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5.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codeName="{74837BA0-65D6-932C-5D65-3B800EBDC722}"/>
  <workbookPr showInkAnnotation="0" updateLinks="never" codeName="ThisWorkbook" defaultThemeVersion="124226"/>
  <mc:AlternateContent xmlns:mc="http://schemas.openxmlformats.org/markup-compatibility/2006">
    <mc:Choice Requires="x15">
      <x15ac:absPath xmlns:x15ac="http://schemas.microsoft.com/office/spreadsheetml/2010/11/ac" url="C:\Users\Usuario\OneDrive\ARCHIVOS WEB\PLANTILLA ATS WEB\"/>
    </mc:Choice>
  </mc:AlternateContent>
  <xr:revisionPtr revIDLastSave="0" documentId="13_ncr:3_{7D855885-6158-4B40-826E-40422B343084}" xr6:coauthVersionLast="41" xr6:coauthVersionMax="43" xr10:uidLastSave="{00000000-0000-0000-0000-000000000000}"/>
  <bookViews>
    <workbookView xWindow="-110" yWindow="-110" windowWidth="19420" windowHeight="10420" tabRatio="839" activeTab="3" xr2:uid="{00000000-000D-0000-FFFF-FFFF00000000}"/>
  </bookViews>
  <sheets>
    <sheet name="TABLAS" sheetId="6" r:id="rId1"/>
    <sheet name="PROVEEDORES" sheetId="44" r:id="rId2"/>
    <sheet name="RUC" sheetId="36" r:id="rId3"/>
    <sheet name="DATOS_EMPRESA" sheetId="22" r:id="rId4"/>
    <sheet name="COMPRAS" sheetId="5" r:id="rId5"/>
    <sheet name="REEMBOLSOS" sheetId="52" r:id="rId6"/>
    <sheet name="EXPORTACIONES" sheetId="8" r:id="rId7"/>
    <sheet name="VENTAS" sheetId="14" r:id="rId8"/>
    <sheet name="ANULADOS" sheetId="7" r:id="rId9"/>
    <sheet name="Ventas Estab." sheetId="50" r:id="rId10"/>
    <sheet name="TALON RESUMEN" sheetId="25" r:id="rId11"/>
    <sheet name="VALIDACIÓN" sheetId="45" r:id="rId12"/>
    <sheet name="Prueba" sheetId="51" state="hidden" r:id="rId13"/>
    <sheet name="Hoja1" sheetId="53" r:id="rId14"/>
  </sheets>
  <functionGroups builtInGroupCount="19"/>
  <definedNames>
    <definedName name="_xlnm._FilterDatabase" localSheetId="8" hidden="1">ANULADOS!$A$5:$G$192</definedName>
    <definedName name="_xlnm._FilterDatabase" localSheetId="4" hidden="1">COMPRAS!$A$1:$CA$858</definedName>
    <definedName name="_xlnm._FilterDatabase" localSheetId="6" hidden="1">EXPORTACIONES!$B$5:$AF$373</definedName>
    <definedName name="_xlnm._FilterDatabase" localSheetId="13" hidden="1">Hoja1!$C$1:$H$1412</definedName>
    <definedName name="_xlnm._FilterDatabase" localSheetId="1" hidden="1">PROVEEDORES!$A$1:$O$571</definedName>
    <definedName name="_xlnm._FilterDatabase" localSheetId="5" hidden="1">REEMBOLSOS!$A$1:$R$46</definedName>
    <definedName name="_xlnm._FilterDatabase" localSheetId="0" hidden="1">TABLAS!$BC$2:$BG$23</definedName>
    <definedName name="_xlnm._FilterDatabase" localSheetId="10" hidden="1">'TALON RESUMEN'!$B$7:$B$257</definedName>
    <definedName name="_xlnm._FilterDatabase" localSheetId="11" hidden="1">VALIDACIÓN!$A$2:$A$712</definedName>
    <definedName name="_xlnm._FilterDatabase" localSheetId="7" hidden="1">VENTAS!$A$7:$AC$3629</definedName>
    <definedName name="_xlnm._FilterDatabase" localSheetId="9" hidden="1">'Ventas Estab.'!$F$19:$G$19</definedName>
    <definedName name="_Sep_dec_" hidden="1">","</definedName>
    <definedName name="_Sep_mil_" hidden="1">"."</definedName>
    <definedName name="ANO">DATOS_EMPRESA!$G$4</definedName>
    <definedName name="AÑO">DATOS_EMPRESA!$G$4</definedName>
    <definedName name="_xlnm.Print_Area" localSheetId="10">'TALON RESUMEN'!$C$1:$J$258</definedName>
    <definedName name="BUSCABO">TABLAS!$I$2</definedName>
    <definedName name="claveprimaria">TABLAS!$A$1</definedName>
    <definedName name="CódigoRET">TABLAS!$B$67:$B$193</definedName>
    <definedName name="CONTADOR">DATOS_EMPRESA!$C$8</definedName>
    <definedName name="DIESTA">DATOS_EMPRESA!$C$15</definedName>
    <definedName name="DIFESTA">DATOS_EMPRESA!$C$15</definedName>
    <definedName name="DIRECCION">DATOS_EMPRESA!$C$10</definedName>
    <definedName name="DISTRITO">TABLAS!$D$221:$D$239</definedName>
    <definedName name="DIVENTA">DATOS_EMPRESA!$C$16</definedName>
    <definedName name="ENCABEZADO">TABLAS!#REF!</definedName>
    <definedName name="ENCABEZADO1">TABLAS!$F$2</definedName>
    <definedName name="ENCABEZADO2">TABLAS!#REF!</definedName>
    <definedName name="ESTABLECIMIENTOS">DATOS_EMPRESA!$C$11</definedName>
    <definedName name="ESTAVENTAS">DATOS_EMPRESA!$C$14</definedName>
    <definedName name="FORMADEPAGO">TABLAS!$I$119:$I$133</definedName>
    <definedName name="IDREPL">DATOS_EMPRESA!$C$7</definedName>
    <definedName name="MES">DATOS_EMPRESA!$G$5</definedName>
    <definedName name="MESES">TABLAS!$H$76:$H$90</definedName>
    <definedName name="PAIS">TABLAS!$P$113:$P$369</definedName>
    <definedName name="PAISEP">TABLAS!$P$113:$P$4577</definedName>
    <definedName name="PARAISOFISCALES">TABLAS!$X$3:$X$89</definedName>
    <definedName name="PORCENTAJEBUSCAR">TABLAS!$A$67:$D$193</definedName>
    <definedName name="RAZONSOCIAL">DATOS_EMPRESA!$C$4</definedName>
    <definedName name="REGIMEN">TABLAS!$D$243:$D$298</definedName>
    <definedName name="REPL">DATOS_EMPRESA!$C$6</definedName>
    <definedName name="RUC">DATOS_EMPRESA!$C$5</definedName>
    <definedName name="RUCCONTA">DATOS_EMPRESA!$C$9</definedName>
    <definedName name="solver_eng" localSheetId="4" hidden="1">1</definedName>
    <definedName name="solver_eng" localSheetId="7" hidden="1">1</definedName>
    <definedName name="solver_neg" localSheetId="4" hidden="1">1</definedName>
    <definedName name="solver_neg" localSheetId="7" hidden="1">1</definedName>
    <definedName name="solver_num" localSheetId="4" hidden="1">0</definedName>
    <definedName name="solver_num" localSheetId="7" hidden="1">0</definedName>
    <definedName name="solver_opt" localSheetId="4" hidden="1">COMPRAS!#REF!</definedName>
    <definedName name="solver_opt" localSheetId="7" hidden="1">VENTAS!#REF!</definedName>
    <definedName name="solver_typ" localSheetId="4" hidden="1">1</definedName>
    <definedName name="solver_typ" localSheetId="7" hidden="1">1</definedName>
    <definedName name="solver_val" localSheetId="4" hidden="1">0</definedName>
    <definedName name="solver_val" localSheetId="7" hidden="1">0</definedName>
    <definedName name="solver_ver" localSheetId="4" hidden="1">3</definedName>
    <definedName name="solver_ver" localSheetId="7" hidden="1">3</definedName>
    <definedName name="sumaesta">DATOS_EMPRESA!$C$13</definedName>
    <definedName name="TABLADINA">DATOS_EMPRESA!$I$4</definedName>
    <definedName name="TAV">DATOS_EMPRESA!$I$4</definedName>
    <definedName name="tipocomexp">TABLAS!$C$323:$C$333</definedName>
    <definedName name="TIPOCOMP">TABLAS!$AF$11:$AF$12</definedName>
    <definedName name="tipocompanulad">TABLAS!$G$3:$G$35</definedName>
    <definedName name="TIPOCOMPVENTA">TABLAS!$C$3:$C$20</definedName>
    <definedName name="TIPODECOMPROBANTECOMPRAS">TABLAS!$C$23:$C$64</definedName>
    <definedName name="TIPODERETBUSCAR">TABLAS!$A$67:$B$191</definedName>
    <definedName name="TIPODERETENCION">TABLAS!$A$67:$A$191</definedName>
    <definedName name="TIPODESUSTENTO">TABLAS!$C$201:$C$216</definedName>
    <definedName name="tiporetencion">TABLAS!$A$67:$A$191</definedName>
    <definedName name="TIPOSINGEXT">TABLAS!$AJ$18:$AJ$56</definedName>
    <definedName name="TIPOSREGI">TABLAS!$G$95:$G$97</definedName>
    <definedName name="TOTALCOMP">'TALON RESUMEN'!$J$74</definedName>
    <definedName name="TOTALVENTAS">DATOS_EMPRESA!$C$12</definedName>
    <definedName name="VENTAS" localSheetId="7">VENTAS!$D$8:$K$231</definedName>
    <definedName name="VENTAS_1" localSheetId="7">VENTAS!$D$8:$K$230</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6" i="5" l="1"/>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B13" i="6"/>
  <c r="B7" i="6"/>
  <c r="B11" i="6"/>
  <c r="H1" i="53"/>
  <c r="H2" i="53"/>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31" i="53"/>
  <c r="H32" i="53"/>
  <c r="H33" i="53"/>
  <c r="H34" i="53"/>
  <c r="H35" i="53"/>
  <c r="H36" i="53"/>
  <c r="H37" i="53"/>
  <c r="H38" i="53"/>
  <c r="H39" i="53"/>
  <c r="H40" i="53"/>
  <c r="H41" i="53"/>
  <c r="H42" i="53"/>
  <c r="H43" i="53"/>
  <c r="H44" i="53"/>
  <c r="H45" i="53"/>
  <c r="H46" i="53"/>
  <c r="H47" i="53"/>
  <c r="H48" i="53"/>
  <c r="H49" i="53"/>
  <c r="H50" i="53"/>
  <c r="H51" i="53"/>
  <c r="H52" i="53"/>
  <c r="H53" i="53"/>
  <c r="H54" i="53"/>
  <c r="H55" i="53"/>
  <c r="H56" i="53"/>
  <c r="H57" i="53"/>
  <c r="H58" i="53"/>
  <c r="H59" i="53"/>
  <c r="H60" i="53"/>
  <c r="H61" i="53"/>
  <c r="H62" i="53"/>
  <c r="H63" i="53"/>
  <c r="H64" i="53"/>
  <c r="H65" i="53"/>
  <c r="H66" i="53"/>
  <c r="H67" i="53"/>
  <c r="H68" i="53"/>
  <c r="H69" i="53"/>
  <c r="H70" i="53"/>
  <c r="H71" i="53"/>
  <c r="H72" i="53"/>
  <c r="H73" i="53"/>
  <c r="H74" i="53"/>
  <c r="H75" i="53"/>
  <c r="H76" i="53"/>
  <c r="H77" i="53"/>
  <c r="H78" i="53"/>
  <c r="H79" i="53"/>
  <c r="H80" i="53"/>
  <c r="H81" i="53"/>
  <c r="H82" i="53"/>
  <c r="H83" i="53"/>
  <c r="H84" i="53"/>
  <c r="H85" i="53"/>
  <c r="H86" i="53"/>
  <c r="H87" i="53"/>
  <c r="H88" i="53"/>
  <c r="H89" i="53"/>
  <c r="H90" i="53"/>
  <c r="H91" i="53"/>
  <c r="H92" i="53"/>
  <c r="H93" i="53"/>
  <c r="H94" i="53"/>
  <c r="H95" i="53"/>
  <c r="H96" i="53"/>
  <c r="H97" i="53"/>
  <c r="H98" i="53"/>
  <c r="H99" i="53"/>
  <c r="H100" i="53"/>
  <c r="H101" i="53"/>
  <c r="H102" i="53"/>
  <c r="H103" i="53"/>
  <c r="H104" i="53"/>
  <c r="H105" i="53"/>
  <c r="H106" i="53"/>
  <c r="H107" i="53"/>
  <c r="H108" i="53"/>
  <c r="H109" i="53"/>
  <c r="H110" i="53"/>
  <c r="H111" i="53"/>
  <c r="H112" i="53"/>
  <c r="H113" i="53"/>
  <c r="H114" i="53"/>
  <c r="H115" i="53"/>
  <c r="H116" i="53"/>
  <c r="H117" i="53"/>
  <c r="H118" i="53"/>
  <c r="H119" i="53"/>
  <c r="H120" i="53"/>
  <c r="H121" i="53"/>
  <c r="H122" i="53"/>
  <c r="H123" i="53"/>
  <c r="H124" i="53"/>
  <c r="H125" i="53"/>
  <c r="H126" i="53"/>
  <c r="H127" i="53"/>
  <c r="H128" i="53"/>
  <c r="H129" i="53"/>
  <c r="H130" i="53"/>
  <c r="H131" i="53"/>
  <c r="H132" i="53"/>
  <c r="H133" i="53"/>
  <c r="H134" i="53"/>
  <c r="H135" i="53"/>
  <c r="H136" i="53"/>
  <c r="H137" i="53"/>
  <c r="H138" i="53"/>
  <c r="H139" i="53"/>
  <c r="H140" i="53"/>
  <c r="H141" i="53"/>
  <c r="H142" i="53"/>
  <c r="H143" i="53"/>
  <c r="H144" i="53"/>
  <c r="H145" i="53"/>
  <c r="H146" i="53"/>
  <c r="H147" i="53"/>
  <c r="H148" i="53"/>
  <c r="H149" i="53"/>
  <c r="H150" i="53"/>
  <c r="H151" i="53"/>
  <c r="H152" i="53"/>
  <c r="H153" i="53"/>
  <c r="H154" i="53"/>
  <c r="H155" i="53"/>
  <c r="H156" i="53"/>
  <c r="H157" i="53"/>
  <c r="H158" i="53"/>
  <c r="H159" i="53"/>
  <c r="H160" i="53"/>
  <c r="H161" i="53"/>
  <c r="H162" i="53"/>
  <c r="H163" i="53"/>
  <c r="H164" i="53"/>
  <c r="H165" i="53"/>
  <c r="H166" i="53"/>
  <c r="H167" i="53"/>
  <c r="H168" i="53"/>
  <c r="H169" i="53"/>
  <c r="H170" i="53"/>
  <c r="H171" i="53"/>
  <c r="H172" i="53"/>
  <c r="H173" i="53"/>
  <c r="H174" i="53"/>
  <c r="H175" i="53"/>
  <c r="H176" i="53"/>
  <c r="H177" i="53"/>
  <c r="H178" i="53"/>
  <c r="H179" i="53"/>
  <c r="H180" i="53"/>
  <c r="H181" i="53"/>
  <c r="H182" i="53"/>
  <c r="H183" i="53"/>
  <c r="H184" i="53"/>
  <c r="H185" i="53"/>
  <c r="H186" i="53"/>
  <c r="H187" i="53"/>
  <c r="H188" i="53"/>
  <c r="H189" i="53"/>
  <c r="H190" i="53"/>
  <c r="H191" i="53"/>
  <c r="H192" i="53"/>
  <c r="H193" i="53"/>
  <c r="H194" i="53"/>
  <c r="H195" i="53"/>
  <c r="H196" i="53"/>
  <c r="H197" i="53"/>
  <c r="H198" i="53"/>
  <c r="H199" i="53"/>
  <c r="H200" i="53"/>
  <c r="H201" i="53"/>
  <c r="H202" i="53"/>
  <c r="H203" i="53"/>
  <c r="H204" i="53"/>
  <c r="H205" i="53"/>
  <c r="H206" i="53"/>
  <c r="H207" i="53"/>
  <c r="H208" i="53"/>
  <c r="H209" i="53"/>
  <c r="H210" i="53"/>
  <c r="H211" i="53"/>
  <c r="H212" i="53"/>
  <c r="H213" i="53"/>
  <c r="H214" i="53"/>
  <c r="H215" i="53"/>
  <c r="H216" i="53"/>
  <c r="H217" i="53"/>
  <c r="H218" i="53"/>
  <c r="H219" i="53"/>
  <c r="H220" i="53"/>
  <c r="H221" i="53"/>
  <c r="H222" i="53"/>
  <c r="H223" i="53"/>
  <c r="H224" i="53"/>
  <c r="H225" i="53"/>
  <c r="H226" i="53"/>
  <c r="H227" i="53"/>
  <c r="H228" i="53"/>
  <c r="H229" i="53"/>
  <c r="H230" i="53"/>
  <c r="H231" i="53"/>
  <c r="H232" i="53"/>
  <c r="H233" i="53"/>
  <c r="H234" i="53"/>
  <c r="H235" i="53"/>
  <c r="H236" i="53"/>
  <c r="H237" i="53"/>
  <c r="H238" i="53"/>
  <c r="H239" i="53"/>
  <c r="H240" i="53"/>
  <c r="H241" i="53"/>
  <c r="H242" i="53"/>
  <c r="H243" i="53"/>
  <c r="H244" i="53"/>
  <c r="H245" i="53"/>
  <c r="H246" i="53"/>
  <c r="H247" i="53"/>
  <c r="H248" i="53"/>
  <c r="H249" i="53"/>
  <c r="H250" i="53"/>
  <c r="H251" i="53"/>
  <c r="H252" i="53"/>
  <c r="H253" i="53"/>
  <c r="H254" i="53"/>
  <c r="H255" i="53"/>
  <c r="H256" i="53"/>
  <c r="H257" i="53"/>
  <c r="H258" i="53"/>
  <c r="H259" i="53"/>
  <c r="H260" i="53"/>
  <c r="H261" i="53"/>
  <c r="H262" i="53"/>
  <c r="H263" i="53"/>
  <c r="H264" i="53"/>
  <c r="H265" i="53"/>
  <c r="H266" i="53"/>
  <c r="H267" i="53"/>
  <c r="H268" i="53"/>
  <c r="H269" i="53"/>
  <c r="H270" i="53"/>
  <c r="H271" i="53"/>
  <c r="H272" i="53"/>
  <c r="H273" i="53"/>
  <c r="H274" i="53"/>
  <c r="H275" i="53"/>
  <c r="H276" i="53"/>
  <c r="H277" i="53"/>
  <c r="H278" i="53"/>
  <c r="H279" i="53"/>
  <c r="H280" i="53"/>
  <c r="H281" i="53"/>
  <c r="H282" i="53"/>
  <c r="H283" i="53"/>
  <c r="H284" i="53"/>
  <c r="H285" i="53"/>
  <c r="H286" i="53"/>
  <c r="H287" i="53"/>
  <c r="H288" i="53"/>
  <c r="H289" i="53"/>
  <c r="H290" i="53"/>
  <c r="H291" i="53"/>
  <c r="H292" i="53"/>
  <c r="H293" i="53"/>
  <c r="H294" i="53"/>
  <c r="H295" i="53"/>
  <c r="H296" i="53"/>
  <c r="H297" i="53"/>
  <c r="H298" i="53"/>
  <c r="H299" i="53"/>
  <c r="H300" i="53"/>
  <c r="H301" i="53"/>
  <c r="H302" i="53"/>
  <c r="H303" i="53"/>
  <c r="H304" i="53"/>
  <c r="H305" i="53"/>
  <c r="H306" i="53"/>
  <c r="H307" i="53"/>
  <c r="H308" i="53"/>
  <c r="H309" i="53"/>
  <c r="H310" i="53"/>
  <c r="H311" i="53"/>
  <c r="H312" i="53"/>
  <c r="H313" i="53"/>
  <c r="H314" i="53"/>
  <c r="H315" i="53"/>
  <c r="H316" i="53"/>
  <c r="H317" i="53"/>
  <c r="H318" i="53"/>
  <c r="H319" i="53"/>
  <c r="H320" i="53"/>
  <c r="H321" i="53"/>
  <c r="H322" i="53"/>
  <c r="H323" i="53"/>
  <c r="H324" i="53"/>
  <c r="H325" i="53"/>
  <c r="H326" i="53"/>
  <c r="H327" i="53"/>
  <c r="H328" i="53"/>
  <c r="H329" i="53"/>
  <c r="H330" i="53"/>
  <c r="H331" i="53"/>
  <c r="H332" i="53"/>
  <c r="H333" i="53"/>
  <c r="H334" i="53"/>
  <c r="H335" i="53"/>
  <c r="H336" i="53"/>
  <c r="H337" i="53"/>
  <c r="H338" i="53"/>
  <c r="H339" i="53"/>
  <c r="H340" i="53"/>
  <c r="H341" i="53"/>
  <c r="H342" i="53"/>
  <c r="H343" i="53"/>
  <c r="H344" i="53"/>
  <c r="H345" i="53"/>
  <c r="H346" i="53"/>
  <c r="H347" i="53"/>
  <c r="H348" i="53"/>
  <c r="H349" i="53"/>
  <c r="H350" i="53"/>
  <c r="H351" i="53"/>
  <c r="H352" i="53"/>
  <c r="H353" i="53"/>
  <c r="H354" i="53"/>
  <c r="H355" i="53"/>
  <c r="H356" i="53"/>
  <c r="H357" i="53"/>
  <c r="H358" i="53"/>
  <c r="H359" i="53"/>
  <c r="H360" i="53"/>
  <c r="H361" i="53"/>
  <c r="H362" i="53"/>
  <c r="H363" i="53"/>
  <c r="H364" i="53"/>
  <c r="H365" i="53"/>
  <c r="H366" i="53"/>
  <c r="H367" i="53"/>
  <c r="H368" i="53"/>
  <c r="H369" i="53"/>
  <c r="H370" i="53"/>
  <c r="H371" i="53"/>
  <c r="H372" i="53"/>
  <c r="H373" i="53"/>
  <c r="H374" i="53"/>
  <c r="H375" i="53"/>
  <c r="H376" i="53"/>
  <c r="H377" i="53"/>
  <c r="H378" i="53"/>
  <c r="H379" i="53"/>
  <c r="H380" i="53"/>
  <c r="H381" i="53"/>
  <c r="H382" i="53"/>
  <c r="H383" i="53"/>
  <c r="H384" i="53"/>
  <c r="H385" i="53"/>
  <c r="H386" i="53"/>
  <c r="H387" i="53"/>
  <c r="H388" i="53"/>
  <c r="H389" i="53"/>
  <c r="H390" i="53"/>
  <c r="H391" i="53"/>
  <c r="H392" i="53"/>
  <c r="H393" i="53"/>
  <c r="H394" i="53"/>
  <c r="H395" i="53"/>
  <c r="H396" i="53"/>
  <c r="H397" i="53"/>
  <c r="H398" i="53"/>
  <c r="H399" i="53"/>
  <c r="H400" i="53"/>
  <c r="H401" i="53"/>
  <c r="H402" i="53"/>
  <c r="H403" i="53"/>
  <c r="H404" i="53"/>
  <c r="H405" i="53"/>
  <c r="H406" i="53"/>
  <c r="H407" i="53"/>
  <c r="H408" i="53"/>
  <c r="H409" i="53"/>
  <c r="H410" i="53"/>
  <c r="H411" i="53"/>
  <c r="H412" i="53"/>
  <c r="H413" i="53"/>
  <c r="H414" i="53"/>
  <c r="H415" i="53"/>
  <c r="H416" i="53"/>
  <c r="H417" i="53"/>
  <c r="H418" i="53"/>
  <c r="H419" i="53"/>
  <c r="H420" i="53"/>
  <c r="H421" i="53"/>
  <c r="H422" i="53"/>
  <c r="H423" i="53"/>
  <c r="H424" i="53"/>
  <c r="H425" i="53"/>
  <c r="H426" i="53"/>
  <c r="H427" i="53"/>
  <c r="H428" i="53"/>
  <c r="H429" i="53"/>
  <c r="H430" i="53"/>
  <c r="H431" i="53"/>
  <c r="H432" i="53"/>
  <c r="H433" i="53"/>
  <c r="H434" i="53"/>
  <c r="H435" i="53"/>
  <c r="H436" i="53"/>
  <c r="H437" i="53"/>
  <c r="H438" i="53"/>
  <c r="H439" i="53"/>
  <c r="H440" i="53"/>
  <c r="H441" i="53"/>
  <c r="H442" i="53"/>
  <c r="H443" i="53"/>
  <c r="H444" i="53"/>
  <c r="H445" i="53"/>
  <c r="H446" i="53"/>
  <c r="H447" i="53"/>
  <c r="H448" i="53"/>
  <c r="H449" i="53"/>
  <c r="H450" i="53"/>
  <c r="H451" i="53"/>
  <c r="H452" i="53"/>
  <c r="H453" i="53"/>
  <c r="H454" i="53"/>
  <c r="H455" i="53"/>
  <c r="H456" i="53"/>
  <c r="H457" i="53"/>
  <c r="H458" i="53"/>
  <c r="H459" i="53"/>
  <c r="H460" i="53"/>
  <c r="H461" i="53"/>
  <c r="H462" i="53"/>
  <c r="H463" i="53"/>
  <c r="H464" i="53"/>
  <c r="H465" i="53"/>
  <c r="H466" i="53"/>
  <c r="H467" i="53"/>
  <c r="H468" i="53"/>
  <c r="H469" i="53"/>
  <c r="H470" i="53"/>
  <c r="H471" i="53"/>
  <c r="H472" i="53"/>
  <c r="H473" i="53"/>
  <c r="H474" i="53"/>
  <c r="H475" i="53"/>
  <c r="H476" i="53"/>
  <c r="H477" i="53"/>
  <c r="H478" i="53"/>
  <c r="H479" i="53"/>
  <c r="H480" i="53"/>
  <c r="H481" i="53"/>
  <c r="H482" i="53"/>
  <c r="H483" i="53"/>
  <c r="H484" i="53"/>
  <c r="H485" i="53"/>
  <c r="H486" i="53"/>
  <c r="H487" i="53"/>
  <c r="H488" i="53"/>
  <c r="H489" i="53"/>
  <c r="H490" i="53"/>
  <c r="H491" i="53"/>
  <c r="H492" i="53"/>
  <c r="H493" i="53"/>
  <c r="H494" i="53"/>
  <c r="H495" i="53"/>
  <c r="H496" i="53"/>
  <c r="H497" i="53"/>
  <c r="H498" i="53"/>
  <c r="H499" i="53"/>
  <c r="H500" i="53"/>
  <c r="H501" i="53"/>
  <c r="H502" i="53"/>
  <c r="H503" i="53"/>
  <c r="H504" i="53"/>
  <c r="H505" i="53"/>
  <c r="H506" i="53"/>
  <c r="H507" i="53"/>
  <c r="H508" i="53"/>
  <c r="H509" i="53"/>
  <c r="H510" i="53"/>
  <c r="H511" i="53"/>
  <c r="H512" i="53"/>
  <c r="H513" i="53"/>
  <c r="H514" i="53"/>
  <c r="H515" i="53"/>
  <c r="H516" i="53"/>
  <c r="H517" i="53"/>
  <c r="H518" i="53"/>
  <c r="H519" i="53"/>
  <c r="H520" i="53"/>
  <c r="H521" i="53"/>
  <c r="H522" i="53"/>
  <c r="H523" i="53"/>
  <c r="H524" i="53"/>
  <c r="H525" i="53"/>
  <c r="H526" i="53"/>
  <c r="H527" i="53"/>
  <c r="H528" i="53"/>
  <c r="H529" i="53"/>
  <c r="H530" i="53"/>
  <c r="H531" i="53"/>
  <c r="H532" i="53"/>
  <c r="H533" i="53"/>
  <c r="H534" i="53"/>
  <c r="H535" i="53"/>
  <c r="H536" i="53"/>
  <c r="H537" i="53"/>
  <c r="H538" i="53"/>
  <c r="H539" i="53"/>
  <c r="H540" i="53"/>
  <c r="H541" i="53"/>
  <c r="H542" i="53"/>
  <c r="H543" i="53"/>
  <c r="H544" i="53"/>
  <c r="H545" i="53"/>
  <c r="H546" i="53"/>
  <c r="H547" i="53"/>
  <c r="H548" i="53"/>
  <c r="H549" i="53"/>
  <c r="H550" i="53"/>
  <c r="H551" i="53"/>
  <c r="H552" i="53"/>
  <c r="H553" i="53"/>
  <c r="H554" i="53"/>
  <c r="H555" i="53"/>
  <c r="H556" i="53"/>
  <c r="H557" i="53"/>
  <c r="H558" i="53"/>
  <c r="H559" i="53"/>
  <c r="H560" i="53"/>
  <c r="H561" i="53"/>
  <c r="H562" i="53"/>
  <c r="H563" i="53"/>
  <c r="H564" i="53"/>
  <c r="H565" i="53"/>
  <c r="H566" i="53"/>
  <c r="H567" i="53"/>
  <c r="H568" i="53"/>
  <c r="H569" i="53"/>
  <c r="H570" i="53"/>
  <c r="H571" i="53"/>
  <c r="H572" i="53"/>
  <c r="H573" i="53"/>
  <c r="H574" i="53"/>
  <c r="H575" i="53"/>
  <c r="H576" i="53"/>
  <c r="H577" i="53"/>
  <c r="H578" i="53"/>
  <c r="H579" i="53"/>
  <c r="H580" i="53"/>
  <c r="H581" i="53"/>
  <c r="H582" i="53"/>
  <c r="H583" i="53"/>
  <c r="H584" i="53"/>
  <c r="H585" i="53"/>
  <c r="H586" i="53"/>
  <c r="H587" i="53"/>
  <c r="H588" i="53"/>
  <c r="H589" i="53"/>
  <c r="H590" i="53"/>
  <c r="H591" i="53"/>
  <c r="H592" i="53"/>
  <c r="H593" i="53"/>
  <c r="H594" i="53"/>
  <c r="H595" i="53"/>
  <c r="H596" i="53"/>
  <c r="H597" i="53"/>
  <c r="H598" i="53"/>
  <c r="H599" i="53"/>
  <c r="H600" i="53"/>
  <c r="H601" i="53"/>
  <c r="H602" i="53"/>
  <c r="H603" i="53"/>
  <c r="H604" i="53"/>
  <c r="H605" i="53"/>
  <c r="H606" i="53"/>
  <c r="H607" i="53"/>
  <c r="H608" i="53"/>
  <c r="H609" i="53"/>
  <c r="H610" i="53"/>
  <c r="H611" i="53"/>
  <c r="H612" i="53"/>
  <c r="H613" i="53"/>
  <c r="H614" i="53"/>
  <c r="H615" i="53"/>
  <c r="H616" i="53"/>
  <c r="H617" i="53"/>
  <c r="H618" i="53"/>
  <c r="H619" i="53"/>
  <c r="H620" i="53"/>
  <c r="H621" i="53"/>
  <c r="H622" i="53"/>
  <c r="H623" i="53"/>
  <c r="H624" i="53"/>
  <c r="H625" i="53"/>
  <c r="H626" i="53"/>
  <c r="H627" i="53"/>
  <c r="H628" i="53"/>
  <c r="H629" i="53"/>
  <c r="H630" i="53"/>
  <c r="H631" i="53"/>
  <c r="H632" i="53"/>
  <c r="H633" i="53"/>
  <c r="H634" i="53"/>
  <c r="H635" i="53"/>
  <c r="H636" i="53"/>
  <c r="H637" i="53"/>
  <c r="H638" i="53"/>
  <c r="H639" i="53"/>
  <c r="H640" i="53"/>
  <c r="H641" i="53"/>
  <c r="H642" i="53"/>
  <c r="H643" i="53"/>
  <c r="H644" i="53"/>
  <c r="H645" i="53"/>
  <c r="H646" i="53"/>
  <c r="H647" i="53"/>
  <c r="H648" i="53"/>
  <c r="H649" i="53"/>
  <c r="H650" i="53"/>
  <c r="H651" i="53"/>
  <c r="H652" i="53"/>
  <c r="H653" i="53"/>
  <c r="H654" i="53"/>
  <c r="H655" i="53"/>
  <c r="H656" i="53"/>
  <c r="H657" i="53"/>
  <c r="H658" i="53"/>
  <c r="H659" i="53"/>
  <c r="H660" i="53"/>
  <c r="H661" i="53"/>
  <c r="H662" i="53"/>
  <c r="H663" i="53"/>
  <c r="H664" i="53"/>
  <c r="H665" i="53"/>
  <c r="H666" i="53"/>
  <c r="H667" i="53"/>
  <c r="H668" i="53"/>
  <c r="H669" i="53"/>
  <c r="H670" i="53"/>
  <c r="H671" i="53"/>
  <c r="H672" i="53"/>
  <c r="H673" i="53"/>
  <c r="H674" i="53"/>
  <c r="H675" i="53"/>
  <c r="H676" i="53"/>
  <c r="H677" i="53"/>
  <c r="H678" i="53"/>
  <c r="H679" i="53"/>
  <c r="H680" i="53"/>
  <c r="H681" i="53"/>
  <c r="H682" i="53"/>
  <c r="H683" i="53"/>
  <c r="H684" i="53"/>
  <c r="H685" i="53"/>
  <c r="H686" i="53"/>
  <c r="H687" i="53"/>
  <c r="H688" i="53"/>
  <c r="H689" i="53"/>
  <c r="H690" i="53"/>
  <c r="H691" i="53"/>
  <c r="H692" i="53"/>
  <c r="H693" i="53"/>
  <c r="H694" i="53"/>
  <c r="H695" i="53"/>
  <c r="H696" i="53"/>
  <c r="H697" i="53"/>
  <c r="H698" i="53"/>
  <c r="H699" i="53"/>
  <c r="H700" i="53"/>
  <c r="H701" i="53"/>
  <c r="H702" i="53"/>
  <c r="H703" i="53"/>
  <c r="H704" i="53"/>
  <c r="H705" i="53"/>
  <c r="H706" i="53"/>
  <c r="H707" i="53"/>
  <c r="H708" i="53"/>
  <c r="H709" i="53"/>
  <c r="H710" i="53"/>
  <c r="H711" i="53"/>
  <c r="H712" i="53"/>
  <c r="H713" i="53"/>
  <c r="H714" i="53"/>
  <c r="H715" i="53"/>
  <c r="H716" i="53"/>
  <c r="H717" i="53"/>
  <c r="H718" i="53"/>
  <c r="H719" i="53"/>
  <c r="H720" i="53"/>
  <c r="H721" i="53"/>
  <c r="H722" i="53"/>
  <c r="H723" i="53"/>
  <c r="H724" i="53"/>
  <c r="H725" i="53"/>
  <c r="H726" i="53"/>
  <c r="H727" i="53"/>
  <c r="H728" i="53"/>
  <c r="H729" i="53"/>
  <c r="H730" i="53"/>
  <c r="H731" i="53"/>
  <c r="H732" i="53"/>
  <c r="H733" i="53"/>
  <c r="H734" i="53"/>
  <c r="H735" i="53"/>
  <c r="H736" i="53"/>
  <c r="H737" i="53"/>
  <c r="H738" i="53"/>
  <c r="H739" i="53"/>
  <c r="H740" i="53"/>
  <c r="H741" i="53"/>
  <c r="H742" i="53"/>
  <c r="H743" i="53"/>
  <c r="H744" i="53"/>
  <c r="H745" i="53"/>
  <c r="H746" i="53"/>
  <c r="H747" i="53"/>
  <c r="H748" i="53"/>
  <c r="H749" i="53"/>
  <c r="H750" i="53"/>
  <c r="H751" i="53"/>
  <c r="H752" i="53"/>
  <c r="H753" i="53"/>
  <c r="H754" i="53"/>
  <c r="H755" i="53"/>
  <c r="H756" i="53"/>
  <c r="H757" i="53"/>
  <c r="H758" i="53"/>
  <c r="H759" i="53"/>
  <c r="H760" i="53"/>
  <c r="H761" i="53"/>
  <c r="H762" i="53"/>
  <c r="H763" i="53"/>
  <c r="H764" i="53"/>
  <c r="H765" i="53"/>
  <c r="H766" i="53"/>
  <c r="H767" i="53"/>
  <c r="H768" i="53"/>
  <c r="H769" i="53"/>
  <c r="H770" i="53"/>
  <c r="H771" i="53"/>
  <c r="H772" i="53"/>
  <c r="H773" i="53"/>
  <c r="H774" i="53"/>
  <c r="H775" i="53"/>
  <c r="H776" i="53"/>
  <c r="H777" i="53"/>
  <c r="H778" i="53"/>
  <c r="H779" i="53"/>
  <c r="H780" i="53"/>
  <c r="H781" i="53"/>
  <c r="H782" i="53"/>
  <c r="H783" i="53"/>
  <c r="H784" i="53"/>
  <c r="H785" i="53"/>
  <c r="H786" i="53"/>
  <c r="H787" i="53"/>
  <c r="H788" i="53"/>
  <c r="H789" i="53"/>
  <c r="H790" i="53"/>
  <c r="H791" i="53"/>
  <c r="H792" i="53"/>
  <c r="H793" i="53"/>
  <c r="H794" i="53"/>
  <c r="H795" i="53"/>
  <c r="H796" i="53"/>
  <c r="H797" i="53"/>
  <c r="H798" i="53"/>
  <c r="H799" i="53"/>
  <c r="H800" i="53"/>
  <c r="H801" i="53"/>
  <c r="H802" i="53"/>
  <c r="H803" i="53"/>
  <c r="H804" i="53"/>
  <c r="H805" i="53"/>
  <c r="H806" i="53"/>
  <c r="H807" i="53"/>
  <c r="H808" i="53"/>
  <c r="H809" i="53"/>
  <c r="H810" i="53"/>
  <c r="H811" i="53"/>
  <c r="H812" i="53"/>
  <c r="H813" i="53"/>
  <c r="H814" i="53"/>
  <c r="H815" i="53"/>
  <c r="H816" i="53"/>
  <c r="H817" i="53"/>
  <c r="H818" i="53"/>
  <c r="H819" i="53"/>
  <c r="H820" i="53"/>
  <c r="H821" i="53"/>
  <c r="H822" i="53"/>
  <c r="H823" i="53"/>
  <c r="H824" i="53"/>
  <c r="H825" i="53"/>
  <c r="H826" i="53"/>
  <c r="H827" i="53"/>
  <c r="H828" i="53"/>
  <c r="H829" i="53"/>
  <c r="H830" i="53"/>
  <c r="H831" i="53"/>
  <c r="H832" i="53"/>
  <c r="H833" i="53"/>
  <c r="H834" i="53"/>
  <c r="H835" i="53"/>
  <c r="H836" i="53"/>
  <c r="H837" i="53"/>
  <c r="H838" i="53"/>
  <c r="H839" i="53"/>
  <c r="H840" i="53"/>
  <c r="H841" i="53"/>
  <c r="H842" i="53"/>
  <c r="H843" i="53"/>
  <c r="H844" i="53"/>
  <c r="H845" i="53"/>
  <c r="H846" i="53"/>
  <c r="H847" i="53"/>
  <c r="H848" i="53"/>
  <c r="H849" i="53"/>
  <c r="H850" i="53"/>
  <c r="H851" i="53"/>
  <c r="H852" i="53"/>
  <c r="H853" i="53"/>
  <c r="H854" i="53"/>
  <c r="H855" i="53"/>
  <c r="H856" i="53"/>
  <c r="H857" i="53"/>
  <c r="H858" i="53"/>
  <c r="H859" i="53"/>
  <c r="H860" i="53"/>
  <c r="H861" i="53"/>
  <c r="H862" i="53"/>
  <c r="H863" i="53"/>
  <c r="H864" i="53"/>
  <c r="H865" i="53"/>
  <c r="H866" i="53"/>
  <c r="H867" i="53"/>
  <c r="H868" i="53"/>
  <c r="H869" i="53"/>
  <c r="H870" i="53"/>
  <c r="H871" i="53"/>
  <c r="H872" i="53"/>
  <c r="H873" i="53"/>
  <c r="H874" i="53"/>
  <c r="H875" i="53"/>
  <c r="H876" i="53"/>
  <c r="H877" i="53"/>
  <c r="H878" i="53"/>
  <c r="H879" i="53"/>
  <c r="H880" i="53"/>
  <c r="H881" i="53"/>
  <c r="H882" i="53"/>
  <c r="H883" i="53"/>
  <c r="H884" i="53"/>
  <c r="H885" i="53"/>
  <c r="H886" i="53"/>
  <c r="H887" i="53"/>
  <c r="H888" i="53"/>
  <c r="H889" i="53"/>
  <c r="H890" i="53"/>
  <c r="H891" i="53"/>
  <c r="H892" i="53"/>
  <c r="H893" i="53"/>
  <c r="H894" i="53"/>
  <c r="H895" i="53"/>
  <c r="H896" i="53"/>
  <c r="H897" i="53"/>
  <c r="H898" i="53"/>
  <c r="H899" i="53"/>
  <c r="H900" i="53"/>
  <c r="H901" i="53"/>
  <c r="H902" i="53"/>
  <c r="H903" i="53"/>
  <c r="H904" i="53"/>
  <c r="H905" i="53"/>
  <c r="H906" i="53"/>
  <c r="H907" i="53"/>
  <c r="H908" i="53"/>
  <c r="H909" i="53"/>
  <c r="H910" i="53"/>
  <c r="H911" i="53"/>
  <c r="H912" i="53"/>
  <c r="H913" i="53"/>
  <c r="H914" i="53"/>
  <c r="H915" i="53"/>
  <c r="H916" i="53"/>
  <c r="H917" i="53"/>
  <c r="H918" i="53"/>
  <c r="H919" i="53"/>
  <c r="H920" i="53"/>
  <c r="H921" i="53"/>
  <c r="H922" i="53"/>
  <c r="H923" i="53"/>
  <c r="H924" i="53"/>
  <c r="H925" i="53"/>
  <c r="H926" i="53"/>
  <c r="H927" i="53"/>
  <c r="H928" i="53"/>
  <c r="H929" i="53"/>
  <c r="H930" i="53"/>
  <c r="H931" i="53"/>
  <c r="H932" i="53"/>
  <c r="H933" i="53"/>
  <c r="H934" i="53"/>
  <c r="H935" i="53"/>
  <c r="H936" i="53"/>
  <c r="H937" i="53"/>
  <c r="H938" i="53"/>
  <c r="H939" i="53"/>
  <c r="H940" i="53"/>
  <c r="H941" i="53"/>
  <c r="H942" i="53"/>
  <c r="H943" i="53"/>
  <c r="H944" i="53"/>
  <c r="H945" i="53"/>
  <c r="H946" i="53"/>
  <c r="H947" i="53"/>
  <c r="H948" i="53"/>
  <c r="H949" i="53"/>
  <c r="H950" i="53"/>
  <c r="H951" i="53"/>
  <c r="H952" i="53"/>
  <c r="H953" i="53"/>
  <c r="H954" i="53"/>
  <c r="H955" i="53"/>
  <c r="H956" i="53"/>
  <c r="H957" i="53"/>
  <c r="H958" i="53"/>
  <c r="H959" i="53"/>
  <c r="H960" i="53"/>
  <c r="H961" i="53"/>
  <c r="H962" i="53"/>
  <c r="H963" i="53"/>
  <c r="H964" i="53"/>
  <c r="H965" i="53"/>
  <c r="H966" i="53"/>
  <c r="H967" i="53"/>
  <c r="H968" i="53"/>
  <c r="H969" i="53"/>
  <c r="H970" i="53"/>
  <c r="H971" i="53"/>
  <c r="H972" i="53"/>
  <c r="H973" i="53"/>
  <c r="H974" i="53"/>
  <c r="H975" i="53"/>
  <c r="H976" i="53"/>
  <c r="H977" i="53"/>
  <c r="H978" i="53"/>
  <c r="H979" i="53"/>
  <c r="H980" i="53"/>
  <c r="H981" i="53"/>
  <c r="H982" i="53"/>
  <c r="H983" i="53"/>
  <c r="H984" i="53"/>
  <c r="H985" i="53"/>
  <c r="H986" i="53"/>
  <c r="H987" i="53"/>
  <c r="H988" i="53"/>
  <c r="H989" i="53"/>
  <c r="H990" i="53"/>
  <c r="H991" i="53"/>
  <c r="H992" i="53"/>
  <c r="H993" i="53"/>
  <c r="H994" i="53"/>
  <c r="H995" i="53"/>
  <c r="H996" i="53"/>
  <c r="H997" i="53"/>
  <c r="H998" i="53"/>
  <c r="H999" i="53"/>
  <c r="H1000" i="53"/>
  <c r="H1001" i="53"/>
  <c r="H1002" i="53"/>
  <c r="H1003" i="53"/>
  <c r="H1004" i="53"/>
  <c r="H1005" i="53"/>
  <c r="H1006" i="53"/>
  <c r="H1007" i="53"/>
  <c r="H1008" i="53"/>
  <c r="H1009" i="53"/>
  <c r="H1010" i="53"/>
  <c r="H1011" i="53"/>
  <c r="H1012" i="53"/>
  <c r="H1013" i="53"/>
  <c r="H1014" i="53"/>
  <c r="H1015" i="53"/>
  <c r="H1016" i="53"/>
  <c r="H1017" i="53"/>
  <c r="H1018" i="53"/>
  <c r="H1019" i="53"/>
  <c r="H1020" i="53"/>
  <c r="H1021" i="53"/>
  <c r="H1022" i="53"/>
  <c r="H1023" i="53"/>
  <c r="H1024" i="53"/>
  <c r="H1025" i="53"/>
  <c r="H1026" i="53"/>
  <c r="H1027" i="53"/>
  <c r="H1028" i="53"/>
  <c r="H1029" i="53"/>
  <c r="H1030" i="53"/>
  <c r="H1031" i="53"/>
  <c r="H1032" i="53"/>
  <c r="H1033" i="53"/>
  <c r="H1034" i="53"/>
  <c r="H1035" i="53"/>
  <c r="H1036" i="53"/>
  <c r="H1037" i="53"/>
  <c r="H1038" i="53"/>
  <c r="H1039" i="53"/>
  <c r="H1040" i="53"/>
  <c r="H1041" i="53"/>
  <c r="H1042" i="53"/>
  <c r="H1043" i="53"/>
  <c r="H1044" i="53"/>
  <c r="H1045" i="53"/>
  <c r="H1046" i="53"/>
  <c r="H1047" i="53"/>
  <c r="H1048" i="53"/>
  <c r="H1049" i="53"/>
  <c r="H1050" i="53"/>
  <c r="H1051" i="53"/>
  <c r="H1052" i="53"/>
  <c r="H1053" i="53"/>
  <c r="H1054" i="53"/>
  <c r="H1055" i="53"/>
  <c r="H1056" i="53"/>
  <c r="H1057" i="53"/>
  <c r="H1058" i="53"/>
  <c r="H1059" i="53"/>
  <c r="H1060" i="53"/>
  <c r="H1061" i="53"/>
  <c r="H1062" i="53"/>
  <c r="H1063" i="53"/>
  <c r="H1064" i="53"/>
  <c r="H1065" i="53"/>
  <c r="H1066" i="53"/>
  <c r="H1067" i="53"/>
  <c r="H1068" i="53"/>
  <c r="H1069" i="53"/>
  <c r="H1070" i="53"/>
  <c r="H1071" i="53"/>
  <c r="H1072" i="53"/>
  <c r="H1073" i="53"/>
  <c r="H1074" i="53"/>
  <c r="H1075" i="53"/>
  <c r="H1076" i="53"/>
  <c r="H1077" i="53"/>
  <c r="H1078" i="53"/>
  <c r="H1079" i="53"/>
  <c r="H1080" i="53"/>
  <c r="H1081" i="53"/>
  <c r="H1082" i="53"/>
  <c r="H1083" i="53"/>
  <c r="H1084" i="53"/>
  <c r="H1085" i="53"/>
  <c r="H1086" i="53"/>
  <c r="H1087" i="53"/>
  <c r="H1088" i="53"/>
  <c r="H1089" i="53"/>
  <c r="H1090" i="53"/>
  <c r="H1091" i="53"/>
  <c r="H1092" i="53"/>
  <c r="H1093" i="53"/>
  <c r="H1094" i="53"/>
  <c r="H1095" i="53"/>
  <c r="H1096" i="53"/>
  <c r="H1097" i="53"/>
  <c r="H1098" i="53"/>
  <c r="H1099" i="53"/>
  <c r="H1100" i="53"/>
  <c r="H1101" i="53"/>
  <c r="H1102" i="53"/>
  <c r="H1103" i="53"/>
  <c r="H1104" i="53"/>
  <c r="H1105" i="53"/>
  <c r="H1106" i="53"/>
  <c r="H1107" i="53"/>
  <c r="H1108" i="53"/>
  <c r="H1109" i="53"/>
  <c r="H1110" i="53"/>
  <c r="H1111" i="53"/>
  <c r="H1112" i="53"/>
  <c r="H1113" i="53"/>
  <c r="H1114" i="53"/>
  <c r="H1115" i="53"/>
  <c r="H1116" i="53"/>
  <c r="H1117" i="53"/>
  <c r="H1118" i="53"/>
  <c r="H1119" i="53"/>
  <c r="H1120" i="53"/>
  <c r="H1121" i="53"/>
  <c r="H1122" i="53"/>
  <c r="H1123" i="53"/>
  <c r="H1124" i="53"/>
  <c r="H1125" i="53"/>
  <c r="H1126" i="53"/>
  <c r="H1127" i="53"/>
  <c r="H1128" i="53"/>
  <c r="H1129" i="53"/>
  <c r="H1130" i="53"/>
  <c r="H1131" i="53"/>
  <c r="H1132" i="53"/>
  <c r="H1133" i="53"/>
  <c r="H1134" i="53"/>
  <c r="H1135" i="53"/>
  <c r="H1136" i="53"/>
  <c r="H1137" i="53"/>
  <c r="H1138" i="53"/>
  <c r="H1139" i="53"/>
  <c r="H1140" i="53"/>
  <c r="H1141" i="53"/>
  <c r="H1142" i="53"/>
  <c r="H1143" i="53"/>
  <c r="H1144" i="53"/>
  <c r="H1145" i="53"/>
  <c r="H1146" i="53"/>
  <c r="H1147" i="53"/>
  <c r="H1148" i="53"/>
  <c r="H1149" i="53"/>
  <c r="H1150" i="53"/>
  <c r="H1151" i="53"/>
  <c r="H1152" i="53"/>
  <c r="H1153" i="53"/>
  <c r="H1154" i="53"/>
  <c r="H1155" i="53"/>
  <c r="H1156" i="53"/>
  <c r="H1157" i="53"/>
  <c r="H1158" i="53"/>
  <c r="H1159" i="53"/>
  <c r="H1160" i="53"/>
  <c r="H1161" i="53"/>
  <c r="H1162" i="53"/>
  <c r="H1163" i="53"/>
  <c r="H1164" i="53"/>
  <c r="H1165" i="53"/>
  <c r="H1166" i="53"/>
  <c r="H1167" i="53"/>
  <c r="H1168" i="53"/>
  <c r="H1169" i="53"/>
  <c r="H1170" i="53"/>
  <c r="H1171" i="53"/>
  <c r="H1172" i="53"/>
  <c r="H1173" i="53"/>
  <c r="H1174" i="53"/>
  <c r="H1175" i="53"/>
  <c r="H1176" i="53"/>
  <c r="H1177" i="53"/>
  <c r="H1178" i="53"/>
  <c r="H1179" i="53"/>
  <c r="H1180" i="53"/>
  <c r="H1181" i="53"/>
  <c r="H1182" i="53"/>
  <c r="H1183" i="53"/>
  <c r="H1184" i="53"/>
  <c r="H1185" i="53"/>
  <c r="H1186" i="53"/>
  <c r="H1187" i="53"/>
  <c r="H1188" i="53"/>
  <c r="H1189" i="53"/>
  <c r="H1190" i="53"/>
  <c r="H1191" i="53"/>
  <c r="H1192" i="53"/>
  <c r="H1193" i="53"/>
  <c r="H1194" i="53"/>
  <c r="H1195" i="53"/>
  <c r="H1196" i="53"/>
  <c r="H1197" i="53"/>
  <c r="H1198" i="53"/>
  <c r="H1199" i="53"/>
  <c r="H1200" i="53"/>
  <c r="H1201" i="53"/>
  <c r="H1202" i="53"/>
  <c r="H1203" i="53"/>
  <c r="H1204" i="53"/>
  <c r="H1205" i="53"/>
  <c r="H1206" i="53"/>
  <c r="H1207" i="53"/>
  <c r="H1208" i="53"/>
  <c r="H1209" i="53"/>
  <c r="H1210" i="53"/>
  <c r="H1211" i="53"/>
  <c r="H1212" i="53"/>
  <c r="H1213" i="53"/>
  <c r="H1214" i="53"/>
  <c r="H1215" i="53"/>
  <c r="H1216" i="53"/>
  <c r="H1217" i="53"/>
  <c r="H1218" i="53"/>
  <c r="H1219" i="53"/>
  <c r="H1220" i="53"/>
  <c r="H1221" i="53"/>
  <c r="H1222" i="53"/>
  <c r="H1223" i="53"/>
  <c r="H1224" i="53"/>
  <c r="H1225" i="53"/>
  <c r="H1226" i="53"/>
  <c r="H1227" i="53"/>
  <c r="H1228" i="53"/>
  <c r="H1229" i="53"/>
  <c r="H1230" i="53"/>
  <c r="H1231" i="53"/>
  <c r="H1232" i="53"/>
  <c r="H1233" i="53"/>
  <c r="H1234" i="53"/>
  <c r="H1235" i="53"/>
  <c r="H1236" i="53"/>
  <c r="H1237" i="53"/>
  <c r="H1238" i="53"/>
  <c r="H1239" i="53"/>
  <c r="H1240" i="53"/>
  <c r="H1241" i="53"/>
  <c r="H1242" i="53"/>
  <c r="H1243" i="53"/>
  <c r="H1244" i="53"/>
  <c r="H1245" i="53"/>
  <c r="H1246" i="53"/>
  <c r="H1247" i="53"/>
  <c r="H1248" i="53"/>
  <c r="H1249" i="53"/>
  <c r="H1250" i="53"/>
  <c r="H1251" i="53"/>
  <c r="H1252" i="53"/>
  <c r="H1253" i="53"/>
  <c r="H1254" i="53"/>
  <c r="H1255" i="53"/>
  <c r="H1256" i="53"/>
  <c r="H1257" i="53"/>
  <c r="H1258" i="53"/>
  <c r="H1259" i="53"/>
  <c r="H1260" i="53"/>
  <c r="H1261" i="53"/>
  <c r="H1262" i="53"/>
  <c r="H1263" i="53"/>
  <c r="H1264" i="53"/>
  <c r="H1265" i="53"/>
  <c r="H1266" i="53"/>
  <c r="H1267" i="53"/>
  <c r="H1268" i="53"/>
  <c r="H1269" i="53"/>
  <c r="H1270" i="53"/>
  <c r="H1271" i="53"/>
  <c r="H1272" i="53"/>
  <c r="H1273" i="53"/>
  <c r="H1274" i="53"/>
  <c r="H1275" i="53"/>
  <c r="H1276" i="53"/>
  <c r="H1277" i="53"/>
  <c r="H1278" i="53"/>
  <c r="H1279" i="53"/>
  <c r="H1280" i="53"/>
  <c r="H1281" i="53"/>
  <c r="H1282" i="53"/>
  <c r="H1283" i="53"/>
  <c r="H1284" i="53"/>
  <c r="H1285" i="53"/>
  <c r="H1286" i="53"/>
  <c r="H1287" i="53"/>
  <c r="H1288" i="53"/>
  <c r="H1289" i="53"/>
  <c r="H1290" i="53"/>
  <c r="H1291" i="53"/>
  <c r="H1292" i="53"/>
  <c r="H1293" i="53"/>
  <c r="H1294" i="53"/>
  <c r="H1295" i="53"/>
  <c r="H1296" i="53"/>
  <c r="H1297" i="53"/>
  <c r="H1298" i="53"/>
  <c r="H1299" i="53"/>
  <c r="H1300" i="53"/>
  <c r="H1301" i="53"/>
  <c r="H1302" i="53"/>
  <c r="H1303" i="53"/>
  <c r="H1304" i="53"/>
  <c r="H1305" i="53"/>
  <c r="H1306" i="53"/>
  <c r="H1307" i="53"/>
  <c r="H1308" i="53"/>
  <c r="H1309" i="53"/>
  <c r="H1310" i="53"/>
  <c r="H1311" i="53"/>
  <c r="H1312" i="53"/>
  <c r="H1313" i="53"/>
  <c r="H1314" i="53"/>
  <c r="H1315" i="53"/>
  <c r="H1316" i="53"/>
  <c r="H1317" i="53"/>
  <c r="H1318" i="53"/>
  <c r="H1319" i="53"/>
  <c r="H1320" i="53"/>
  <c r="H1321" i="53"/>
  <c r="H1322" i="53"/>
  <c r="H1323" i="53"/>
  <c r="H1324" i="53"/>
  <c r="H1325" i="53"/>
  <c r="H1326" i="53"/>
  <c r="H1327" i="53"/>
  <c r="H1328" i="53"/>
  <c r="H1329" i="53"/>
  <c r="H1330" i="53"/>
  <c r="H1331" i="53"/>
  <c r="H1332" i="53"/>
  <c r="H1333" i="53"/>
  <c r="H1334" i="53"/>
  <c r="H1335" i="53"/>
  <c r="H1336" i="53"/>
  <c r="H1337" i="53"/>
  <c r="H1338" i="53"/>
  <c r="H1339" i="53"/>
  <c r="H1340" i="53"/>
  <c r="H1341" i="53"/>
  <c r="H1342" i="53"/>
  <c r="H1343" i="53"/>
  <c r="H1344" i="53"/>
  <c r="H1345" i="53"/>
  <c r="H1346" i="53"/>
  <c r="H1347" i="53"/>
  <c r="H1348" i="53"/>
  <c r="H1349" i="53"/>
  <c r="H1350" i="53"/>
  <c r="H1351" i="53"/>
  <c r="H1352" i="53"/>
  <c r="H1353" i="53"/>
  <c r="H1354" i="53"/>
  <c r="H1355" i="53"/>
  <c r="H1356" i="53"/>
  <c r="H1357" i="53"/>
  <c r="H1358" i="53"/>
  <c r="H1359" i="53"/>
  <c r="H1360" i="53"/>
  <c r="H1361" i="53"/>
  <c r="H1362" i="53"/>
  <c r="H1363" i="53"/>
  <c r="H1364" i="53"/>
  <c r="H1365" i="53"/>
  <c r="H1366" i="53"/>
  <c r="H1367" i="53"/>
  <c r="H1368" i="53"/>
  <c r="H1369" i="53"/>
  <c r="H1370" i="53"/>
  <c r="H1371" i="53"/>
  <c r="H1372" i="53"/>
  <c r="H1373" i="53"/>
  <c r="H1374" i="53"/>
  <c r="H1375" i="53"/>
  <c r="H1376" i="53"/>
  <c r="H1377" i="53"/>
  <c r="H1378" i="53"/>
  <c r="H1379" i="53"/>
  <c r="H1380" i="53"/>
  <c r="H1381" i="53"/>
  <c r="H1382" i="53"/>
  <c r="H1383" i="53"/>
  <c r="H1384" i="53"/>
  <c r="H1385" i="53"/>
  <c r="H1386" i="53"/>
  <c r="H1387" i="53"/>
  <c r="H1388" i="53"/>
  <c r="H1389" i="53"/>
  <c r="H1390" i="53"/>
  <c r="H1391" i="53"/>
  <c r="H1392" i="53"/>
  <c r="H1393" i="53"/>
  <c r="H1394" i="53"/>
  <c r="H1395" i="53"/>
  <c r="H1396" i="53"/>
  <c r="H1397" i="53"/>
  <c r="H1398" i="53"/>
  <c r="H1399" i="53"/>
  <c r="H1400" i="53"/>
  <c r="H1401" i="53"/>
  <c r="H1402" i="53"/>
  <c r="H1403" i="53"/>
  <c r="H1404" i="53"/>
  <c r="H1405" i="53"/>
  <c r="H1406" i="53"/>
  <c r="H1407" i="53"/>
  <c r="H1408" i="53"/>
  <c r="H1409" i="53"/>
  <c r="H1410" i="53"/>
  <c r="H1411" i="53"/>
  <c r="H1412" i="53"/>
  <c r="F3" i="25"/>
  <c r="F4" i="25"/>
  <c r="C5" i="25"/>
  <c r="A10" i="25"/>
  <c r="A11" i="25"/>
  <c r="C11" i="25"/>
  <c r="E11" i="25"/>
  <c r="B11" i="25"/>
  <c r="D11" i="25"/>
  <c r="G11" i="25"/>
  <c r="H11" i="25"/>
  <c r="L11" i="25"/>
  <c r="A12" i="25"/>
  <c r="D12" i="25"/>
  <c r="C12" i="25"/>
  <c r="J154" i="25"/>
  <c r="G12" i="25"/>
  <c r="A13" i="25"/>
  <c r="F13" i="25"/>
  <c r="C13" i="25"/>
  <c r="E13" i="25"/>
  <c r="B13" i="25"/>
  <c r="D13" i="25"/>
  <c r="G13" i="25"/>
  <c r="H13" i="25"/>
  <c r="L13" i="25"/>
  <c r="A14" i="25"/>
  <c r="C14" i="25"/>
  <c r="D14" i="25"/>
  <c r="E14" i="25"/>
  <c r="B14" i="25"/>
  <c r="F14" i="25"/>
  <c r="G14" i="25"/>
  <c r="H14" i="25"/>
  <c r="I14" i="25"/>
  <c r="J14" i="25"/>
  <c r="K14" i="25"/>
  <c r="L14" i="25"/>
  <c r="A15" i="25"/>
  <c r="C15" i="25"/>
  <c r="D15" i="25"/>
  <c r="E15" i="25"/>
  <c r="B15" i="25"/>
  <c r="F15" i="25"/>
  <c r="G15" i="25"/>
  <c r="H15" i="25"/>
  <c r="I15" i="25"/>
  <c r="J15" i="25"/>
  <c r="K15" i="25"/>
  <c r="L15" i="25"/>
  <c r="A16" i="25"/>
  <c r="C16" i="25"/>
  <c r="D16" i="25"/>
  <c r="E16" i="25"/>
  <c r="B16" i="25"/>
  <c r="F16" i="25"/>
  <c r="G16" i="25"/>
  <c r="H16" i="25"/>
  <c r="I16" i="25"/>
  <c r="J16" i="25"/>
  <c r="K16" i="25"/>
  <c r="L16" i="25"/>
  <c r="A17" i="25"/>
  <c r="C17" i="25"/>
  <c r="D17" i="25"/>
  <c r="E17" i="25"/>
  <c r="B17" i="25"/>
  <c r="F17" i="25"/>
  <c r="G17" i="25"/>
  <c r="H17" i="25"/>
  <c r="I17" i="25"/>
  <c r="J17" i="25"/>
  <c r="K17" i="25"/>
  <c r="L17" i="25"/>
  <c r="A18" i="25"/>
  <c r="C18" i="25"/>
  <c r="D18" i="25"/>
  <c r="E18" i="25"/>
  <c r="B18" i="25"/>
  <c r="F18" i="25"/>
  <c r="G18" i="25"/>
  <c r="H18" i="25"/>
  <c r="I18" i="25"/>
  <c r="J18" i="25"/>
  <c r="K18" i="25"/>
  <c r="L18" i="25"/>
  <c r="A19" i="25"/>
  <c r="C19" i="25"/>
  <c r="D19" i="25"/>
  <c r="E19" i="25"/>
  <c r="B19" i="25"/>
  <c r="F19" i="25"/>
  <c r="G19" i="25"/>
  <c r="H19" i="25"/>
  <c r="I19" i="25"/>
  <c r="J19" i="25"/>
  <c r="K19" i="25"/>
  <c r="L19" i="25"/>
  <c r="A20" i="25"/>
  <c r="C20" i="25"/>
  <c r="D20" i="25"/>
  <c r="E20" i="25"/>
  <c r="B20" i="25"/>
  <c r="F20" i="25"/>
  <c r="G20" i="25"/>
  <c r="H20" i="25"/>
  <c r="I20" i="25"/>
  <c r="J20" i="25"/>
  <c r="K20" i="25"/>
  <c r="L20" i="25"/>
  <c r="A21" i="25"/>
  <c r="C21" i="25"/>
  <c r="D21" i="25"/>
  <c r="E21" i="25"/>
  <c r="B21" i="25"/>
  <c r="F21" i="25"/>
  <c r="G21" i="25"/>
  <c r="H21" i="25"/>
  <c r="I21" i="25"/>
  <c r="J21" i="25"/>
  <c r="K21" i="25"/>
  <c r="L21" i="25"/>
  <c r="A22" i="25"/>
  <c r="C22" i="25"/>
  <c r="D22" i="25"/>
  <c r="E22" i="25"/>
  <c r="B22" i="25"/>
  <c r="F22" i="25"/>
  <c r="G22" i="25"/>
  <c r="H22" i="25"/>
  <c r="L22" i="25"/>
  <c r="I22" i="25"/>
  <c r="J22" i="25"/>
  <c r="A23" i="25"/>
  <c r="C23" i="25"/>
  <c r="D23" i="25"/>
  <c r="E23" i="25"/>
  <c r="B23" i="25"/>
  <c r="F23" i="25"/>
  <c r="G23" i="25"/>
  <c r="H23" i="25"/>
  <c r="I23" i="25"/>
  <c r="J23" i="25"/>
  <c r="K23" i="25"/>
  <c r="L23" i="25"/>
  <c r="A24" i="25"/>
  <c r="C24" i="25"/>
  <c r="D24" i="25"/>
  <c r="E24" i="25"/>
  <c r="B24" i="25"/>
  <c r="F24" i="25"/>
  <c r="G24" i="25"/>
  <c r="H24" i="25"/>
  <c r="I24" i="25"/>
  <c r="J24" i="25"/>
  <c r="K24" i="25"/>
  <c r="L24" i="25"/>
  <c r="A25" i="25"/>
  <c r="C25" i="25"/>
  <c r="D25" i="25"/>
  <c r="E25" i="25"/>
  <c r="B25" i="25"/>
  <c r="F25" i="25"/>
  <c r="G25" i="25"/>
  <c r="H25" i="25"/>
  <c r="L25" i="25"/>
  <c r="I25" i="25"/>
  <c r="J25" i="25"/>
  <c r="A26" i="25"/>
  <c r="C26" i="25"/>
  <c r="D26" i="25"/>
  <c r="E26" i="25"/>
  <c r="B26" i="25"/>
  <c r="F26" i="25"/>
  <c r="G26" i="25"/>
  <c r="H26" i="25"/>
  <c r="I26" i="25"/>
  <c r="J26" i="25"/>
  <c r="K26" i="25"/>
  <c r="L26" i="25"/>
  <c r="A27" i="25"/>
  <c r="C27" i="25"/>
  <c r="D27" i="25"/>
  <c r="E27" i="25"/>
  <c r="B27" i="25"/>
  <c r="F27" i="25"/>
  <c r="G27" i="25"/>
  <c r="H27" i="25"/>
  <c r="I27" i="25"/>
  <c r="J27" i="25"/>
  <c r="K27" i="25"/>
  <c r="L27" i="25"/>
  <c r="A28" i="25"/>
  <c r="C28" i="25"/>
  <c r="D28" i="25"/>
  <c r="E28" i="25"/>
  <c r="B28" i="25"/>
  <c r="F28" i="25"/>
  <c r="G28" i="25"/>
  <c r="H28" i="25"/>
  <c r="I28" i="25"/>
  <c r="J28" i="25"/>
  <c r="K28" i="25"/>
  <c r="L28" i="25"/>
  <c r="A29" i="25"/>
  <c r="C29" i="25"/>
  <c r="D29" i="25"/>
  <c r="E29" i="25"/>
  <c r="B29" i="25"/>
  <c r="F29" i="25"/>
  <c r="G29" i="25"/>
  <c r="H29" i="25"/>
  <c r="I29" i="25"/>
  <c r="J29" i="25"/>
  <c r="K29" i="25"/>
  <c r="L29" i="25"/>
  <c r="A30" i="25"/>
  <c r="C30" i="25"/>
  <c r="D30" i="25"/>
  <c r="E30" i="25"/>
  <c r="B30" i="25"/>
  <c r="F30" i="25"/>
  <c r="G30" i="25"/>
  <c r="H30" i="25"/>
  <c r="I30" i="25"/>
  <c r="J30" i="25"/>
  <c r="K30" i="25"/>
  <c r="L30" i="25"/>
  <c r="A31" i="25"/>
  <c r="C31" i="25"/>
  <c r="D31" i="25"/>
  <c r="E31" i="25"/>
  <c r="B31" i="25"/>
  <c r="F31" i="25"/>
  <c r="G31" i="25"/>
  <c r="H31" i="25"/>
  <c r="I31" i="25"/>
  <c r="J31" i="25"/>
  <c r="K31" i="25"/>
  <c r="L31" i="25"/>
  <c r="A32" i="25"/>
  <c r="C32" i="25"/>
  <c r="D32" i="25"/>
  <c r="E32" i="25"/>
  <c r="B32" i="25"/>
  <c r="F32" i="25"/>
  <c r="G32" i="25"/>
  <c r="H32" i="25"/>
  <c r="I32" i="25"/>
  <c r="J32" i="25"/>
  <c r="K32" i="25"/>
  <c r="L32" i="25"/>
  <c r="A33" i="25"/>
  <c r="C33" i="25"/>
  <c r="D33" i="25"/>
  <c r="E33" i="25"/>
  <c r="B33" i="25"/>
  <c r="F33" i="25"/>
  <c r="G33" i="25"/>
  <c r="H33" i="25"/>
  <c r="I33" i="25"/>
  <c r="J33" i="25"/>
  <c r="K33" i="25"/>
  <c r="L33" i="25"/>
  <c r="A34" i="25"/>
  <c r="C34" i="25"/>
  <c r="D34" i="25"/>
  <c r="E34" i="25"/>
  <c r="B34" i="25"/>
  <c r="F34" i="25"/>
  <c r="G34" i="25"/>
  <c r="H34" i="25"/>
  <c r="I34" i="25"/>
  <c r="J34" i="25"/>
  <c r="K34" i="25"/>
  <c r="L34" i="25"/>
  <c r="A35" i="25"/>
  <c r="C35" i="25"/>
  <c r="D35" i="25"/>
  <c r="E35" i="25"/>
  <c r="B35" i="25"/>
  <c r="F35" i="25"/>
  <c r="G35" i="25"/>
  <c r="H35" i="25"/>
  <c r="I35" i="25"/>
  <c r="J35" i="25"/>
  <c r="K35" i="25"/>
  <c r="L35" i="25"/>
  <c r="A36" i="25"/>
  <c r="C36" i="25"/>
  <c r="D36" i="25"/>
  <c r="E36" i="25"/>
  <c r="B36" i="25"/>
  <c r="F36" i="25"/>
  <c r="G36" i="25"/>
  <c r="H36" i="25"/>
  <c r="I36" i="25"/>
  <c r="J36" i="25"/>
  <c r="K36" i="25"/>
  <c r="L36" i="25"/>
  <c r="A37" i="25"/>
  <c r="C37" i="25"/>
  <c r="D37" i="25"/>
  <c r="E37" i="25"/>
  <c r="B37" i="25"/>
  <c r="F37" i="25"/>
  <c r="G37" i="25"/>
  <c r="H37" i="25"/>
  <c r="I37" i="25"/>
  <c r="J37" i="25"/>
  <c r="K37" i="25"/>
  <c r="L37" i="25"/>
  <c r="A38" i="25"/>
  <c r="C38" i="25"/>
  <c r="D38" i="25"/>
  <c r="E38" i="25"/>
  <c r="B38" i="25"/>
  <c r="F38" i="25"/>
  <c r="G38" i="25"/>
  <c r="H38" i="25"/>
  <c r="I38" i="25"/>
  <c r="J38" i="25"/>
  <c r="K38" i="25"/>
  <c r="L38" i="25"/>
  <c r="A39" i="25"/>
  <c r="C39" i="25"/>
  <c r="D39" i="25"/>
  <c r="E39" i="25"/>
  <c r="B39" i="25"/>
  <c r="F39" i="25"/>
  <c r="G39" i="25"/>
  <c r="H39" i="25"/>
  <c r="I39" i="25"/>
  <c r="J39" i="25"/>
  <c r="K39" i="25"/>
  <c r="L39" i="25"/>
  <c r="A40" i="25"/>
  <c r="C40" i="25"/>
  <c r="D40" i="25"/>
  <c r="E40" i="25"/>
  <c r="B40" i="25"/>
  <c r="F40" i="25"/>
  <c r="G40" i="25"/>
  <c r="H40" i="25"/>
  <c r="I40" i="25"/>
  <c r="J40" i="25"/>
  <c r="K40" i="25"/>
  <c r="L40" i="25"/>
  <c r="A41" i="25"/>
  <c r="C41" i="25"/>
  <c r="D41" i="25"/>
  <c r="E41" i="25"/>
  <c r="B41" i="25"/>
  <c r="F41" i="25"/>
  <c r="G41" i="25"/>
  <c r="H41" i="25"/>
  <c r="I41" i="25"/>
  <c r="J41" i="25"/>
  <c r="K41" i="25"/>
  <c r="L41" i="25"/>
  <c r="A42" i="25"/>
  <c r="C42" i="25"/>
  <c r="D42" i="25"/>
  <c r="E42" i="25"/>
  <c r="B42" i="25"/>
  <c r="F42" i="25"/>
  <c r="G42" i="25"/>
  <c r="H42" i="25"/>
  <c r="I42" i="25"/>
  <c r="J42" i="25"/>
  <c r="K42" i="25"/>
  <c r="L42" i="25"/>
  <c r="A43" i="25"/>
  <c r="C43" i="25"/>
  <c r="D43" i="25"/>
  <c r="E43" i="25"/>
  <c r="B43" i="25"/>
  <c r="F43" i="25"/>
  <c r="G43" i="25"/>
  <c r="H43" i="25"/>
  <c r="I43" i="25"/>
  <c r="J43" i="25"/>
  <c r="K43" i="25"/>
  <c r="L43" i="25"/>
  <c r="A44" i="25"/>
  <c r="C44" i="25"/>
  <c r="D44" i="25"/>
  <c r="E44" i="25"/>
  <c r="B44" i="25"/>
  <c r="F44" i="25"/>
  <c r="G44" i="25"/>
  <c r="H44" i="25"/>
  <c r="I44" i="25"/>
  <c r="J44" i="25"/>
  <c r="K44" i="25"/>
  <c r="L44" i="25"/>
  <c r="A45" i="25"/>
  <c r="C45" i="25"/>
  <c r="D45" i="25"/>
  <c r="E45" i="25"/>
  <c r="B45" i="25"/>
  <c r="F45" i="25"/>
  <c r="G45" i="25"/>
  <c r="H45" i="25"/>
  <c r="I45" i="25"/>
  <c r="J45" i="25"/>
  <c r="K45" i="25"/>
  <c r="L45" i="25"/>
  <c r="A46" i="25"/>
  <c r="C46" i="25"/>
  <c r="D46" i="25"/>
  <c r="E46" i="25"/>
  <c r="B46" i="25"/>
  <c r="F46" i="25"/>
  <c r="G46" i="25"/>
  <c r="H46" i="25"/>
  <c r="I46" i="25"/>
  <c r="J46" i="25"/>
  <c r="K46" i="25"/>
  <c r="L46" i="25"/>
  <c r="A47" i="25"/>
  <c r="C47" i="25"/>
  <c r="D47" i="25"/>
  <c r="E47" i="25"/>
  <c r="B47" i="25"/>
  <c r="F47" i="25"/>
  <c r="G47" i="25"/>
  <c r="H47" i="25"/>
  <c r="I47" i="25"/>
  <c r="J47" i="25"/>
  <c r="K47" i="25"/>
  <c r="L47" i="25"/>
  <c r="A48" i="25"/>
  <c r="C48" i="25"/>
  <c r="D48" i="25"/>
  <c r="E48" i="25"/>
  <c r="B48" i="25"/>
  <c r="F48" i="25"/>
  <c r="G48" i="25"/>
  <c r="H48" i="25"/>
  <c r="I48" i="25"/>
  <c r="J48" i="25"/>
  <c r="K48" i="25"/>
  <c r="L48" i="25"/>
  <c r="A49" i="25"/>
  <c r="C49" i="25"/>
  <c r="D49" i="25"/>
  <c r="E49" i="25"/>
  <c r="B49" i="25"/>
  <c r="F49" i="25"/>
  <c r="G49" i="25"/>
  <c r="H49" i="25"/>
  <c r="L49" i="25"/>
  <c r="I49" i="25"/>
  <c r="J49" i="25"/>
  <c r="K49" i="25"/>
  <c r="A50" i="25"/>
  <c r="C50" i="25"/>
  <c r="D50" i="25"/>
  <c r="E50" i="25"/>
  <c r="B50" i="25"/>
  <c r="F50" i="25"/>
  <c r="G50" i="25"/>
  <c r="H50" i="25"/>
  <c r="I50" i="25"/>
  <c r="J50" i="25"/>
  <c r="K50" i="25"/>
  <c r="L50" i="25"/>
  <c r="A51" i="25"/>
  <c r="B51" i="25"/>
  <c r="C51" i="25"/>
  <c r="D51" i="25"/>
  <c r="E51" i="25"/>
  <c r="F51" i="25"/>
  <c r="G51" i="25"/>
  <c r="H51" i="25"/>
  <c r="I51" i="25"/>
  <c r="J51" i="25"/>
  <c r="L51" i="25"/>
  <c r="A52" i="25"/>
  <c r="C52" i="25"/>
  <c r="D52" i="25"/>
  <c r="E52" i="25"/>
  <c r="B52" i="25"/>
  <c r="F52" i="25"/>
  <c r="G52" i="25"/>
  <c r="H52" i="25"/>
  <c r="I52" i="25"/>
  <c r="J52" i="25"/>
  <c r="K52" i="25"/>
  <c r="L52" i="25"/>
  <c r="A53" i="25"/>
  <c r="C53" i="25"/>
  <c r="D53" i="25"/>
  <c r="K53" i="25"/>
  <c r="D55" i="25"/>
  <c r="A58" i="25"/>
  <c r="D58" i="25"/>
  <c r="A59" i="25"/>
  <c r="D59" i="25"/>
  <c r="A60" i="25"/>
  <c r="D60" i="25"/>
  <c r="A61" i="25"/>
  <c r="C61" i="25"/>
  <c r="I61" i="25"/>
  <c r="A62" i="25"/>
  <c r="C62" i="25"/>
  <c r="I62" i="25"/>
  <c r="A63" i="25"/>
  <c r="C63" i="25"/>
  <c r="I63" i="25"/>
  <c r="A64" i="25"/>
  <c r="C64" i="25"/>
  <c r="I64" i="25"/>
  <c r="A65" i="25"/>
  <c r="C65" i="25"/>
  <c r="I65" i="25"/>
  <c r="A66" i="25"/>
  <c r="C66" i="25"/>
  <c r="I66" i="25"/>
  <c r="A67" i="25"/>
  <c r="C67" i="25"/>
  <c r="I67" i="25"/>
  <c r="A68" i="25"/>
  <c r="C68" i="25"/>
  <c r="I68" i="25"/>
  <c r="A69" i="25"/>
  <c r="C69" i="25"/>
  <c r="I69" i="25"/>
  <c r="A70" i="25"/>
  <c r="C70" i="25"/>
  <c r="I70" i="25"/>
  <c r="A71" i="25"/>
  <c r="C71" i="25"/>
  <c r="I71" i="25"/>
  <c r="A72" i="25"/>
  <c r="C72" i="25"/>
  <c r="I72" i="25"/>
  <c r="A73" i="25"/>
  <c r="A74" i="25"/>
  <c r="A75" i="25"/>
  <c r="A76" i="25"/>
  <c r="A78" i="25"/>
  <c r="B78" i="25"/>
  <c r="F78" i="25"/>
  <c r="H78" i="25"/>
  <c r="A79" i="25"/>
  <c r="B79" i="25"/>
  <c r="F79" i="25"/>
  <c r="H79" i="25"/>
  <c r="A80" i="25"/>
  <c r="B80" i="25"/>
  <c r="F80" i="25"/>
  <c r="H80" i="25"/>
  <c r="A81" i="25"/>
  <c r="B81" i="25"/>
  <c r="F81" i="25"/>
  <c r="H81" i="25"/>
  <c r="A82" i="25"/>
  <c r="B82" i="25"/>
  <c r="F82" i="25"/>
  <c r="H82" i="25"/>
  <c r="A83" i="25"/>
  <c r="B83" i="25"/>
  <c r="F83" i="25"/>
  <c r="H83" i="25"/>
  <c r="A84" i="25"/>
  <c r="B84" i="25"/>
  <c r="F84" i="25"/>
  <c r="H84" i="25"/>
  <c r="A85" i="25"/>
  <c r="A86" i="25"/>
  <c r="F86" i="25"/>
  <c r="H86" i="25"/>
  <c r="A87" i="25"/>
  <c r="A88" i="25"/>
  <c r="J90" i="25"/>
  <c r="C96" i="25"/>
  <c r="D96" i="25"/>
  <c r="G96" i="25"/>
  <c r="N96" i="25"/>
  <c r="C97" i="25"/>
  <c r="D97" i="25"/>
  <c r="G97" i="25"/>
  <c r="H97" i="25"/>
  <c r="B97" i="25"/>
  <c r="J97" i="25"/>
  <c r="M97" i="25"/>
  <c r="L97" i="25"/>
  <c r="N97" i="25"/>
  <c r="C98" i="25"/>
  <c r="D98" i="25"/>
  <c r="G98" i="25"/>
  <c r="H98" i="25"/>
  <c r="L98" i="25"/>
  <c r="J98" i="25"/>
  <c r="M98" i="25"/>
  <c r="N98" i="25"/>
  <c r="C99" i="25"/>
  <c r="D99" i="25"/>
  <c r="G99" i="25"/>
  <c r="H99" i="25"/>
  <c r="B99" i="25"/>
  <c r="J99" i="25"/>
  <c r="M99" i="25"/>
  <c r="N99" i="25"/>
  <c r="C100" i="25"/>
  <c r="D100" i="25"/>
  <c r="G100" i="25"/>
  <c r="H100" i="25"/>
  <c r="B100" i="25"/>
  <c r="J100" i="25"/>
  <c r="M100" i="25"/>
  <c r="N100" i="25"/>
  <c r="C101" i="25"/>
  <c r="D101" i="25"/>
  <c r="G101" i="25"/>
  <c r="H101" i="25"/>
  <c r="L101" i="25"/>
  <c r="J101" i="25"/>
  <c r="M101" i="25"/>
  <c r="N101" i="25"/>
  <c r="C102" i="25"/>
  <c r="D102" i="25"/>
  <c r="G102" i="25"/>
  <c r="H102" i="25"/>
  <c r="L102" i="25"/>
  <c r="J102" i="25"/>
  <c r="M102" i="25"/>
  <c r="N102" i="25"/>
  <c r="C103" i="25"/>
  <c r="D103" i="25"/>
  <c r="G103" i="25"/>
  <c r="H103" i="25"/>
  <c r="B103" i="25"/>
  <c r="J103" i="25"/>
  <c r="C104" i="25"/>
  <c r="D104" i="25"/>
  <c r="G104" i="25"/>
  <c r="H104" i="25"/>
  <c r="L104" i="25"/>
  <c r="J104" i="25"/>
  <c r="M104" i="25"/>
  <c r="N104" i="25"/>
  <c r="C105" i="25"/>
  <c r="D105" i="25"/>
  <c r="G105" i="25"/>
  <c r="H105" i="25"/>
  <c r="B105" i="25"/>
  <c r="J105" i="25"/>
  <c r="M105" i="25"/>
  <c r="N105" i="25"/>
  <c r="C106" i="25"/>
  <c r="D106" i="25"/>
  <c r="G106" i="25"/>
  <c r="H106" i="25"/>
  <c r="B106" i="25"/>
  <c r="J106" i="25"/>
  <c r="M106" i="25"/>
  <c r="N106" i="25"/>
  <c r="C107" i="25"/>
  <c r="D107" i="25"/>
  <c r="G107" i="25"/>
  <c r="H107" i="25"/>
  <c r="L107" i="25"/>
  <c r="J107" i="25"/>
  <c r="M107" i="25"/>
  <c r="N107" i="25"/>
  <c r="C108" i="25"/>
  <c r="D108" i="25"/>
  <c r="G108" i="25"/>
  <c r="C109" i="25"/>
  <c r="D109" i="25"/>
  <c r="G109" i="25"/>
  <c r="H109" i="25"/>
  <c r="B109" i="25"/>
  <c r="J109" i="25"/>
  <c r="M109" i="25"/>
  <c r="N109" i="25"/>
  <c r="C110" i="25"/>
  <c r="D110" i="25"/>
  <c r="G110" i="25"/>
  <c r="H110" i="25"/>
  <c r="L110" i="25"/>
  <c r="B110" i="25"/>
  <c r="J110" i="25"/>
  <c r="M110" i="25"/>
  <c r="N110" i="25"/>
  <c r="C111" i="25"/>
  <c r="D111" i="25"/>
  <c r="G111" i="25"/>
  <c r="H111" i="25"/>
  <c r="L111" i="25"/>
  <c r="J111" i="25"/>
  <c r="M111" i="25"/>
  <c r="N111" i="25"/>
  <c r="C112" i="25"/>
  <c r="D112" i="25"/>
  <c r="G112" i="25"/>
  <c r="H112" i="25"/>
  <c r="B112" i="25"/>
  <c r="J112" i="25"/>
  <c r="M112" i="25"/>
  <c r="N112" i="25"/>
  <c r="C113" i="25"/>
  <c r="D113" i="25"/>
  <c r="G113" i="25"/>
  <c r="H113" i="25"/>
  <c r="B113" i="25"/>
  <c r="J113" i="25"/>
  <c r="M113" i="25"/>
  <c r="N113" i="25"/>
  <c r="C114" i="25"/>
  <c r="D114" i="25"/>
  <c r="G114" i="25"/>
  <c r="H114" i="25"/>
  <c r="B114" i="25"/>
  <c r="J114" i="25"/>
  <c r="M114" i="25"/>
  <c r="N114" i="25"/>
  <c r="C115" i="25"/>
  <c r="D115" i="25"/>
  <c r="G115" i="25"/>
  <c r="H115" i="25"/>
  <c r="B115" i="25"/>
  <c r="J115" i="25"/>
  <c r="C116" i="25"/>
  <c r="D116" i="25"/>
  <c r="G116" i="25"/>
  <c r="H116" i="25"/>
  <c r="B116" i="25"/>
  <c r="J116" i="25"/>
  <c r="M116" i="25"/>
  <c r="L116" i="25"/>
  <c r="N116" i="25"/>
  <c r="C117" i="25"/>
  <c r="D117" i="25"/>
  <c r="G117" i="25"/>
  <c r="H117" i="25"/>
  <c r="L117" i="25"/>
  <c r="J117" i="25"/>
  <c r="M117" i="25"/>
  <c r="N117" i="25"/>
  <c r="C118" i="25"/>
  <c r="D118" i="25"/>
  <c r="G118" i="25"/>
  <c r="H118" i="25"/>
  <c r="B118" i="25"/>
  <c r="J118" i="25"/>
  <c r="M118" i="25"/>
  <c r="N118" i="25"/>
  <c r="C119" i="25"/>
  <c r="D119" i="25"/>
  <c r="G119" i="25"/>
  <c r="H119" i="25"/>
  <c r="B119" i="25"/>
  <c r="J119" i="25"/>
  <c r="M119" i="25"/>
  <c r="N119" i="25"/>
  <c r="C120" i="25"/>
  <c r="D120" i="25"/>
  <c r="G120" i="25"/>
  <c r="H120" i="25"/>
  <c r="L120" i="25"/>
  <c r="J120" i="25"/>
  <c r="M120" i="25"/>
  <c r="N120" i="25"/>
  <c r="C121" i="25"/>
  <c r="D121" i="25"/>
  <c r="G121" i="25"/>
  <c r="H121" i="25"/>
  <c r="L121" i="25"/>
  <c r="J121" i="25"/>
  <c r="M121" i="25"/>
  <c r="N121" i="25"/>
  <c r="C122" i="25"/>
  <c r="D122" i="25"/>
  <c r="G122" i="25"/>
  <c r="H122" i="25"/>
  <c r="B122" i="25"/>
  <c r="J122" i="25"/>
  <c r="M122" i="25"/>
  <c r="N122" i="25"/>
  <c r="C123" i="25"/>
  <c r="D123" i="25"/>
  <c r="G123" i="25"/>
  <c r="H123" i="25"/>
  <c r="B123" i="25"/>
  <c r="J123" i="25"/>
  <c r="M123" i="25"/>
  <c r="N123" i="25"/>
  <c r="C124" i="25"/>
  <c r="D124" i="25"/>
  <c r="G124" i="25"/>
  <c r="H124" i="25"/>
  <c r="L124" i="25"/>
  <c r="B124" i="25"/>
  <c r="J124" i="25"/>
  <c r="M124" i="25"/>
  <c r="N124" i="25"/>
  <c r="C125" i="25"/>
  <c r="D125" i="25"/>
  <c r="G125" i="25"/>
  <c r="H125" i="25"/>
  <c r="L125" i="25"/>
  <c r="J125" i="25"/>
  <c r="M125" i="25"/>
  <c r="N125" i="25"/>
  <c r="C126" i="25"/>
  <c r="D126" i="25"/>
  <c r="G126" i="25"/>
  <c r="H126" i="25"/>
  <c r="L126" i="25"/>
  <c r="J126" i="25"/>
  <c r="M126" i="25"/>
  <c r="N126" i="25"/>
  <c r="C127" i="25"/>
  <c r="D127" i="25"/>
  <c r="G127" i="25"/>
  <c r="H127" i="25"/>
  <c r="B127" i="25"/>
  <c r="J127" i="25"/>
  <c r="M127" i="25"/>
  <c r="N127" i="25"/>
  <c r="C128" i="25"/>
  <c r="D128" i="25"/>
  <c r="G128" i="25"/>
  <c r="H128" i="25"/>
  <c r="B128" i="25"/>
  <c r="J128" i="25"/>
  <c r="M128" i="25"/>
  <c r="N128" i="25"/>
  <c r="C129" i="25"/>
  <c r="D129" i="25"/>
  <c r="G129" i="25"/>
  <c r="H129" i="25"/>
  <c r="L129" i="25"/>
  <c r="J129" i="25"/>
  <c r="M129" i="25"/>
  <c r="N129" i="25"/>
  <c r="C130" i="25"/>
  <c r="D130" i="25"/>
  <c r="G130" i="25"/>
  <c r="H130" i="25"/>
  <c r="B130" i="25"/>
  <c r="J130" i="25"/>
  <c r="M130" i="25"/>
  <c r="N130" i="25"/>
  <c r="C131" i="25"/>
  <c r="D131" i="25"/>
  <c r="G131" i="25"/>
  <c r="H131" i="25"/>
  <c r="B131" i="25"/>
  <c r="J131" i="25"/>
  <c r="M131" i="25"/>
  <c r="N131" i="25"/>
  <c r="C132" i="25"/>
  <c r="D132" i="25"/>
  <c r="G132" i="25"/>
  <c r="H132" i="25"/>
  <c r="B132" i="25"/>
  <c r="J132" i="25"/>
  <c r="M132" i="25"/>
  <c r="L132" i="25"/>
  <c r="N132" i="25"/>
  <c r="C133" i="25"/>
  <c r="D133" i="25"/>
  <c r="G133" i="25"/>
  <c r="H133" i="25"/>
  <c r="L133" i="25"/>
  <c r="J133" i="25"/>
  <c r="M133" i="25"/>
  <c r="N133" i="25"/>
  <c r="C134" i="25"/>
  <c r="D134" i="25"/>
  <c r="G134" i="25"/>
  <c r="H134" i="25"/>
  <c r="B134" i="25"/>
  <c r="J134" i="25"/>
  <c r="M134" i="25"/>
  <c r="N134" i="25"/>
  <c r="C135" i="25"/>
  <c r="D135" i="25"/>
  <c r="G135" i="25"/>
  <c r="H135" i="25"/>
  <c r="B135" i="25"/>
  <c r="J135" i="25"/>
  <c r="M135" i="25"/>
  <c r="N135" i="25"/>
  <c r="C136" i="25"/>
  <c r="D136" i="25"/>
  <c r="G136" i="25"/>
  <c r="H136" i="25"/>
  <c r="B136" i="25"/>
  <c r="J136" i="25"/>
  <c r="M136" i="25"/>
  <c r="N136" i="25"/>
  <c r="C137" i="25"/>
  <c r="D137" i="25"/>
  <c r="G137" i="25"/>
  <c r="H137" i="25"/>
  <c r="L137" i="25"/>
  <c r="J137" i="25"/>
  <c r="M137" i="25"/>
  <c r="N137" i="25"/>
  <c r="C138" i="25"/>
  <c r="D138" i="25"/>
  <c r="G138" i="25"/>
  <c r="H138" i="25"/>
  <c r="B138" i="25"/>
  <c r="J138" i="25"/>
  <c r="M138" i="25"/>
  <c r="N138" i="25"/>
  <c r="C139" i="25"/>
  <c r="D139" i="25"/>
  <c r="G139" i="25"/>
  <c r="H139" i="25"/>
  <c r="B139" i="25"/>
  <c r="J139" i="25"/>
  <c r="M139" i="25"/>
  <c r="N139" i="25"/>
  <c r="C140" i="25"/>
  <c r="D140" i="25"/>
  <c r="G140" i="25"/>
  <c r="H140" i="25"/>
  <c r="L140" i="25"/>
  <c r="B140" i="25"/>
  <c r="J140" i="25"/>
  <c r="M140" i="25"/>
  <c r="N140" i="25"/>
  <c r="C141" i="25"/>
  <c r="D141" i="25"/>
  <c r="G141" i="25"/>
  <c r="H141" i="25"/>
  <c r="L141" i="25"/>
  <c r="J141" i="25"/>
  <c r="M141" i="25"/>
  <c r="N141" i="25"/>
  <c r="C142" i="25"/>
  <c r="D142" i="25"/>
  <c r="G142" i="25"/>
  <c r="H142" i="25"/>
  <c r="B142" i="25"/>
  <c r="J142" i="25"/>
  <c r="C143" i="25"/>
  <c r="D143" i="25"/>
  <c r="G143" i="25"/>
  <c r="H143" i="25"/>
  <c r="L143" i="25"/>
  <c r="J143" i="25"/>
  <c r="M143" i="25"/>
  <c r="N143" i="25"/>
  <c r="C144" i="25"/>
  <c r="D144" i="25"/>
  <c r="G144" i="25"/>
  <c r="H144" i="25"/>
  <c r="L144" i="25"/>
  <c r="B144" i="25"/>
  <c r="J144" i="25"/>
  <c r="M144" i="25"/>
  <c r="N144" i="25"/>
  <c r="C145" i="25"/>
  <c r="D145" i="25"/>
  <c r="G145" i="25"/>
  <c r="H145" i="25"/>
  <c r="B145" i="25"/>
  <c r="J145" i="25"/>
  <c r="M145" i="25"/>
  <c r="N145" i="25"/>
  <c r="C146" i="25"/>
  <c r="D146" i="25"/>
  <c r="G146" i="25"/>
  <c r="H146" i="25"/>
  <c r="B146" i="25"/>
  <c r="J146" i="25"/>
  <c r="M146" i="25"/>
  <c r="N146" i="25"/>
  <c r="C147" i="25"/>
  <c r="D147" i="25"/>
  <c r="G147" i="25"/>
  <c r="N147" i="25"/>
  <c r="C148" i="25"/>
  <c r="D148" i="25"/>
  <c r="G148" i="25"/>
  <c r="H148" i="25"/>
  <c r="B148" i="25"/>
  <c r="J148" i="25"/>
  <c r="N148" i="25"/>
  <c r="C149" i="25"/>
  <c r="D149" i="25"/>
  <c r="G149" i="25"/>
  <c r="H149" i="25"/>
  <c r="B149" i="25"/>
  <c r="J149" i="25"/>
  <c r="L149" i="25"/>
  <c r="N149" i="25"/>
  <c r="C150" i="25"/>
  <c r="D150" i="25"/>
  <c r="G150" i="25"/>
  <c r="H150" i="25"/>
  <c r="B150" i="25"/>
  <c r="J150" i="25"/>
  <c r="M150" i="25"/>
  <c r="N150" i="25"/>
  <c r="C151" i="25"/>
  <c r="D151" i="25"/>
  <c r="G151" i="25"/>
  <c r="H151" i="25"/>
  <c r="L151" i="25"/>
  <c r="J151" i="25"/>
  <c r="M151" i="25"/>
  <c r="N151" i="25"/>
  <c r="C152" i="25"/>
  <c r="D152" i="25"/>
  <c r="G152" i="25"/>
  <c r="H152" i="25"/>
  <c r="B152" i="25"/>
  <c r="J152" i="25"/>
  <c r="M152" i="25"/>
  <c r="N152" i="25"/>
  <c r="C153" i="25"/>
  <c r="D153" i="25"/>
  <c r="G153" i="25"/>
  <c r="H153" i="25"/>
  <c r="B153" i="25"/>
  <c r="J153" i="25"/>
  <c r="M153" i="25"/>
  <c r="N153" i="25"/>
  <c r="C154" i="25"/>
  <c r="D154" i="25"/>
  <c r="H154" i="25"/>
  <c r="N154" i="25"/>
  <c r="C155" i="25"/>
  <c r="D155" i="25"/>
  <c r="G155" i="25"/>
  <c r="H155" i="25"/>
  <c r="L155" i="25"/>
  <c r="J155" i="25"/>
  <c r="M155" i="25"/>
  <c r="N155" i="25"/>
  <c r="C156" i="25"/>
  <c r="D156" i="25"/>
  <c r="G156" i="25"/>
  <c r="H156" i="25"/>
  <c r="B156" i="25"/>
  <c r="J156" i="25"/>
  <c r="M156" i="25"/>
  <c r="L156" i="25"/>
  <c r="N156" i="25"/>
  <c r="C157" i="25"/>
  <c r="D157" i="25"/>
  <c r="G157" i="25"/>
  <c r="H157" i="25"/>
  <c r="B157" i="25"/>
  <c r="J157" i="25"/>
  <c r="M157" i="25"/>
  <c r="L157" i="25"/>
  <c r="N157" i="25"/>
  <c r="C158" i="25"/>
  <c r="D158" i="25"/>
  <c r="G158" i="25"/>
  <c r="H158" i="25"/>
  <c r="B158" i="25"/>
  <c r="J158" i="25"/>
  <c r="M158" i="25"/>
  <c r="N158" i="25"/>
  <c r="C159" i="25"/>
  <c r="D159" i="25"/>
  <c r="G159" i="25"/>
  <c r="H159" i="25"/>
  <c r="L159" i="25"/>
  <c r="J159" i="25"/>
  <c r="M159" i="25"/>
  <c r="N159" i="25"/>
  <c r="C160" i="25"/>
  <c r="D160" i="25"/>
  <c r="G160" i="25"/>
  <c r="H160" i="25"/>
  <c r="B160" i="25"/>
  <c r="J160" i="25"/>
  <c r="M160" i="25"/>
  <c r="N160" i="25"/>
  <c r="C161" i="25"/>
  <c r="D161" i="25"/>
  <c r="G161" i="25"/>
  <c r="H161" i="25"/>
  <c r="L161" i="25"/>
  <c r="B161" i="25"/>
  <c r="N161" i="25"/>
  <c r="C162" i="25"/>
  <c r="D162" i="25"/>
  <c r="G162" i="25"/>
  <c r="H162" i="25"/>
  <c r="B162" i="25"/>
  <c r="J162" i="25"/>
  <c r="M162" i="25"/>
  <c r="N162" i="25"/>
  <c r="C163" i="25"/>
  <c r="D163" i="25"/>
  <c r="G163" i="25"/>
  <c r="H163" i="25"/>
  <c r="B163" i="25"/>
  <c r="J163" i="25"/>
  <c r="C164" i="25"/>
  <c r="D164" i="25"/>
  <c r="G164" i="25"/>
  <c r="H164" i="25"/>
  <c r="B164" i="25"/>
  <c r="J164" i="25"/>
  <c r="M164" i="25"/>
  <c r="N164" i="25"/>
  <c r="C165" i="25"/>
  <c r="D165" i="25"/>
  <c r="G165" i="25"/>
  <c r="H165" i="25"/>
  <c r="L165" i="25"/>
  <c r="J165" i="25"/>
  <c r="M165" i="25"/>
  <c r="N165" i="25"/>
  <c r="C166" i="25"/>
  <c r="D166" i="25"/>
  <c r="G166" i="25"/>
  <c r="H166" i="25"/>
  <c r="L166" i="25"/>
  <c r="J166" i="25"/>
  <c r="M166" i="25"/>
  <c r="N166" i="25"/>
  <c r="C167" i="25"/>
  <c r="D167" i="25"/>
  <c r="G167" i="25"/>
  <c r="H167" i="25"/>
  <c r="L167" i="25"/>
  <c r="J167" i="25"/>
  <c r="M167" i="25"/>
  <c r="N167" i="25"/>
  <c r="C168" i="25"/>
  <c r="D168" i="25"/>
  <c r="G168" i="25"/>
  <c r="H168" i="25"/>
  <c r="B168" i="25"/>
  <c r="J168" i="25"/>
  <c r="M168" i="25"/>
  <c r="N168" i="25"/>
  <c r="C169" i="25"/>
  <c r="D169" i="25"/>
  <c r="G169" i="25"/>
  <c r="H169" i="25"/>
  <c r="L169" i="25"/>
  <c r="J169" i="25"/>
  <c r="M169" i="25"/>
  <c r="N169" i="25"/>
  <c r="C170" i="25"/>
  <c r="D170" i="25"/>
  <c r="G170" i="25"/>
  <c r="N170" i="25"/>
  <c r="C171" i="25"/>
  <c r="D171" i="25"/>
  <c r="G171" i="25"/>
  <c r="H171" i="25"/>
  <c r="L171" i="25"/>
  <c r="J171" i="25"/>
  <c r="M171" i="25"/>
  <c r="N171" i="25"/>
  <c r="C172" i="25"/>
  <c r="D172" i="25"/>
  <c r="G172" i="25"/>
  <c r="H172" i="25"/>
  <c r="B172" i="25"/>
  <c r="J172" i="25"/>
  <c r="M172" i="25"/>
  <c r="N172" i="25"/>
  <c r="C173" i="25"/>
  <c r="D173" i="25"/>
  <c r="G173" i="25"/>
  <c r="H173" i="25"/>
  <c r="L173" i="25"/>
  <c r="J173" i="25"/>
  <c r="M173" i="25"/>
  <c r="N173" i="25"/>
  <c r="C174" i="25"/>
  <c r="D174" i="25"/>
  <c r="G174" i="25"/>
  <c r="H174" i="25"/>
  <c r="L174" i="25"/>
  <c r="J174" i="25"/>
  <c r="M174" i="25"/>
  <c r="N174" i="25"/>
  <c r="C175" i="25"/>
  <c r="D175" i="25"/>
  <c r="G175" i="25"/>
  <c r="H175" i="25"/>
  <c r="L175" i="25"/>
  <c r="J175" i="25"/>
  <c r="M175" i="25"/>
  <c r="N175" i="25"/>
  <c r="C176" i="25"/>
  <c r="D176" i="25"/>
  <c r="G176" i="25"/>
  <c r="H176" i="25"/>
  <c r="L176" i="25"/>
  <c r="B176" i="25"/>
  <c r="J176" i="25"/>
  <c r="M176" i="25"/>
  <c r="N176" i="25"/>
  <c r="C177" i="25"/>
  <c r="D177" i="25"/>
  <c r="G177" i="25"/>
  <c r="H177" i="25"/>
  <c r="L177" i="25"/>
  <c r="J177" i="25"/>
  <c r="M177" i="25"/>
  <c r="N177" i="25"/>
  <c r="C178" i="25"/>
  <c r="D178" i="25"/>
  <c r="G178" i="25"/>
  <c r="H178" i="25"/>
  <c r="B178" i="25"/>
  <c r="J178" i="25"/>
  <c r="M178" i="25"/>
  <c r="L178" i="25"/>
  <c r="N178" i="25"/>
  <c r="C179" i="25"/>
  <c r="D179" i="25"/>
  <c r="G179" i="25"/>
  <c r="H179" i="25"/>
  <c r="L179" i="25"/>
  <c r="J179" i="25"/>
  <c r="M179" i="25"/>
  <c r="N179" i="25"/>
  <c r="C180" i="25"/>
  <c r="D180" i="25"/>
  <c r="G180" i="25"/>
  <c r="H180" i="25"/>
  <c r="B180" i="25"/>
  <c r="J180" i="25"/>
  <c r="M180" i="25"/>
  <c r="N180" i="25"/>
  <c r="C181" i="25"/>
  <c r="D181" i="25"/>
  <c r="G181" i="25"/>
  <c r="H181" i="25"/>
  <c r="L181" i="25"/>
  <c r="J181" i="25"/>
  <c r="M181" i="25"/>
  <c r="N181" i="25"/>
  <c r="C182" i="25"/>
  <c r="D182" i="25"/>
  <c r="G182" i="25"/>
  <c r="H182" i="25"/>
  <c r="L182" i="25"/>
  <c r="J182" i="25"/>
  <c r="M182" i="25"/>
  <c r="N182" i="25"/>
  <c r="C183" i="25"/>
  <c r="D183" i="25"/>
  <c r="G183" i="25"/>
  <c r="H183" i="25"/>
  <c r="L183" i="25"/>
  <c r="J183" i="25"/>
  <c r="M183" i="25"/>
  <c r="N183" i="25"/>
  <c r="C184" i="25"/>
  <c r="D184" i="25"/>
  <c r="G184" i="25"/>
  <c r="H184" i="25"/>
  <c r="B184" i="25"/>
  <c r="J184" i="25"/>
  <c r="M184" i="25"/>
  <c r="N184" i="25"/>
  <c r="C185" i="25"/>
  <c r="D185" i="25"/>
  <c r="G185" i="25"/>
  <c r="H185" i="25"/>
  <c r="L185" i="25"/>
  <c r="J185" i="25"/>
  <c r="M185" i="25"/>
  <c r="N185" i="25"/>
  <c r="C186" i="25"/>
  <c r="D186" i="25"/>
  <c r="G186" i="25"/>
  <c r="H186" i="25"/>
  <c r="B186" i="25"/>
  <c r="J186" i="25"/>
  <c r="M186" i="25"/>
  <c r="N186" i="25"/>
  <c r="C187" i="25"/>
  <c r="D187" i="25"/>
  <c r="G187" i="25"/>
  <c r="H187" i="25"/>
  <c r="L187" i="25"/>
  <c r="J187" i="25"/>
  <c r="M187" i="25"/>
  <c r="N187" i="25"/>
  <c r="C188" i="25"/>
  <c r="D188" i="25"/>
  <c r="G188" i="25"/>
  <c r="H188" i="25"/>
  <c r="L188" i="25"/>
  <c r="J188" i="25"/>
  <c r="M188" i="25"/>
  <c r="N188" i="25"/>
  <c r="C189" i="25"/>
  <c r="D189" i="25"/>
  <c r="G189" i="25"/>
  <c r="H189" i="25"/>
  <c r="L189" i="25"/>
  <c r="J189" i="25"/>
  <c r="M189" i="25"/>
  <c r="N189" i="25"/>
  <c r="B190" i="25"/>
  <c r="C190" i="25"/>
  <c r="D190" i="25"/>
  <c r="G190" i="25"/>
  <c r="H190" i="25"/>
  <c r="J190" i="25"/>
  <c r="L190" i="25"/>
  <c r="M190" i="25"/>
  <c r="N190" i="25"/>
  <c r="C191" i="25"/>
  <c r="D191" i="25"/>
  <c r="G191" i="25"/>
  <c r="H191" i="25"/>
  <c r="B191" i="25"/>
  <c r="J191" i="25"/>
  <c r="M191" i="25"/>
  <c r="N191" i="25"/>
  <c r="C192" i="25"/>
  <c r="D192" i="25"/>
  <c r="G192" i="25"/>
  <c r="H192" i="25"/>
  <c r="L192" i="25"/>
  <c r="J192" i="25"/>
  <c r="M192" i="25"/>
  <c r="N192" i="25"/>
  <c r="C193" i="25"/>
  <c r="D193" i="25"/>
  <c r="G193" i="25"/>
  <c r="H193" i="25"/>
  <c r="L193" i="25"/>
  <c r="J193" i="25"/>
  <c r="M193" i="25"/>
  <c r="N193" i="25"/>
  <c r="C194" i="25"/>
  <c r="D194" i="25"/>
  <c r="G194" i="25"/>
  <c r="H194" i="25"/>
  <c r="L194" i="25"/>
  <c r="J194" i="25"/>
  <c r="M194" i="25"/>
  <c r="N194" i="25"/>
  <c r="C195" i="25"/>
  <c r="D195" i="25"/>
  <c r="G195" i="25"/>
  <c r="H195" i="25"/>
  <c r="B195" i="25"/>
  <c r="J195" i="25"/>
  <c r="M195" i="25"/>
  <c r="N195" i="25"/>
  <c r="C196" i="25"/>
  <c r="D196" i="25"/>
  <c r="G196" i="25"/>
  <c r="H196" i="25"/>
  <c r="L196" i="25"/>
  <c r="B196" i="25"/>
  <c r="J196" i="25"/>
  <c r="M196" i="25"/>
  <c r="N196" i="25"/>
  <c r="C197" i="25"/>
  <c r="D197" i="25"/>
  <c r="G197" i="25"/>
  <c r="H197" i="25"/>
  <c r="L197" i="25"/>
  <c r="J197" i="25"/>
  <c r="M197" i="25"/>
  <c r="N197" i="25"/>
  <c r="C198" i="25"/>
  <c r="D198" i="25"/>
  <c r="G198" i="25"/>
  <c r="H198" i="25"/>
  <c r="L198" i="25"/>
  <c r="J198" i="25"/>
  <c r="M198" i="25"/>
  <c r="N198" i="25"/>
  <c r="C199" i="25"/>
  <c r="D199" i="25"/>
  <c r="G199" i="25"/>
  <c r="H199" i="25"/>
  <c r="B199" i="25"/>
  <c r="J199" i="25"/>
  <c r="M199" i="25"/>
  <c r="N199" i="25"/>
  <c r="C200" i="25"/>
  <c r="D200" i="25"/>
  <c r="G200" i="25"/>
  <c r="H200" i="25"/>
  <c r="B200" i="25"/>
  <c r="J200" i="25"/>
  <c r="M200" i="25"/>
  <c r="N200" i="25"/>
  <c r="C201" i="25"/>
  <c r="D201" i="25"/>
  <c r="G201" i="25"/>
  <c r="H201" i="25"/>
  <c r="L201" i="25"/>
  <c r="J201" i="25"/>
  <c r="M201" i="25"/>
  <c r="N201" i="25"/>
  <c r="C202" i="25"/>
  <c r="D202" i="25"/>
  <c r="G202" i="25"/>
  <c r="H202" i="25"/>
  <c r="B202" i="25"/>
  <c r="J202" i="25"/>
  <c r="M202" i="25"/>
  <c r="N202" i="25"/>
  <c r="C203" i="25"/>
  <c r="D203" i="25"/>
  <c r="G203" i="25"/>
  <c r="H203" i="25"/>
  <c r="B203" i="25"/>
  <c r="J203" i="25"/>
  <c r="M203" i="25"/>
  <c r="N203" i="25"/>
  <c r="C204" i="25"/>
  <c r="D204" i="25"/>
  <c r="G204" i="25"/>
  <c r="H204" i="25"/>
  <c r="L204" i="25"/>
  <c r="J204" i="25"/>
  <c r="M204" i="25"/>
  <c r="N204" i="25"/>
  <c r="C205" i="25"/>
  <c r="D205" i="25"/>
  <c r="G205" i="25"/>
  <c r="H205" i="25"/>
  <c r="L205" i="25"/>
  <c r="J205" i="25"/>
  <c r="M205" i="25"/>
  <c r="N205" i="25"/>
  <c r="C206" i="25"/>
  <c r="D206" i="25"/>
  <c r="G206" i="25"/>
  <c r="H206" i="25"/>
  <c r="B206" i="25"/>
  <c r="J206" i="25"/>
  <c r="M206" i="25"/>
  <c r="L206" i="25"/>
  <c r="N206" i="25"/>
  <c r="C207" i="25"/>
  <c r="D207" i="25"/>
  <c r="G207" i="25"/>
  <c r="H207" i="25"/>
  <c r="B207" i="25"/>
  <c r="J207" i="25"/>
  <c r="M207" i="25"/>
  <c r="L207" i="25"/>
  <c r="N207" i="25"/>
  <c r="C208" i="25"/>
  <c r="D208" i="25"/>
  <c r="G208" i="25"/>
  <c r="H208" i="25"/>
  <c r="B208" i="25"/>
  <c r="J208" i="25"/>
  <c r="N208" i="25"/>
  <c r="C209" i="25"/>
  <c r="D209" i="25"/>
  <c r="G209" i="25"/>
  <c r="H209" i="25"/>
  <c r="B209" i="25"/>
  <c r="J209" i="25"/>
  <c r="N209" i="25"/>
  <c r="C210" i="25"/>
  <c r="D210" i="25"/>
  <c r="G210" i="25"/>
  <c r="H210" i="25"/>
  <c r="B210" i="25"/>
  <c r="J210" i="25"/>
  <c r="N210" i="25"/>
  <c r="B211" i="25"/>
  <c r="C211" i="25"/>
  <c r="D211" i="25"/>
  <c r="B212" i="25"/>
  <c r="C212" i="25"/>
  <c r="D212" i="25"/>
  <c r="B213" i="25"/>
  <c r="C213" i="25"/>
  <c r="D213" i="25"/>
  <c r="B214" i="25"/>
  <c r="C214" i="25"/>
  <c r="D214" i="25"/>
  <c r="B215" i="25"/>
  <c r="C215" i="25"/>
  <c r="D215" i="25"/>
  <c r="B216" i="25"/>
  <c r="C216" i="25"/>
  <c r="D216" i="25"/>
  <c r="B217" i="25"/>
  <c r="C217" i="25"/>
  <c r="D217" i="25"/>
  <c r="B218" i="25"/>
  <c r="C218" i="25"/>
  <c r="D218" i="25"/>
  <c r="B219" i="25"/>
  <c r="C219" i="25"/>
  <c r="D219" i="25"/>
  <c r="B220" i="25"/>
  <c r="C220" i="25"/>
  <c r="D220" i="25"/>
  <c r="B221" i="25"/>
  <c r="C221" i="25"/>
  <c r="D221" i="25"/>
  <c r="B222" i="25"/>
  <c r="C222" i="25"/>
  <c r="D222" i="25"/>
  <c r="B223" i="25"/>
  <c r="C223" i="25"/>
  <c r="D223" i="25"/>
  <c r="B224" i="25"/>
  <c r="C224" i="25"/>
  <c r="D224" i="25"/>
  <c r="B225" i="25"/>
  <c r="C225" i="25"/>
  <c r="D225" i="25"/>
  <c r="B226" i="25"/>
  <c r="C226" i="25"/>
  <c r="D226" i="25"/>
  <c r="C227" i="25"/>
  <c r="D227" i="25"/>
  <c r="G227" i="25"/>
  <c r="H227" i="25"/>
  <c r="B227" i="25"/>
  <c r="J227" i="25"/>
  <c r="N227" i="25"/>
  <c r="D228" i="25"/>
  <c r="G228" i="25"/>
  <c r="H228" i="25"/>
  <c r="B228" i="25"/>
  <c r="J228" i="25"/>
  <c r="N228" i="25"/>
  <c r="G229" i="25"/>
  <c r="G230" i="25"/>
  <c r="H229" i="25"/>
  <c r="J229" i="25"/>
  <c r="M229" i="25"/>
  <c r="N229" i="25"/>
  <c r="I230" i="25"/>
  <c r="H235" i="25"/>
  <c r="H236" i="25"/>
  <c r="H237" i="25"/>
  <c r="H238" i="25"/>
  <c r="H239" i="25"/>
  <c r="H240" i="25"/>
  <c r="H247" i="25"/>
  <c r="H248" i="25"/>
  <c r="D257" i="25"/>
  <c r="I257" i="25"/>
  <c r="M8" i="14"/>
  <c r="N8" i="14"/>
  <c r="S8" i="14"/>
  <c r="V8" i="14"/>
  <c r="M9" i="14"/>
  <c r="N9" i="14"/>
  <c r="S9" i="14"/>
  <c r="V9" i="14"/>
  <c r="M10" i="14"/>
  <c r="N10" i="14"/>
  <c r="S10" i="14"/>
  <c r="V10" i="14"/>
  <c r="M11" i="14"/>
  <c r="N11" i="14"/>
  <c r="S11" i="14"/>
  <c r="V11" i="14"/>
  <c r="M12" i="14"/>
  <c r="N12" i="14"/>
  <c r="S12" i="14"/>
  <c r="V12" i="14"/>
  <c r="M13" i="14"/>
  <c r="N13" i="14"/>
  <c r="S13" i="14"/>
  <c r="V13" i="14"/>
  <c r="M14" i="14"/>
  <c r="N14" i="14"/>
  <c r="S14" i="14"/>
  <c r="V14" i="14"/>
  <c r="M15" i="14"/>
  <c r="N15" i="14"/>
  <c r="S15" i="14"/>
  <c r="V15" i="14"/>
  <c r="M16" i="14"/>
  <c r="N16" i="14"/>
  <c r="S16" i="14"/>
  <c r="V16" i="14"/>
  <c r="M17" i="14"/>
  <c r="N17" i="14"/>
  <c r="S17" i="14"/>
  <c r="V17" i="14"/>
  <c r="M18" i="14"/>
  <c r="N18" i="14"/>
  <c r="S18" i="14"/>
  <c r="V18" i="14"/>
  <c r="M19" i="14"/>
  <c r="N19" i="14"/>
  <c r="S19" i="14"/>
  <c r="V19" i="14"/>
  <c r="C12" i="22"/>
  <c r="M20" i="14"/>
  <c r="N20" i="14"/>
  <c r="S20" i="14"/>
  <c r="V20" i="14"/>
  <c r="M21" i="14"/>
  <c r="N21" i="14"/>
  <c r="S21" i="14"/>
  <c r="V21" i="14"/>
  <c r="M22" i="14"/>
  <c r="N22" i="14"/>
  <c r="S22" i="14"/>
  <c r="V22" i="14"/>
  <c r="M23" i="14"/>
  <c r="N23" i="14"/>
  <c r="S23" i="14"/>
  <c r="V23" i="14"/>
  <c r="M24" i="14"/>
  <c r="N24" i="14"/>
  <c r="S24" i="14"/>
  <c r="V24" i="14"/>
  <c r="M25" i="14"/>
  <c r="N25" i="14"/>
  <c r="S25" i="14"/>
  <c r="V25" i="14"/>
  <c r="M26" i="14"/>
  <c r="N26" i="14"/>
  <c r="S26" i="14"/>
  <c r="V26" i="14"/>
  <c r="M27" i="14"/>
  <c r="N27" i="14"/>
  <c r="S27" i="14"/>
  <c r="V27" i="14"/>
  <c r="M28" i="14"/>
  <c r="N28" i="14"/>
  <c r="S28" i="14"/>
  <c r="V28" i="14"/>
  <c r="M29" i="14"/>
  <c r="N29" i="14"/>
  <c r="S29" i="14"/>
  <c r="V29" i="14"/>
  <c r="M30" i="14"/>
  <c r="N30" i="14"/>
  <c r="S30" i="14"/>
  <c r="V30" i="14"/>
  <c r="M31" i="14"/>
  <c r="N31" i="14"/>
  <c r="S31" i="14"/>
  <c r="V31" i="14"/>
  <c r="M32" i="14"/>
  <c r="N32" i="14"/>
  <c r="S32" i="14"/>
  <c r="V32" i="14"/>
  <c r="M33" i="14"/>
  <c r="N33" i="14"/>
  <c r="S33" i="14"/>
  <c r="V33" i="14"/>
  <c r="M34" i="14"/>
  <c r="N34" i="14"/>
  <c r="S34" i="14"/>
  <c r="V34" i="14"/>
  <c r="M35" i="14"/>
  <c r="N35" i="14"/>
  <c r="S35" i="14"/>
  <c r="V35" i="14"/>
  <c r="M36" i="14"/>
  <c r="N36" i="14"/>
  <c r="S36" i="14"/>
  <c r="V36" i="14"/>
  <c r="M37" i="14"/>
  <c r="N37" i="14"/>
  <c r="S37" i="14"/>
  <c r="V37" i="14"/>
  <c r="M38" i="14"/>
  <c r="N38" i="14"/>
  <c r="S38" i="14"/>
  <c r="V38" i="14"/>
  <c r="M39" i="14"/>
  <c r="N39" i="14"/>
  <c r="S39" i="14"/>
  <c r="V39" i="14"/>
  <c r="M40" i="14"/>
  <c r="N40" i="14"/>
  <c r="S40" i="14"/>
  <c r="V40" i="14"/>
  <c r="M41" i="14"/>
  <c r="N41" i="14"/>
  <c r="S41" i="14"/>
  <c r="V41" i="14"/>
  <c r="M42" i="14"/>
  <c r="N42" i="14"/>
  <c r="S42" i="14"/>
  <c r="V42" i="14"/>
  <c r="M43" i="14"/>
  <c r="N43" i="14"/>
  <c r="S43" i="14"/>
  <c r="V43" i="14"/>
  <c r="M44" i="14"/>
  <c r="N44" i="14"/>
  <c r="S44" i="14"/>
  <c r="V44" i="14"/>
  <c r="M45" i="14"/>
  <c r="N45" i="14"/>
  <c r="S45" i="14"/>
  <c r="V45" i="14"/>
  <c r="M46" i="14"/>
  <c r="N46" i="14"/>
  <c r="S46" i="14"/>
  <c r="V46" i="14"/>
  <c r="M47" i="14"/>
  <c r="N47" i="14"/>
  <c r="S47" i="14"/>
  <c r="V47" i="14"/>
  <c r="M48" i="14"/>
  <c r="N48" i="14"/>
  <c r="S48" i="14"/>
  <c r="V48" i="14"/>
  <c r="M49" i="14"/>
  <c r="N49" i="14"/>
  <c r="S49" i="14"/>
  <c r="V49" i="14"/>
  <c r="M50" i="14"/>
  <c r="N50" i="14"/>
  <c r="S50" i="14"/>
  <c r="V50" i="14"/>
  <c r="M51" i="14"/>
  <c r="N51" i="14"/>
  <c r="S51" i="14"/>
  <c r="V51" i="14"/>
  <c r="M52" i="14"/>
  <c r="N52" i="14"/>
  <c r="S52" i="14"/>
  <c r="V52" i="14"/>
  <c r="M53" i="14"/>
  <c r="N53" i="14"/>
  <c r="S53" i="14"/>
  <c r="V53" i="14"/>
  <c r="M54" i="14"/>
  <c r="N54" i="14"/>
  <c r="S54" i="14"/>
  <c r="V54" i="14"/>
  <c r="M55" i="14"/>
  <c r="N55" i="14"/>
  <c r="S55" i="14"/>
  <c r="V55" i="14"/>
  <c r="M56" i="14"/>
  <c r="N56" i="14"/>
  <c r="S56" i="14"/>
  <c r="V56" i="14"/>
  <c r="M57" i="14"/>
  <c r="N57" i="14"/>
  <c r="S57" i="14"/>
  <c r="V57" i="14"/>
  <c r="M58" i="14"/>
  <c r="N58" i="14"/>
  <c r="S58" i="14"/>
  <c r="V58" i="14"/>
  <c r="M59" i="14"/>
  <c r="N59" i="14"/>
  <c r="S59" i="14"/>
  <c r="V59" i="14"/>
  <c r="M60" i="14"/>
  <c r="N60" i="14"/>
  <c r="S60" i="14"/>
  <c r="V60" i="14"/>
  <c r="M61" i="14"/>
  <c r="N61" i="14"/>
  <c r="S61" i="14"/>
  <c r="V61" i="14"/>
  <c r="M62" i="14"/>
  <c r="N62" i="14"/>
  <c r="S62" i="14"/>
  <c r="V62" i="14"/>
  <c r="M63" i="14"/>
  <c r="N63" i="14"/>
  <c r="S63" i="14"/>
  <c r="V63" i="14"/>
  <c r="M64" i="14"/>
  <c r="N64" i="14"/>
  <c r="S64" i="14"/>
  <c r="V64" i="14"/>
  <c r="M65" i="14"/>
  <c r="N65" i="14"/>
  <c r="S65" i="14"/>
  <c r="V65" i="14"/>
  <c r="M66" i="14"/>
  <c r="N66" i="14"/>
  <c r="S66" i="14"/>
  <c r="V66" i="14"/>
  <c r="M67" i="14"/>
  <c r="N67" i="14"/>
  <c r="S67" i="14"/>
  <c r="V67" i="14"/>
  <c r="M68" i="14"/>
  <c r="N68" i="14"/>
  <c r="S68" i="14"/>
  <c r="V68" i="14"/>
  <c r="M69" i="14"/>
  <c r="N69" i="14"/>
  <c r="S69" i="14"/>
  <c r="V69" i="14"/>
  <c r="M70" i="14"/>
  <c r="N70" i="14"/>
  <c r="S70" i="14"/>
  <c r="V70" i="14"/>
  <c r="M71" i="14"/>
  <c r="N71" i="14"/>
  <c r="S71" i="14"/>
  <c r="V71" i="14"/>
  <c r="M72" i="14"/>
  <c r="N72" i="14"/>
  <c r="S72" i="14"/>
  <c r="V72" i="14"/>
  <c r="M73" i="14"/>
  <c r="N73" i="14"/>
  <c r="S73" i="14"/>
  <c r="V73" i="14"/>
  <c r="M74" i="14"/>
  <c r="N74" i="14"/>
  <c r="S74" i="14"/>
  <c r="V74" i="14"/>
  <c r="M75" i="14"/>
  <c r="N75" i="14"/>
  <c r="S75" i="14"/>
  <c r="V75" i="14"/>
  <c r="M76" i="14"/>
  <c r="N76" i="14"/>
  <c r="S76" i="14"/>
  <c r="V76" i="14"/>
  <c r="M77" i="14"/>
  <c r="N77" i="14"/>
  <c r="S77" i="14"/>
  <c r="V77" i="14"/>
  <c r="M78" i="14"/>
  <c r="N78" i="14"/>
  <c r="S78" i="14"/>
  <c r="V78" i="14"/>
  <c r="M79" i="14"/>
  <c r="N79" i="14"/>
  <c r="S79" i="14"/>
  <c r="V79" i="14"/>
  <c r="M80" i="14"/>
  <c r="N80" i="14"/>
  <c r="S80" i="14"/>
  <c r="V80" i="14"/>
  <c r="M81" i="14"/>
  <c r="N81" i="14"/>
  <c r="S81" i="14"/>
  <c r="V81" i="14"/>
  <c r="M82" i="14"/>
  <c r="N82" i="14"/>
  <c r="S82" i="14"/>
  <c r="V82" i="14"/>
  <c r="M83" i="14"/>
  <c r="N83" i="14"/>
  <c r="S83" i="14"/>
  <c r="V83" i="14"/>
  <c r="M84" i="14"/>
  <c r="N84" i="14"/>
  <c r="S84" i="14"/>
  <c r="V84" i="14"/>
  <c r="M85" i="14"/>
  <c r="N85" i="14"/>
  <c r="S85" i="14"/>
  <c r="V85" i="14"/>
  <c r="M86" i="14"/>
  <c r="N86" i="14"/>
  <c r="S86" i="14"/>
  <c r="V86" i="14"/>
  <c r="M87" i="14"/>
  <c r="N87" i="14"/>
  <c r="S87" i="14"/>
  <c r="V87" i="14"/>
  <c r="M88" i="14"/>
  <c r="N88" i="14"/>
  <c r="S88" i="14"/>
  <c r="V88" i="14"/>
  <c r="M89" i="14"/>
  <c r="N89" i="14"/>
  <c r="S89" i="14"/>
  <c r="V89" i="14"/>
  <c r="M90" i="14"/>
  <c r="N90" i="14"/>
  <c r="S90" i="14"/>
  <c r="V90" i="14"/>
  <c r="M91" i="14"/>
  <c r="N91" i="14"/>
  <c r="S91" i="14"/>
  <c r="V91" i="14"/>
  <c r="M92" i="14"/>
  <c r="N92" i="14"/>
  <c r="S92" i="14"/>
  <c r="V92" i="14"/>
  <c r="M93" i="14"/>
  <c r="N93" i="14"/>
  <c r="S93" i="14"/>
  <c r="V93" i="14"/>
  <c r="M94" i="14"/>
  <c r="N94" i="14"/>
  <c r="S94" i="14"/>
  <c r="V94" i="14"/>
  <c r="M95" i="14"/>
  <c r="N95" i="14"/>
  <c r="S95" i="14"/>
  <c r="V95" i="14"/>
  <c r="M96" i="14"/>
  <c r="N96" i="14"/>
  <c r="S96" i="14"/>
  <c r="V96" i="14"/>
  <c r="M97" i="14"/>
  <c r="N97" i="14"/>
  <c r="S97" i="14"/>
  <c r="V97" i="14"/>
  <c r="M98" i="14"/>
  <c r="N98" i="14"/>
  <c r="S98" i="14"/>
  <c r="V98" i="14"/>
  <c r="M99" i="14"/>
  <c r="N99" i="14"/>
  <c r="S99" i="14"/>
  <c r="V99" i="14"/>
  <c r="M100" i="14"/>
  <c r="N100" i="14"/>
  <c r="S100" i="14"/>
  <c r="V100" i="14"/>
  <c r="M101" i="14"/>
  <c r="N101" i="14"/>
  <c r="S101" i="14"/>
  <c r="V101" i="14"/>
  <c r="M102" i="14"/>
  <c r="N102" i="14"/>
  <c r="S102" i="14"/>
  <c r="V102" i="14"/>
  <c r="M103" i="14"/>
  <c r="N103" i="14"/>
  <c r="S103" i="14"/>
  <c r="V103" i="14"/>
  <c r="M104" i="14"/>
  <c r="N104" i="14"/>
  <c r="S104" i="14"/>
  <c r="V104" i="14"/>
  <c r="M105" i="14"/>
  <c r="N105" i="14"/>
  <c r="S105" i="14"/>
  <c r="V105" i="14"/>
  <c r="M106" i="14"/>
  <c r="N106" i="14"/>
  <c r="S106" i="14"/>
  <c r="V106" i="14"/>
  <c r="M107" i="14"/>
  <c r="N107" i="14"/>
  <c r="S107" i="14"/>
  <c r="V107" i="14"/>
  <c r="M108" i="14"/>
  <c r="N108" i="14"/>
  <c r="S108" i="14"/>
  <c r="V108" i="14"/>
  <c r="M109" i="14"/>
  <c r="N109" i="14"/>
  <c r="S109" i="14"/>
  <c r="V109" i="14"/>
  <c r="M110" i="14"/>
  <c r="N110" i="14"/>
  <c r="S110" i="14"/>
  <c r="V110" i="14"/>
  <c r="M111" i="14"/>
  <c r="N111" i="14"/>
  <c r="S111" i="14"/>
  <c r="V111" i="14"/>
  <c r="M112" i="14"/>
  <c r="N112" i="14"/>
  <c r="S112" i="14"/>
  <c r="V112" i="14"/>
  <c r="M113" i="14"/>
  <c r="N113" i="14"/>
  <c r="S113" i="14"/>
  <c r="V113" i="14"/>
  <c r="M114" i="14"/>
  <c r="N114" i="14"/>
  <c r="S114" i="14"/>
  <c r="V114" i="14"/>
  <c r="M115" i="14"/>
  <c r="N115" i="14"/>
  <c r="S115" i="14"/>
  <c r="V115" i="14"/>
  <c r="M116" i="14"/>
  <c r="N116" i="14"/>
  <c r="S116" i="14"/>
  <c r="V116" i="14"/>
  <c r="M117" i="14"/>
  <c r="N117" i="14"/>
  <c r="S117" i="14"/>
  <c r="V117" i="14"/>
  <c r="M118" i="14"/>
  <c r="N118" i="14"/>
  <c r="S118" i="14"/>
  <c r="V118" i="14"/>
  <c r="M119" i="14"/>
  <c r="N119" i="14"/>
  <c r="S119" i="14"/>
  <c r="V119" i="14"/>
  <c r="M120" i="14"/>
  <c r="N120" i="14"/>
  <c r="S120" i="14"/>
  <c r="V120" i="14"/>
  <c r="M121" i="14"/>
  <c r="N121" i="14"/>
  <c r="S121" i="14"/>
  <c r="V121" i="14"/>
  <c r="M122" i="14"/>
  <c r="N122" i="14"/>
  <c r="S122" i="14"/>
  <c r="V122" i="14"/>
  <c r="M123" i="14"/>
  <c r="N123" i="14"/>
  <c r="S123" i="14"/>
  <c r="V123" i="14"/>
  <c r="M124" i="14"/>
  <c r="N124" i="14"/>
  <c r="S124" i="14"/>
  <c r="V124" i="14"/>
  <c r="M125" i="14"/>
  <c r="N125" i="14"/>
  <c r="S125" i="14"/>
  <c r="V125" i="14"/>
  <c r="M126" i="14"/>
  <c r="N126" i="14"/>
  <c r="S126" i="14"/>
  <c r="V126" i="14"/>
  <c r="M127" i="14"/>
  <c r="N127" i="14"/>
  <c r="S127" i="14"/>
  <c r="V127" i="14"/>
  <c r="M128" i="14"/>
  <c r="N128" i="14"/>
  <c r="S128" i="14"/>
  <c r="V128" i="14"/>
  <c r="M129" i="14"/>
  <c r="N129" i="14"/>
  <c r="S129" i="14"/>
  <c r="V129" i="14"/>
  <c r="M130" i="14"/>
  <c r="N130" i="14"/>
  <c r="S130" i="14"/>
  <c r="V130" i="14"/>
  <c r="M131" i="14"/>
  <c r="N131" i="14"/>
  <c r="S131" i="14"/>
  <c r="V131" i="14"/>
  <c r="M132" i="14"/>
  <c r="N132" i="14"/>
  <c r="S132" i="14"/>
  <c r="V132" i="14"/>
  <c r="M133" i="14"/>
  <c r="N133" i="14"/>
  <c r="S133" i="14"/>
  <c r="V133" i="14"/>
  <c r="M134" i="14"/>
  <c r="N134" i="14"/>
  <c r="S134" i="14"/>
  <c r="V134" i="14"/>
  <c r="M135" i="14"/>
  <c r="N135" i="14"/>
  <c r="S135" i="14"/>
  <c r="V135" i="14"/>
  <c r="M136" i="14"/>
  <c r="N136" i="14"/>
  <c r="S136" i="14"/>
  <c r="V136" i="14"/>
  <c r="M137" i="14"/>
  <c r="N137" i="14"/>
  <c r="S137" i="14"/>
  <c r="V137" i="14"/>
  <c r="M138" i="14"/>
  <c r="N138" i="14"/>
  <c r="S138" i="14"/>
  <c r="V138" i="14"/>
  <c r="M139" i="14"/>
  <c r="N139" i="14"/>
  <c r="S139" i="14"/>
  <c r="V139" i="14"/>
  <c r="M140" i="14"/>
  <c r="N140" i="14"/>
  <c r="S140" i="14"/>
  <c r="V140" i="14"/>
  <c r="M141" i="14"/>
  <c r="N141" i="14"/>
  <c r="S141" i="14"/>
  <c r="V141" i="14"/>
  <c r="M142" i="14"/>
  <c r="N142" i="14"/>
  <c r="S142" i="14"/>
  <c r="V142" i="14"/>
  <c r="M143" i="14"/>
  <c r="N143" i="14"/>
  <c r="S143" i="14"/>
  <c r="V143" i="14"/>
  <c r="M144" i="14"/>
  <c r="N144" i="14"/>
  <c r="S144" i="14"/>
  <c r="V144" i="14"/>
  <c r="M145" i="14"/>
  <c r="N145" i="14"/>
  <c r="S145" i="14"/>
  <c r="V145" i="14"/>
  <c r="M146" i="14"/>
  <c r="N146" i="14"/>
  <c r="S146" i="14"/>
  <c r="V146" i="14"/>
  <c r="M147" i="14"/>
  <c r="N147" i="14"/>
  <c r="S147" i="14"/>
  <c r="V147" i="14"/>
  <c r="M148" i="14"/>
  <c r="N148" i="14"/>
  <c r="S148" i="14"/>
  <c r="V148" i="14"/>
  <c r="M149" i="14"/>
  <c r="N149" i="14"/>
  <c r="S149" i="14"/>
  <c r="V149" i="14"/>
  <c r="M150" i="14"/>
  <c r="N150" i="14"/>
  <c r="S150" i="14"/>
  <c r="V150" i="14"/>
  <c r="M151" i="14"/>
  <c r="N151" i="14"/>
  <c r="S151" i="14"/>
  <c r="V151" i="14"/>
  <c r="M152" i="14"/>
  <c r="N152" i="14"/>
  <c r="S152" i="14"/>
  <c r="V152" i="14"/>
  <c r="M153" i="14"/>
  <c r="N153" i="14"/>
  <c r="S153" i="14"/>
  <c r="V153" i="14"/>
  <c r="M154" i="14"/>
  <c r="N154" i="14"/>
  <c r="S154" i="14"/>
  <c r="V154" i="14"/>
  <c r="M155" i="14"/>
  <c r="N155" i="14"/>
  <c r="S155" i="14"/>
  <c r="V155" i="14"/>
  <c r="M156" i="14"/>
  <c r="N156" i="14"/>
  <c r="S156" i="14"/>
  <c r="V156" i="14"/>
  <c r="M157" i="14"/>
  <c r="N157" i="14"/>
  <c r="S157" i="14"/>
  <c r="V157" i="14"/>
  <c r="M158" i="14"/>
  <c r="N158" i="14"/>
  <c r="S158" i="14"/>
  <c r="V158" i="14"/>
  <c r="M159" i="14"/>
  <c r="N159" i="14"/>
  <c r="S159" i="14"/>
  <c r="V159" i="14"/>
  <c r="M160" i="14"/>
  <c r="N160" i="14"/>
  <c r="S160" i="14"/>
  <c r="V160" i="14"/>
  <c r="M161" i="14"/>
  <c r="N161" i="14"/>
  <c r="S161" i="14"/>
  <c r="V161" i="14"/>
  <c r="M162" i="14"/>
  <c r="N162" i="14"/>
  <c r="S162" i="14"/>
  <c r="V162" i="14"/>
  <c r="M163" i="14"/>
  <c r="N163" i="14"/>
  <c r="S163" i="14"/>
  <c r="V163" i="14"/>
  <c r="M164" i="14"/>
  <c r="N164" i="14"/>
  <c r="S164" i="14"/>
  <c r="V164" i="14"/>
  <c r="M165" i="14"/>
  <c r="N165" i="14"/>
  <c r="S165" i="14"/>
  <c r="V165" i="14"/>
  <c r="M166" i="14"/>
  <c r="N166" i="14"/>
  <c r="S166" i="14"/>
  <c r="V166" i="14"/>
  <c r="M167" i="14"/>
  <c r="N167" i="14"/>
  <c r="S167" i="14"/>
  <c r="V167" i="14"/>
  <c r="M168" i="14"/>
  <c r="N168" i="14"/>
  <c r="S168" i="14"/>
  <c r="V168" i="14"/>
  <c r="M169" i="14"/>
  <c r="N169" i="14"/>
  <c r="S169" i="14"/>
  <c r="V169" i="14"/>
  <c r="M170" i="14"/>
  <c r="N170" i="14"/>
  <c r="S170" i="14"/>
  <c r="V170" i="14"/>
  <c r="M171" i="14"/>
  <c r="N171" i="14"/>
  <c r="S171" i="14"/>
  <c r="V171" i="14"/>
  <c r="M172" i="14"/>
  <c r="N172" i="14"/>
  <c r="S172" i="14"/>
  <c r="V172" i="14"/>
  <c r="M173" i="14"/>
  <c r="N173" i="14"/>
  <c r="S173" i="14"/>
  <c r="V173" i="14"/>
  <c r="M174" i="14"/>
  <c r="N174" i="14"/>
  <c r="S174" i="14"/>
  <c r="V174" i="14"/>
  <c r="M175" i="14"/>
  <c r="N175" i="14"/>
  <c r="S175" i="14"/>
  <c r="V175" i="14"/>
  <c r="M176" i="14"/>
  <c r="N176" i="14"/>
  <c r="S176" i="14"/>
  <c r="V176" i="14"/>
  <c r="M177" i="14"/>
  <c r="N177" i="14"/>
  <c r="S177" i="14"/>
  <c r="V177" i="14"/>
  <c r="M178" i="14"/>
  <c r="N178" i="14"/>
  <c r="S178" i="14"/>
  <c r="V178" i="14"/>
  <c r="M179" i="14"/>
  <c r="N179" i="14"/>
  <c r="S179" i="14"/>
  <c r="V179" i="14"/>
  <c r="M180" i="14"/>
  <c r="N180" i="14"/>
  <c r="S180" i="14"/>
  <c r="V180" i="14"/>
  <c r="M181" i="14"/>
  <c r="N181" i="14"/>
  <c r="S181" i="14"/>
  <c r="V181" i="14"/>
  <c r="M182" i="14"/>
  <c r="N182" i="14"/>
  <c r="S182" i="14"/>
  <c r="V182" i="14"/>
  <c r="M183" i="14"/>
  <c r="N183" i="14"/>
  <c r="S183" i="14"/>
  <c r="V183" i="14"/>
  <c r="M184" i="14"/>
  <c r="N184" i="14"/>
  <c r="S184" i="14"/>
  <c r="V184" i="14"/>
  <c r="M185" i="14"/>
  <c r="N185" i="14"/>
  <c r="S185" i="14"/>
  <c r="V185" i="14"/>
  <c r="M186" i="14"/>
  <c r="N186" i="14"/>
  <c r="S186" i="14"/>
  <c r="V186" i="14"/>
  <c r="M187" i="14"/>
  <c r="N187" i="14"/>
  <c r="S187" i="14"/>
  <c r="V187" i="14"/>
  <c r="M188" i="14"/>
  <c r="N188" i="14"/>
  <c r="S188" i="14"/>
  <c r="V188" i="14"/>
  <c r="M189" i="14"/>
  <c r="N189" i="14"/>
  <c r="S189" i="14"/>
  <c r="V189" i="14"/>
  <c r="M190" i="14"/>
  <c r="N190" i="14"/>
  <c r="S190" i="14"/>
  <c r="V190" i="14"/>
  <c r="M191" i="14"/>
  <c r="N191" i="14"/>
  <c r="S191" i="14"/>
  <c r="V191" i="14"/>
  <c r="M192" i="14"/>
  <c r="N192" i="14"/>
  <c r="S192" i="14"/>
  <c r="V192" i="14"/>
  <c r="M193" i="14"/>
  <c r="N193" i="14"/>
  <c r="S193" i="14"/>
  <c r="V193" i="14"/>
  <c r="M194" i="14"/>
  <c r="N194" i="14"/>
  <c r="S194" i="14"/>
  <c r="V194" i="14"/>
  <c r="M195" i="14"/>
  <c r="N195" i="14"/>
  <c r="S195" i="14"/>
  <c r="V195" i="14"/>
  <c r="M196" i="14"/>
  <c r="N196" i="14"/>
  <c r="S196" i="14"/>
  <c r="V196" i="14"/>
  <c r="M197" i="14"/>
  <c r="N197" i="14"/>
  <c r="S197" i="14"/>
  <c r="V197" i="14"/>
  <c r="M198" i="14"/>
  <c r="N198" i="14"/>
  <c r="S198" i="14"/>
  <c r="V198" i="14"/>
  <c r="M199" i="14"/>
  <c r="N199" i="14"/>
  <c r="S199" i="14"/>
  <c r="V199" i="14"/>
  <c r="M200" i="14"/>
  <c r="N200" i="14"/>
  <c r="S200" i="14"/>
  <c r="V200" i="14"/>
  <c r="M201" i="14"/>
  <c r="N201" i="14"/>
  <c r="S201" i="14"/>
  <c r="V201" i="14"/>
  <c r="M202" i="14"/>
  <c r="N202" i="14"/>
  <c r="S202" i="14"/>
  <c r="V202" i="14"/>
  <c r="M203" i="14"/>
  <c r="N203" i="14"/>
  <c r="S203" i="14"/>
  <c r="V203" i="14"/>
  <c r="M204" i="14"/>
  <c r="N204" i="14"/>
  <c r="S204" i="14"/>
  <c r="V204" i="14"/>
  <c r="M205" i="14"/>
  <c r="N205" i="14"/>
  <c r="S205" i="14"/>
  <c r="V205" i="14"/>
  <c r="M206" i="14"/>
  <c r="N206" i="14"/>
  <c r="S206" i="14"/>
  <c r="V206" i="14"/>
  <c r="M207" i="14"/>
  <c r="N207" i="14"/>
  <c r="S207" i="14"/>
  <c r="V207" i="14"/>
  <c r="M208" i="14"/>
  <c r="N208" i="14"/>
  <c r="S208" i="14"/>
  <c r="V208" i="14"/>
  <c r="M209" i="14"/>
  <c r="N209" i="14"/>
  <c r="S209" i="14"/>
  <c r="V209" i="14"/>
  <c r="M210" i="14"/>
  <c r="N210" i="14"/>
  <c r="S210" i="14"/>
  <c r="V210" i="14"/>
  <c r="M211" i="14"/>
  <c r="N211" i="14"/>
  <c r="S211" i="14"/>
  <c r="V211" i="14"/>
  <c r="M212" i="14"/>
  <c r="N212" i="14"/>
  <c r="S212" i="14"/>
  <c r="V212" i="14"/>
  <c r="M213" i="14"/>
  <c r="N213" i="14"/>
  <c r="S213" i="14"/>
  <c r="V213" i="14"/>
  <c r="M214" i="14"/>
  <c r="N214" i="14"/>
  <c r="S214" i="14"/>
  <c r="V214" i="14"/>
  <c r="M215" i="14"/>
  <c r="N215" i="14"/>
  <c r="S215" i="14"/>
  <c r="V215" i="14"/>
  <c r="M216" i="14"/>
  <c r="N216" i="14"/>
  <c r="S216" i="14"/>
  <c r="V216" i="14"/>
  <c r="M217" i="14"/>
  <c r="N217" i="14"/>
  <c r="S217" i="14"/>
  <c r="V217" i="14"/>
  <c r="M218" i="14"/>
  <c r="N218" i="14"/>
  <c r="S218" i="14"/>
  <c r="V218" i="14"/>
  <c r="M219" i="14"/>
  <c r="N219" i="14"/>
  <c r="S219" i="14"/>
  <c r="V219" i="14"/>
  <c r="M220" i="14"/>
  <c r="N220" i="14"/>
  <c r="S220" i="14"/>
  <c r="V220" i="14"/>
  <c r="M221" i="14"/>
  <c r="N221" i="14"/>
  <c r="S221" i="14"/>
  <c r="V221" i="14"/>
  <c r="M222" i="14"/>
  <c r="N222" i="14"/>
  <c r="S222" i="14"/>
  <c r="V222" i="14"/>
  <c r="M223" i="14"/>
  <c r="N223" i="14"/>
  <c r="S223" i="14"/>
  <c r="V223" i="14"/>
  <c r="M224" i="14"/>
  <c r="N224" i="14"/>
  <c r="S224" i="14"/>
  <c r="V224" i="14"/>
  <c r="M225" i="14"/>
  <c r="N225" i="14"/>
  <c r="S225" i="14"/>
  <c r="V225" i="14"/>
  <c r="M226" i="14"/>
  <c r="N226" i="14"/>
  <c r="S226" i="14"/>
  <c r="V226" i="14"/>
  <c r="M227" i="14"/>
  <c r="N227" i="14"/>
  <c r="S227" i="14"/>
  <c r="V227" i="14"/>
  <c r="M228" i="14"/>
  <c r="N228" i="14"/>
  <c r="S228" i="14"/>
  <c r="V228" i="14"/>
  <c r="M229" i="14"/>
  <c r="N229" i="14"/>
  <c r="S229" i="14"/>
  <c r="V229" i="14"/>
  <c r="M230" i="14"/>
  <c r="N230" i="14"/>
  <c r="S230" i="14"/>
  <c r="V230" i="14"/>
  <c r="M231" i="14"/>
  <c r="N231" i="14"/>
  <c r="S231" i="14"/>
  <c r="V231" i="14"/>
  <c r="M232" i="14"/>
  <c r="N232" i="14"/>
  <c r="S232" i="14"/>
  <c r="V232" i="14"/>
  <c r="M233" i="14"/>
  <c r="N233" i="14"/>
  <c r="S233" i="14"/>
  <c r="V233" i="14"/>
  <c r="M234" i="14"/>
  <c r="N234" i="14"/>
  <c r="S234" i="14"/>
  <c r="V234" i="14"/>
  <c r="M235" i="14"/>
  <c r="N235" i="14"/>
  <c r="S235" i="14"/>
  <c r="V235" i="14"/>
  <c r="M236" i="14"/>
  <c r="N236" i="14"/>
  <c r="S236" i="14"/>
  <c r="V236" i="14"/>
  <c r="M237" i="14"/>
  <c r="N237" i="14"/>
  <c r="S237" i="14"/>
  <c r="V237" i="14"/>
  <c r="M238" i="14"/>
  <c r="N238" i="14"/>
  <c r="S238" i="14"/>
  <c r="V238" i="14"/>
  <c r="M239" i="14"/>
  <c r="N239" i="14"/>
  <c r="S239" i="14"/>
  <c r="V239" i="14"/>
  <c r="M240" i="14"/>
  <c r="N240" i="14"/>
  <c r="S240" i="14"/>
  <c r="V240" i="14"/>
  <c r="M241" i="14"/>
  <c r="N241" i="14"/>
  <c r="S241" i="14"/>
  <c r="V241" i="14"/>
  <c r="M242" i="14"/>
  <c r="N242" i="14"/>
  <c r="S242" i="14"/>
  <c r="V242" i="14"/>
  <c r="M243" i="14"/>
  <c r="N243" i="14"/>
  <c r="S243" i="14"/>
  <c r="V243" i="14"/>
  <c r="M244" i="14"/>
  <c r="N244" i="14"/>
  <c r="S244" i="14"/>
  <c r="V244" i="14"/>
  <c r="M245" i="14"/>
  <c r="N245" i="14"/>
  <c r="S245" i="14"/>
  <c r="V245" i="14"/>
  <c r="M246" i="14"/>
  <c r="N246" i="14"/>
  <c r="S246" i="14"/>
  <c r="V246" i="14"/>
  <c r="M247" i="14"/>
  <c r="N247" i="14"/>
  <c r="S247" i="14"/>
  <c r="V247" i="14"/>
  <c r="M248" i="14"/>
  <c r="N248" i="14"/>
  <c r="S248" i="14"/>
  <c r="V248" i="14"/>
  <c r="M249" i="14"/>
  <c r="N249" i="14"/>
  <c r="S249" i="14"/>
  <c r="V249" i="14"/>
  <c r="M250" i="14"/>
  <c r="N250" i="14"/>
  <c r="S250" i="14"/>
  <c r="V250" i="14"/>
  <c r="M251" i="14"/>
  <c r="N251" i="14"/>
  <c r="S251" i="14"/>
  <c r="V251" i="14"/>
  <c r="M252" i="14"/>
  <c r="N252" i="14"/>
  <c r="S252" i="14"/>
  <c r="V252" i="14"/>
  <c r="M253" i="14"/>
  <c r="N253" i="14"/>
  <c r="S253" i="14"/>
  <c r="V253" i="14"/>
  <c r="M254" i="14"/>
  <c r="N254" i="14"/>
  <c r="S254" i="14"/>
  <c r="V254" i="14"/>
  <c r="M255" i="14"/>
  <c r="N255" i="14"/>
  <c r="S255" i="14"/>
  <c r="V255" i="14"/>
  <c r="M256" i="14"/>
  <c r="N256" i="14"/>
  <c r="S256" i="14"/>
  <c r="V256" i="14"/>
  <c r="M257" i="14"/>
  <c r="N257" i="14"/>
  <c r="S257" i="14"/>
  <c r="V257" i="14"/>
  <c r="M258" i="14"/>
  <c r="N258" i="14"/>
  <c r="S258" i="14"/>
  <c r="V258" i="14"/>
  <c r="M259" i="14"/>
  <c r="N259" i="14"/>
  <c r="S259" i="14"/>
  <c r="V259" i="14"/>
  <c r="M260" i="14"/>
  <c r="N260" i="14"/>
  <c r="S260" i="14"/>
  <c r="V260" i="14"/>
  <c r="M261" i="14"/>
  <c r="N261" i="14"/>
  <c r="S261" i="14"/>
  <c r="V261" i="14"/>
  <c r="M262" i="14"/>
  <c r="N262" i="14"/>
  <c r="S262" i="14"/>
  <c r="V262" i="14"/>
  <c r="M263" i="14"/>
  <c r="N263" i="14"/>
  <c r="S263" i="14"/>
  <c r="V263" i="14"/>
  <c r="M264" i="14"/>
  <c r="N264" i="14"/>
  <c r="S264" i="14"/>
  <c r="V264" i="14"/>
  <c r="M265" i="14"/>
  <c r="N265" i="14"/>
  <c r="S265" i="14"/>
  <c r="V265" i="14"/>
  <c r="M266" i="14"/>
  <c r="N266" i="14"/>
  <c r="S266" i="14"/>
  <c r="V266" i="14"/>
  <c r="M267" i="14"/>
  <c r="N267" i="14"/>
  <c r="S267" i="14"/>
  <c r="V267" i="14"/>
  <c r="M268" i="14"/>
  <c r="N268" i="14"/>
  <c r="S268" i="14"/>
  <c r="V268" i="14"/>
  <c r="M269" i="14"/>
  <c r="N269" i="14"/>
  <c r="S269" i="14"/>
  <c r="V269" i="14"/>
  <c r="M270" i="14"/>
  <c r="N270" i="14"/>
  <c r="S270" i="14"/>
  <c r="V270" i="14"/>
  <c r="M271" i="14"/>
  <c r="N271" i="14"/>
  <c r="S271" i="14"/>
  <c r="V271" i="14"/>
  <c r="M272" i="14"/>
  <c r="N272" i="14"/>
  <c r="S272" i="14"/>
  <c r="V272" i="14"/>
  <c r="M273" i="14"/>
  <c r="N273" i="14"/>
  <c r="S273" i="14"/>
  <c r="V273" i="14"/>
  <c r="M274" i="14"/>
  <c r="N274" i="14"/>
  <c r="S274" i="14"/>
  <c r="V274" i="14"/>
  <c r="M275" i="14"/>
  <c r="N275" i="14"/>
  <c r="S275" i="14"/>
  <c r="V275" i="14"/>
  <c r="M276" i="14"/>
  <c r="N276" i="14"/>
  <c r="S276" i="14"/>
  <c r="V276" i="14"/>
  <c r="M277" i="14"/>
  <c r="N277" i="14"/>
  <c r="S277" i="14"/>
  <c r="V277" i="14"/>
  <c r="M278" i="14"/>
  <c r="N278" i="14"/>
  <c r="S278" i="14"/>
  <c r="V278" i="14"/>
  <c r="M279" i="14"/>
  <c r="N279" i="14"/>
  <c r="S279" i="14"/>
  <c r="V279" i="14"/>
  <c r="M280" i="14"/>
  <c r="N280" i="14"/>
  <c r="S280" i="14"/>
  <c r="V280" i="14"/>
  <c r="M281" i="14"/>
  <c r="N281" i="14"/>
  <c r="S281" i="14"/>
  <c r="V281" i="14"/>
  <c r="M282" i="14"/>
  <c r="N282" i="14"/>
  <c r="S282" i="14"/>
  <c r="V282" i="14"/>
  <c r="M283" i="14"/>
  <c r="N283" i="14"/>
  <c r="S283" i="14"/>
  <c r="V283" i="14"/>
  <c r="M284" i="14"/>
  <c r="N284" i="14"/>
  <c r="S284" i="14"/>
  <c r="V284" i="14"/>
  <c r="M285" i="14"/>
  <c r="N285" i="14"/>
  <c r="S285" i="14"/>
  <c r="V285" i="14"/>
  <c r="M286" i="14"/>
  <c r="N286" i="14"/>
  <c r="S286" i="14"/>
  <c r="V286" i="14"/>
  <c r="M287" i="14"/>
  <c r="N287" i="14"/>
  <c r="S287" i="14"/>
  <c r="V287" i="14"/>
  <c r="M288" i="14"/>
  <c r="N288" i="14"/>
  <c r="S288" i="14"/>
  <c r="V288" i="14"/>
  <c r="M289" i="14"/>
  <c r="N289" i="14"/>
  <c r="S289" i="14"/>
  <c r="V289" i="14"/>
  <c r="M290" i="14"/>
  <c r="N290" i="14"/>
  <c r="S290" i="14"/>
  <c r="V290" i="14"/>
  <c r="M291" i="14"/>
  <c r="N291" i="14"/>
  <c r="S291" i="14"/>
  <c r="V291" i="14"/>
  <c r="M292" i="14"/>
  <c r="N292" i="14"/>
  <c r="S292" i="14"/>
  <c r="V292" i="14"/>
  <c r="M293" i="14"/>
  <c r="N293" i="14"/>
  <c r="S293" i="14"/>
  <c r="V293" i="14"/>
  <c r="M294" i="14"/>
  <c r="N294" i="14"/>
  <c r="S294" i="14"/>
  <c r="V294" i="14"/>
  <c r="M295" i="14"/>
  <c r="N295" i="14"/>
  <c r="S295" i="14"/>
  <c r="V295" i="14"/>
  <c r="M296" i="14"/>
  <c r="N296" i="14"/>
  <c r="S296" i="14"/>
  <c r="V296" i="14"/>
  <c r="M297" i="14"/>
  <c r="N297" i="14"/>
  <c r="S297" i="14"/>
  <c r="V297" i="14"/>
  <c r="M298" i="14"/>
  <c r="N298" i="14"/>
  <c r="S298" i="14"/>
  <c r="V298" i="14"/>
  <c r="M299" i="14"/>
  <c r="N299" i="14"/>
  <c r="S299" i="14"/>
  <c r="V299" i="14"/>
  <c r="M300" i="14"/>
  <c r="N300" i="14"/>
  <c r="S300" i="14"/>
  <c r="V300" i="14"/>
  <c r="M301" i="14"/>
  <c r="N301" i="14"/>
  <c r="S301" i="14"/>
  <c r="V301" i="14"/>
  <c r="M302" i="14"/>
  <c r="N302" i="14"/>
  <c r="S302" i="14"/>
  <c r="V302" i="14"/>
  <c r="M303" i="14"/>
  <c r="N303" i="14"/>
  <c r="S303" i="14"/>
  <c r="V303" i="14"/>
  <c r="M304" i="14"/>
  <c r="N304" i="14"/>
  <c r="S304" i="14"/>
  <c r="V304" i="14"/>
  <c r="M305" i="14"/>
  <c r="N305" i="14"/>
  <c r="S305" i="14"/>
  <c r="V305" i="14"/>
  <c r="M306" i="14"/>
  <c r="N306" i="14"/>
  <c r="S306" i="14"/>
  <c r="V306" i="14"/>
  <c r="M307" i="14"/>
  <c r="N307" i="14"/>
  <c r="S307" i="14"/>
  <c r="V307" i="14"/>
  <c r="M308" i="14"/>
  <c r="N308" i="14"/>
  <c r="S308" i="14"/>
  <c r="V308" i="14"/>
  <c r="M309" i="14"/>
  <c r="N309" i="14"/>
  <c r="S309" i="14"/>
  <c r="V309" i="14"/>
  <c r="M310" i="14"/>
  <c r="N310" i="14"/>
  <c r="S310" i="14"/>
  <c r="V310" i="14"/>
  <c r="M311" i="14"/>
  <c r="N311" i="14"/>
  <c r="S311" i="14"/>
  <c r="V311" i="14"/>
  <c r="M312" i="14"/>
  <c r="N312" i="14"/>
  <c r="S312" i="14"/>
  <c r="V312" i="14"/>
  <c r="M313" i="14"/>
  <c r="N313" i="14"/>
  <c r="S313" i="14"/>
  <c r="V313" i="14"/>
  <c r="M314" i="14"/>
  <c r="N314" i="14"/>
  <c r="S314" i="14"/>
  <c r="V314" i="14"/>
  <c r="M315" i="14"/>
  <c r="N315" i="14"/>
  <c r="S315" i="14"/>
  <c r="V315" i="14"/>
  <c r="M316" i="14"/>
  <c r="N316" i="14"/>
  <c r="S316" i="14"/>
  <c r="V316" i="14"/>
  <c r="M317" i="14"/>
  <c r="N317" i="14"/>
  <c r="S317" i="14"/>
  <c r="V317" i="14"/>
  <c r="M318" i="14"/>
  <c r="N318" i="14"/>
  <c r="S318" i="14"/>
  <c r="V318" i="14"/>
  <c r="M319" i="14"/>
  <c r="N319" i="14"/>
  <c r="S319" i="14"/>
  <c r="V319" i="14"/>
  <c r="M320" i="14"/>
  <c r="N320" i="14"/>
  <c r="S320" i="14"/>
  <c r="V320" i="14"/>
  <c r="M321" i="14"/>
  <c r="N321" i="14"/>
  <c r="S321" i="14"/>
  <c r="V321" i="14"/>
  <c r="M322" i="14"/>
  <c r="N322" i="14"/>
  <c r="S322" i="14"/>
  <c r="V322" i="14"/>
  <c r="M323" i="14"/>
  <c r="N323" i="14"/>
  <c r="S323" i="14"/>
  <c r="V323" i="14"/>
  <c r="M324" i="14"/>
  <c r="N324" i="14"/>
  <c r="S324" i="14"/>
  <c r="V324" i="14"/>
  <c r="M325" i="14"/>
  <c r="N325" i="14"/>
  <c r="S325" i="14"/>
  <c r="V325" i="14"/>
  <c r="M326" i="14"/>
  <c r="N326" i="14"/>
  <c r="S326" i="14"/>
  <c r="V326" i="14"/>
  <c r="M327" i="14"/>
  <c r="N327" i="14"/>
  <c r="S327" i="14"/>
  <c r="V327" i="14"/>
  <c r="M328" i="14"/>
  <c r="N328" i="14"/>
  <c r="S328" i="14"/>
  <c r="V328" i="14"/>
  <c r="M329" i="14"/>
  <c r="N329" i="14"/>
  <c r="S329" i="14"/>
  <c r="V329" i="14"/>
  <c r="M330" i="14"/>
  <c r="N330" i="14"/>
  <c r="S330" i="14"/>
  <c r="V330" i="14"/>
  <c r="M331" i="14"/>
  <c r="N331" i="14"/>
  <c r="S331" i="14"/>
  <c r="V331" i="14"/>
  <c r="M332" i="14"/>
  <c r="N332" i="14"/>
  <c r="S332" i="14"/>
  <c r="V332" i="14"/>
  <c r="M333" i="14"/>
  <c r="N333" i="14"/>
  <c r="S333" i="14"/>
  <c r="V333" i="14"/>
  <c r="M334" i="14"/>
  <c r="N334" i="14"/>
  <c r="S334" i="14"/>
  <c r="V334" i="14"/>
  <c r="M335" i="14"/>
  <c r="N335" i="14"/>
  <c r="S335" i="14"/>
  <c r="V335" i="14"/>
  <c r="M336" i="14"/>
  <c r="N336" i="14"/>
  <c r="S336" i="14"/>
  <c r="V336" i="14"/>
  <c r="M337" i="14"/>
  <c r="N337" i="14"/>
  <c r="S337" i="14"/>
  <c r="V337" i="14"/>
  <c r="M338" i="14"/>
  <c r="N338" i="14"/>
  <c r="S338" i="14"/>
  <c r="V338" i="14"/>
  <c r="M339" i="14"/>
  <c r="N339" i="14"/>
  <c r="S339" i="14"/>
  <c r="V339" i="14"/>
  <c r="M340" i="14"/>
  <c r="N340" i="14"/>
  <c r="S340" i="14"/>
  <c r="V340" i="14"/>
  <c r="M341" i="14"/>
  <c r="N341" i="14"/>
  <c r="S341" i="14"/>
  <c r="V341" i="14"/>
  <c r="M342" i="14"/>
  <c r="N342" i="14"/>
  <c r="S342" i="14"/>
  <c r="V342" i="14"/>
  <c r="M343" i="14"/>
  <c r="N343" i="14"/>
  <c r="S343" i="14"/>
  <c r="V343" i="14"/>
  <c r="M344" i="14"/>
  <c r="N344" i="14"/>
  <c r="S344" i="14"/>
  <c r="V344" i="14"/>
  <c r="M345" i="14"/>
  <c r="N345" i="14"/>
  <c r="S345" i="14"/>
  <c r="V345" i="14"/>
  <c r="M346" i="14"/>
  <c r="N346" i="14"/>
  <c r="S346" i="14"/>
  <c r="V346" i="14"/>
  <c r="M347" i="14"/>
  <c r="N347" i="14"/>
  <c r="S347" i="14"/>
  <c r="V347" i="14"/>
  <c r="M348" i="14"/>
  <c r="N348" i="14"/>
  <c r="S348" i="14"/>
  <c r="V348" i="14"/>
  <c r="M349" i="14"/>
  <c r="N349" i="14"/>
  <c r="S349" i="14"/>
  <c r="V349" i="14"/>
  <c r="M350" i="14"/>
  <c r="N350" i="14"/>
  <c r="S350" i="14"/>
  <c r="V350" i="14"/>
  <c r="M351" i="14"/>
  <c r="N351" i="14"/>
  <c r="S351" i="14"/>
  <c r="V351" i="14"/>
  <c r="M352" i="14"/>
  <c r="N352" i="14"/>
  <c r="S352" i="14"/>
  <c r="V352" i="14"/>
  <c r="M353" i="14"/>
  <c r="N353" i="14"/>
  <c r="S353" i="14"/>
  <c r="V353" i="14"/>
  <c r="M354" i="14"/>
  <c r="N354" i="14"/>
  <c r="S354" i="14"/>
  <c r="V354" i="14"/>
  <c r="M355" i="14"/>
  <c r="N355" i="14"/>
  <c r="S355" i="14"/>
  <c r="V355" i="14"/>
  <c r="M356" i="14"/>
  <c r="N356" i="14"/>
  <c r="S356" i="14"/>
  <c r="V356" i="14"/>
  <c r="M357" i="14"/>
  <c r="N357" i="14"/>
  <c r="S357" i="14"/>
  <c r="V357" i="14"/>
  <c r="M358" i="14"/>
  <c r="N358" i="14"/>
  <c r="S358" i="14"/>
  <c r="V358" i="14"/>
  <c r="M359" i="14"/>
  <c r="N359" i="14"/>
  <c r="S359" i="14"/>
  <c r="V359" i="14"/>
  <c r="M360" i="14"/>
  <c r="N360" i="14"/>
  <c r="S360" i="14"/>
  <c r="V360" i="14"/>
  <c r="M361" i="14"/>
  <c r="N361" i="14"/>
  <c r="S361" i="14"/>
  <c r="V361" i="14"/>
  <c r="M362" i="14"/>
  <c r="N362" i="14"/>
  <c r="S362" i="14"/>
  <c r="V362" i="14"/>
  <c r="M363" i="14"/>
  <c r="N363" i="14"/>
  <c r="S363" i="14"/>
  <c r="V363" i="14"/>
  <c r="M364" i="14"/>
  <c r="N364" i="14"/>
  <c r="S364" i="14"/>
  <c r="V364" i="14"/>
  <c r="M365" i="14"/>
  <c r="N365" i="14"/>
  <c r="S365" i="14"/>
  <c r="V365" i="14"/>
  <c r="M366" i="14"/>
  <c r="N366" i="14"/>
  <c r="S366" i="14"/>
  <c r="V366" i="14"/>
  <c r="M367" i="14"/>
  <c r="N367" i="14"/>
  <c r="S367" i="14"/>
  <c r="V367" i="14"/>
  <c r="M368" i="14"/>
  <c r="N368" i="14"/>
  <c r="S368" i="14"/>
  <c r="V368" i="14"/>
  <c r="M369" i="14"/>
  <c r="N369" i="14"/>
  <c r="S369" i="14"/>
  <c r="V369" i="14"/>
  <c r="M370" i="14"/>
  <c r="N370" i="14"/>
  <c r="S370" i="14"/>
  <c r="V370" i="14"/>
  <c r="M371" i="14"/>
  <c r="N371" i="14"/>
  <c r="S371" i="14"/>
  <c r="V371" i="14"/>
  <c r="M372" i="14"/>
  <c r="N372" i="14"/>
  <c r="S372" i="14"/>
  <c r="V372" i="14"/>
  <c r="M373" i="14"/>
  <c r="N373" i="14"/>
  <c r="S373" i="14"/>
  <c r="V373" i="14"/>
  <c r="M374" i="14"/>
  <c r="N374" i="14"/>
  <c r="S374" i="14"/>
  <c r="V374" i="14"/>
  <c r="M375" i="14"/>
  <c r="N375" i="14"/>
  <c r="S375" i="14"/>
  <c r="V375" i="14"/>
  <c r="M376" i="14"/>
  <c r="N376" i="14"/>
  <c r="S376" i="14"/>
  <c r="V376" i="14"/>
  <c r="M377" i="14"/>
  <c r="N377" i="14"/>
  <c r="S377" i="14"/>
  <c r="V377" i="14"/>
  <c r="M378" i="14"/>
  <c r="N378" i="14"/>
  <c r="S378" i="14"/>
  <c r="V378" i="14"/>
  <c r="M379" i="14"/>
  <c r="N379" i="14"/>
  <c r="S379" i="14"/>
  <c r="V379" i="14"/>
  <c r="M380" i="14"/>
  <c r="N380" i="14"/>
  <c r="S380" i="14"/>
  <c r="V380" i="14"/>
  <c r="M381" i="14"/>
  <c r="N381" i="14"/>
  <c r="S381" i="14"/>
  <c r="V381" i="14"/>
  <c r="M382" i="14"/>
  <c r="N382" i="14"/>
  <c r="S382" i="14"/>
  <c r="V382" i="14"/>
  <c r="M383" i="14"/>
  <c r="N383" i="14"/>
  <c r="S383" i="14"/>
  <c r="V383" i="14"/>
  <c r="M384" i="14"/>
  <c r="N384" i="14"/>
  <c r="S384" i="14"/>
  <c r="V384" i="14"/>
  <c r="M385" i="14"/>
  <c r="N385" i="14"/>
  <c r="S385" i="14"/>
  <c r="V385" i="14"/>
  <c r="M386" i="14"/>
  <c r="N386" i="14"/>
  <c r="S386" i="14"/>
  <c r="V386" i="14"/>
  <c r="M387" i="14"/>
  <c r="N387" i="14"/>
  <c r="S387" i="14"/>
  <c r="V387" i="14"/>
  <c r="M388" i="14"/>
  <c r="N388" i="14"/>
  <c r="S388" i="14"/>
  <c r="V388" i="14"/>
  <c r="M389" i="14"/>
  <c r="N389" i="14"/>
  <c r="S389" i="14"/>
  <c r="V389" i="14"/>
  <c r="M390" i="14"/>
  <c r="N390" i="14"/>
  <c r="S390" i="14"/>
  <c r="V390" i="14"/>
  <c r="M391" i="14"/>
  <c r="N391" i="14"/>
  <c r="S391" i="14"/>
  <c r="V391" i="14"/>
  <c r="M392" i="14"/>
  <c r="N392" i="14"/>
  <c r="S392" i="14"/>
  <c r="V392" i="14"/>
  <c r="M393" i="14"/>
  <c r="N393" i="14"/>
  <c r="S393" i="14"/>
  <c r="V393" i="14"/>
  <c r="M394" i="14"/>
  <c r="N394" i="14"/>
  <c r="S394" i="14"/>
  <c r="V394" i="14"/>
  <c r="M395" i="14"/>
  <c r="N395" i="14"/>
  <c r="S395" i="14"/>
  <c r="V395" i="14"/>
  <c r="M396" i="14"/>
  <c r="N396" i="14"/>
  <c r="S396" i="14"/>
  <c r="V396" i="14"/>
  <c r="M397" i="14"/>
  <c r="N397" i="14"/>
  <c r="S397" i="14"/>
  <c r="V397" i="14"/>
  <c r="M398" i="14"/>
  <c r="N398" i="14"/>
  <c r="S398" i="14"/>
  <c r="V398" i="14"/>
  <c r="M399" i="14"/>
  <c r="N399" i="14"/>
  <c r="S399" i="14"/>
  <c r="V399" i="14"/>
  <c r="M400" i="14"/>
  <c r="N400" i="14"/>
  <c r="S400" i="14"/>
  <c r="V400" i="14"/>
  <c r="M401" i="14"/>
  <c r="N401" i="14"/>
  <c r="S401" i="14"/>
  <c r="V401" i="14"/>
  <c r="M402" i="14"/>
  <c r="N402" i="14"/>
  <c r="S402" i="14"/>
  <c r="V402" i="14"/>
  <c r="M403" i="14"/>
  <c r="N403" i="14"/>
  <c r="S403" i="14"/>
  <c r="V403" i="14"/>
  <c r="M404" i="14"/>
  <c r="N404" i="14"/>
  <c r="S404" i="14"/>
  <c r="V404" i="14"/>
  <c r="M405" i="14"/>
  <c r="N405" i="14"/>
  <c r="S405" i="14"/>
  <c r="V405" i="14"/>
  <c r="M406" i="14"/>
  <c r="N406" i="14"/>
  <c r="S406" i="14"/>
  <c r="V406" i="14"/>
  <c r="M407" i="14"/>
  <c r="N407" i="14"/>
  <c r="S407" i="14"/>
  <c r="V407" i="14"/>
  <c r="M408" i="14"/>
  <c r="N408" i="14"/>
  <c r="S408" i="14"/>
  <c r="V408" i="14"/>
  <c r="M409" i="14"/>
  <c r="N409" i="14"/>
  <c r="S409" i="14"/>
  <c r="V409" i="14"/>
  <c r="M410" i="14"/>
  <c r="N410" i="14"/>
  <c r="S410" i="14"/>
  <c r="V410" i="14"/>
  <c r="M411" i="14"/>
  <c r="N411" i="14"/>
  <c r="S411" i="14"/>
  <c r="V411" i="14"/>
  <c r="M412" i="14"/>
  <c r="N412" i="14"/>
  <c r="S412" i="14"/>
  <c r="V412" i="14"/>
  <c r="M413" i="14"/>
  <c r="N413" i="14"/>
  <c r="S413" i="14"/>
  <c r="V413" i="14"/>
  <c r="M414" i="14"/>
  <c r="N414" i="14"/>
  <c r="S414" i="14"/>
  <c r="V414" i="14"/>
  <c r="M415" i="14"/>
  <c r="N415" i="14"/>
  <c r="S415" i="14"/>
  <c r="V415" i="14"/>
  <c r="M416" i="14"/>
  <c r="N416" i="14"/>
  <c r="S416" i="14"/>
  <c r="V416" i="14"/>
  <c r="M417" i="14"/>
  <c r="N417" i="14"/>
  <c r="S417" i="14"/>
  <c r="V417" i="14"/>
  <c r="M418" i="14"/>
  <c r="N418" i="14"/>
  <c r="S418" i="14"/>
  <c r="V418" i="14"/>
  <c r="M419" i="14"/>
  <c r="N419" i="14"/>
  <c r="S419" i="14"/>
  <c r="V419" i="14"/>
  <c r="M420" i="14"/>
  <c r="N420" i="14"/>
  <c r="S420" i="14"/>
  <c r="V420" i="14"/>
  <c r="M421" i="14"/>
  <c r="N421" i="14"/>
  <c r="S421" i="14"/>
  <c r="V421" i="14"/>
  <c r="M422" i="14"/>
  <c r="N422" i="14"/>
  <c r="S422" i="14"/>
  <c r="V422" i="14"/>
  <c r="M423" i="14"/>
  <c r="N423" i="14"/>
  <c r="S423" i="14"/>
  <c r="V423" i="14"/>
  <c r="M424" i="14"/>
  <c r="N424" i="14"/>
  <c r="S424" i="14"/>
  <c r="V424" i="14"/>
  <c r="M425" i="14"/>
  <c r="N425" i="14"/>
  <c r="S425" i="14"/>
  <c r="V425" i="14"/>
  <c r="M426" i="14"/>
  <c r="N426" i="14"/>
  <c r="S426" i="14"/>
  <c r="V426" i="14"/>
  <c r="M427" i="14"/>
  <c r="N427" i="14"/>
  <c r="S427" i="14"/>
  <c r="V427" i="14"/>
  <c r="M428" i="14"/>
  <c r="N428" i="14"/>
  <c r="S428" i="14"/>
  <c r="V428" i="14"/>
  <c r="M429" i="14"/>
  <c r="N429" i="14"/>
  <c r="S429" i="14"/>
  <c r="V429" i="14"/>
  <c r="M430" i="14"/>
  <c r="N430" i="14"/>
  <c r="S430" i="14"/>
  <c r="V430" i="14"/>
  <c r="M431" i="14"/>
  <c r="N431" i="14"/>
  <c r="S431" i="14"/>
  <c r="V431" i="14"/>
  <c r="M432" i="14"/>
  <c r="N432" i="14"/>
  <c r="S432" i="14"/>
  <c r="V432" i="14"/>
  <c r="M433" i="14"/>
  <c r="N433" i="14"/>
  <c r="S433" i="14"/>
  <c r="V433" i="14"/>
  <c r="M434" i="14"/>
  <c r="N434" i="14"/>
  <c r="S434" i="14"/>
  <c r="V434" i="14"/>
  <c r="M435" i="14"/>
  <c r="N435" i="14"/>
  <c r="S435" i="14"/>
  <c r="V435" i="14"/>
  <c r="M436" i="14"/>
  <c r="N436" i="14"/>
  <c r="S436" i="14"/>
  <c r="V436" i="14"/>
  <c r="M437" i="14"/>
  <c r="N437" i="14"/>
  <c r="S437" i="14"/>
  <c r="V437" i="14"/>
  <c r="M438" i="14"/>
  <c r="N438" i="14"/>
  <c r="S438" i="14"/>
  <c r="V438" i="14"/>
  <c r="M439" i="14"/>
  <c r="N439" i="14"/>
  <c r="S439" i="14"/>
  <c r="V439" i="14"/>
  <c r="M440" i="14"/>
  <c r="N440" i="14"/>
  <c r="S440" i="14"/>
  <c r="V440" i="14"/>
  <c r="M441" i="14"/>
  <c r="N441" i="14"/>
  <c r="S441" i="14"/>
  <c r="V441" i="14"/>
  <c r="M442" i="14"/>
  <c r="N442" i="14"/>
  <c r="S442" i="14"/>
  <c r="V442" i="14"/>
  <c r="M443" i="14"/>
  <c r="N443" i="14"/>
  <c r="S443" i="14"/>
  <c r="V443" i="14"/>
  <c r="M444" i="14"/>
  <c r="N444" i="14"/>
  <c r="S444" i="14"/>
  <c r="V444" i="14"/>
  <c r="M445" i="14"/>
  <c r="N445" i="14"/>
  <c r="S445" i="14"/>
  <c r="V445" i="14"/>
  <c r="M446" i="14"/>
  <c r="N446" i="14"/>
  <c r="S446" i="14"/>
  <c r="V446" i="14"/>
  <c r="M447" i="14"/>
  <c r="N447" i="14"/>
  <c r="S447" i="14"/>
  <c r="V447" i="14"/>
  <c r="M448" i="14"/>
  <c r="N448" i="14"/>
  <c r="S448" i="14"/>
  <c r="V448" i="14"/>
  <c r="M449" i="14"/>
  <c r="N449" i="14"/>
  <c r="S449" i="14"/>
  <c r="V449" i="14"/>
  <c r="M450" i="14"/>
  <c r="N450" i="14"/>
  <c r="S450" i="14"/>
  <c r="V450" i="14"/>
  <c r="M451" i="14"/>
  <c r="N451" i="14"/>
  <c r="S451" i="14"/>
  <c r="V451" i="14"/>
  <c r="M452" i="14"/>
  <c r="N452" i="14"/>
  <c r="S452" i="14"/>
  <c r="V452" i="14"/>
  <c r="M453" i="14"/>
  <c r="N453" i="14"/>
  <c r="S453" i="14"/>
  <c r="V453" i="14"/>
  <c r="M454" i="14"/>
  <c r="N454" i="14"/>
  <c r="S454" i="14"/>
  <c r="V454" i="14"/>
  <c r="M455" i="14"/>
  <c r="N455" i="14"/>
  <c r="S455" i="14"/>
  <c r="V455" i="14"/>
  <c r="M456" i="14"/>
  <c r="N456" i="14"/>
  <c r="S456" i="14"/>
  <c r="V456" i="14"/>
  <c r="M457" i="14"/>
  <c r="N457" i="14"/>
  <c r="S457" i="14"/>
  <c r="V457" i="14"/>
  <c r="M458" i="14"/>
  <c r="N458" i="14"/>
  <c r="S458" i="14"/>
  <c r="V458" i="14"/>
  <c r="M459" i="14"/>
  <c r="N459" i="14"/>
  <c r="S459" i="14"/>
  <c r="V459" i="14"/>
  <c r="M460" i="14"/>
  <c r="N460" i="14"/>
  <c r="S460" i="14"/>
  <c r="V460" i="14"/>
  <c r="M461" i="14"/>
  <c r="N461" i="14"/>
  <c r="S461" i="14"/>
  <c r="V461" i="14"/>
  <c r="M462" i="14"/>
  <c r="N462" i="14"/>
  <c r="S462" i="14"/>
  <c r="V462" i="14"/>
  <c r="M463" i="14"/>
  <c r="N463" i="14"/>
  <c r="S463" i="14"/>
  <c r="V463" i="14"/>
  <c r="M464" i="14"/>
  <c r="N464" i="14"/>
  <c r="S464" i="14"/>
  <c r="V464" i="14"/>
  <c r="M465" i="14"/>
  <c r="N465" i="14"/>
  <c r="S465" i="14"/>
  <c r="V465" i="14"/>
  <c r="M466" i="14"/>
  <c r="N466" i="14"/>
  <c r="S466" i="14"/>
  <c r="V466" i="14"/>
  <c r="M467" i="14"/>
  <c r="N467" i="14"/>
  <c r="S467" i="14"/>
  <c r="V467" i="14"/>
  <c r="M468" i="14"/>
  <c r="N468" i="14"/>
  <c r="S468" i="14"/>
  <c r="V468" i="14"/>
  <c r="M469" i="14"/>
  <c r="N469" i="14"/>
  <c r="S469" i="14"/>
  <c r="V469" i="14"/>
  <c r="M470" i="14"/>
  <c r="N470" i="14"/>
  <c r="S470" i="14"/>
  <c r="V470" i="14"/>
  <c r="M471" i="14"/>
  <c r="N471" i="14"/>
  <c r="S471" i="14"/>
  <c r="V471" i="14"/>
  <c r="M472" i="14"/>
  <c r="N472" i="14"/>
  <c r="S472" i="14"/>
  <c r="V472" i="14"/>
  <c r="M473" i="14"/>
  <c r="N473" i="14"/>
  <c r="S473" i="14"/>
  <c r="V473" i="14"/>
  <c r="M474" i="14"/>
  <c r="N474" i="14"/>
  <c r="S474" i="14"/>
  <c r="V474" i="14"/>
  <c r="M475" i="14"/>
  <c r="N475" i="14"/>
  <c r="S475" i="14"/>
  <c r="V475" i="14"/>
  <c r="M476" i="14"/>
  <c r="N476" i="14"/>
  <c r="S476" i="14"/>
  <c r="V476" i="14"/>
  <c r="M477" i="14"/>
  <c r="N477" i="14"/>
  <c r="S477" i="14"/>
  <c r="V477" i="14"/>
  <c r="M478" i="14"/>
  <c r="N478" i="14"/>
  <c r="S478" i="14"/>
  <c r="V478" i="14"/>
  <c r="M479" i="14"/>
  <c r="N479" i="14"/>
  <c r="S479" i="14"/>
  <c r="V479" i="14"/>
  <c r="M480" i="14"/>
  <c r="N480" i="14"/>
  <c r="S480" i="14"/>
  <c r="V480" i="14"/>
  <c r="M481" i="14"/>
  <c r="N481" i="14"/>
  <c r="S481" i="14"/>
  <c r="V481" i="14"/>
  <c r="M482" i="14"/>
  <c r="N482" i="14"/>
  <c r="S482" i="14"/>
  <c r="V482" i="14"/>
  <c r="M483" i="14"/>
  <c r="N483" i="14"/>
  <c r="S483" i="14"/>
  <c r="V483" i="14"/>
  <c r="M484" i="14"/>
  <c r="N484" i="14"/>
  <c r="S484" i="14"/>
  <c r="V484" i="14"/>
  <c r="M485" i="14"/>
  <c r="N485" i="14"/>
  <c r="S485" i="14"/>
  <c r="V485" i="14"/>
  <c r="M486" i="14"/>
  <c r="N486" i="14"/>
  <c r="S486" i="14"/>
  <c r="V486" i="14"/>
  <c r="M487" i="14"/>
  <c r="N487" i="14"/>
  <c r="S487" i="14"/>
  <c r="V487" i="14"/>
  <c r="M488" i="14"/>
  <c r="N488" i="14"/>
  <c r="S488" i="14"/>
  <c r="V488" i="14"/>
  <c r="M489" i="14"/>
  <c r="N489" i="14"/>
  <c r="S489" i="14"/>
  <c r="V489" i="14"/>
  <c r="M490" i="14"/>
  <c r="N490" i="14"/>
  <c r="S490" i="14"/>
  <c r="V490" i="14"/>
  <c r="M491" i="14"/>
  <c r="N491" i="14"/>
  <c r="S491" i="14"/>
  <c r="V491" i="14"/>
  <c r="M492" i="14"/>
  <c r="N492" i="14"/>
  <c r="S492" i="14"/>
  <c r="V492" i="14"/>
  <c r="M493" i="14"/>
  <c r="N493" i="14"/>
  <c r="S493" i="14"/>
  <c r="V493" i="14"/>
  <c r="M494" i="14"/>
  <c r="N494" i="14"/>
  <c r="S494" i="14"/>
  <c r="V494" i="14"/>
  <c r="M495" i="14"/>
  <c r="N495" i="14"/>
  <c r="S495" i="14"/>
  <c r="V495" i="14"/>
  <c r="M496" i="14"/>
  <c r="N496" i="14"/>
  <c r="S496" i="14"/>
  <c r="V496" i="14"/>
  <c r="M497" i="14"/>
  <c r="N497" i="14"/>
  <c r="S497" i="14"/>
  <c r="V497" i="14"/>
  <c r="M498" i="14"/>
  <c r="N498" i="14"/>
  <c r="S498" i="14"/>
  <c r="V498" i="14"/>
  <c r="M499" i="14"/>
  <c r="N499" i="14"/>
  <c r="S499" i="14"/>
  <c r="V499" i="14"/>
  <c r="M500" i="14"/>
  <c r="N500" i="14"/>
  <c r="S500" i="14"/>
  <c r="V500" i="14"/>
  <c r="M501" i="14"/>
  <c r="N501" i="14"/>
  <c r="S501" i="14"/>
  <c r="V501" i="14"/>
  <c r="M502" i="14"/>
  <c r="N502" i="14"/>
  <c r="S502" i="14"/>
  <c r="V502" i="14"/>
  <c r="M503" i="14"/>
  <c r="N503" i="14"/>
  <c r="S503" i="14"/>
  <c r="V503" i="14"/>
  <c r="M504" i="14"/>
  <c r="N504" i="14"/>
  <c r="S504" i="14"/>
  <c r="V504" i="14"/>
  <c r="M505" i="14"/>
  <c r="N505" i="14"/>
  <c r="S505" i="14"/>
  <c r="V505" i="14"/>
  <c r="M506" i="14"/>
  <c r="N506" i="14"/>
  <c r="S506" i="14"/>
  <c r="V506" i="14"/>
  <c r="M507" i="14"/>
  <c r="N507" i="14"/>
  <c r="S507" i="14"/>
  <c r="V507" i="14"/>
  <c r="M508" i="14"/>
  <c r="N508" i="14"/>
  <c r="S508" i="14"/>
  <c r="V508" i="14"/>
  <c r="M509" i="14"/>
  <c r="N509" i="14"/>
  <c r="S509" i="14"/>
  <c r="V509" i="14"/>
  <c r="M510" i="14"/>
  <c r="N510" i="14"/>
  <c r="S510" i="14"/>
  <c r="V510" i="14"/>
  <c r="M511" i="14"/>
  <c r="N511" i="14"/>
  <c r="S511" i="14"/>
  <c r="V511" i="14"/>
  <c r="M512" i="14"/>
  <c r="N512" i="14"/>
  <c r="S512" i="14"/>
  <c r="V512" i="14"/>
  <c r="M513" i="14"/>
  <c r="N513" i="14"/>
  <c r="S513" i="14"/>
  <c r="V513" i="14"/>
  <c r="M514" i="14"/>
  <c r="N514" i="14"/>
  <c r="S514" i="14"/>
  <c r="V514" i="14"/>
  <c r="M515" i="14"/>
  <c r="N515" i="14"/>
  <c r="S515" i="14"/>
  <c r="V515" i="14"/>
  <c r="M516" i="14"/>
  <c r="N516" i="14"/>
  <c r="S516" i="14"/>
  <c r="V516" i="14"/>
  <c r="M517" i="14"/>
  <c r="N517" i="14"/>
  <c r="S517" i="14"/>
  <c r="V517" i="14"/>
  <c r="M518" i="14"/>
  <c r="N518" i="14"/>
  <c r="S518" i="14"/>
  <c r="V518" i="14"/>
  <c r="M519" i="14"/>
  <c r="N519" i="14"/>
  <c r="S519" i="14"/>
  <c r="V519" i="14"/>
  <c r="M520" i="14"/>
  <c r="N520" i="14"/>
  <c r="S520" i="14"/>
  <c r="V520" i="14"/>
  <c r="M521" i="14"/>
  <c r="N521" i="14"/>
  <c r="S521" i="14"/>
  <c r="V521" i="14"/>
  <c r="M522" i="14"/>
  <c r="N522" i="14"/>
  <c r="S522" i="14"/>
  <c r="V522" i="14"/>
  <c r="M523" i="14"/>
  <c r="N523" i="14"/>
  <c r="S523" i="14"/>
  <c r="V523" i="14"/>
  <c r="M524" i="14"/>
  <c r="N524" i="14"/>
  <c r="S524" i="14"/>
  <c r="V524" i="14"/>
  <c r="M525" i="14"/>
  <c r="N525" i="14"/>
  <c r="S525" i="14"/>
  <c r="V525" i="14"/>
  <c r="M526" i="14"/>
  <c r="N526" i="14"/>
  <c r="S526" i="14"/>
  <c r="V526" i="14"/>
  <c r="M527" i="14"/>
  <c r="N527" i="14"/>
  <c r="S527" i="14"/>
  <c r="V527" i="14"/>
  <c r="M528" i="14"/>
  <c r="N528" i="14"/>
  <c r="S528" i="14"/>
  <c r="V528" i="14"/>
  <c r="M529" i="14"/>
  <c r="N529" i="14"/>
  <c r="S529" i="14"/>
  <c r="V529" i="14"/>
  <c r="M530" i="14"/>
  <c r="N530" i="14"/>
  <c r="S530" i="14"/>
  <c r="V530" i="14"/>
  <c r="M531" i="14"/>
  <c r="N531" i="14"/>
  <c r="S531" i="14"/>
  <c r="V531" i="14"/>
  <c r="M532" i="14"/>
  <c r="N532" i="14"/>
  <c r="S532" i="14"/>
  <c r="V532" i="14"/>
  <c r="M533" i="14"/>
  <c r="N533" i="14"/>
  <c r="S533" i="14"/>
  <c r="V533" i="14"/>
  <c r="M534" i="14"/>
  <c r="N534" i="14"/>
  <c r="S534" i="14"/>
  <c r="V534" i="14"/>
  <c r="M535" i="14"/>
  <c r="N535" i="14"/>
  <c r="S535" i="14"/>
  <c r="V535" i="14"/>
  <c r="M536" i="14"/>
  <c r="N536" i="14"/>
  <c r="S536" i="14"/>
  <c r="V536" i="14"/>
  <c r="M537" i="14"/>
  <c r="N537" i="14"/>
  <c r="S537" i="14"/>
  <c r="V537" i="14"/>
  <c r="M538" i="14"/>
  <c r="N538" i="14"/>
  <c r="S538" i="14"/>
  <c r="V538" i="14"/>
  <c r="M539" i="14"/>
  <c r="N539" i="14"/>
  <c r="S539" i="14"/>
  <c r="V539" i="14"/>
  <c r="M540" i="14"/>
  <c r="N540" i="14"/>
  <c r="S540" i="14"/>
  <c r="V540" i="14"/>
  <c r="M541" i="14"/>
  <c r="N541" i="14"/>
  <c r="S541" i="14"/>
  <c r="V541" i="14"/>
  <c r="M542" i="14"/>
  <c r="N542" i="14"/>
  <c r="S542" i="14"/>
  <c r="V542" i="14"/>
  <c r="M543" i="14"/>
  <c r="N543" i="14"/>
  <c r="S543" i="14"/>
  <c r="V543" i="14"/>
  <c r="M544" i="14"/>
  <c r="N544" i="14"/>
  <c r="S544" i="14"/>
  <c r="V544" i="14"/>
  <c r="M545" i="14"/>
  <c r="N545" i="14"/>
  <c r="S545" i="14"/>
  <c r="V545" i="14"/>
  <c r="M546" i="14"/>
  <c r="N546" i="14"/>
  <c r="S546" i="14"/>
  <c r="V546" i="14"/>
  <c r="M547" i="14"/>
  <c r="N547" i="14"/>
  <c r="S547" i="14"/>
  <c r="V547" i="14"/>
  <c r="M548" i="14"/>
  <c r="N548" i="14"/>
  <c r="S548" i="14"/>
  <c r="V548" i="14"/>
  <c r="M549" i="14"/>
  <c r="N549" i="14"/>
  <c r="S549" i="14"/>
  <c r="V549" i="14"/>
  <c r="M550" i="14"/>
  <c r="N550" i="14"/>
  <c r="S550" i="14"/>
  <c r="V550" i="14"/>
  <c r="M551" i="14"/>
  <c r="N551" i="14"/>
  <c r="S551" i="14"/>
  <c r="V551" i="14"/>
  <c r="M552" i="14"/>
  <c r="N552" i="14"/>
  <c r="S552" i="14"/>
  <c r="V552" i="14"/>
  <c r="M553" i="14"/>
  <c r="N553" i="14"/>
  <c r="S553" i="14"/>
  <c r="V553" i="14"/>
  <c r="M554" i="14"/>
  <c r="N554" i="14"/>
  <c r="S554" i="14"/>
  <c r="V554" i="14"/>
  <c r="M555" i="14"/>
  <c r="N555" i="14"/>
  <c r="S555" i="14"/>
  <c r="V555" i="14"/>
  <c r="M556" i="14"/>
  <c r="N556" i="14"/>
  <c r="S556" i="14"/>
  <c r="V556" i="14"/>
  <c r="M557" i="14"/>
  <c r="N557" i="14"/>
  <c r="S557" i="14"/>
  <c r="V557" i="14"/>
  <c r="M558" i="14"/>
  <c r="N558" i="14"/>
  <c r="S558" i="14"/>
  <c r="V558" i="14"/>
  <c r="M559" i="14"/>
  <c r="N559" i="14"/>
  <c r="S559" i="14"/>
  <c r="V559" i="14"/>
  <c r="M560" i="14"/>
  <c r="N560" i="14"/>
  <c r="S560" i="14"/>
  <c r="V560" i="14"/>
  <c r="M561" i="14"/>
  <c r="N561" i="14"/>
  <c r="S561" i="14"/>
  <c r="V561" i="14"/>
  <c r="M562" i="14"/>
  <c r="N562" i="14"/>
  <c r="S562" i="14"/>
  <c r="V562" i="14"/>
  <c r="M563" i="14"/>
  <c r="N563" i="14"/>
  <c r="S563" i="14"/>
  <c r="V563" i="14"/>
  <c r="M564" i="14"/>
  <c r="N564" i="14"/>
  <c r="S564" i="14"/>
  <c r="V564" i="14"/>
  <c r="M565" i="14"/>
  <c r="N565" i="14"/>
  <c r="S565" i="14"/>
  <c r="V565" i="14"/>
  <c r="M566" i="14"/>
  <c r="N566" i="14"/>
  <c r="S566" i="14"/>
  <c r="V566" i="14"/>
  <c r="M567" i="14"/>
  <c r="N567" i="14"/>
  <c r="S567" i="14"/>
  <c r="V567" i="14"/>
  <c r="M568" i="14"/>
  <c r="N568" i="14"/>
  <c r="S568" i="14"/>
  <c r="V568" i="14"/>
  <c r="M569" i="14"/>
  <c r="N569" i="14"/>
  <c r="S569" i="14"/>
  <c r="V569" i="14"/>
  <c r="M570" i="14"/>
  <c r="N570" i="14"/>
  <c r="S570" i="14"/>
  <c r="V570" i="14"/>
  <c r="M571" i="14"/>
  <c r="N571" i="14"/>
  <c r="S571" i="14"/>
  <c r="V571" i="14"/>
  <c r="M572" i="14"/>
  <c r="N572" i="14"/>
  <c r="S572" i="14"/>
  <c r="V572" i="14"/>
  <c r="M573" i="14"/>
  <c r="N573" i="14"/>
  <c r="S573" i="14"/>
  <c r="V573" i="14"/>
  <c r="M574" i="14"/>
  <c r="N574" i="14"/>
  <c r="S574" i="14"/>
  <c r="V574" i="14"/>
  <c r="M575" i="14"/>
  <c r="N575" i="14"/>
  <c r="S575" i="14"/>
  <c r="V575" i="14"/>
  <c r="M576" i="14"/>
  <c r="N576" i="14"/>
  <c r="S576" i="14"/>
  <c r="V576" i="14"/>
  <c r="M577" i="14"/>
  <c r="N577" i="14"/>
  <c r="S577" i="14"/>
  <c r="V577" i="14"/>
  <c r="M578" i="14"/>
  <c r="N578" i="14"/>
  <c r="S578" i="14"/>
  <c r="V578" i="14"/>
  <c r="M579" i="14"/>
  <c r="N579" i="14"/>
  <c r="S579" i="14"/>
  <c r="V579" i="14"/>
  <c r="M580" i="14"/>
  <c r="N580" i="14"/>
  <c r="S580" i="14"/>
  <c r="V580" i="14"/>
  <c r="M581" i="14"/>
  <c r="N581" i="14"/>
  <c r="S581" i="14"/>
  <c r="V581" i="14"/>
  <c r="M582" i="14"/>
  <c r="N582" i="14"/>
  <c r="S582" i="14"/>
  <c r="V582" i="14"/>
  <c r="M583" i="14"/>
  <c r="N583" i="14"/>
  <c r="S583" i="14"/>
  <c r="V583" i="14"/>
  <c r="M584" i="14"/>
  <c r="N584" i="14"/>
  <c r="S584" i="14"/>
  <c r="V584" i="14"/>
  <c r="M585" i="14"/>
  <c r="N585" i="14"/>
  <c r="S585" i="14"/>
  <c r="V585" i="14"/>
  <c r="M586" i="14"/>
  <c r="N586" i="14"/>
  <c r="S586" i="14"/>
  <c r="V586" i="14"/>
  <c r="M587" i="14"/>
  <c r="N587" i="14"/>
  <c r="S587" i="14"/>
  <c r="V587" i="14"/>
  <c r="M588" i="14"/>
  <c r="N588" i="14"/>
  <c r="S588" i="14"/>
  <c r="V588" i="14"/>
  <c r="M589" i="14"/>
  <c r="N589" i="14"/>
  <c r="S589" i="14"/>
  <c r="V589" i="14"/>
  <c r="M590" i="14"/>
  <c r="N590" i="14"/>
  <c r="S590" i="14"/>
  <c r="V590" i="14"/>
  <c r="M591" i="14"/>
  <c r="N591" i="14"/>
  <c r="S591" i="14"/>
  <c r="V591" i="14"/>
  <c r="M592" i="14"/>
  <c r="N592" i="14"/>
  <c r="S592" i="14"/>
  <c r="V592" i="14"/>
  <c r="M593" i="14"/>
  <c r="N593" i="14"/>
  <c r="S593" i="14"/>
  <c r="V593" i="14"/>
  <c r="M594" i="14"/>
  <c r="N594" i="14"/>
  <c r="S594" i="14"/>
  <c r="V594" i="14"/>
  <c r="M595" i="14"/>
  <c r="N595" i="14"/>
  <c r="S595" i="14"/>
  <c r="V595" i="14"/>
  <c r="M596" i="14"/>
  <c r="N596" i="14"/>
  <c r="S596" i="14"/>
  <c r="V596" i="14"/>
  <c r="M597" i="14"/>
  <c r="N597" i="14"/>
  <c r="S597" i="14"/>
  <c r="V597" i="14"/>
  <c r="M598" i="14"/>
  <c r="N598" i="14"/>
  <c r="S598" i="14"/>
  <c r="V598" i="14"/>
  <c r="M599" i="14"/>
  <c r="N599" i="14"/>
  <c r="S599" i="14"/>
  <c r="V599" i="14"/>
  <c r="M600" i="14"/>
  <c r="N600" i="14"/>
  <c r="S600" i="14"/>
  <c r="V600" i="14"/>
  <c r="M601" i="14"/>
  <c r="N601" i="14"/>
  <c r="S601" i="14"/>
  <c r="V601" i="14"/>
  <c r="M602" i="14"/>
  <c r="N602" i="14"/>
  <c r="S602" i="14"/>
  <c r="V602" i="14"/>
  <c r="M603" i="14"/>
  <c r="N603" i="14"/>
  <c r="S603" i="14"/>
  <c r="V603" i="14"/>
  <c r="M604" i="14"/>
  <c r="N604" i="14"/>
  <c r="S604" i="14"/>
  <c r="V604" i="14"/>
  <c r="M605" i="14"/>
  <c r="N605" i="14"/>
  <c r="S605" i="14"/>
  <c r="V605" i="14"/>
  <c r="M606" i="14"/>
  <c r="N606" i="14"/>
  <c r="S606" i="14"/>
  <c r="V606" i="14"/>
  <c r="M607" i="14"/>
  <c r="N607" i="14"/>
  <c r="S607" i="14"/>
  <c r="V607" i="14"/>
  <c r="M608" i="14"/>
  <c r="N608" i="14"/>
  <c r="S608" i="14"/>
  <c r="V608" i="14"/>
  <c r="M609" i="14"/>
  <c r="N609" i="14"/>
  <c r="S609" i="14"/>
  <c r="V609" i="14"/>
  <c r="M610" i="14"/>
  <c r="N610" i="14"/>
  <c r="S610" i="14"/>
  <c r="V610" i="14"/>
  <c r="M611" i="14"/>
  <c r="N611" i="14"/>
  <c r="S611" i="14"/>
  <c r="V611" i="14"/>
  <c r="M612" i="14"/>
  <c r="N612" i="14"/>
  <c r="S612" i="14"/>
  <c r="V612" i="14"/>
  <c r="M613" i="14"/>
  <c r="N613" i="14"/>
  <c r="S613" i="14"/>
  <c r="V613" i="14"/>
  <c r="M614" i="14"/>
  <c r="N614" i="14"/>
  <c r="S614" i="14"/>
  <c r="V614" i="14"/>
  <c r="M615" i="14"/>
  <c r="N615" i="14"/>
  <c r="S615" i="14"/>
  <c r="V615" i="14"/>
  <c r="M616" i="14"/>
  <c r="N616" i="14"/>
  <c r="S616" i="14"/>
  <c r="V616" i="14"/>
  <c r="M617" i="14"/>
  <c r="N617" i="14"/>
  <c r="S617" i="14"/>
  <c r="V617" i="14"/>
  <c r="M618" i="14"/>
  <c r="N618" i="14"/>
  <c r="S618" i="14"/>
  <c r="V618" i="14"/>
  <c r="M619" i="14"/>
  <c r="N619" i="14"/>
  <c r="S619" i="14"/>
  <c r="V619" i="14"/>
  <c r="M620" i="14"/>
  <c r="N620" i="14"/>
  <c r="S620" i="14"/>
  <c r="V620" i="14"/>
  <c r="M621" i="14"/>
  <c r="N621" i="14"/>
  <c r="S621" i="14"/>
  <c r="V621" i="14"/>
  <c r="M622" i="14"/>
  <c r="N622" i="14"/>
  <c r="S622" i="14"/>
  <c r="V622" i="14"/>
  <c r="M623" i="14"/>
  <c r="N623" i="14"/>
  <c r="S623" i="14"/>
  <c r="V623" i="14"/>
  <c r="M624" i="14"/>
  <c r="N624" i="14"/>
  <c r="S624" i="14"/>
  <c r="V624" i="14"/>
  <c r="M625" i="14"/>
  <c r="N625" i="14"/>
  <c r="S625" i="14"/>
  <c r="V625" i="14"/>
  <c r="M626" i="14"/>
  <c r="N626" i="14"/>
  <c r="S626" i="14"/>
  <c r="V626" i="14"/>
  <c r="M627" i="14"/>
  <c r="N627" i="14"/>
  <c r="S627" i="14"/>
  <c r="V627" i="14"/>
  <c r="M628" i="14"/>
  <c r="N628" i="14"/>
  <c r="S628" i="14"/>
  <c r="V628" i="14"/>
  <c r="M629" i="14"/>
  <c r="N629" i="14"/>
  <c r="S629" i="14"/>
  <c r="V629" i="14"/>
  <c r="M630" i="14"/>
  <c r="N630" i="14"/>
  <c r="S630" i="14"/>
  <c r="V630" i="14"/>
  <c r="M631" i="14"/>
  <c r="N631" i="14"/>
  <c r="S631" i="14"/>
  <c r="V631" i="14"/>
  <c r="M632" i="14"/>
  <c r="N632" i="14"/>
  <c r="S632" i="14"/>
  <c r="V632" i="14"/>
  <c r="M633" i="14"/>
  <c r="N633" i="14"/>
  <c r="S633" i="14"/>
  <c r="V633" i="14"/>
  <c r="M634" i="14"/>
  <c r="N634" i="14"/>
  <c r="S634" i="14"/>
  <c r="V634" i="14"/>
  <c r="M635" i="14"/>
  <c r="N635" i="14"/>
  <c r="S635" i="14"/>
  <c r="V635" i="14"/>
  <c r="M636" i="14"/>
  <c r="N636" i="14"/>
  <c r="S636" i="14"/>
  <c r="V636" i="14"/>
  <c r="M637" i="14"/>
  <c r="N637" i="14"/>
  <c r="S637" i="14"/>
  <c r="V637" i="14"/>
  <c r="M638" i="14"/>
  <c r="N638" i="14"/>
  <c r="S638" i="14"/>
  <c r="V638" i="14"/>
  <c r="M639" i="14"/>
  <c r="N639" i="14"/>
  <c r="S639" i="14"/>
  <c r="V639" i="14"/>
  <c r="M640" i="14"/>
  <c r="N640" i="14"/>
  <c r="S640" i="14"/>
  <c r="V640" i="14"/>
  <c r="M641" i="14"/>
  <c r="N641" i="14"/>
  <c r="S641" i="14"/>
  <c r="V641" i="14"/>
  <c r="M642" i="14"/>
  <c r="N642" i="14"/>
  <c r="S642" i="14"/>
  <c r="V642" i="14"/>
  <c r="M643" i="14"/>
  <c r="N643" i="14"/>
  <c r="S643" i="14"/>
  <c r="V643" i="14"/>
  <c r="M644" i="14"/>
  <c r="N644" i="14"/>
  <c r="S644" i="14"/>
  <c r="V644" i="14"/>
  <c r="M645" i="14"/>
  <c r="N645" i="14"/>
  <c r="S645" i="14"/>
  <c r="V645" i="14"/>
  <c r="M646" i="14"/>
  <c r="N646" i="14"/>
  <c r="S646" i="14"/>
  <c r="V646" i="14"/>
  <c r="M647" i="14"/>
  <c r="N647" i="14"/>
  <c r="S647" i="14"/>
  <c r="V647" i="14"/>
  <c r="M648" i="14"/>
  <c r="N648" i="14"/>
  <c r="S648" i="14"/>
  <c r="V648" i="14"/>
  <c r="M649" i="14"/>
  <c r="N649" i="14"/>
  <c r="S649" i="14"/>
  <c r="V649" i="14"/>
  <c r="M650" i="14"/>
  <c r="N650" i="14"/>
  <c r="S650" i="14"/>
  <c r="V650" i="14"/>
  <c r="M651" i="14"/>
  <c r="N651" i="14"/>
  <c r="S651" i="14"/>
  <c r="V651" i="14"/>
  <c r="M652" i="14"/>
  <c r="N652" i="14"/>
  <c r="S652" i="14"/>
  <c r="V652" i="14"/>
  <c r="M653" i="14"/>
  <c r="N653" i="14"/>
  <c r="S653" i="14"/>
  <c r="V653" i="14"/>
  <c r="M654" i="14"/>
  <c r="N654" i="14"/>
  <c r="S654" i="14"/>
  <c r="V654" i="14"/>
  <c r="M655" i="14"/>
  <c r="N655" i="14"/>
  <c r="S655" i="14"/>
  <c r="V655" i="14"/>
  <c r="M656" i="14"/>
  <c r="N656" i="14"/>
  <c r="S656" i="14"/>
  <c r="V656" i="14"/>
  <c r="M657" i="14"/>
  <c r="N657" i="14"/>
  <c r="S657" i="14"/>
  <c r="V657" i="14"/>
  <c r="M658" i="14"/>
  <c r="N658" i="14"/>
  <c r="S658" i="14"/>
  <c r="V658" i="14"/>
  <c r="M659" i="14"/>
  <c r="N659" i="14"/>
  <c r="S659" i="14"/>
  <c r="V659" i="14"/>
  <c r="M660" i="14"/>
  <c r="N660" i="14"/>
  <c r="S660" i="14"/>
  <c r="V660" i="14"/>
  <c r="M661" i="14"/>
  <c r="N661" i="14"/>
  <c r="S661" i="14"/>
  <c r="V661" i="14"/>
  <c r="M662" i="14"/>
  <c r="N662" i="14"/>
  <c r="S662" i="14"/>
  <c r="V662" i="14"/>
  <c r="M663" i="14"/>
  <c r="N663" i="14"/>
  <c r="S663" i="14"/>
  <c r="V663" i="14"/>
  <c r="M664" i="14"/>
  <c r="N664" i="14"/>
  <c r="S664" i="14"/>
  <c r="V664" i="14"/>
  <c r="M665" i="14"/>
  <c r="N665" i="14"/>
  <c r="S665" i="14"/>
  <c r="V665" i="14"/>
  <c r="M666" i="14"/>
  <c r="N666" i="14"/>
  <c r="S666" i="14"/>
  <c r="V666" i="14"/>
  <c r="M667" i="14"/>
  <c r="N667" i="14"/>
  <c r="S667" i="14"/>
  <c r="V667" i="14"/>
  <c r="M668" i="14"/>
  <c r="N668" i="14"/>
  <c r="S668" i="14"/>
  <c r="V668" i="14"/>
  <c r="M669" i="14"/>
  <c r="N669" i="14"/>
  <c r="S669" i="14"/>
  <c r="V669" i="14"/>
  <c r="M670" i="14"/>
  <c r="N670" i="14"/>
  <c r="S670" i="14"/>
  <c r="V670" i="14"/>
  <c r="M671" i="14"/>
  <c r="N671" i="14"/>
  <c r="S671" i="14"/>
  <c r="V671" i="14"/>
  <c r="M672" i="14"/>
  <c r="N672" i="14"/>
  <c r="S672" i="14"/>
  <c r="V672" i="14"/>
  <c r="M673" i="14"/>
  <c r="N673" i="14"/>
  <c r="S673" i="14"/>
  <c r="V673" i="14"/>
  <c r="M674" i="14"/>
  <c r="N674" i="14"/>
  <c r="S674" i="14"/>
  <c r="V674" i="14"/>
  <c r="M675" i="14"/>
  <c r="N675" i="14"/>
  <c r="S675" i="14"/>
  <c r="V675" i="14"/>
  <c r="M676" i="14"/>
  <c r="N676" i="14"/>
  <c r="S676" i="14"/>
  <c r="V676" i="14"/>
  <c r="M677" i="14"/>
  <c r="N677" i="14"/>
  <c r="S677" i="14"/>
  <c r="V677" i="14"/>
  <c r="M678" i="14"/>
  <c r="N678" i="14"/>
  <c r="S678" i="14"/>
  <c r="V678" i="14"/>
  <c r="M679" i="14"/>
  <c r="N679" i="14"/>
  <c r="S679" i="14"/>
  <c r="V679" i="14"/>
  <c r="M680" i="14"/>
  <c r="N680" i="14"/>
  <c r="S680" i="14"/>
  <c r="V680" i="14"/>
  <c r="M681" i="14"/>
  <c r="N681" i="14"/>
  <c r="S681" i="14"/>
  <c r="V681" i="14"/>
  <c r="M682" i="14"/>
  <c r="N682" i="14"/>
  <c r="S682" i="14"/>
  <c r="V682" i="14"/>
  <c r="M683" i="14"/>
  <c r="N683" i="14"/>
  <c r="S683" i="14"/>
  <c r="V683" i="14"/>
  <c r="M684" i="14"/>
  <c r="N684" i="14"/>
  <c r="S684" i="14"/>
  <c r="V684" i="14"/>
  <c r="M685" i="14"/>
  <c r="N685" i="14"/>
  <c r="S685" i="14"/>
  <c r="V685" i="14"/>
  <c r="M686" i="14"/>
  <c r="N686" i="14"/>
  <c r="S686" i="14"/>
  <c r="V686" i="14"/>
  <c r="M687" i="14"/>
  <c r="N687" i="14"/>
  <c r="S687" i="14"/>
  <c r="V687" i="14"/>
  <c r="M688" i="14"/>
  <c r="N688" i="14"/>
  <c r="S688" i="14"/>
  <c r="V688" i="14"/>
  <c r="M689" i="14"/>
  <c r="N689" i="14"/>
  <c r="S689" i="14"/>
  <c r="V689" i="14"/>
  <c r="M690" i="14"/>
  <c r="N690" i="14"/>
  <c r="S690" i="14"/>
  <c r="V690" i="14"/>
  <c r="M691" i="14"/>
  <c r="N691" i="14"/>
  <c r="S691" i="14"/>
  <c r="V691" i="14"/>
  <c r="M692" i="14"/>
  <c r="N692" i="14"/>
  <c r="S692" i="14"/>
  <c r="V692" i="14"/>
  <c r="M693" i="14"/>
  <c r="N693" i="14"/>
  <c r="S693" i="14"/>
  <c r="V693" i="14"/>
  <c r="M694" i="14"/>
  <c r="N694" i="14"/>
  <c r="S694" i="14"/>
  <c r="V694" i="14"/>
  <c r="M695" i="14"/>
  <c r="N695" i="14"/>
  <c r="S695" i="14"/>
  <c r="V695" i="14"/>
  <c r="M696" i="14"/>
  <c r="N696" i="14"/>
  <c r="S696" i="14"/>
  <c r="V696" i="14"/>
  <c r="M697" i="14"/>
  <c r="N697" i="14"/>
  <c r="S697" i="14"/>
  <c r="V697" i="14"/>
  <c r="M698" i="14"/>
  <c r="N698" i="14"/>
  <c r="S698" i="14"/>
  <c r="V698" i="14"/>
  <c r="M699" i="14"/>
  <c r="N699" i="14"/>
  <c r="S699" i="14"/>
  <c r="V699" i="14"/>
  <c r="M700" i="14"/>
  <c r="N700" i="14"/>
  <c r="S700" i="14"/>
  <c r="V700" i="14"/>
  <c r="M701" i="14"/>
  <c r="N701" i="14"/>
  <c r="S701" i="14"/>
  <c r="V701" i="14"/>
  <c r="M702" i="14"/>
  <c r="N702" i="14"/>
  <c r="S702" i="14"/>
  <c r="V702" i="14"/>
  <c r="M703" i="14"/>
  <c r="N703" i="14"/>
  <c r="S703" i="14"/>
  <c r="V703" i="14"/>
  <c r="M704" i="14"/>
  <c r="N704" i="14"/>
  <c r="S704" i="14"/>
  <c r="V704" i="14"/>
  <c r="M705" i="14"/>
  <c r="N705" i="14"/>
  <c r="S705" i="14"/>
  <c r="V705" i="14"/>
  <c r="M706" i="14"/>
  <c r="N706" i="14"/>
  <c r="S706" i="14"/>
  <c r="V706" i="14"/>
  <c r="M707" i="14"/>
  <c r="N707" i="14"/>
  <c r="S707" i="14"/>
  <c r="V707" i="14"/>
  <c r="M708" i="14"/>
  <c r="N708" i="14"/>
  <c r="S708" i="14"/>
  <c r="V708" i="14"/>
  <c r="M709" i="14"/>
  <c r="N709" i="14"/>
  <c r="S709" i="14"/>
  <c r="V709" i="14"/>
  <c r="M710" i="14"/>
  <c r="N710" i="14"/>
  <c r="S710" i="14"/>
  <c r="V710" i="14"/>
  <c r="M711" i="14"/>
  <c r="N711" i="14"/>
  <c r="S711" i="14"/>
  <c r="V711" i="14"/>
  <c r="M712" i="14"/>
  <c r="N712" i="14"/>
  <c r="S712" i="14"/>
  <c r="V712" i="14"/>
  <c r="M713" i="14"/>
  <c r="N713" i="14"/>
  <c r="S713" i="14"/>
  <c r="V713" i="14"/>
  <c r="M714" i="14"/>
  <c r="N714" i="14"/>
  <c r="S714" i="14"/>
  <c r="V714" i="14"/>
  <c r="M715" i="14"/>
  <c r="N715" i="14"/>
  <c r="S715" i="14"/>
  <c r="V715" i="14"/>
  <c r="M716" i="14"/>
  <c r="N716" i="14"/>
  <c r="S716" i="14"/>
  <c r="V716" i="14"/>
  <c r="M717" i="14"/>
  <c r="N717" i="14"/>
  <c r="S717" i="14"/>
  <c r="V717" i="14"/>
  <c r="M718" i="14"/>
  <c r="N718" i="14"/>
  <c r="S718" i="14"/>
  <c r="V718" i="14"/>
  <c r="M719" i="14"/>
  <c r="N719" i="14"/>
  <c r="S719" i="14"/>
  <c r="V719" i="14"/>
  <c r="M720" i="14"/>
  <c r="N720" i="14"/>
  <c r="S720" i="14"/>
  <c r="V720" i="14"/>
  <c r="M721" i="14"/>
  <c r="N721" i="14"/>
  <c r="S721" i="14"/>
  <c r="V721" i="14"/>
  <c r="M722" i="14"/>
  <c r="N722" i="14"/>
  <c r="S722" i="14"/>
  <c r="V722" i="14"/>
  <c r="M723" i="14"/>
  <c r="N723" i="14"/>
  <c r="S723" i="14"/>
  <c r="V723" i="14"/>
  <c r="M724" i="14"/>
  <c r="N724" i="14"/>
  <c r="S724" i="14"/>
  <c r="V724" i="14"/>
  <c r="M725" i="14"/>
  <c r="N725" i="14"/>
  <c r="S725" i="14"/>
  <c r="V725" i="14"/>
  <c r="M726" i="14"/>
  <c r="N726" i="14"/>
  <c r="S726" i="14"/>
  <c r="V726" i="14"/>
  <c r="M727" i="14"/>
  <c r="N727" i="14"/>
  <c r="S727" i="14"/>
  <c r="V727" i="14"/>
  <c r="M728" i="14"/>
  <c r="N728" i="14"/>
  <c r="S728" i="14"/>
  <c r="V728" i="14"/>
  <c r="M729" i="14"/>
  <c r="N729" i="14"/>
  <c r="S729" i="14"/>
  <c r="V729" i="14"/>
  <c r="M730" i="14"/>
  <c r="N730" i="14"/>
  <c r="S730" i="14"/>
  <c r="V730" i="14"/>
  <c r="M731" i="14"/>
  <c r="N731" i="14"/>
  <c r="S731" i="14"/>
  <c r="V731" i="14"/>
  <c r="M732" i="14"/>
  <c r="N732" i="14"/>
  <c r="S732" i="14"/>
  <c r="V732" i="14"/>
  <c r="M733" i="14"/>
  <c r="N733" i="14"/>
  <c r="S733" i="14"/>
  <c r="V733" i="14"/>
  <c r="M734" i="14"/>
  <c r="N734" i="14"/>
  <c r="S734" i="14"/>
  <c r="V734" i="14"/>
  <c r="M735" i="14"/>
  <c r="N735" i="14"/>
  <c r="S735" i="14"/>
  <c r="V735" i="14"/>
  <c r="M736" i="14"/>
  <c r="N736" i="14"/>
  <c r="S736" i="14"/>
  <c r="V736" i="14"/>
  <c r="M737" i="14"/>
  <c r="N737" i="14"/>
  <c r="S737" i="14"/>
  <c r="V737" i="14"/>
  <c r="M738" i="14"/>
  <c r="N738" i="14"/>
  <c r="S738" i="14"/>
  <c r="V738" i="14"/>
  <c r="M739" i="14"/>
  <c r="N739" i="14"/>
  <c r="S739" i="14"/>
  <c r="V739" i="14"/>
  <c r="M740" i="14"/>
  <c r="N740" i="14"/>
  <c r="S740" i="14"/>
  <c r="V740" i="14"/>
  <c r="M741" i="14"/>
  <c r="N741" i="14"/>
  <c r="S741" i="14"/>
  <c r="V741" i="14"/>
  <c r="M742" i="14"/>
  <c r="N742" i="14"/>
  <c r="S742" i="14"/>
  <c r="V742" i="14"/>
  <c r="M743" i="14"/>
  <c r="N743" i="14"/>
  <c r="S743" i="14"/>
  <c r="V743" i="14"/>
  <c r="M744" i="14"/>
  <c r="N744" i="14"/>
  <c r="S744" i="14"/>
  <c r="V744" i="14"/>
  <c r="M745" i="14"/>
  <c r="N745" i="14"/>
  <c r="S745" i="14"/>
  <c r="V745" i="14"/>
  <c r="M746" i="14"/>
  <c r="N746" i="14"/>
  <c r="S746" i="14"/>
  <c r="V746" i="14"/>
  <c r="M747" i="14"/>
  <c r="N747" i="14"/>
  <c r="S747" i="14"/>
  <c r="V747" i="14"/>
  <c r="M748" i="14"/>
  <c r="N748" i="14"/>
  <c r="S748" i="14"/>
  <c r="V748" i="14"/>
  <c r="M749" i="14"/>
  <c r="N749" i="14"/>
  <c r="S749" i="14"/>
  <c r="V749" i="14"/>
  <c r="M750" i="14"/>
  <c r="N750" i="14"/>
  <c r="S750" i="14"/>
  <c r="V750" i="14"/>
  <c r="M751" i="14"/>
  <c r="N751" i="14"/>
  <c r="S751" i="14"/>
  <c r="V751" i="14"/>
  <c r="M752" i="14"/>
  <c r="N752" i="14"/>
  <c r="S752" i="14"/>
  <c r="V752" i="14"/>
  <c r="M753" i="14"/>
  <c r="N753" i="14"/>
  <c r="S753" i="14"/>
  <c r="V753" i="14"/>
  <c r="M754" i="14"/>
  <c r="N754" i="14"/>
  <c r="S754" i="14"/>
  <c r="V754" i="14"/>
  <c r="M755" i="14"/>
  <c r="N755" i="14"/>
  <c r="S755" i="14"/>
  <c r="V755" i="14"/>
  <c r="M756" i="14"/>
  <c r="N756" i="14"/>
  <c r="S756" i="14"/>
  <c r="V756" i="14"/>
  <c r="M757" i="14"/>
  <c r="N757" i="14"/>
  <c r="S757" i="14"/>
  <c r="V757" i="14"/>
  <c r="M758" i="14"/>
  <c r="N758" i="14"/>
  <c r="S758" i="14"/>
  <c r="V758" i="14"/>
  <c r="M759" i="14"/>
  <c r="N759" i="14"/>
  <c r="S759" i="14"/>
  <c r="V759" i="14"/>
  <c r="M760" i="14"/>
  <c r="N760" i="14"/>
  <c r="S760" i="14"/>
  <c r="V760" i="14"/>
  <c r="M761" i="14"/>
  <c r="N761" i="14"/>
  <c r="S761" i="14"/>
  <c r="V761" i="14"/>
  <c r="M762" i="14"/>
  <c r="N762" i="14"/>
  <c r="S762" i="14"/>
  <c r="V762" i="14"/>
  <c r="M763" i="14"/>
  <c r="N763" i="14"/>
  <c r="S763" i="14"/>
  <c r="V763" i="14"/>
  <c r="M764" i="14"/>
  <c r="N764" i="14"/>
  <c r="S764" i="14"/>
  <c r="V764" i="14"/>
  <c r="M765" i="14"/>
  <c r="N765" i="14"/>
  <c r="S765" i="14"/>
  <c r="V765" i="14"/>
  <c r="M766" i="14"/>
  <c r="N766" i="14"/>
  <c r="S766" i="14"/>
  <c r="V766" i="14"/>
  <c r="M767" i="14"/>
  <c r="N767" i="14"/>
  <c r="S767" i="14"/>
  <c r="V767" i="14"/>
  <c r="M768" i="14"/>
  <c r="N768" i="14"/>
  <c r="S768" i="14"/>
  <c r="V768" i="14"/>
  <c r="M769" i="14"/>
  <c r="N769" i="14"/>
  <c r="S769" i="14"/>
  <c r="V769" i="14"/>
  <c r="M770" i="14"/>
  <c r="N770" i="14"/>
  <c r="S770" i="14"/>
  <c r="V770" i="14"/>
  <c r="M771" i="14"/>
  <c r="N771" i="14"/>
  <c r="S771" i="14"/>
  <c r="V771" i="14"/>
  <c r="M772" i="14"/>
  <c r="N772" i="14"/>
  <c r="S772" i="14"/>
  <c r="V772" i="14"/>
  <c r="M773" i="14"/>
  <c r="N773" i="14"/>
  <c r="S773" i="14"/>
  <c r="V773" i="14"/>
  <c r="M774" i="14"/>
  <c r="N774" i="14"/>
  <c r="S774" i="14"/>
  <c r="V774" i="14"/>
  <c r="M775" i="14"/>
  <c r="N775" i="14"/>
  <c r="S775" i="14"/>
  <c r="V775" i="14"/>
  <c r="M776" i="14"/>
  <c r="N776" i="14"/>
  <c r="S776" i="14"/>
  <c r="V776" i="14"/>
  <c r="M777" i="14"/>
  <c r="N777" i="14"/>
  <c r="S777" i="14"/>
  <c r="V777" i="14"/>
  <c r="M778" i="14"/>
  <c r="N778" i="14"/>
  <c r="S778" i="14"/>
  <c r="V778" i="14"/>
  <c r="M779" i="14"/>
  <c r="N779" i="14"/>
  <c r="S779" i="14"/>
  <c r="V779" i="14"/>
  <c r="M780" i="14"/>
  <c r="N780" i="14"/>
  <c r="S780" i="14"/>
  <c r="V780" i="14"/>
  <c r="M781" i="14"/>
  <c r="N781" i="14"/>
  <c r="S781" i="14"/>
  <c r="V781" i="14"/>
  <c r="M782" i="14"/>
  <c r="N782" i="14"/>
  <c r="S782" i="14"/>
  <c r="V782" i="14"/>
  <c r="M783" i="14"/>
  <c r="N783" i="14"/>
  <c r="S783" i="14"/>
  <c r="V783" i="14"/>
  <c r="M784" i="14"/>
  <c r="N784" i="14"/>
  <c r="S784" i="14"/>
  <c r="V784" i="14"/>
  <c r="M785" i="14"/>
  <c r="N785" i="14"/>
  <c r="S785" i="14"/>
  <c r="V785" i="14"/>
  <c r="M786" i="14"/>
  <c r="N786" i="14"/>
  <c r="S786" i="14"/>
  <c r="V786" i="14"/>
  <c r="M787" i="14"/>
  <c r="N787" i="14"/>
  <c r="S787" i="14"/>
  <c r="V787" i="14"/>
  <c r="M788" i="14"/>
  <c r="N788" i="14"/>
  <c r="S788" i="14"/>
  <c r="V788" i="14"/>
  <c r="M789" i="14"/>
  <c r="N789" i="14"/>
  <c r="S789" i="14"/>
  <c r="V789" i="14"/>
  <c r="M790" i="14"/>
  <c r="N790" i="14"/>
  <c r="S790" i="14"/>
  <c r="V790" i="14"/>
  <c r="M791" i="14"/>
  <c r="N791" i="14"/>
  <c r="S791" i="14"/>
  <c r="V791" i="14"/>
  <c r="M792" i="14"/>
  <c r="N792" i="14"/>
  <c r="S792" i="14"/>
  <c r="V792" i="14"/>
  <c r="M793" i="14"/>
  <c r="N793" i="14"/>
  <c r="S793" i="14"/>
  <c r="V793" i="14"/>
  <c r="M794" i="14"/>
  <c r="N794" i="14"/>
  <c r="S794" i="14"/>
  <c r="V794" i="14"/>
  <c r="M795" i="14"/>
  <c r="N795" i="14"/>
  <c r="S795" i="14"/>
  <c r="V795" i="14"/>
  <c r="M796" i="14"/>
  <c r="N796" i="14"/>
  <c r="S796" i="14"/>
  <c r="V796" i="14"/>
  <c r="M797" i="14"/>
  <c r="N797" i="14"/>
  <c r="S797" i="14"/>
  <c r="V797" i="14"/>
  <c r="M798" i="14"/>
  <c r="N798" i="14"/>
  <c r="S798" i="14"/>
  <c r="V798" i="14"/>
  <c r="M799" i="14"/>
  <c r="N799" i="14"/>
  <c r="S799" i="14"/>
  <c r="V799" i="14"/>
  <c r="M800" i="14"/>
  <c r="N800" i="14"/>
  <c r="S800" i="14"/>
  <c r="V800" i="14"/>
  <c r="M801" i="14"/>
  <c r="N801" i="14"/>
  <c r="S801" i="14"/>
  <c r="V801" i="14"/>
  <c r="M802" i="14"/>
  <c r="N802" i="14"/>
  <c r="S802" i="14"/>
  <c r="V802" i="14"/>
  <c r="M803" i="14"/>
  <c r="N803" i="14"/>
  <c r="S803" i="14"/>
  <c r="V803" i="14"/>
  <c r="M804" i="14"/>
  <c r="N804" i="14"/>
  <c r="S804" i="14"/>
  <c r="V804" i="14"/>
  <c r="M805" i="14"/>
  <c r="N805" i="14"/>
  <c r="S805" i="14"/>
  <c r="V805" i="14"/>
  <c r="M806" i="14"/>
  <c r="N806" i="14"/>
  <c r="S806" i="14"/>
  <c r="V806" i="14"/>
  <c r="M807" i="14"/>
  <c r="N807" i="14"/>
  <c r="S807" i="14"/>
  <c r="V807" i="14"/>
  <c r="M808" i="14"/>
  <c r="N808" i="14"/>
  <c r="S808" i="14"/>
  <c r="V808" i="14"/>
  <c r="M809" i="14"/>
  <c r="N809" i="14"/>
  <c r="S809" i="14"/>
  <c r="V809" i="14"/>
  <c r="M810" i="14"/>
  <c r="N810" i="14"/>
  <c r="S810" i="14"/>
  <c r="V810" i="14"/>
  <c r="M811" i="14"/>
  <c r="N811" i="14"/>
  <c r="S811" i="14"/>
  <c r="V811" i="14"/>
  <c r="M812" i="14"/>
  <c r="N812" i="14"/>
  <c r="S812" i="14"/>
  <c r="V812" i="14"/>
  <c r="M813" i="14"/>
  <c r="N813" i="14"/>
  <c r="S813" i="14"/>
  <c r="V813" i="14"/>
  <c r="M814" i="14"/>
  <c r="N814" i="14"/>
  <c r="S814" i="14"/>
  <c r="V814" i="14"/>
  <c r="M815" i="14"/>
  <c r="N815" i="14"/>
  <c r="S815" i="14"/>
  <c r="V815" i="14"/>
  <c r="M816" i="14"/>
  <c r="N816" i="14"/>
  <c r="S816" i="14"/>
  <c r="V816" i="14"/>
  <c r="M817" i="14"/>
  <c r="N817" i="14"/>
  <c r="S817" i="14"/>
  <c r="V817" i="14"/>
  <c r="M818" i="14"/>
  <c r="N818" i="14"/>
  <c r="S818" i="14"/>
  <c r="V818" i="14"/>
  <c r="M819" i="14"/>
  <c r="N819" i="14"/>
  <c r="S819" i="14"/>
  <c r="V819" i="14"/>
  <c r="M820" i="14"/>
  <c r="N820" i="14"/>
  <c r="S820" i="14"/>
  <c r="V820" i="14"/>
  <c r="M821" i="14"/>
  <c r="N821" i="14"/>
  <c r="S821" i="14"/>
  <c r="V821" i="14"/>
  <c r="M822" i="14"/>
  <c r="N822" i="14"/>
  <c r="S822" i="14"/>
  <c r="V822" i="14"/>
  <c r="M823" i="14"/>
  <c r="N823" i="14"/>
  <c r="S823" i="14"/>
  <c r="V823" i="14"/>
  <c r="M824" i="14"/>
  <c r="N824" i="14"/>
  <c r="S824" i="14"/>
  <c r="V824" i="14"/>
  <c r="M825" i="14"/>
  <c r="N825" i="14"/>
  <c r="S825" i="14"/>
  <c r="V825" i="14"/>
  <c r="M826" i="14"/>
  <c r="N826" i="14"/>
  <c r="S826" i="14"/>
  <c r="V826" i="14"/>
  <c r="M827" i="14"/>
  <c r="N827" i="14"/>
  <c r="S827" i="14"/>
  <c r="V827" i="14"/>
  <c r="M828" i="14"/>
  <c r="N828" i="14"/>
  <c r="S828" i="14"/>
  <c r="V828" i="14"/>
  <c r="M829" i="14"/>
  <c r="N829" i="14"/>
  <c r="S829" i="14"/>
  <c r="V829" i="14"/>
  <c r="M830" i="14"/>
  <c r="N830" i="14"/>
  <c r="S830" i="14"/>
  <c r="V830" i="14"/>
  <c r="M831" i="14"/>
  <c r="N831" i="14"/>
  <c r="S831" i="14"/>
  <c r="V831" i="14"/>
  <c r="M832" i="14"/>
  <c r="N832" i="14"/>
  <c r="S832" i="14"/>
  <c r="V832" i="14"/>
  <c r="M833" i="14"/>
  <c r="N833" i="14"/>
  <c r="S833" i="14"/>
  <c r="V833" i="14"/>
  <c r="M834" i="14"/>
  <c r="N834" i="14"/>
  <c r="S834" i="14"/>
  <c r="V834" i="14"/>
  <c r="M835" i="14"/>
  <c r="N835" i="14"/>
  <c r="S835" i="14"/>
  <c r="V835" i="14"/>
  <c r="M836" i="14"/>
  <c r="N836" i="14"/>
  <c r="S836" i="14"/>
  <c r="V836" i="14"/>
  <c r="M837" i="14"/>
  <c r="N837" i="14"/>
  <c r="S837" i="14"/>
  <c r="V837" i="14"/>
  <c r="M838" i="14"/>
  <c r="N838" i="14"/>
  <c r="S838" i="14"/>
  <c r="V838" i="14"/>
  <c r="M839" i="14"/>
  <c r="N839" i="14"/>
  <c r="S839" i="14"/>
  <c r="V839" i="14"/>
  <c r="M840" i="14"/>
  <c r="N840" i="14"/>
  <c r="S840" i="14"/>
  <c r="V840" i="14"/>
  <c r="M841" i="14"/>
  <c r="N841" i="14"/>
  <c r="S841" i="14"/>
  <c r="V841" i="14"/>
  <c r="M842" i="14"/>
  <c r="N842" i="14"/>
  <c r="S842" i="14"/>
  <c r="V842" i="14"/>
  <c r="M843" i="14"/>
  <c r="N843" i="14"/>
  <c r="S843" i="14"/>
  <c r="V843" i="14"/>
  <c r="M844" i="14"/>
  <c r="N844" i="14"/>
  <c r="S844" i="14"/>
  <c r="V844" i="14"/>
  <c r="M845" i="14"/>
  <c r="N845" i="14"/>
  <c r="S845" i="14"/>
  <c r="V845" i="14"/>
  <c r="M846" i="14"/>
  <c r="N846" i="14"/>
  <c r="S846" i="14"/>
  <c r="V846" i="14"/>
  <c r="M847" i="14"/>
  <c r="N847" i="14"/>
  <c r="S847" i="14"/>
  <c r="V847" i="14"/>
  <c r="M848" i="14"/>
  <c r="N848" i="14"/>
  <c r="S848" i="14"/>
  <c r="V848" i="14"/>
  <c r="M849" i="14"/>
  <c r="N849" i="14"/>
  <c r="S849" i="14"/>
  <c r="V849" i="14"/>
  <c r="M850" i="14"/>
  <c r="N850" i="14"/>
  <c r="S850" i="14"/>
  <c r="V850" i="14"/>
  <c r="M851" i="14"/>
  <c r="N851" i="14"/>
  <c r="S851" i="14"/>
  <c r="V851" i="14"/>
  <c r="M852" i="14"/>
  <c r="N852" i="14"/>
  <c r="S852" i="14"/>
  <c r="V852" i="14"/>
  <c r="M853" i="14"/>
  <c r="N853" i="14"/>
  <c r="S853" i="14"/>
  <c r="V853" i="14"/>
  <c r="M854" i="14"/>
  <c r="N854" i="14"/>
  <c r="S854" i="14"/>
  <c r="V854" i="14"/>
  <c r="M855" i="14"/>
  <c r="N855" i="14"/>
  <c r="S855" i="14"/>
  <c r="V855" i="14"/>
  <c r="M856" i="14"/>
  <c r="N856" i="14"/>
  <c r="S856" i="14"/>
  <c r="V856" i="14"/>
  <c r="M857" i="14"/>
  <c r="N857" i="14"/>
  <c r="S857" i="14"/>
  <c r="V857" i="14"/>
  <c r="M858" i="14"/>
  <c r="N858" i="14"/>
  <c r="S858" i="14"/>
  <c r="V858" i="14"/>
  <c r="M859" i="14"/>
  <c r="N859" i="14"/>
  <c r="S859" i="14"/>
  <c r="V859" i="14"/>
  <c r="M860" i="14"/>
  <c r="N860" i="14"/>
  <c r="S860" i="14"/>
  <c r="V860" i="14"/>
  <c r="M861" i="14"/>
  <c r="N861" i="14"/>
  <c r="S861" i="14"/>
  <c r="V861" i="14"/>
  <c r="M862" i="14"/>
  <c r="N862" i="14"/>
  <c r="S862" i="14"/>
  <c r="V862" i="14"/>
  <c r="M863" i="14"/>
  <c r="N863" i="14"/>
  <c r="S863" i="14"/>
  <c r="V863" i="14"/>
  <c r="M864" i="14"/>
  <c r="N864" i="14"/>
  <c r="S864" i="14"/>
  <c r="V864" i="14"/>
  <c r="M865" i="14"/>
  <c r="N865" i="14"/>
  <c r="S865" i="14"/>
  <c r="V865" i="14"/>
  <c r="M866" i="14"/>
  <c r="N866" i="14"/>
  <c r="S866" i="14"/>
  <c r="V866" i="14"/>
  <c r="M867" i="14"/>
  <c r="N867" i="14"/>
  <c r="S867" i="14"/>
  <c r="V867" i="14"/>
  <c r="M868" i="14"/>
  <c r="N868" i="14"/>
  <c r="S868" i="14"/>
  <c r="V868" i="14"/>
  <c r="M869" i="14"/>
  <c r="N869" i="14"/>
  <c r="S869" i="14"/>
  <c r="V869" i="14"/>
  <c r="M870" i="14"/>
  <c r="N870" i="14"/>
  <c r="S870" i="14"/>
  <c r="V870" i="14"/>
  <c r="M871" i="14"/>
  <c r="N871" i="14"/>
  <c r="S871" i="14"/>
  <c r="V871" i="14"/>
  <c r="M872" i="14"/>
  <c r="N872" i="14"/>
  <c r="S872" i="14"/>
  <c r="V872" i="14"/>
  <c r="M873" i="14"/>
  <c r="N873" i="14"/>
  <c r="S873" i="14"/>
  <c r="V873" i="14"/>
  <c r="M874" i="14"/>
  <c r="N874" i="14"/>
  <c r="S874" i="14"/>
  <c r="V874" i="14"/>
  <c r="M875" i="14"/>
  <c r="N875" i="14"/>
  <c r="S875" i="14"/>
  <c r="V875" i="14"/>
  <c r="M876" i="14"/>
  <c r="N876" i="14"/>
  <c r="S876" i="14"/>
  <c r="V876" i="14"/>
  <c r="M877" i="14"/>
  <c r="N877" i="14"/>
  <c r="S877" i="14"/>
  <c r="V877" i="14"/>
  <c r="M878" i="14"/>
  <c r="N878" i="14"/>
  <c r="S878" i="14"/>
  <c r="V878" i="14"/>
  <c r="M879" i="14"/>
  <c r="N879" i="14"/>
  <c r="S879" i="14"/>
  <c r="V879" i="14"/>
  <c r="M880" i="14"/>
  <c r="N880" i="14"/>
  <c r="S880" i="14"/>
  <c r="V880" i="14"/>
  <c r="M881" i="14"/>
  <c r="N881" i="14"/>
  <c r="S881" i="14"/>
  <c r="V881" i="14"/>
  <c r="M882" i="14"/>
  <c r="N882" i="14"/>
  <c r="S882" i="14"/>
  <c r="V882" i="14"/>
  <c r="M883" i="14"/>
  <c r="N883" i="14"/>
  <c r="S883" i="14"/>
  <c r="V883" i="14"/>
  <c r="M884" i="14"/>
  <c r="N884" i="14"/>
  <c r="S884" i="14"/>
  <c r="V884" i="14"/>
  <c r="M885" i="14"/>
  <c r="N885" i="14"/>
  <c r="S885" i="14"/>
  <c r="V885" i="14"/>
  <c r="M886" i="14"/>
  <c r="N886" i="14"/>
  <c r="S886" i="14"/>
  <c r="V886" i="14"/>
  <c r="M887" i="14"/>
  <c r="N887" i="14"/>
  <c r="S887" i="14"/>
  <c r="V887" i="14"/>
  <c r="M888" i="14"/>
  <c r="N888" i="14"/>
  <c r="S888" i="14"/>
  <c r="V888" i="14"/>
  <c r="M889" i="14"/>
  <c r="N889" i="14"/>
  <c r="S889" i="14"/>
  <c r="V889" i="14"/>
  <c r="M890" i="14"/>
  <c r="N890" i="14"/>
  <c r="S890" i="14"/>
  <c r="V890" i="14"/>
  <c r="M891" i="14"/>
  <c r="N891" i="14"/>
  <c r="S891" i="14"/>
  <c r="V891" i="14"/>
  <c r="M892" i="14"/>
  <c r="N892" i="14"/>
  <c r="S892" i="14"/>
  <c r="V892" i="14"/>
  <c r="M893" i="14"/>
  <c r="N893" i="14"/>
  <c r="S893" i="14"/>
  <c r="V893" i="14"/>
  <c r="M894" i="14"/>
  <c r="N894" i="14"/>
  <c r="S894" i="14"/>
  <c r="V894" i="14"/>
  <c r="M895" i="14"/>
  <c r="N895" i="14"/>
  <c r="S895" i="14"/>
  <c r="V895" i="14"/>
  <c r="M896" i="14"/>
  <c r="N896" i="14"/>
  <c r="S896" i="14"/>
  <c r="V896" i="14"/>
  <c r="M897" i="14"/>
  <c r="N897" i="14"/>
  <c r="S897" i="14"/>
  <c r="V897" i="14"/>
  <c r="M898" i="14"/>
  <c r="N898" i="14"/>
  <c r="S898" i="14"/>
  <c r="V898" i="14"/>
  <c r="M899" i="14"/>
  <c r="N899" i="14"/>
  <c r="S899" i="14"/>
  <c r="V899" i="14"/>
  <c r="M900" i="14"/>
  <c r="N900" i="14"/>
  <c r="S900" i="14"/>
  <c r="V900" i="14"/>
  <c r="M901" i="14"/>
  <c r="N901" i="14"/>
  <c r="S901" i="14"/>
  <c r="V901" i="14"/>
  <c r="M902" i="14"/>
  <c r="N902" i="14"/>
  <c r="S902" i="14"/>
  <c r="V902" i="14"/>
  <c r="M903" i="14"/>
  <c r="N903" i="14"/>
  <c r="S903" i="14"/>
  <c r="V903" i="14"/>
  <c r="M904" i="14"/>
  <c r="N904" i="14"/>
  <c r="S904" i="14"/>
  <c r="V904" i="14"/>
  <c r="M905" i="14"/>
  <c r="N905" i="14"/>
  <c r="S905" i="14"/>
  <c r="V905" i="14"/>
  <c r="M906" i="14"/>
  <c r="N906" i="14"/>
  <c r="S906" i="14"/>
  <c r="V906" i="14"/>
  <c r="M907" i="14"/>
  <c r="N907" i="14"/>
  <c r="S907" i="14"/>
  <c r="V907" i="14"/>
  <c r="M908" i="14"/>
  <c r="N908" i="14"/>
  <c r="S908" i="14"/>
  <c r="V908" i="14"/>
  <c r="M909" i="14"/>
  <c r="N909" i="14"/>
  <c r="S909" i="14"/>
  <c r="V909" i="14"/>
  <c r="M910" i="14"/>
  <c r="N910" i="14"/>
  <c r="S910" i="14"/>
  <c r="V910" i="14"/>
  <c r="M911" i="14"/>
  <c r="N911" i="14"/>
  <c r="S911" i="14"/>
  <c r="V911" i="14"/>
  <c r="M912" i="14"/>
  <c r="N912" i="14"/>
  <c r="S912" i="14"/>
  <c r="V912" i="14"/>
  <c r="M913" i="14"/>
  <c r="N913" i="14"/>
  <c r="S913" i="14"/>
  <c r="V913" i="14"/>
  <c r="M914" i="14"/>
  <c r="N914" i="14"/>
  <c r="S914" i="14"/>
  <c r="V914" i="14"/>
  <c r="M915" i="14"/>
  <c r="N915" i="14"/>
  <c r="S915" i="14"/>
  <c r="V915" i="14"/>
  <c r="M916" i="14"/>
  <c r="N916" i="14"/>
  <c r="S916" i="14"/>
  <c r="V916" i="14"/>
  <c r="M917" i="14"/>
  <c r="N917" i="14"/>
  <c r="S917" i="14"/>
  <c r="V917" i="14"/>
  <c r="M918" i="14"/>
  <c r="N918" i="14"/>
  <c r="S918" i="14"/>
  <c r="V918" i="14"/>
  <c r="M919" i="14"/>
  <c r="N919" i="14"/>
  <c r="S919" i="14"/>
  <c r="V919" i="14"/>
  <c r="M920" i="14"/>
  <c r="N920" i="14"/>
  <c r="S920" i="14"/>
  <c r="V920" i="14"/>
  <c r="M921" i="14"/>
  <c r="N921" i="14"/>
  <c r="S921" i="14"/>
  <c r="V921" i="14"/>
  <c r="M922" i="14"/>
  <c r="N922" i="14"/>
  <c r="S922" i="14"/>
  <c r="V922" i="14"/>
  <c r="M923" i="14"/>
  <c r="N923" i="14"/>
  <c r="S923" i="14"/>
  <c r="V923" i="14"/>
  <c r="M924" i="14"/>
  <c r="N924" i="14"/>
  <c r="S924" i="14"/>
  <c r="V924" i="14"/>
  <c r="M925" i="14"/>
  <c r="N925" i="14"/>
  <c r="S925" i="14"/>
  <c r="V925" i="14"/>
  <c r="M926" i="14"/>
  <c r="N926" i="14"/>
  <c r="S926" i="14"/>
  <c r="V926" i="14"/>
  <c r="M927" i="14"/>
  <c r="N927" i="14"/>
  <c r="S927" i="14"/>
  <c r="V927" i="14"/>
  <c r="M928" i="14"/>
  <c r="N928" i="14"/>
  <c r="S928" i="14"/>
  <c r="V928" i="14"/>
  <c r="M929" i="14"/>
  <c r="N929" i="14"/>
  <c r="S929" i="14"/>
  <c r="V929" i="14"/>
  <c r="M930" i="14"/>
  <c r="N930" i="14"/>
  <c r="S930" i="14"/>
  <c r="V930" i="14"/>
  <c r="M931" i="14"/>
  <c r="N931" i="14"/>
  <c r="S931" i="14"/>
  <c r="V931" i="14"/>
  <c r="M932" i="14"/>
  <c r="N932" i="14"/>
  <c r="S932" i="14"/>
  <c r="V932" i="14"/>
  <c r="M933" i="14"/>
  <c r="N933" i="14"/>
  <c r="S933" i="14"/>
  <c r="V933" i="14"/>
  <c r="M934" i="14"/>
  <c r="N934" i="14"/>
  <c r="S934" i="14"/>
  <c r="V934" i="14"/>
  <c r="M935" i="14"/>
  <c r="N935" i="14"/>
  <c r="S935" i="14"/>
  <c r="V935" i="14"/>
  <c r="M936" i="14"/>
  <c r="N936" i="14"/>
  <c r="S936" i="14"/>
  <c r="V936" i="14"/>
  <c r="M937" i="14"/>
  <c r="N937" i="14"/>
  <c r="S937" i="14"/>
  <c r="V937" i="14"/>
  <c r="M938" i="14"/>
  <c r="N938" i="14"/>
  <c r="S938" i="14"/>
  <c r="V938" i="14"/>
  <c r="M939" i="14"/>
  <c r="N939" i="14"/>
  <c r="S939" i="14"/>
  <c r="V939" i="14"/>
  <c r="M940" i="14"/>
  <c r="N940" i="14"/>
  <c r="S940" i="14"/>
  <c r="V940" i="14"/>
  <c r="M941" i="14"/>
  <c r="N941" i="14"/>
  <c r="S941" i="14"/>
  <c r="V941" i="14"/>
  <c r="M942" i="14"/>
  <c r="N942" i="14"/>
  <c r="S942" i="14"/>
  <c r="V942" i="14"/>
  <c r="M943" i="14"/>
  <c r="N943" i="14"/>
  <c r="S943" i="14"/>
  <c r="V943" i="14"/>
  <c r="M944" i="14"/>
  <c r="N944" i="14"/>
  <c r="S944" i="14"/>
  <c r="V944" i="14"/>
  <c r="M945" i="14"/>
  <c r="N945" i="14"/>
  <c r="S945" i="14"/>
  <c r="V945" i="14"/>
  <c r="M946" i="14"/>
  <c r="N946" i="14"/>
  <c r="S946" i="14"/>
  <c r="V946" i="14"/>
  <c r="M947" i="14"/>
  <c r="N947" i="14"/>
  <c r="S947" i="14"/>
  <c r="V947" i="14"/>
  <c r="M948" i="14"/>
  <c r="N948" i="14"/>
  <c r="S948" i="14"/>
  <c r="V948" i="14"/>
  <c r="M949" i="14"/>
  <c r="N949" i="14"/>
  <c r="S949" i="14"/>
  <c r="V949" i="14"/>
  <c r="M950" i="14"/>
  <c r="N950" i="14"/>
  <c r="S950" i="14"/>
  <c r="V950" i="14"/>
  <c r="M951" i="14"/>
  <c r="N951" i="14"/>
  <c r="S951" i="14"/>
  <c r="V951" i="14"/>
  <c r="M952" i="14"/>
  <c r="N952" i="14"/>
  <c r="S952" i="14"/>
  <c r="V952" i="14"/>
  <c r="M953" i="14"/>
  <c r="N953" i="14"/>
  <c r="S953" i="14"/>
  <c r="V953" i="14"/>
  <c r="M954" i="14"/>
  <c r="N954" i="14"/>
  <c r="S954" i="14"/>
  <c r="V954" i="14"/>
  <c r="M955" i="14"/>
  <c r="N955" i="14"/>
  <c r="S955" i="14"/>
  <c r="V955" i="14"/>
  <c r="M956" i="14"/>
  <c r="N956" i="14"/>
  <c r="S956" i="14"/>
  <c r="V956" i="14"/>
  <c r="M957" i="14"/>
  <c r="N957" i="14"/>
  <c r="S957" i="14"/>
  <c r="V957" i="14"/>
  <c r="M958" i="14"/>
  <c r="N958" i="14"/>
  <c r="S958" i="14"/>
  <c r="V958" i="14"/>
  <c r="M959" i="14"/>
  <c r="N959" i="14"/>
  <c r="S959" i="14"/>
  <c r="V959" i="14"/>
  <c r="M960" i="14"/>
  <c r="N960" i="14"/>
  <c r="S960" i="14"/>
  <c r="V960" i="14"/>
  <c r="M961" i="14"/>
  <c r="N961" i="14"/>
  <c r="S961" i="14"/>
  <c r="V961" i="14"/>
  <c r="M962" i="14"/>
  <c r="N962" i="14"/>
  <c r="S962" i="14"/>
  <c r="V962" i="14"/>
  <c r="M963" i="14"/>
  <c r="N963" i="14"/>
  <c r="S963" i="14"/>
  <c r="V963" i="14"/>
  <c r="M964" i="14"/>
  <c r="N964" i="14"/>
  <c r="S964" i="14"/>
  <c r="V964" i="14"/>
  <c r="M965" i="14"/>
  <c r="N965" i="14"/>
  <c r="S965" i="14"/>
  <c r="V965" i="14"/>
  <c r="M966" i="14"/>
  <c r="N966" i="14"/>
  <c r="S966" i="14"/>
  <c r="V966" i="14"/>
  <c r="M967" i="14"/>
  <c r="N967" i="14"/>
  <c r="S967" i="14"/>
  <c r="V967" i="14"/>
  <c r="M968" i="14"/>
  <c r="N968" i="14"/>
  <c r="S968" i="14"/>
  <c r="V968" i="14"/>
  <c r="M969" i="14"/>
  <c r="N969" i="14"/>
  <c r="S969" i="14"/>
  <c r="V969" i="14"/>
  <c r="M970" i="14"/>
  <c r="N970" i="14"/>
  <c r="S970" i="14"/>
  <c r="V970" i="14"/>
  <c r="M971" i="14"/>
  <c r="N971" i="14"/>
  <c r="S971" i="14"/>
  <c r="V971" i="14"/>
  <c r="M972" i="14"/>
  <c r="N972" i="14"/>
  <c r="S972" i="14"/>
  <c r="V972" i="14"/>
  <c r="M973" i="14"/>
  <c r="N973" i="14"/>
  <c r="S973" i="14"/>
  <c r="V973" i="14"/>
  <c r="M974" i="14"/>
  <c r="N974" i="14"/>
  <c r="S974" i="14"/>
  <c r="V974" i="14"/>
  <c r="M975" i="14"/>
  <c r="N975" i="14"/>
  <c r="S975" i="14"/>
  <c r="V975" i="14"/>
  <c r="M976" i="14"/>
  <c r="N976" i="14"/>
  <c r="S976" i="14"/>
  <c r="V976" i="14"/>
  <c r="M977" i="14"/>
  <c r="N977" i="14"/>
  <c r="S977" i="14"/>
  <c r="V977" i="14"/>
  <c r="M978" i="14"/>
  <c r="N978" i="14"/>
  <c r="S978" i="14"/>
  <c r="V978" i="14"/>
  <c r="M979" i="14"/>
  <c r="N979" i="14"/>
  <c r="S979" i="14"/>
  <c r="V979" i="14"/>
  <c r="M980" i="14"/>
  <c r="N980" i="14"/>
  <c r="S980" i="14"/>
  <c r="V980" i="14"/>
  <c r="M981" i="14"/>
  <c r="N981" i="14"/>
  <c r="S981" i="14"/>
  <c r="V981" i="14"/>
  <c r="M982" i="14"/>
  <c r="N982" i="14"/>
  <c r="S982" i="14"/>
  <c r="V982" i="14"/>
  <c r="M983" i="14"/>
  <c r="N983" i="14"/>
  <c r="S983" i="14"/>
  <c r="V983" i="14"/>
  <c r="M984" i="14"/>
  <c r="N984" i="14"/>
  <c r="S984" i="14"/>
  <c r="V984" i="14"/>
  <c r="M985" i="14"/>
  <c r="N985" i="14"/>
  <c r="S985" i="14"/>
  <c r="V985" i="14"/>
  <c r="M986" i="14"/>
  <c r="N986" i="14"/>
  <c r="S986" i="14"/>
  <c r="V986" i="14"/>
  <c r="M987" i="14"/>
  <c r="N987" i="14"/>
  <c r="S987" i="14"/>
  <c r="V987" i="14"/>
  <c r="M988" i="14"/>
  <c r="N988" i="14"/>
  <c r="S988" i="14"/>
  <c r="V988" i="14"/>
  <c r="M989" i="14"/>
  <c r="N989" i="14"/>
  <c r="S989" i="14"/>
  <c r="V989" i="14"/>
  <c r="M990" i="14"/>
  <c r="N990" i="14"/>
  <c r="S990" i="14"/>
  <c r="V990" i="14"/>
  <c r="M991" i="14"/>
  <c r="N991" i="14"/>
  <c r="S991" i="14"/>
  <c r="V991" i="14"/>
  <c r="M992" i="14"/>
  <c r="N992" i="14"/>
  <c r="S992" i="14"/>
  <c r="V992" i="14"/>
  <c r="M993" i="14"/>
  <c r="N993" i="14"/>
  <c r="S993" i="14"/>
  <c r="V993" i="14"/>
  <c r="M994" i="14"/>
  <c r="N994" i="14"/>
  <c r="S994" i="14"/>
  <c r="V994" i="14"/>
  <c r="M995" i="14"/>
  <c r="N995" i="14"/>
  <c r="S995" i="14"/>
  <c r="V995" i="14"/>
  <c r="M996" i="14"/>
  <c r="N996" i="14"/>
  <c r="S996" i="14"/>
  <c r="V996" i="14"/>
  <c r="M997" i="14"/>
  <c r="N997" i="14"/>
  <c r="S997" i="14"/>
  <c r="V997" i="14"/>
  <c r="M998" i="14"/>
  <c r="N998" i="14"/>
  <c r="S998" i="14"/>
  <c r="V998" i="14"/>
  <c r="M999" i="14"/>
  <c r="N999" i="14"/>
  <c r="S999" i="14"/>
  <c r="V999" i="14"/>
  <c r="M1000" i="14"/>
  <c r="N1000" i="14"/>
  <c r="S1000" i="14"/>
  <c r="V1000" i="14"/>
  <c r="M1001" i="14"/>
  <c r="N1001" i="14"/>
  <c r="S1001" i="14"/>
  <c r="V1001" i="14"/>
  <c r="M1002" i="14"/>
  <c r="N1002" i="14"/>
  <c r="S1002" i="14"/>
  <c r="V1002" i="14"/>
  <c r="M1003" i="14"/>
  <c r="N1003" i="14"/>
  <c r="S1003" i="14"/>
  <c r="V1003" i="14"/>
  <c r="M1004" i="14"/>
  <c r="N1004" i="14"/>
  <c r="S1004" i="14"/>
  <c r="V1004" i="14"/>
  <c r="M1005" i="14"/>
  <c r="N1005" i="14"/>
  <c r="S1005" i="14"/>
  <c r="V1005" i="14"/>
  <c r="M1006" i="14"/>
  <c r="N1006" i="14"/>
  <c r="S1006" i="14"/>
  <c r="V1006" i="14"/>
  <c r="M1007" i="14"/>
  <c r="N1007" i="14"/>
  <c r="S1007" i="14"/>
  <c r="V1007" i="14"/>
  <c r="M1008" i="14"/>
  <c r="N1008" i="14"/>
  <c r="S1008" i="14"/>
  <c r="V1008" i="14"/>
  <c r="M1009" i="14"/>
  <c r="N1009" i="14"/>
  <c r="S1009" i="14"/>
  <c r="V1009" i="14"/>
  <c r="M1010" i="14"/>
  <c r="N1010" i="14"/>
  <c r="S1010" i="14"/>
  <c r="V1010" i="14"/>
  <c r="M1011" i="14"/>
  <c r="N1011" i="14"/>
  <c r="S1011" i="14"/>
  <c r="V1011" i="14"/>
  <c r="M1012" i="14"/>
  <c r="N1012" i="14"/>
  <c r="S1012" i="14"/>
  <c r="V1012" i="14"/>
  <c r="M1013" i="14"/>
  <c r="N1013" i="14"/>
  <c r="S1013" i="14"/>
  <c r="V1013" i="14"/>
  <c r="M1014" i="14"/>
  <c r="N1014" i="14"/>
  <c r="S1014" i="14"/>
  <c r="V1014" i="14"/>
  <c r="M1015" i="14"/>
  <c r="N1015" i="14"/>
  <c r="S1015" i="14"/>
  <c r="V1015" i="14"/>
  <c r="M1016" i="14"/>
  <c r="N1016" i="14"/>
  <c r="S1016" i="14"/>
  <c r="V1016" i="14"/>
  <c r="M1017" i="14"/>
  <c r="N1017" i="14"/>
  <c r="S1017" i="14"/>
  <c r="V1017" i="14"/>
  <c r="M1018" i="14"/>
  <c r="N1018" i="14"/>
  <c r="S1018" i="14"/>
  <c r="V1018" i="14"/>
  <c r="M1019" i="14"/>
  <c r="N1019" i="14"/>
  <c r="S1019" i="14"/>
  <c r="V1019" i="14"/>
  <c r="M1020" i="14"/>
  <c r="N1020" i="14"/>
  <c r="S1020" i="14"/>
  <c r="V1020" i="14"/>
  <c r="M1021" i="14"/>
  <c r="N1021" i="14"/>
  <c r="S1021" i="14"/>
  <c r="V1021" i="14"/>
  <c r="M1022" i="14"/>
  <c r="N1022" i="14"/>
  <c r="S1022" i="14"/>
  <c r="V1022" i="14"/>
  <c r="M1023" i="14"/>
  <c r="N1023" i="14"/>
  <c r="S1023" i="14"/>
  <c r="V1023" i="14"/>
  <c r="M1024" i="14"/>
  <c r="N1024" i="14"/>
  <c r="S1024" i="14"/>
  <c r="V1024" i="14"/>
  <c r="M1025" i="14"/>
  <c r="N1025" i="14"/>
  <c r="S1025" i="14"/>
  <c r="V1025" i="14"/>
  <c r="M1026" i="14"/>
  <c r="N1026" i="14"/>
  <c r="S1026" i="14"/>
  <c r="V1026" i="14"/>
  <c r="M1027" i="14"/>
  <c r="N1027" i="14"/>
  <c r="S1027" i="14"/>
  <c r="V1027" i="14"/>
  <c r="M1028" i="14"/>
  <c r="N1028" i="14"/>
  <c r="S1028" i="14"/>
  <c r="V1028" i="14"/>
  <c r="M1029" i="14"/>
  <c r="N1029" i="14"/>
  <c r="S1029" i="14"/>
  <c r="V1029" i="14"/>
  <c r="M1030" i="14"/>
  <c r="N1030" i="14"/>
  <c r="S1030" i="14"/>
  <c r="V1030" i="14"/>
  <c r="M1031" i="14"/>
  <c r="N1031" i="14"/>
  <c r="S1031" i="14"/>
  <c r="V1031" i="14"/>
  <c r="M1032" i="14"/>
  <c r="N1032" i="14"/>
  <c r="S1032" i="14"/>
  <c r="V1032" i="14"/>
  <c r="M1033" i="14"/>
  <c r="N1033" i="14"/>
  <c r="S1033" i="14"/>
  <c r="V1033" i="14"/>
  <c r="M1034" i="14"/>
  <c r="N1034" i="14"/>
  <c r="S1034" i="14"/>
  <c r="V1034" i="14"/>
  <c r="M1035" i="14"/>
  <c r="N1035" i="14"/>
  <c r="S1035" i="14"/>
  <c r="V1035" i="14"/>
  <c r="M1036" i="14"/>
  <c r="N1036" i="14"/>
  <c r="S1036" i="14"/>
  <c r="V1036" i="14"/>
  <c r="M1037" i="14"/>
  <c r="N1037" i="14"/>
  <c r="S1037" i="14"/>
  <c r="V1037" i="14"/>
  <c r="M1038" i="14"/>
  <c r="N1038" i="14"/>
  <c r="S1038" i="14"/>
  <c r="V1038" i="14"/>
  <c r="M1039" i="14"/>
  <c r="N1039" i="14"/>
  <c r="S1039" i="14"/>
  <c r="V1039" i="14"/>
  <c r="M1040" i="14"/>
  <c r="N1040" i="14"/>
  <c r="S1040" i="14"/>
  <c r="V1040" i="14"/>
  <c r="M1041" i="14"/>
  <c r="N1041" i="14"/>
  <c r="S1041" i="14"/>
  <c r="V1041" i="14"/>
  <c r="M1042" i="14"/>
  <c r="N1042" i="14"/>
  <c r="S1042" i="14"/>
  <c r="V1042" i="14"/>
  <c r="M1043" i="14"/>
  <c r="N1043" i="14"/>
  <c r="S1043" i="14"/>
  <c r="V1043" i="14"/>
  <c r="M1044" i="14"/>
  <c r="N1044" i="14"/>
  <c r="S1044" i="14"/>
  <c r="V1044" i="14"/>
  <c r="M1045" i="14"/>
  <c r="N1045" i="14"/>
  <c r="S1045" i="14"/>
  <c r="V1045" i="14"/>
  <c r="M1046" i="14"/>
  <c r="N1046" i="14"/>
  <c r="S1046" i="14"/>
  <c r="V1046" i="14"/>
  <c r="M1047" i="14"/>
  <c r="N1047" i="14"/>
  <c r="S1047" i="14"/>
  <c r="V1047" i="14"/>
  <c r="M1048" i="14"/>
  <c r="N1048" i="14"/>
  <c r="S1048" i="14"/>
  <c r="V1048" i="14"/>
  <c r="M1049" i="14"/>
  <c r="N1049" i="14"/>
  <c r="S1049" i="14"/>
  <c r="V1049" i="14"/>
  <c r="M1050" i="14"/>
  <c r="N1050" i="14"/>
  <c r="S1050" i="14"/>
  <c r="V1050" i="14"/>
  <c r="M1051" i="14"/>
  <c r="N1051" i="14"/>
  <c r="S1051" i="14"/>
  <c r="V1051" i="14"/>
  <c r="M1052" i="14"/>
  <c r="N1052" i="14"/>
  <c r="S1052" i="14"/>
  <c r="V1052" i="14"/>
  <c r="M1053" i="14"/>
  <c r="N1053" i="14"/>
  <c r="S1053" i="14"/>
  <c r="V1053" i="14"/>
  <c r="M1054" i="14"/>
  <c r="N1054" i="14"/>
  <c r="S1054" i="14"/>
  <c r="V1054" i="14"/>
  <c r="M1055" i="14"/>
  <c r="N1055" i="14"/>
  <c r="S1055" i="14"/>
  <c r="V1055" i="14"/>
  <c r="M1056" i="14"/>
  <c r="N1056" i="14"/>
  <c r="S1056" i="14"/>
  <c r="V1056" i="14"/>
  <c r="M1057" i="14"/>
  <c r="N1057" i="14"/>
  <c r="S1057" i="14"/>
  <c r="V1057" i="14"/>
  <c r="M1058" i="14"/>
  <c r="N1058" i="14"/>
  <c r="S1058" i="14"/>
  <c r="V1058" i="14"/>
  <c r="M1059" i="14"/>
  <c r="N1059" i="14"/>
  <c r="S1059" i="14"/>
  <c r="V1059" i="14"/>
  <c r="M1060" i="14"/>
  <c r="N1060" i="14"/>
  <c r="S1060" i="14"/>
  <c r="V1060" i="14"/>
  <c r="M1061" i="14"/>
  <c r="N1061" i="14"/>
  <c r="S1061" i="14"/>
  <c r="V1061" i="14"/>
  <c r="M1062" i="14"/>
  <c r="N1062" i="14"/>
  <c r="S1062" i="14"/>
  <c r="V1062" i="14"/>
  <c r="M1063" i="14"/>
  <c r="N1063" i="14"/>
  <c r="S1063" i="14"/>
  <c r="V1063" i="14"/>
  <c r="M1064" i="14"/>
  <c r="N1064" i="14"/>
  <c r="S1064" i="14"/>
  <c r="V1064" i="14"/>
  <c r="M1065" i="14"/>
  <c r="N1065" i="14"/>
  <c r="S1065" i="14"/>
  <c r="V1065" i="14"/>
  <c r="M1066" i="14"/>
  <c r="N1066" i="14"/>
  <c r="S1066" i="14"/>
  <c r="V1066" i="14"/>
  <c r="M1067" i="14"/>
  <c r="N1067" i="14"/>
  <c r="S1067" i="14"/>
  <c r="V1067" i="14"/>
  <c r="M1068" i="14"/>
  <c r="N1068" i="14"/>
  <c r="S1068" i="14"/>
  <c r="V1068" i="14"/>
  <c r="M1069" i="14"/>
  <c r="N1069" i="14"/>
  <c r="S1069" i="14"/>
  <c r="V1069" i="14"/>
  <c r="M1070" i="14"/>
  <c r="N1070" i="14"/>
  <c r="S1070" i="14"/>
  <c r="V1070" i="14"/>
  <c r="M1071" i="14"/>
  <c r="N1071" i="14"/>
  <c r="S1071" i="14"/>
  <c r="V1071" i="14"/>
  <c r="M1072" i="14"/>
  <c r="N1072" i="14"/>
  <c r="S1072" i="14"/>
  <c r="V1072" i="14"/>
  <c r="M1073" i="14"/>
  <c r="N1073" i="14"/>
  <c r="S1073" i="14"/>
  <c r="V1073" i="14"/>
  <c r="M1074" i="14"/>
  <c r="N1074" i="14"/>
  <c r="S1074" i="14"/>
  <c r="V1074" i="14"/>
  <c r="M1075" i="14"/>
  <c r="N1075" i="14"/>
  <c r="S1075" i="14"/>
  <c r="V1075" i="14"/>
  <c r="M1076" i="14"/>
  <c r="N1076" i="14"/>
  <c r="S1076" i="14"/>
  <c r="V1076" i="14"/>
  <c r="M1077" i="14"/>
  <c r="N1077" i="14"/>
  <c r="S1077" i="14"/>
  <c r="V1077" i="14"/>
  <c r="M1078" i="14"/>
  <c r="N1078" i="14"/>
  <c r="S1078" i="14"/>
  <c r="V1078" i="14"/>
  <c r="M1079" i="14"/>
  <c r="N1079" i="14"/>
  <c r="S1079" i="14"/>
  <c r="V1079" i="14"/>
  <c r="M1080" i="14"/>
  <c r="N1080" i="14"/>
  <c r="S1080" i="14"/>
  <c r="V1080" i="14"/>
  <c r="M1081" i="14"/>
  <c r="N1081" i="14"/>
  <c r="S1081" i="14"/>
  <c r="V1081" i="14"/>
  <c r="M1082" i="14"/>
  <c r="N1082" i="14"/>
  <c r="S1082" i="14"/>
  <c r="V1082" i="14"/>
  <c r="M1083" i="14"/>
  <c r="N1083" i="14"/>
  <c r="S1083" i="14"/>
  <c r="V1083" i="14"/>
  <c r="M1084" i="14"/>
  <c r="N1084" i="14"/>
  <c r="S1084" i="14"/>
  <c r="V1084" i="14"/>
  <c r="M1085" i="14"/>
  <c r="N1085" i="14"/>
  <c r="S1085" i="14"/>
  <c r="V1085" i="14"/>
  <c r="M1086" i="14"/>
  <c r="N1086" i="14"/>
  <c r="S1086" i="14"/>
  <c r="V1086" i="14"/>
  <c r="M1087" i="14"/>
  <c r="N1087" i="14"/>
  <c r="S1087" i="14"/>
  <c r="V1087" i="14"/>
  <c r="M1088" i="14"/>
  <c r="N1088" i="14"/>
  <c r="S1088" i="14"/>
  <c r="V1088" i="14"/>
  <c r="M1089" i="14"/>
  <c r="N1089" i="14"/>
  <c r="S1089" i="14"/>
  <c r="V1089" i="14"/>
  <c r="M1090" i="14"/>
  <c r="N1090" i="14"/>
  <c r="S1090" i="14"/>
  <c r="V1090" i="14"/>
  <c r="M1091" i="14"/>
  <c r="N1091" i="14"/>
  <c r="S1091" i="14"/>
  <c r="V1091" i="14"/>
  <c r="M1092" i="14"/>
  <c r="N1092" i="14"/>
  <c r="S1092" i="14"/>
  <c r="V1092" i="14"/>
  <c r="M1093" i="14"/>
  <c r="N1093" i="14"/>
  <c r="S1093" i="14"/>
  <c r="V1093" i="14"/>
  <c r="M1094" i="14"/>
  <c r="N1094" i="14"/>
  <c r="S1094" i="14"/>
  <c r="V1094" i="14"/>
  <c r="M1095" i="14"/>
  <c r="N1095" i="14"/>
  <c r="S1095" i="14"/>
  <c r="V1095" i="14"/>
  <c r="M1096" i="14"/>
  <c r="N1096" i="14"/>
  <c r="S1096" i="14"/>
  <c r="V1096" i="14"/>
  <c r="M1097" i="14"/>
  <c r="N1097" i="14"/>
  <c r="S1097" i="14"/>
  <c r="V1097" i="14"/>
  <c r="M1098" i="14"/>
  <c r="N1098" i="14"/>
  <c r="S1098" i="14"/>
  <c r="V1098" i="14"/>
  <c r="M1099" i="14"/>
  <c r="N1099" i="14"/>
  <c r="S1099" i="14"/>
  <c r="V1099" i="14"/>
  <c r="M1100" i="14"/>
  <c r="N1100" i="14"/>
  <c r="S1100" i="14"/>
  <c r="V1100" i="14"/>
  <c r="M1101" i="14"/>
  <c r="N1101" i="14"/>
  <c r="S1101" i="14"/>
  <c r="V1101" i="14"/>
  <c r="M1102" i="14"/>
  <c r="N1102" i="14"/>
  <c r="S1102" i="14"/>
  <c r="V1102" i="14"/>
  <c r="M1103" i="14"/>
  <c r="N1103" i="14"/>
  <c r="S1103" i="14"/>
  <c r="V1103" i="14"/>
  <c r="M1104" i="14"/>
  <c r="N1104" i="14"/>
  <c r="S1104" i="14"/>
  <c r="V1104" i="14"/>
  <c r="M1105" i="14"/>
  <c r="N1105" i="14"/>
  <c r="S1105" i="14"/>
  <c r="V1105" i="14"/>
  <c r="M1106" i="14"/>
  <c r="N1106" i="14"/>
  <c r="S1106" i="14"/>
  <c r="V1106" i="14"/>
  <c r="M1107" i="14"/>
  <c r="N1107" i="14"/>
  <c r="S1107" i="14"/>
  <c r="V1107" i="14"/>
  <c r="M1108" i="14"/>
  <c r="N1108" i="14"/>
  <c r="S1108" i="14"/>
  <c r="V1108" i="14"/>
  <c r="M1109" i="14"/>
  <c r="N1109" i="14"/>
  <c r="S1109" i="14"/>
  <c r="V1109" i="14"/>
  <c r="M1110" i="14"/>
  <c r="N1110" i="14"/>
  <c r="S1110" i="14"/>
  <c r="V1110" i="14"/>
  <c r="M1111" i="14"/>
  <c r="N1111" i="14"/>
  <c r="S1111" i="14"/>
  <c r="V1111" i="14"/>
  <c r="M1112" i="14"/>
  <c r="N1112" i="14"/>
  <c r="S1112" i="14"/>
  <c r="V1112" i="14"/>
  <c r="M1113" i="14"/>
  <c r="N1113" i="14"/>
  <c r="S1113" i="14"/>
  <c r="V1113" i="14"/>
  <c r="M1114" i="14"/>
  <c r="N1114" i="14"/>
  <c r="S1114" i="14"/>
  <c r="V1114" i="14"/>
  <c r="M1115" i="14"/>
  <c r="N1115" i="14"/>
  <c r="S1115" i="14"/>
  <c r="V1115" i="14"/>
  <c r="M1116" i="14"/>
  <c r="N1116" i="14"/>
  <c r="S1116" i="14"/>
  <c r="V1116" i="14"/>
  <c r="M1117" i="14"/>
  <c r="N1117" i="14"/>
  <c r="S1117" i="14"/>
  <c r="V1117" i="14"/>
  <c r="M1118" i="14"/>
  <c r="N1118" i="14"/>
  <c r="S1118" i="14"/>
  <c r="V1118" i="14"/>
  <c r="M1119" i="14"/>
  <c r="N1119" i="14"/>
  <c r="S1119" i="14"/>
  <c r="V1119" i="14"/>
  <c r="M1120" i="14"/>
  <c r="N1120" i="14"/>
  <c r="S1120" i="14"/>
  <c r="V1120" i="14"/>
  <c r="M1121" i="14"/>
  <c r="N1121" i="14"/>
  <c r="S1121" i="14"/>
  <c r="V1121" i="14"/>
  <c r="M1122" i="14"/>
  <c r="N1122" i="14"/>
  <c r="S1122" i="14"/>
  <c r="V1122" i="14"/>
  <c r="M1123" i="14"/>
  <c r="N1123" i="14"/>
  <c r="S1123" i="14"/>
  <c r="V1123" i="14"/>
  <c r="M1124" i="14"/>
  <c r="N1124" i="14"/>
  <c r="S1124" i="14"/>
  <c r="V1124" i="14"/>
  <c r="M1125" i="14"/>
  <c r="N1125" i="14"/>
  <c r="S1125" i="14"/>
  <c r="V1125" i="14"/>
  <c r="M1126" i="14"/>
  <c r="N1126" i="14"/>
  <c r="S1126" i="14"/>
  <c r="V1126" i="14"/>
  <c r="M1127" i="14"/>
  <c r="N1127" i="14"/>
  <c r="S1127" i="14"/>
  <c r="V1127" i="14"/>
  <c r="M1128" i="14"/>
  <c r="N1128" i="14"/>
  <c r="S1128" i="14"/>
  <c r="V1128" i="14"/>
  <c r="M1129" i="14"/>
  <c r="N1129" i="14"/>
  <c r="S1129" i="14"/>
  <c r="V1129" i="14"/>
  <c r="M1130" i="14"/>
  <c r="N1130" i="14"/>
  <c r="S1130" i="14"/>
  <c r="V1130" i="14"/>
  <c r="M1131" i="14"/>
  <c r="N1131" i="14"/>
  <c r="S1131" i="14"/>
  <c r="V1131" i="14"/>
  <c r="M1132" i="14"/>
  <c r="N1132" i="14"/>
  <c r="S1132" i="14"/>
  <c r="V1132" i="14"/>
  <c r="M1133" i="14"/>
  <c r="N1133" i="14"/>
  <c r="S1133" i="14"/>
  <c r="V1133" i="14"/>
  <c r="M1134" i="14"/>
  <c r="N1134" i="14"/>
  <c r="S1134" i="14"/>
  <c r="V1134" i="14"/>
  <c r="M1135" i="14"/>
  <c r="N1135" i="14"/>
  <c r="S1135" i="14"/>
  <c r="V1135" i="14"/>
  <c r="M1136" i="14"/>
  <c r="N1136" i="14"/>
  <c r="S1136" i="14"/>
  <c r="V1136" i="14"/>
  <c r="M1137" i="14"/>
  <c r="N1137" i="14"/>
  <c r="S1137" i="14"/>
  <c r="V1137" i="14"/>
  <c r="M1138" i="14"/>
  <c r="N1138" i="14"/>
  <c r="S1138" i="14"/>
  <c r="V1138" i="14"/>
  <c r="M1139" i="14"/>
  <c r="N1139" i="14"/>
  <c r="S1139" i="14"/>
  <c r="V1139" i="14"/>
  <c r="M1140" i="14"/>
  <c r="N1140" i="14"/>
  <c r="S1140" i="14"/>
  <c r="V1140" i="14"/>
  <c r="M1141" i="14"/>
  <c r="N1141" i="14"/>
  <c r="S1141" i="14"/>
  <c r="V1141" i="14"/>
  <c r="M1142" i="14"/>
  <c r="N1142" i="14"/>
  <c r="S1142" i="14"/>
  <c r="V1142" i="14"/>
  <c r="M1143" i="14"/>
  <c r="N1143" i="14"/>
  <c r="S1143" i="14"/>
  <c r="V1143" i="14"/>
  <c r="M1144" i="14"/>
  <c r="N1144" i="14"/>
  <c r="S1144" i="14"/>
  <c r="V1144" i="14"/>
  <c r="M1145" i="14"/>
  <c r="N1145" i="14"/>
  <c r="S1145" i="14"/>
  <c r="V1145" i="14"/>
  <c r="M1146" i="14"/>
  <c r="N1146" i="14"/>
  <c r="S1146" i="14"/>
  <c r="V1146" i="14"/>
  <c r="M1147" i="14"/>
  <c r="N1147" i="14"/>
  <c r="S1147" i="14"/>
  <c r="V1147" i="14"/>
  <c r="M1148" i="14"/>
  <c r="N1148" i="14"/>
  <c r="S1148" i="14"/>
  <c r="V1148" i="14"/>
  <c r="M1149" i="14"/>
  <c r="N1149" i="14"/>
  <c r="S1149" i="14"/>
  <c r="V1149" i="14"/>
  <c r="M1150" i="14"/>
  <c r="N1150" i="14"/>
  <c r="S1150" i="14"/>
  <c r="V1150" i="14"/>
  <c r="M1151" i="14"/>
  <c r="N1151" i="14"/>
  <c r="S1151" i="14"/>
  <c r="V1151" i="14"/>
  <c r="M1152" i="14"/>
  <c r="N1152" i="14"/>
  <c r="S1152" i="14"/>
  <c r="V1152" i="14"/>
  <c r="M1153" i="14"/>
  <c r="N1153" i="14"/>
  <c r="S1153" i="14"/>
  <c r="V1153" i="14"/>
  <c r="M1154" i="14"/>
  <c r="N1154" i="14"/>
  <c r="S1154" i="14"/>
  <c r="V1154" i="14"/>
  <c r="M1155" i="14"/>
  <c r="N1155" i="14"/>
  <c r="S1155" i="14"/>
  <c r="V1155" i="14"/>
  <c r="M1156" i="14"/>
  <c r="N1156" i="14"/>
  <c r="S1156" i="14"/>
  <c r="V1156" i="14"/>
  <c r="M1157" i="14"/>
  <c r="N1157" i="14"/>
  <c r="S1157" i="14"/>
  <c r="V1157" i="14"/>
  <c r="M1158" i="14"/>
  <c r="N1158" i="14"/>
  <c r="S1158" i="14"/>
  <c r="V1158" i="14"/>
  <c r="M1159" i="14"/>
  <c r="N1159" i="14"/>
  <c r="S1159" i="14"/>
  <c r="V1159" i="14"/>
  <c r="M1160" i="14"/>
  <c r="N1160" i="14"/>
  <c r="S1160" i="14"/>
  <c r="V1160" i="14"/>
  <c r="M1161" i="14"/>
  <c r="N1161" i="14"/>
  <c r="S1161" i="14"/>
  <c r="V1161" i="14"/>
  <c r="M1162" i="14"/>
  <c r="N1162" i="14"/>
  <c r="S1162" i="14"/>
  <c r="V1162" i="14"/>
  <c r="M1163" i="14"/>
  <c r="N1163" i="14"/>
  <c r="S1163" i="14"/>
  <c r="V1163" i="14"/>
  <c r="M1164" i="14"/>
  <c r="N1164" i="14"/>
  <c r="S1164" i="14"/>
  <c r="V1164" i="14"/>
  <c r="M1165" i="14"/>
  <c r="N1165" i="14"/>
  <c r="S1165" i="14"/>
  <c r="V1165" i="14"/>
  <c r="M1166" i="14"/>
  <c r="N1166" i="14"/>
  <c r="S1166" i="14"/>
  <c r="V1166" i="14"/>
  <c r="M1167" i="14"/>
  <c r="N1167" i="14"/>
  <c r="S1167" i="14"/>
  <c r="V1167" i="14"/>
  <c r="M1168" i="14"/>
  <c r="N1168" i="14"/>
  <c r="S1168" i="14"/>
  <c r="V1168" i="14"/>
  <c r="M1169" i="14"/>
  <c r="N1169" i="14"/>
  <c r="S1169" i="14"/>
  <c r="V1169" i="14"/>
  <c r="M1170" i="14"/>
  <c r="N1170" i="14"/>
  <c r="S1170" i="14"/>
  <c r="V1170" i="14"/>
  <c r="M1171" i="14"/>
  <c r="N1171" i="14"/>
  <c r="S1171" i="14"/>
  <c r="V1171" i="14"/>
  <c r="M1172" i="14"/>
  <c r="N1172" i="14"/>
  <c r="S1172" i="14"/>
  <c r="V1172" i="14"/>
  <c r="M1173" i="14"/>
  <c r="N1173" i="14"/>
  <c r="S1173" i="14"/>
  <c r="V1173" i="14"/>
  <c r="M1174" i="14"/>
  <c r="N1174" i="14"/>
  <c r="S1174" i="14"/>
  <c r="V1174" i="14"/>
  <c r="M1175" i="14"/>
  <c r="N1175" i="14"/>
  <c r="S1175" i="14"/>
  <c r="V1175" i="14"/>
  <c r="M1176" i="14"/>
  <c r="N1176" i="14"/>
  <c r="S1176" i="14"/>
  <c r="V1176" i="14"/>
  <c r="M1177" i="14"/>
  <c r="N1177" i="14"/>
  <c r="S1177" i="14"/>
  <c r="V1177" i="14"/>
  <c r="M1178" i="14"/>
  <c r="N1178" i="14"/>
  <c r="S1178" i="14"/>
  <c r="V1178" i="14"/>
  <c r="M1179" i="14"/>
  <c r="N1179" i="14"/>
  <c r="S1179" i="14"/>
  <c r="V1179" i="14"/>
  <c r="M1180" i="14"/>
  <c r="N1180" i="14"/>
  <c r="S1180" i="14"/>
  <c r="V1180" i="14"/>
  <c r="M1181" i="14"/>
  <c r="N1181" i="14"/>
  <c r="S1181" i="14"/>
  <c r="V1181" i="14"/>
  <c r="M1182" i="14"/>
  <c r="N1182" i="14"/>
  <c r="S1182" i="14"/>
  <c r="V1182" i="14"/>
  <c r="M1183" i="14"/>
  <c r="N1183" i="14"/>
  <c r="S1183" i="14"/>
  <c r="V1183" i="14"/>
  <c r="M1184" i="14"/>
  <c r="N1184" i="14"/>
  <c r="S1184" i="14"/>
  <c r="V1184" i="14"/>
  <c r="M1185" i="14"/>
  <c r="N1185" i="14"/>
  <c r="S1185" i="14"/>
  <c r="V1185" i="14"/>
  <c r="M1186" i="14"/>
  <c r="N1186" i="14"/>
  <c r="S1186" i="14"/>
  <c r="V1186" i="14"/>
  <c r="M1187" i="14"/>
  <c r="N1187" i="14"/>
  <c r="S1187" i="14"/>
  <c r="V1187" i="14"/>
  <c r="M1188" i="14"/>
  <c r="N1188" i="14"/>
  <c r="S1188" i="14"/>
  <c r="V1188" i="14"/>
  <c r="M1189" i="14"/>
  <c r="N1189" i="14"/>
  <c r="S1189" i="14"/>
  <c r="V1189" i="14"/>
  <c r="M1190" i="14"/>
  <c r="N1190" i="14"/>
  <c r="S1190" i="14"/>
  <c r="V1190" i="14"/>
  <c r="M1191" i="14"/>
  <c r="N1191" i="14"/>
  <c r="S1191" i="14"/>
  <c r="V1191" i="14"/>
  <c r="M1192" i="14"/>
  <c r="N1192" i="14"/>
  <c r="S1192" i="14"/>
  <c r="V1192" i="14"/>
  <c r="M1193" i="14"/>
  <c r="N1193" i="14"/>
  <c r="S1193" i="14"/>
  <c r="V1193" i="14"/>
  <c r="M1194" i="14"/>
  <c r="N1194" i="14"/>
  <c r="S1194" i="14"/>
  <c r="V1194" i="14"/>
  <c r="M1195" i="14"/>
  <c r="N1195" i="14"/>
  <c r="S1195" i="14"/>
  <c r="V1195" i="14"/>
  <c r="M1196" i="14"/>
  <c r="N1196" i="14"/>
  <c r="S1196" i="14"/>
  <c r="V1196" i="14"/>
  <c r="M1197" i="14"/>
  <c r="N1197" i="14"/>
  <c r="S1197" i="14"/>
  <c r="V1197" i="14"/>
  <c r="M1198" i="14"/>
  <c r="N1198" i="14"/>
  <c r="S1198" i="14"/>
  <c r="V1198" i="14"/>
  <c r="M1199" i="14"/>
  <c r="N1199" i="14"/>
  <c r="S1199" i="14"/>
  <c r="V1199" i="14"/>
  <c r="M1200" i="14"/>
  <c r="N1200" i="14"/>
  <c r="S1200" i="14"/>
  <c r="V1200" i="14"/>
  <c r="M1201" i="14"/>
  <c r="N1201" i="14"/>
  <c r="S1201" i="14"/>
  <c r="V1201" i="14"/>
  <c r="M1202" i="14"/>
  <c r="N1202" i="14"/>
  <c r="S1202" i="14"/>
  <c r="V1202" i="14"/>
  <c r="M1203" i="14"/>
  <c r="N1203" i="14"/>
  <c r="S1203" i="14"/>
  <c r="V1203" i="14"/>
  <c r="M1204" i="14"/>
  <c r="N1204" i="14"/>
  <c r="S1204" i="14"/>
  <c r="V1204" i="14"/>
  <c r="M1205" i="14"/>
  <c r="N1205" i="14"/>
  <c r="S1205" i="14"/>
  <c r="V1205" i="14"/>
  <c r="M1206" i="14"/>
  <c r="N1206" i="14"/>
  <c r="S1206" i="14"/>
  <c r="V1206" i="14"/>
  <c r="M1207" i="14"/>
  <c r="N1207" i="14"/>
  <c r="S1207" i="14"/>
  <c r="V1207" i="14"/>
  <c r="M1208" i="14"/>
  <c r="N1208" i="14"/>
  <c r="S1208" i="14"/>
  <c r="V1208" i="14"/>
  <c r="M1209" i="14"/>
  <c r="N1209" i="14"/>
  <c r="S1209" i="14"/>
  <c r="V1209" i="14"/>
  <c r="M1210" i="14"/>
  <c r="N1210" i="14"/>
  <c r="S1210" i="14"/>
  <c r="V1210" i="14"/>
  <c r="M1211" i="14"/>
  <c r="N1211" i="14"/>
  <c r="S1211" i="14"/>
  <c r="V1211" i="14"/>
  <c r="M1212" i="14"/>
  <c r="N1212" i="14"/>
  <c r="S1212" i="14"/>
  <c r="V1212" i="14"/>
  <c r="M1213" i="14"/>
  <c r="N1213" i="14"/>
  <c r="S1213" i="14"/>
  <c r="V1213" i="14"/>
  <c r="M1214" i="14"/>
  <c r="N1214" i="14"/>
  <c r="S1214" i="14"/>
  <c r="V1214" i="14"/>
  <c r="M1215" i="14"/>
  <c r="N1215" i="14"/>
  <c r="S1215" i="14"/>
  <c r="V1215" i="14"/>
  <c r="M1216" i="14"/>
  <c r="N1216" i="14"/>
  <c r="S1216" i="14"/>
  <c r="V1216" i="14"/>
  <c r="M1217" i="14"/>
  <c r="N1217" i="14"/>
  <c r="S1217" i="14"/>
  <c r="V1217" i="14"/>
  <c r="M1218" i="14"/>
  <c r="N1218" i="14"/>
  <c r="S1218" i="14"/>
  <c r="V1218" i="14"/>
  <c r="M1219" i="14"/>
  <c r="N1219" i="14"/>
  <c r="S1219" i="14"/>
  <c r="V1219" i="14"/>
  <c r="M1220" i="14"/>
  <c r="N1220" i="14"/>
  <c r="S1220" i="14"/>
  <c r="V1220" i="14"/>
  <c r="M1221" i="14"/>
  <c r="N1221" i="14"/>
  <c r="S1221" i="14"/>
  <c r="V1221" i="14"/>
  <c r="M1222" i="14"/>
  <c r="N1222" i="14"/>
  <c r="S1222" i="14"/>
  <c r="V1222" i="14"/>
  <c r="M1223" i="14"/>
  <c r="N1223" i="14"/>
  <c r="S1223" i="14"/>
  <c r="V1223" i="14"/>
  <c r="M1224" i="14"/>
  <c r="N1224" i="14"/>
  <c r="S1224" i="14"/>
  <c r="V1224" i="14"/>
  <c r="M1225" i="14"/>
  <c r="N1225" i="14"/>
  <c r="S1225" i="14"/>
  <c r="V1225" i="14"/>
  <c r="M1226" i="14"/>
  <c r="N1226" i="14"/>
  <c r="S1226" i="14"/>
  <c r="V1226" i="14"/>
  <c r="M1227" i="14"/>
  <c r="N1227" i="14"/>
  <c r="S1227" i="14"/>
  <c r="V1227" i="14"/>
  <c r="M1228" i="14"/>
  <c r="N1228" i="14"/>
  <c r="S1228" i="14"/>
  <c r="V1228" i="14"/>
  <c r="M1229" i="14"/>
  <c r="N1229" i="14"/>
  <c r="S1229" i="14"/>
  <c r="V1229" i="14"/>
  <c r="M1230" i="14"/>
  <c r="N1230" i="14"/>
  <c r="S1230" i="14"/>
  <c r="V1230" i="14"/>
  <c r="M1231" i="14"/>
  <c r="N1231" i="14"/>
  <c r="S1231" i="14"/>
  <c r="V1231" i="14"/>
  <c r="M1232" i="14"/>
  <c r="N1232" i="14"/>
  <c r="S1232" i="14"/>
  <c r="V1232" i="14"/>
  <c r="M1233" i="14"/>
  <c r="N1233" i="14"/>
  <c r="S1233" i="14"/>
  <c r="V1233" i="14"/>
  <c r="M1234" i="14"/>
  <c r="N1234" i="14"/>
  <c r="S1234" i="14"/>
  <c r="V1234" i="14"/>
  <c r="M1235" i="14"/>
  <c r="N1235" i="14"/>
  <c r="S1235" i="14"/>
  <c r="V1235" i="14"/>
  <c r="M1236" i="14"/>
  <c r="N1236" i="14"/>
  <c r="S1236" i="14"/>
  <c r="V1236" i="14"/>
  <c r="M1237" i="14"/>
  <c r="N1237" i="14"/>
  <c r="S1237" i="14"/>
  <c r="V1237" i="14"/>
  <c r="M1238" i="14"/>
  <c r="N1238" i="14"/>
  <c r="S1238" i="14"/>
  <c r="V1238" i="14"/>
  <c r="M1239" i="14"/>
  <c r="N1239" i="14"/>
  <c r="S1239" i="14"/>
  <c r="V1239" i="14"/>
  <c r="M1240" i="14"/>
  <c r="N1240" i="14"/>
  <c r="S1240" i="14"/>
  <c r="V1240" i="14"/>
  <c r="M1241" i="14"/>
  <c r="N1241" i="14"/>
  <c r="S1241" i="14"/>
  <c r="V1241" i="14"/>
  <c r="M1242" i="14"/>
  <c r="N1242" i="14"/>
  <c r="S1242" i="14"/>
  <c r="V1242" i="14"/>
  <c r="M1243" i="14"/>
  <c r="N1243" i="14"/>
  <c r="S1243" i="14"/>
  <c r="V1243" i="14"/>
  <c r="M1244" i="14"/>
  <c r="N1244" i="14"/>
  <c r="S1244" i="14"/>
  <c r="V1244" i="14"/>
  <c r="M1245" i="14"/>
  <c r="N1245" i="14"/>
  <c r="S1245" i="14"/>
  <c r="V1245" i="14"/>
  <c r="M1246" i="14"/>
  <c r="N1246" i="14"/>
  <c r="S1246" i="14"/>
  <c r="V1246" i="14"/>
  <c r="M1247" i="14"/>
  <c r="N1247" i="14"/>
  <c r="S1247" i="14"/>
  <c r="V1247" i="14"/>
  <c r="M1248" i="14"/>
  <c r="N1248" i="14"/>
  <c r="S1248" i="14"/>
  <c r="V1248" i="14"/>
  <c r="M1249" i="14"/>
  <c r="N1249" i="14"/>
  <c r="S1249" i="14"/>
  <c r="V1249" i="14"/>
  <c r="M1250" i="14"/>
  <c r="N1250" i="14"/>
  <c r="S1250" i="14"/>
  <c r="V1250" i="14"/>
  <c r="M1251" i="14"/>
  <c r="N1251" i="14"/>
  <c r="S1251" i="14"/>
  <c r="V1251" i="14"/>
  <c r="M1252" i="14"/>
  <c r="N1252" i="14"/>
  <c r="S1252" i="14"/>
  <c r="V1252" i="14"/>
  <c r="M1253" i="14"/>
  <c r="N1253" i="14"/>
  <c r="S1253" i="14"/>
  <c r="V1253" i="14"/>
  <c r="M1254" i="14"/>
  <c r="N1254" i="14"/>
  <c r="S1254" i="14"/>
  <c r="V1254" i="14"/>
  <c r="M1255" i="14"/>
  <c r="N1255" i="14"/>
  <c r="S1255" i="14"/>
  <c r="V1255" i="14"/>
  <c r="M1256" i="14"/>
  <c r="N1256" i="14"/>
  <c r="S1256" i="14"/>
  <c r="V1256" i="14"/>
  <c r="M1257" i="14"/>
  <c r="N1257" i="14"/>
  <c r="S1257" i="14"/>
  <c r="V1257" i="14"/>
  <c r="M1258" i="14"/>
  <c r="N1258" i="14"/>
  <c r="S1258" i="14"/>
  <c r="V1258" i="14"/>
  <c r="M1259" i="14"/>
  <c r="N1259" i="14"/>
  <c r="S1259" i="14"/>
  <c r="V1259" i="14"/>
  <c r="M1260" i="14"/>
  <c r="N1260" i="14"/>
  <c r="S1260" i="14"/>
  <c r="V1260" i="14"/>
  <c r="M1261" i="14"/>
  <c r="N1261" i="14"/>
  <c r="S1261" i="14"/>
  <c r="V1261" i="14"/>
  <c r="M1262" i="14"/>
  <c r="N1262" i="14"/>
  <c r="S1262" i="14"/>
  <c r="V1262" i="14"/>
  <c r="M1263" i="14"/>
  <c r="N1263" i="14"/>
  <c r="S1263" i="14"/>
  <c r="V1263" i="14"/>
  <c r="M1264" i="14"/>
  <c r="N1264" i="14"/>
  <c r="S1264" i="14"/>
  <c r="V1264" i="14"/>
  <c r="M1265" i="14"/>
  <c r="N1265" i="14"/>
  <c r="S1265" i="14"/>
  <c r="V1265" i="14"/>
  <c r="M1266" i="14"/>
  <c r="N1266" i="14"/>
  <c r="S1266" i="14"/>
  <c r="V1266" i="14"/>
  <c r="M1267" i="14"/>
  <c r="N1267" i="14"/>
  <c r="S1267" i="14"/>
  <c r="V1267" i="14"/>
  <c r="M1268" i="14"/>
  <c r="N1268" i="14"/>
  <c r="S1268" i="14"/>
  <c r="V1268" i="14"/>
  <c r="M1269" i="14"/>
  <c r="N1269" i="14"/>
  <c r="S1269" i="14"/>
  <c r="V1269" i="14"/>
  <c r="M1270" i="14"/>
  <c r="N1270" i="14"/>
  <c r="S1270" i="14"/>
  <c r="V1270" i="14"/>
  <c r="M1271" i="14"/>
  <c r="N1271" i="14"/>
  <c r="S1271" i="14"/>
  <c r="V1271" i="14"/>
  <c r="M1272" i="14"/>
  <c r="N1272" i="14"/>
  <c r="S1272" i="14"/>
  <c r="V1272" i="14"/>
  <c r="M1273" i="14"/>
  <c r="N1273" i="14"/>
  <c r="S1273" i="14"/>
  <c r="V1273" i="14"/>
  <c r="M1274" i="14"/>
  <c r="N1274" i="14"/>
  <c r="S1274" i="14"/>
  <c r="V1274" i="14"/>
  <c r="M1275" i="14"/>
  <c r="N1275" i="14"/>
  <c r="S1275" i="14"/>
  <c r="V1275" i="14"/>
  <c r="M1276" i="14"/>
  <c r="N1276" i="14"/>
  <c r="S1276" i="14"/>
  <c r="V1276" i="14"/>
  <c r="M1277" i="14"/>
  <c r="N1277" i="14"/>
  <c r="S1277" i="14"/>
  <c r="V1277" i="14"/>
  <c r="M1278" i="14"/>
  <c r="N1278" i="14"/>
  <c r="S1278" i="14"/>
  <c r="V1278" i="14"/>
  <c r="M1279" i="14"/>
  <c r="N1279" i="14"/>
  <c r="S1279" i="14"/>
  <c r="V1279" i="14"/>
  <c r="M1280" i="14"/>
  <c r="N1280" i="14"/>
  <c r="S1280" i="14"/>
  <c r="V1280" i="14"/>
  <c r="M1281" i="14"/>
  <c r="N1281" i="14"/>
  <c r="S1281" i="14"/>
  <c r="V1281" i="14"/>
  <c r="M1282" i="14"/>
  <c r="N1282" i="14"/>
  <c r="S1282" i="14"/>
  <c r="V1282" i="14"/>
  <c r="M1283" i="14"/>
  <c r="N1283" i="14"/>
  <c r="S1283" i="14"/>
  <c r="V1283" i="14"/>
  <c r="M1284" i="14"/>
  <c r="N1284" i="14"/>
  <c r="S1284" i="14"/>
  <c r="V1284" i="14"/>
  <c r="M1285" i="14"/>
  <c r="N1285" i="14"/>
  <c r="S1285" i="14"/>
  <c r="V1285" i="14"/>
  <c r="M1286" i="14"/>
  <c r="N1286" i="14"/>
  <c r="S1286" i="14"/>
  <c r="V1286" i="14"/>
  <c r="M1287" i="14"/>
  <c r="N1287" i="14"/>
  <c r="S1287" i="14"/>
  <c r="V1287" i="14"/>
  <c r="M1288" i="14"/>
  <c r="N1288" i="14"/>
  <c r="S1288" i="14"/>
  <c r="V1288" i="14"/>
  <c r="M1289" i="14"/>
  <c r="N1289" i="14"/>
  <c r="S1289" i="14"/>
  <c r="V1289" i="14"/>
  <c r="M1290" i="14"/>
  <c r="N1290" i="14"/>
  <c r="S1290" i="14"/>
  <c r="V1290" i="14"/>
  <c r="M1291" i="14"/>
  <c r="N1291" i="14"/>
  <c r="S1291" i="14"/>
  <c r="V1291" i="14"/>
  <c r="M1292" i="14"/>
  <c r="N1292" i="14"/>
  <c r="S1292" i="14"/>
  <c r="V1292" i="14"/>
  <c r="M1293" i="14"/>
  <c r="N1293" i="14"/>
  <c r="S1293" i="14"/>
  <c r="V1293" i="14"/>
  <c r="M1294" i="14"/>
  <c r="N1294" i="14"/>
  <c r="S1294" i="14"/>
  <c r="V1294" i="14"/>
  <c r="M1295" i="14"/>
  <c r="N1295" i="14"/>
  <c r="S1295" i="14"/>
  <c r="V1295" i="14"/>
  <c r="M1296" i="14"/>
  <c r="N1296" i="14"/>
  <c r="S1296" i="14"/>
  <c r="V1296" i="14"/>
  <c r="M1297" i="14"/>
  <c r="N1297" i="14"/>
  <c r="S1297" i="14"/>
  <c r="V1297" i="14"/>
  <c r="M1298" i="14"/>
  <c r="N1298" i="14"/>
  <c r="S1298" i="14"/>
  <c r="V1298" i="14"/>
  <c r="M1299" i="14"/>
  <c r="N1299" i="14"/>
  <c r="S1299" i="14"/>
  <c r="V1299" i="14"/>
  <c r="M1300" i="14"/>
  <c r="N1300" i="14"/>
  <c r="S1300" i="14"/>
  <c r="V1300" i="14"/>
  <c r="M1301" i="14"/>
  <c r="N1301" i="14"/>
  <c r="S1301" i="14"/>
  <c r="V1301" i="14"/>
  <c r="M1302" i="14"/>
  <c r="N1302" i="14"/>
  <c r="S1302" i="14"/>
  <c r="V1302" i="14"/>
  <c r="M1303" i="14"/>
  <c r="N1303" i="14"/>
  <c r="S1303" i="14"/>
  <c r="V1303" i="14"/>
  <c r="M1304" i="14"/>
  <c r="N1304" i="14"/>
  <c r="S1304" i="14"/>
  <c r="V1304" i="14"/>
  <c r="M1305" i="14"/>
  <c r="N1305" i="14"/>
  <c r="S1305" i="14"/>
  <c r="V1305" i="14"/>
  <c r="M1306" i="14"/>
  <c r="N1306" i="14"/>
  <c r="S1306" i="14"/>
  <c r="V1306" i="14"/>
  <c r="M1307" i="14"/>
  <c r="N1307" i="14"/>
  <c r="S1307" i="14"/>
  <c r="V1307" i="14"/>
  <c r="M1308" i="14"/>
  <c r="N1308" i="14"/>
  <c r="S1308" i="14"/>
  <c r="V1308" i="14"/>
  <c r="M1309" i="14"/>
  <c r="N1309" i="14"/>
  <c r="S1309" i="14"/>
  <c r="V1309" i="14"/>
  <c r="M1310" i="14"/>
  <c r="N1310" i="14"/>
  <c r="S1310" i="14"/>
  <c r="V1310" i="14"/>
  <c r="M1311" i="14"/>
  <c r="N1311" i="14"/>
  <c r="S1311" i="14"/>
  <c r="V1311" i="14"/>
  <c r="M1312" i="14"/>
  <c r="N1312" i="14"/>
  <c r="S1312" i="14"/>
  <c r="V1312" i="14"/>
  <c r="M1313" i="14"/>
  <c r="N1313" i="14"/>
  <c r="S1313" i="14"/>
  <c r="V1313" i="14"/>
  <c r="M1314" i="14"/>
  <c r="N1314" i="14"/>
  <c r="S1314" i="14"/>
  <c r="V1314" i="14"/>
  <c r="M1315" i="14"/>
  <c r="N1315" i="14"/>
  <c r="S1315" i="14"/>
  <c r="V1315" i="14"/>
  <c r="M1316" i="14"/>
  <c r="N1316" i="14"/>
  <c r="S1316" i="14"/>
  <c r="V1316" i="14"/>
  <c r="M1317" i="14"/>
  <c r="N1317" i="14"/>
  <c r="S1317" i="14"/>
  <c r="V1317" i="14"/>
  <c r="M1318" i="14"/>
  <c r="N1318" i="14"/>
  <c r="S1318" i="14"/>
  <c r="V1318" i="14"/>
  <c r="M1319" i="14"/>
  <c r="N1319" i="14"/>
  <c r="S1319" i="14"/>
  <c r="V1319" i="14"/>
  <c r="M1320" i="14"/>
  <c r="N1320" i="14"/>
  <c r="S1320" i="14"/>
  <c r="V1320" i="14"/>
  <c r="M1321" i="14"/>
  <c r="N1321" i="14"/>
  <c r="S1321" i="14"/>
  <c r="V1321" i="14"/>
  <c r="M1322" i="14"/>
  <c r="N1322" i="14"/>
  <c r="S1322" i="14"/>
  <c r="V1322" i="14"/>
  <c r="M1323" i="14"/>
  <c r="N1323" i="14"/>
  <c r="S1323" i="14"/>
  <c r="V1323" i="14"/>
  <c r="M1324" i="14"/>
  <c r="N1324" i="14"/>
  <c r="S1324" i="14"/>
  <c r="V1324" i="14"/>
  <c r="M1325" i="14"/>
  <c r="N1325" i="14"/>
  <c r="S1325" i="14"/>
  <c r="V1325" i="14"/>
  <c r="M1326" i="14"/>
  <c r="N1326" i="14"/>
  <c r="S1326" i="14"/>
  <c r="V1326" i="14"/>
  <c r="M1327" i="14"/>
  <c r="N1327" i="14"/>
  <c r="S1327" i="14"/>
  <c r="V1327" i="14"/>
  <c r="M1328" i="14"/>
  <c r="N1328" i="14"/>
  <c r="S1328" i="14"/>
  <c r="V1328" i="14"/>
  <c r="M1329" i="14"/>
  <c r="N1329" i="14"/>
  <c r="S1329" i="14"/>
  <c r="V1329" i="14"/>
  <c r="M1330" i="14"/>
  <c r="N1330" i="14"/>
  <c r="S1330" i="14"/>
  <c r="V1330" i="14"/>
  <c r="M1331" i="14"/>
  <c r="N1331" i="14"/>
  <c r="S1331" i="14"/>
  <c r="V1331" i="14"/>
  <c r="M1332" i="14"/>
  <c r="N1332" i="14"/>
  <c r="S1332" i="14"/>
  <c r="V1332" i="14"/>
  <c r="M1333" i="14"/>
  <c r="N1333" i="14"/>
  <c r="S1333" i="14"/>
  <c r="V1333" i="14"/>
  <c r="M1334" i="14"/>
  <c r="N1334" i="14"/>
  <c r="S1334" i="14"/>
  <c r="V1334" i="14"/>
  <c r="M1335" i="14"/>
  <c r="N1335" i="14"/>
  <c r="S1335" i="14"/>
  <c r="V1335" i="14"/>
  <c r="M1336" i="14"/>
  <c r="N1336" i="14"/>
  <c r="S1336" i="14"/>
  <c r="V1336" i="14"/>
  <c r="M1337" i="14"/>
  <c r="N1337" i="14"/>
  <c r="S1337" i="14"/>
  <c r="V1337" i="14"/>
  <c r="M1338" i="14"/>
  <c r="N1338" i="14"/>
  <c r="S1338" i="14"/>
  <c r="V1338" i="14"/>
  <c r="M1339" i="14"/>
  <c r="N1339" i="14"/>
  <c r="S1339" i="14"/>
  <c r="V1339" i="14"/>
  <c r="M1340" i="14"/>
  <c r="N1340" i="14"/>
  <c r="S1340" i="14"/>
  <c r="V1340" i="14"/>
  <c r="M1341" i="14"/>
  <c r="N1341" i="14"/>
  <c r="S1341" i="14"/>
  <c r="V1341" i="14"/>
  <c r="M1342" i="14"/>
  <c r="N1342" i="14"/>
  <c r="S1342" i="14"/>
  <c r="V1342" i="14"/>
  <c r="M1343" i="14"/>
  <c r="N1343" i="14"/>
  <c r="S1343" i="14"/>
  <c r="V1343" i="14"/>
  <c r="M1344" i="14"/>
  <c r="N1344" i="14"/>
  <c r="S1344" i="14"/>
  <c r="V1344" i="14"/>
  <c r="M1345" i="14"/>
  <c r="N1345" i="14"/>
  <c r="S1345" i="14"/>
  <c r="V1345" i="14"/>
  <c r="M1346" i="14"/>
  <c r="N1346" i="14"/>
  <c r="S1346" i="14"/>
  <c r="V1346" i="14"/>
  <c r="M1347" i="14"/>
  <c r="N1347" i="14"/>
  <c r="S1347" i="14"/>
  <c r="V1347" i="14"/>
  <c r="M1348" i="14"/>
  <c r="N1348" i="14"/>
  <c r="S1348" i="14"/>
  <c r="V1348" i="14"/>
  <c r="M1349" i="14"/>
  <c r="N1349" i="14"/>
  <c r="S1349" i="14"/>
  <c r="V1349" i="14"/>
  <c r="M1350" i="14"/>
  <c r="N1350" i="14"/>
  <c r="S1350" i="14"/>
  <c r="V1350" i="14"/>
  <c r="M1351" i="14"/>
  <c r="N1351" i="14"/>
  <c r="S1351" i="14"/>
  <c r="V1351" i="14"/>
  <c r="M1352" i="14"/>
  <c r="N1352" i="14"/>
  <c r="S1352" i="14"/>
  <c r="V1352" i="14"/>
  <c r="M1353" i="14"/>
  <c r="N1353" i="14"/>
  <c r="S1353" i="14"/>
  <c r="V1353" i="14"/>
  <c r="M1354" i="14"/>
  <c r="N1354" i="14"/>
  <c r="S1354" i="14"/>
  <c r="V1354" i="14"/>
  <c r="M1355" i="14"/>
  <c r="N1355" i="14"/>
  <c r="S1355" i="14"/>
  <c r="V1355" i="14"/>
  <c r="M1356" i="14"/>
  <c r="N1356" i="14"/>
  <c r="S1356" i="14"/>
  <c r="V1356" i="14"/>
  <c r="M1357" i="14"/>
  <c r="N1357" i="14"/>
  <c r="S1357" i="14"/>
  <c r="V1357" i="14"/>
  <c r="M1358" i="14"/>
  <c r="N1358" i="14"/>
  <c r="S1358" i="14"/>
  <c r="V1358" i="14"/>
  <c r="M1359" i="14"/>
  <c r="N1359" i="14"/>
  <c r="S1359" i="14"/>
  <c r="V1359" i="14"/>
  <c r="M1360" i="14"/>
  <c r="N1360" i="14"/>
  <c r="S1360" i="14"/>
  <c r="V1360" i="14"/>
  <c r="M1361" i="14"/>
  <c r="N1361" i="14"/>
  <c r="S1361" i="14"/>
  <c r="V1361" i="14"/>
  <c r="M1362" i="14"/>
  <c r="N1362" i="14"/>
  <c r="S1362" i="14"/>
  <c r="V1362" i="14"/>
  <c r="M1363" i="14"/>
  <c r="N1363" i="14"/>
  <c r="S1363" i="14"/>
  <c r="V1363" i="14"/>
  <c r="M1364" i="14"/>
  <c r="N1364" i="14"/>
  <c r="S1364" i="14"/>
  <c r="V1364" i="14"/>
  <c r="M1365" i="14"/>
  <c r="N1365" i="14"/>
  <c r="S1365" i="14"/>
  <c r="V1365" i="14"/>
  <c r="M1366" i="14"/>
  <c r="N1366" i="14"/>
  <c r="S1366" i="14"/>
  <c r="V1366" i="14"/>
  <c r="M1367" i="14"/>
  <c r="N1367" i="14"/>
  <c r="S1367" i="14"/>
  <c r="V1367" i="14"/>
  <c r="M1368" i="14"/>
  <c r="N1368" i="14"/>
  <c r="S1368" i="14"/>
  <c r="V1368" i="14"/>
  <c r="M1369" i="14"/>
  <c r="N1369" i="14"/>
  <c r="S1369" i="14"/>
  <c r="V1369" i="14"/>
  <c r="M1370" i="14"/>
  <c r="N1370" i="14"/>
  <c r="S1370" i="14"/>
  <c r="V1370" i="14"/>
  <c r="M1371" i="14"/>
  <c r="N1371" i="14"/>
  <c r="S1371" i="14"/>
  <c r="V1371" i="14"/>
  <c r="M1372" i="14"/>
  <c r="N1372" i="14"/>
  <c r="S1372" i="14"/>
  <c r="V1372" i="14"/>
  <c r="M1373" i="14"/>
  <c r="N1373" i="14"/>
  <c r="S1373" i="14"/>
  <c r="V1373" i="14"/>
  <c r="M1374" i="14"/>
  <c r="N1374" i="14"/>
  <c r="S1374" i="14"/>
  <c r="V1374" i="14"/>
  <c r="M1375" i="14"/>
  <c r="N1375" i="14"/>
  <c r="S1375" i="14"/>
  <c r="V1375" i="14"/>
  <c r="M1376" i="14"/>
  <c r="N1376" i="14"/>
  <c r="S1376" i="14"/>
  <c r="V1376" i="14"/>
  <c r="M1377" i="14"/>
  <c r="N1377" i="14"/>
  <c r="S1377" i="14"/>
  <c r="V1377" i="14"/>
  <c r="M1378" i="14"/>
  <c r="N1378" i="14"/>
  <c r="S1378" i="14"/>
  <c r="V1378" i="14"/>
  <c r="M1379" i="14"/>
  <c r="N1379" i="14"/>
  <c r="S1379" i="14"/>
  <c r="V1379" i="14"/>
  <c r="M1380" i="14"/>
  <c r="N1380" i="14"/>
  <c r="S1380" i="14"/>
  <c r="V1380" i="14"/>
  <c r="M1381" i="14"/>
  <c r="N1381" i="14"/>
  <c r="S1381" i="14"/>
  <c r="V1381" i="14"/>
  <c r="M1382" i="14"/>
  <c r="N1382" i="14"/>
  <c r="S1382" i="14"/>
  <c r="V1382" i="14"/>
  <c r="M1383" i="14"/>
  <c r="N1383" i="14"/>
  <c r="S1383" i="14"/>
  <c r="V1383" i="14"/>
  <c r="M1384" i="14"/>
  <c r="N1384" i="14"/>
  <c r="S1384" i="14"/>
  <c r="V1384" i="14"/>
  <c r="M1385" i="14"/>
  <c r="N1385" i="14"/>
  <c r="S1385" i="14"/>
  <c r="V1385" i="14"/>
  <c r="M1386" i="14"/>
  <c r="N1386" i="14"/>
  <c r="S1386" i="14"/>
  <c r="V1386" i="14"/>
  <c r="M1387" i="14"/>
  <c r="N1387" i="14"/>
  <c r="S1387" i="14"/>
  <c r="V1387" i="14"/>
  <c r="M1388" i="14"/>
  <c r="N1388" i="14"/>
  <c r="S1388" i="14"/>
  <c r="V1388" i="14"/>
  <c r="M1389" i="14"/>
  <c r="N1389" i="14"/>
  <c r="S1389" i="14"/>
  <c r="V1389" i="14"/>
  <c r="M1390" i="14"/>
  <c r="N1390" i="14"/>
  <c r="S1390" i="14"/>
  <c r="V1390" i="14"/>
  <c r="M1391" i="14"/>
  <c r="N1391" i="14"/>
  <c r="S1391" i="14"/>
  <c r="V1391" i="14"/>
  <c r="M1392" i="14"/>
  <c r="N1392" i="14"/>
  <c r="S1392" i="14"/>
  <c r="V1392" i="14"/>
  <c r="M1393" i="14"/>
  <c r="N1393" i="14"/>
  <c r="S1393" i="14"/>
  <c r="V1393" i="14"/>
  <c r="M1394" i="14"/>
  <c r="N1394" i="14"/>
  <c r="S1394" i="14"/>
  <c r="V1394" i="14"/>
  <c r="M1395" i="14"/>
  <c r="N1395" i="14"/>
  <c r="S1395" i="14"/>
  <c r="V1395" i="14"/>
  <c r="M1396" i="14"/>
  <c r="N1396" i="14"/>
  <c r="S1396" i="14"/>
  <c r="V1396" i="14"/>
  <c r="M1397" i="14"/>
  <c r="N1397" i="14"/>
  <c r="S1397" i="14"/>
  <c r="V1397" i="14"/>
  <c r="M1398" i="14"/>
  <c r="N1398" i="14"/>
  <c r="S1398" i="14"/>
  <c r="V1398" i="14"/>
  <c r="M1399" i="14"/>
  <c r="N1399" i="14"/>
  <c r="S1399" i="14"/>
  <c r="V1399" i="14"/>
  <c r="M1400" i="14"/>
  <c r="N1400" i="14"/>
  <c r="S1400" i="14"/>
  <c r="V1400" i="14"/>
  <c r="M1401" i="14"/>
  <c r="N1401" i="14"/>
  <c r="S1401" i="14"/>
  <c r="V1401" i="14"/>
  <c r="M1402" i="14"/>
  <c r="N1402" i="14"/>
  <c r="S1402" i="14"/>
  <c r="V1402" i="14"/>
  <c r="M1403" i="14"/>
  <c r="N1403" i="14"/>
  <c r="S1403" i="14"/>
  <c r="V1403" i="14"/>
  <c r="M1404" i="14"/>
  <c r="N1404" i="14"/>
  <c r="S1404" i="14"/>
  <c r="V1404" i="14"/>
  <c r="M1405" i="14"/>
  <c r="N1405" i="14"/>
  <c r="S1405" i="14"/>
  <c r="V1405" i="14"/>
  <c r="M1406" i="14"/>
  <c r="N1406" i="14"/>
  <c r="S1406" i="14"/>
  <c r="V1406" i="14"/>
  <c r="M1407" i="14"/>
  <c r="N1407" i="14"/>
  <c r="S1407" i="14"/>
  <c r="V1407" i="14"/>
  <c r="M1408" i="14"/>
  <c r="N1408" i="14"/>
  <c r="S1408" i="14"/>
  <c r="V1408" i="14"/>
  <c r="M1409" i="14"/>
  <c r="N1409" i="14"/>
  <c r="S1409" i="14"/>
  <c r="V1409" i="14"/>
  <c r="M1410" i="14"/>
  <c r="N1410" i="14"/>
  <c r="S1410" i="14"/>
  <c r="V1410" i="14"/>
  <c r="M1411" i="14"/>
  <c r="N1411" i="14"/>
  <c r="S1411" i="14"/>
  <c r="V1411" i="14"/>
  <c r="M1412" i="14"/>
  <c r="N1412" i="14"/>
  <c r="S1412" i="14"/>
  <c r="V1412" i="14"/>
  <c r="M1413" i="14"/>
  <c r="N1413" i="14"/>
  <c r="S1413" i="14"/>
  <c r="V1413" i="14"/>
  <c r="M1414" i="14"/>
  <c r="N1414" i="14"/>
  <c r="S1414" i="14"/>
  <c r="V1414" i="14"/>
  <c r="M1415" i="14"/>
  <c r="N1415" i="14"/>
  <c r="S1415" i="14"/>
  <c r="V1415" i="14"/>
  <c r="M1416" i="14"/>
  <c r="N1416" i="14"/>
  <c r="S1416" i="14"/>
  <c r="V1416" i="14"/>
  <c r="M1417" i="14"/>
  <c r="N1417" i="14"/>
  <c r="S1417" i="14"/>
  <c r="V1417" i="14"/>
  <c r="M1418" i="14"/>
  <c r="N1418" i="14"/>
  <c r="S1418" i="14"/>
  <c r="V1418" i="14"/>
  <c r="M1419" i="14"/>
  <c r="N1419" i="14"/>
  <c r="S1419" i="14"/>
  <c r="V1419" i="14"/>
  <c r="M1420" i="14"/>
  <c r="N1420" i="14"/>
  <c r="S1420" i="14"/>
  <c r="V1420" i="14"/>
  <c r="M1421" i="14"/>
  <c r="N1421" i="14"/>
  <c r="S1421" i="14"/>
  <c r="V1421" i="14"/>
  <c r="M1422" i="14"/>
  <c r="N1422" i="14"/>
  <c r="S1422" i="14"/>
  <c r="V1422" i="14"/>
  <c r="M1423" i="14"/>
  <c r="N1423" i="14"/>
  <c r="S1423" i="14"/>
  <c r="V1423" i="14"/>
  <c r="M1424" i="14"/>
  <c r="N1424" i="14"/>
  <c r="S1424" i="14"/>
  <c r="V1424" i="14"/>
  <c r="M1425" i="14"/>
  <c r="N1425" i="14"/>
  <c r="S1425" i="14"/>
  <c r="V1425" i="14"/>
  <c r="M1426" i="14"/>
  <c r="N1426" i="14"/>
  <c r="S1426" i="14"/>
  <c r="V1426" i="14"/>
  <c r="M1427" i="14"/>
  <c r="N1427" i="14"/>
  <c r="S1427" i="14"/>
  <c r="V1427" i="14"/>
  <c r="M1428" i="14"/>
  <c r="N1428" i="14"/>
  <c r="S1428" i="14"/>
  <c r="V1428" i="14"/>
  <c r="M1429" i="14"/>
  <c r="N1429" i="14"/>
  <c r="S1429" i="14"/>
  <c r="V1429" i="14"/>
  <c r="M1430" i="14"/>
  <c r="N1430" i="14"/>
  <c r="S1430" i="14"/>
  <c r="V1430" i="14"/>
  <c r="M1431" i="14"/>
  <c r="N1431" i="14"/>
  <c r="S1431" i="14"/>
  <c r="V1431" i="14"/>
  <c r="M1432" i="14"/>
  <c r="N1432" i="14"/>
  <c r="S1432" i="14"/>
  <c r="V1432" i="14"/>
  <c r="M1433" i="14"/>
  <c r="N1433" i="14"/>
  <c r="S1433" i="14"/>
  <c r="V1433" i="14"/>
  <c r="M1434" i="14"/>
  <c r="N1434" i="14"/>
  <c r="S1434" i="14"/>
  <c r="V1434" i="14"/>
  <c r="M1435" i="14"/>
  <c r="N1435" i="14"/>
  <c r="S1435" i="14"/>
  <c r="V1435" i="14"/>
  <c r="M1436" i="14"/>
  <c r="N1436" i="14"/>
  <c r="S1436" i="14"/>
  <c r="V1436" i="14"/>
  <c r="M1437" i="14"/>
  <c r="N1437" i="14"/>
  <c r="S1437" i="14"/>
  <c r="V1437" i="14"/>
  <c r="M1438" i="14"/>
  <c r="N1438" i="14"/>
  <c r="S1438" i="14"/>
  <c r="V1438" i="14"/>
  <c r="M1439" i="14"/>
  <c r="N1439" i="14"/>
  <c r="S1439" i="14"/>
  <c r="V1439" i="14"/>
  <c r="M1440" i="14"/>
  <c r="N1440" i="14"/>
  <c r="S1440" i="14"/>
  <c r="V1440" i="14"/>
  <c r="M1441" i="14"/>
  <c r="N1441" i="14"/>
  <c r="S1441" i="14"/>
  <c r="V1441" i="14"/>
  <c r="M1442" i="14"/>
  <c r="N1442" i="14"/>
  <c r="S1442" i="14"/>
  <c r="V1442" i="14"/>
  <c r="M1443" i="14"/>
  <c r="N1443" i="14"/>
  <c r="S1443" i="14"/>
  <c r="V1443" i="14"/>
  <c r="M1444" i="14"/>
  <c r="N1444" i="14"/>
  <c r="S1444" i="14"/>
  <c r="V1444" i="14"/>
  <c r="M1445" i="14"/>
  <c r="N1445" i="14"/>
  <c r="S1445" i="14"/>
  <c r="V1445" i="14"/>
  <c r="M1446" i="14"/>
  <c r="N1446" i="14"/>
  <c r="S1446" i="14"/>
  <c r="V1446" i="14"/>
  <c r="M1447" i="14"/>
  <c r="N1447" i="14"/>
  <c r="S1447" i="14"/>
  <c r="V1447" i="14"/>
  <c r="M1448" i="14"/>
  <c r="N1448" i="14"/>
  <c r="S1448" i="14"/>
  <c r="V1448" i="14"/>
  <c r="M1449" i="14"/>
  <c r="N1449" i="14"/>
  <c r="S1449" i="14"/>
  <c r="V1449" i="14"/>
  <c r="M1450" i="14"/>
  <c r="N1450" i="14"/>
  <c r="S1450" i="14"/>
  <c r="V1450" i="14"/>
  <c r="M1451" i="14"/>
  <c r="N1451" i="14"/>
  <c r="S1451" i="14"/>
  <c r="V1451" i="14"/>
  <c r="M1452" i="14"/>
  <c r="N1452" i="14"/>
  <c r="S1452" i="14"/>
  <c r="V1452" i="14"/>
  <c r="M1453" i="14"/>
  <c r="N1453" i="14"/>
  <c r="S1453" i="14"/>
  <c r="V1453" i="14"/>
  <c r="M1454" i="14"/>
  <c r="N1454" i="14"/>
  <c r="S1454" i="14"/>
  <c r="V1454" i="14"/>
  <c r="K4" i="8"/>
  <c r="P2" i="52"/>
  <c r="Q2" i="52"/>
  <c r="R2" i="52"/>
  <c r="P3" i="52"/>
  <c r="Q3" i="52"/>
  <c r="R3" i="52"/>
  <c r="P4" i="52"/>
  <c r="Q4" i="52"/>
  <c r="R4" i="52"/>
  <c r="P5" i="52"/>
  <c r="Q5" i="52"/>
  <c r="R5" i="52"/>
  <c r="P6" i="52"/>
  <c r="Q6" i="52"/>
  <c r="R6" i="52"/>
  <c r="P7" i="52"/>
  <c r="Q7" i="52"/>
  <c r="R7" i="52"/>
  <c r="P8" i="52"/>
  <c r="Q8" i="52"/>
  <c r="R8" i="52"/>
  <c r="P9" i="52"/>
  <c r="Q9" i="52"/>
  <c r="R9" i="52"/>
  <c r="P10" i="52"/>
  <c r="Q10" i="52"/>
  <c r="R10" i="52"/>
  <c r="P11" i="52"/>
  <c r="Q11" i="52"/>
  <c r="R11" i="52"/>
  <c r="P12" i="52"/>
  <c r="Q12" i="52"/>
  <c r="R12" i="52"/>
  <c r="P13" i="52"/>
  <c r="Q13" i="52"/>
  <c r="R13" i="52"/>
  <c r="P14" i="52"/>
  <c r="Q14" i="52"/>
  <c r="R14" i="52"/>
  <c r="P15" i="52"/>
  <c r="Q15" i="52"/>
  <c r="R15" i="52"/>
  <c r="P16" i="52"/>
  <c r="Q16" i="52"/>
  <c r="R16" i="52"/>
  <c r="P17" i="52"/>
  <c r="Q17" i="52"/>
  <c r="R17" i="52"/>
  <c r="P18" i="52"/>
  <c r="Q18" i="52"/>
  <c r="R18" i="52"/>
  <c r="P19" i="52"/>
  <c r="Q19" i="52"/>
  <c r="R19" i="52"/>
  <c r="P20" i="52"/>
  <c r="Q20" i="52"/>
  <c r="R20" i="52"/>
  <c r="P21" i="52"/>
  <c r="Q21" i="52"/>
  <c r="R21" i="52"/>
  <c r="P22" i="52"/>
  <c r="Q22" i="52"/>
  <c r="R22" i="52"/>
  <c r="P23" i="52"/>
  <c r="Q23" i="52"/>
  <c r="R23" i="52"/>
  <c r="P24" i="52"/>
  <c r="Q24" i="52"/>
  <c r="R24" i="52"/>
  <c r="P25" i="52"/>
  <c r="Q25" i="52"/>
  <c r="R25" i="52"/>
  <c r="P26" i="52"/>
  <c r="Q26" i="52"/>
  <c r="R26" i="52"/>
  <c r="P27" i="52"/>
  <c r="Q27" i="52"/>
  <c r="R27" i="52"/>
  <c r="P28" i="52"/>
  <c r="Q28" i="52"/>
  <c r="R28" i="52"/>
  <c r="P29" i="52"/>
  <c r="Q29" i="52"/>
  <c r="R29" i="52"/>
  <c r="P30" i="52"/>
  <c r="Q30" i="52"/>
  <c r="R30" i="52"/>
  <c r="P31" i="52"/>
  <c r="Q31" i="52"/>
  <c r="R31" i="52"/>
  <c r="P32" i="52"/>
  <c r="Q32" i="52"/>
  <c r="R32" i="52"/>
  <c r="P33" i="52"/>
  <c r="Q33" i="52"/>
  <c r="R33" i="52"/>
  <c r="P34" i="52"/>
  <c r="Q34" i="52"/>
  <c r="R34" i="52"/>
  <c r="P35" i="52"/>
  <c r="Q35" i="52"/>
  <c r="R35" i="52"/>
  <c r="P36" i="52"/>
  <c r="Q36" i="52"/>
  <c r="R36" i="52"/>
  <c r="P37" i="52"/>
  <c r="Q37" i="52"/>
  <c r="R37" i="52"/>
  <c r="P38" i="52"/>
  <c r="Q38" i="52"/>
  <c r="R38" i="52"/>
  <c r="P39" i="52"/>
  <c r="Q39" i="52"/>
  <c r="R39" i="52"/>
  <c r="P40" i="52"/>
  <c r="Q40" i="52"/>
  <c r="R40" i="52"/>
  <c r="P41" i="52"/>
  <c r="Q41" i="52"/>
  <c r="R41" i="52"/>
  <c r="P42" i="52"/>
  <c r="Q42" i="52"/>
  <c r="R42" i="52"/>
  <c r="P43" i="52"/>
  <c r="Q43" i="52"/>
  <c r="R43" i="52"/>
  <c r="P44" i="52"/>
  <c r="Q44" i="52"/>
  <c r="R44" i="52"/>
  <c r="P45" i="52"/>
  <c r="Q45" i="52"/>
  <c r="R45" i="52"/>
  <c r="P46" i="52"/>
  <c r="Q46" i="52"/>
  <c r="R46" i="52"/>
  <c r="T2" i="5"/>
  <c r="K22" i="25"/>
  <c r="U2" i="5"/>
  <c r="AL2" i="5"/>
  <c r="BF2" i="5"/>
  <c r="BG2" i="5"/>
  <c r="BO2" i="5"/>
  <c r="T3" i="5"/>
  <c r="U3" i="5"/>
  <c r="AQ3" i="5"/>
  <c r="H170" i="25"/>
  <c r="L170" i="25"/>
  <c r="AR3" i="5"/>
  <c r="AS3" i="5"/>
  <c r="J170" i="25"/>
  <c r="M170" i="25"/>
  <c r="BF3" i="5"/>
  <c r="BG3" i="5"/>
  <c r="BO3" i="5"/>
  <c r="BR3" i="5"/>
  <c r="BS3" i="5"/>
  <c r="BX3" i="5"/>
  <c r="BY3" i="5"/>
  <c r="T4" i="5"/>
  <c r="AL4" i="5"/>
  <c r="U4" i="5"/>
  <c r="AQ4" i="5"/>
  <c r="AR4" i="5"/>
  <c r="AS4" i="5"/>
  <c r="J108" i="25"/>
  <c r="BF4" i="5"/>
  <c r="BG4" i="5"/>
  <c r="BO4" i="5"/>
  <c r="T5" i="5"/>
  <c r="U5" i="5"/>
  <c r="AL5" i="5"/>
  <c r="AQ5" i="5"/>
  <c r="AR5" i="5"/>
  <c r="AS5" i="5"/>
  <c r="BF5" i="5"/>
  <c r="BG5" i="5"/>
  <c r="BO5" i="5"/>
  <c r="T6" i="5"/>
  <c r="K13" i="25"/>
  <c r="U6" i="5"/>
  <c r="AL6" i="5"/>
  <c r="AQ6" i="5"/>
  <c r="AR6" i="5"/>
  <c r="BF6" i="5"/>
  <c r="BG6" i="5"/>
  <c r="BO6" i="5"/>
  <c r="T7" i="5"/>
  <c r="AL7" i="5"/>
  <c r="U7" i="5"/>
  <c r="AQ7" i="5"/>
  <c r="AR7" i="5"/>
  <c r="AS7" i="5"/>
  <c r="BF7" i="5"/>
  <c r="BG7" i="5"/>
  <c r="BO7" i="5"/>
  <c r="T8" i="5"/>
  <c r="K11" i="25"/>
  <c r="U8" i="5"/>
  <c r="AQ8" i="5"/>
  <c r="AR8" i="5"/>
  <c r="AS8" i="5"/>
  <c r="BF8" i="5"/>
  <c r="BG8" i="5"/>
  <c r="BO8" i="5"/>
  <c r="T9" i="5"/>
  <c r="AL9" i="5"/>
  <c r="U9" i="5"/>
  <c r="AQ9" i="5"/>
  <c r="AR9" i="5"/>
  <c r="AS9" i="5"/>
  <c r="BF9" i="5"/>
  <c r="BG9" i="5"/>
  <c r="BO9" i="5"/>
  <c r="T10" i="5"/>
  <c r="U10" i="5"/>
  <c r="AQ10" i="5"/>
  <c r="H96" i="25"/>
  <c r="H230" i="25"/>
  <c r="AR10" i="5"/>
  <c r="AS10" i="5"/>
  <c r="J96" i="25"/>
  <c r="M96" i="25"/>
  <c r="BF10" i="5"/>
  <c r="BG10" i="5"/>
  <c r="BO10" i="5"/>
  <c r="T11" i="5"/>
  <c r="K25" i="25"/>
  <c r="U11" i="5"/>
  <c r="AQ11" i="5"/>
  <c r="AR11" i="5"/>
  <c r="BF11" i="5"/>
  <c r="BG11" i="5"/>
  <c r="BO11" i="5"/>
  <c r="T12" i="5"/>
  <c r="U12" i="5"/>
  <c r="AL12" i="5"/>
  <c r="AQ12" i="5"/>
  <c r="AR12" i="5"/>
  <c r="BF12" i="5"/>
  <c r="BG12" i="5"/>
  <c r="BO12" i="5"/>
  <c r="T13" i="5"/>
  <c r="AL13" i="5"/>
  <c r="U13" i="5"/>
  <c r="AQ13" i="5"/>
  <c r="AR13" i="5"/>
  <c r="BF13" i="5"/>
  <c r="BG13" i="5"/>
  <c r="BO13" i="5"/>
  <c r="T14" i="5"/>
  <c r="AL14" i="5"/>
  <c r="U14" i="5"/>
  <c r="AQ14" i="5"/>
  <c r="AR14" i="5"/>
  <c r="BF14" i="5"/>
  <c r="BG14" i="5"/>
  <c r="BO14" i="5"/>
  <c r="T15" i="5"/>
  <c r="AL15" i="5"/>
  <c r="U15" i="5"/>
  <c r="AQ15" i="5"/>
  <c r="AR15" i="5"/>
  <c r="BF15" i="5"/>
  <c r="BG15" i="5"/>
  <c r="BO15" i="5"/>
  <c r="T16" i="5"/>
  <c r="U16" i="5"/>
  <c r="AL16" i="5"/>
  <c r="AQ16" i="5"/>
  <c r="AR16" i="5"/>
  <c r="BF16" i="5"/>
  <c r="BG16" i="5"/>
  <c r="BO16" i="5"/>
  <c r="T17" i="5"/>
  <c r="U17" i="5"/>
  <c r="AL17" i="5"/>
  <c r="AQ17" i="5"/>
  <c r="AR17" i="5"/>
  <c r="BF17" i="5"/>
  <c r="BG17" i="5"/>
  <c r="BO17" i="5"/>
  <c r="T18" i="5"/>
  <c r="AL18" i="5"/>
  <c r="U18" i="5"/>
  <c r="AQ18" i="5"/>
  <c r="AR18" i="5"/>
  <c r="BF18" i="5"/>
  <c r="BG18" i="5"/>
  <c r="BO18" i="5"/>
  <c r="T19" i="5"/>
  <c r="AL19" i="5"/>
  <c r="U19" i="5"/>
  <c r="AQ19" i="5"/>
  <c r="AR19" i="5"/>
  <c r="BF19" i="5"/>
  <c r="BG19" i="5"/>
  <c r="BO19" i="5"/>
  <c r="T20" i="5"/>
  <c r="U20" i="5"/>
  <c r="AL20" i="5"/>
  <c r="AQ20" i="5"/>
  <c r="AR20" i="5"/>
  <c r="BF20" i="5"/>
  <c r="BG20" i="5"/>
  <c r="BO20" i="5"/>
  <c r="T21" i="5"/>
  <c r="U21" i="5"/>
  <c r="AL21" i="5"/>
  <c r="AQ21" i="5"/>
  <c r="AR21" i="5"/>
  <c r="BF21" i="5"/>
  <c r="BG21" i="5"/>
  <c r="BO21" i="5"/>
  <c r="T22" i="5"/>
  <c r="AL22" i="5"/>
  <c r="U22" i="5"/>
  <c r="AQ22" i="5"/>
  <c r="AR22" i="5"/>
  <c r="BF22" i="5"/>
  <c r="BG22" i="5"/>
  <c r="BO22" i="5"/>
  <c r="T23" i="5"/>
  <c r="U23" i="5"/>
  <c r="AL23" i="5"/>
  <c r="AQ23" i="5"/>
  <c r="AR23" i="5"/>
  <c r="BF23" i="5"/>
  <c r="BG23" i="5"/>
  <c r="BO23" i="5"/>
  <c r="T24" i="5"/>
  <c r="U24" i="5"/>
  <c r="AL24" i="5"/>
  <c r="AQ24" i="5"/>
  <c r="AR24" i="5"/>
  <c r="BF24" i="5"/>
  <c r="BG24" i="5"/>
  <c r="BO24" i="5"/>
  <c r="T25" i="5"/>
  <c r="U25" i="5"/>
  <c r="AL25" i="5"/>
  <c r="AQ25" i="5"/>
  <c r="AR25" i="5"/>
  <c r="BF25" i="5"/>
  <c r="BG25" i="5"/>
  <c r="BO25" i="5"/>
  <c r="T26" i="5"/>
  <c r="U26" i="5"/>
  <c r="AQ26" i="5"/>
  <c r="AR26" i="5"/>
  <c r="BF26" i="5"/>
  <c r="BG26" i="5"/>
  <c r="BO26" i="5"/>
  <c r="T27" i="5"/>
  <c r="U27" i="5"/>
  <c r="AL27" i="5"/>
  <c r="AQ27" i="5"/>
  <c r="AR27" i="5"/>
  <c r="BF27" i="5"/>
  <c r="BG27" i="5"/>
  <c r="BO27" i="5"/>
  <c r="T28" i="5"/>
  <c r="U28" i="5"/>
  <c r="AL28" i="5"/>
  <c r="AQ28" i="5"/>
  <c r="AR28" i="5"/>
  <c r="BF28" i="5"/>
  <c r="BG28" i="5"/>
  <c r="BO28" i="5"/>
  <c r="T29" i="5"/>
  <c r="AL29" i="5"/>
  <c r="U29" i="5"/>
  <c r="AQ29" i="5"/>
  <c r="AR29" i="5"/>
  <c r="BF29" i="5"/>
  <c r="BG29" i="5"/>
  <c r="BO29" i="5"/>
  <c r="T30" i="5"/>
  <c r="AL30" i="5"/>
  <c r="U30" i="5"/>
  <c r="AQ30" i="5"/>
  <c r="AR30" i="5"/>
  <c r="BF30" i="5"/>
  <c r="BG30" i="5"/>
  <c r="BO30" i="5"/>
  <c r="T31" i="5"/>
  <c r="U31" i="5"/>
  <c r="AL31" i="5"/>
  <c r="AQ31" i="5"/>
  <c r="AR31" i="5"/>
  <c r="BF31" i="5"/>
  <c r="BG31" i="5"/>
  <c r="BO31" i="5"/>
  <c r="T32" i="5"/>
  <c r="U32" i="5"/>
  <c r="AL32" i="5"/>
  <c r="AQ32" i="5"/>
  <c r="AR32" i="5"/>
  <c r="BF32" i="5"/>
  <c r="BG32" i="5"/>
  <c r="BO32" i="5"/>
  <c r="T33" i="5"/>
  <c r="AL33" i="5"/>
  <c r="U33" i="5"/>
  <c r="AQ33" i="5"/>
  <c r="AR33" i="5"/>
  <c r="BF33" i="5"/>
  <c r="BG33" i="5"/>
  <c r="BO33" i="5"/>
  <c r="T34" i="5"/>
  <c r="AL34" i="5"/>
  <c r="U34" i="5"/>
  <c r="AQ34" i="5"/>
  <c r="AR34" i="5"/>
  <c r="BF34" i="5"/>
  <c r="BG34" i="5"/>
  <c r="BO34" i="5"/>
  <c r="T35" i="5"/>
  <c r="AL35" i="5"/>
  <c r="U35" i="5"/>
  <c r="AQ35" i="5"/>
  <c r="AR35" i="5"/>
  <c r="BF35" i="5"/>
  <c r="BG35" i="5"/>
  <c r="BO35" i="5"/>
  <c r="T36" i="5"/>
  <c r="U36" i="5"/>
  <c r="AL36" i="5"/>
  <c r="AQ36" i="5"/>
  <c r="AR36" i="5"/>
  <c r="BF36" i="5"/>
  <c r="BG36" i="5"/>
  <c r="BO36" i="5"/>
  <c r="T37" i="5"/>
  <c r="U37" i="5"/>
  <c r="AL37" i="5"/>
  <c r="AQ37" i="5"/>
  <c r="AR37" i="5"/>
  <c r="BF37" i="5"/>
  <c r="BG37" i="5"/>
  <c r="BO37" i="5"/>
  <c r="T38" i="5"/>
  <c r="U38" i="5"/>
  <c r="AQ38" i="5"/>
  <c r="AR38" i="5"/>
  <c r="BF38" i="5"/>
  <c r="BG38" i="5"/>
  <c r="BO38" i="5"/>
  <c r="T39" i="5"/>
  <c r="U39" i="5"/>
  <c r="AL39" i="5"/>
  <c r="AQ39" i="5"/>
  <c r="AR39" i="5"/>
  <c r="BF39" i="5"/>
  <c r="BG39" i="5"/>
  <c r="BO39" i="5"/>
  <c r="T40" i="5"/>
  <c r="U40" i="5"/>
  <c r="AL40" i="5"/>
  <c r="AQ40" i="5"/>
  <c r="AR40" i="5"/>
  <c r="BF40" i="5"/>
  <c r="BG40" i="5"/>
  <c r="BO40" i="5"/>
  <c r="T41" i="5"/>
  <c r="AL41" i="5"/>
  <c r="U41" i="5"/>
  <c r="AQ41" i="5"/>
  <c r="AR41" i="5"/>
  <c r="BF41" i="5"/>
  <c r="BG41" i="5"/>
  <c r="BO41" i="5"/>
  <c r="T42" i="5"/>
  <c r="U42" i="5"/>
  <c r="AQ42" i="5"/>
  <c r="AR42" i="5"/>
  <c r="BF42" i="5"/>
  <c r="BG42" i="5"/>
  <c r="BO42" i="5"/>
  <c r="T43" i="5"/>
  <c r="U43" i="5"/>
  <c r="AL43" i="5"/>
  <c r="AQ43" i="5"/>
  <c r="AR43" i="5"/>
  <c r="BF43" i="5"/>
  <c r="BG43" i="5"/>
  <c r="BO43" i="5"/>
  <c r="T44" i="5"/>
  <c r="U44" i="5"/>
  <c r="AL44" i="5"/>
  <c r="AQ44" i="5"/>
  <c r="AR44" i="5"/>
  <c r="BF44" i="5"/>
  <c r="BG44" i="5"/>
  <c r="BO44" i="5"/>
  <c r="T45" i="5"/>
  <c r="U45" i="5"/>
  <c r="AQ45" i="5"/>
  <c r="AR45" i="5"/>
  <c r="BF45" i="5"/>
  <c r="BG45" i="5"/>
  <c r="BO45" i="5"/>
  <c r="T46" i="5"/>
  <c r="AL46" i="5"/>
  <c r="U46" i="5"/>
  <c r="AQ46" i="5"/>
  <c r="AR46" i="5"/>
  <c r="BF46" i="5"/>
  <c r="BG46" i="5"/>
  <c r="BO46" i="5"/>
  <c r="T47" i="5"/>
  <c r="U47" i="5"/>
  <c r="AL47" i="5"/>
  <c r="AQ47" i="5"/>
  <c r="AR47" i="5"/>
  <c r="BF47" i="5"/>
  <c r="BG47" i="5"/>
  <c r="BO47" i="5"/>
  <c r="T48" i="5"/>
  <c r="U48" i="5"/>
  <c r="AL48" i="5"/>
  <c r="AQ48" i="5"/>
  <c r="AR48" i="5"/>
  <c r="BF48" i="5"/>
  <c r="BG48" i="5"/>
  <c r="BO48" i="5"/>
  <c r="T49" i="5"/>
  <c r="AL49" i="5"/>
  <c r="U49" i="5"/>
  <c r="AQ49" i="5"/>
  <c r="AR49" i="5"/>
  <c r="BF49" i="5"/>
  <c r="BG49" i="5"/>
  <c r="BO49" i="5"/>
  <c r="T50" i="5"/>
  <c r="AL50" i="5"/>
  <c r="U50" i="5"/>
  <c r="AQ50" i="5"/>
  <c r="AR50" i="5"/>
  <c r="BF50" i="5"/>
  <c r="BG50" i="5"/>
  <c r="BO50" i="5"/>
  <c r="T51" i="5"/>
  <c r="AL51" i="5"/>
  <c r="U51" i="5"/>
  <c r="AQ51" i="5"/>
  <c r="AR51" i="5"/>
  <c r="BF51" i="5"/>
  <c r="BG51" i="5"/>
  <c r="BO51" i="5"/>
  <c r="T52" i="5"/>
  <c r="U52" i="5"/>
  <c r="AL52" i="5"/>
  <c r="AQ52" i="5"/>
  <c r="AR52" i="5"/>
  <c r="BF52" i="5"/>
  <c r="BG52" i="5"/>
  <c r="BO52" i="5"/>
  <c r="T53" i="5"/>
  <c r="U53" i="5"/>
  <c r="AL53" i="5"/>
  <c r="AQ53" i="5"/>
  <c r="AR53" i="5"/>
  <c r="BF53" i="5"/>
  <c r="BG53" i="5"/>
  <c r="BO53" i="5"/>
  <c r="T54" i="5"/>
  <c r="AL54" i="5"/>
  <c r="U54" i="5"/>
  <c r="AQ54" i="5"/>
  <c r="AR54" i="5"/>
  <c r="BF54" i="5"/>
  <c r="BG54" i="5"/>
  <c r="BO54" i="5"/>
  <c r="T55" i="5"/>
  <c r="AL55" i="5"/>
  <c r="U55" i="5"/>
  <c r="AQ55" i="5"/>
  <c r="AR55" i="5"/>
  <c r="BF55" i="5"/>
  <c r="BG55" i="5"/>
  <c r="BO55" i="5"/>
  <c r="T56" i="5"/>
  <c r="U56" i="5"/>
  <c r="AL56" i="5"/>
  <c r="AQ56" i="5"/>
  <c r="AR56" i="5"/>
  <c r="BF56" i="5"/>
  <c r="BG56" i="5"/>
  <c r="BO56" i="5"/>
  <c r="T57" i="5"/>
  <c r="AL57" i="5"/>
  <c r="U57" i="5"/>
  <c r="AQ57" i="5"/>
  <c r="AR57" i="5"/>
  <c r="BF57" i="5"/>
  <c r="BG57" i="5"/>
  <c r="BO57" i="5"/>
  <c r="T58" i="5"/>
  <c r="U58" i="5"/>
  <c r="AQ58" i="5"/>
  <c r="AR58" i="5"/>
  <c r="BF58" i="5"/>
  <c r="BG58" i="5"/>
  <c r="BO58" i="5"/>
  <c r="T59" i="5"/>
  <c r="U59" i="5"/>
  <c r="AL59" i="5"/>
  <c r="AQ59" i="5"/>
  <c r="AR59" i="5"/>
  <c r="BF59" i="5"/>
  <c r="BG59" i="5"/>
  <c r="BO59" i="5"/>
  <c r="T60" i="5"/>
  <c r="U60" i="5"/>
  <c r="AL60" i="5"/>
  <c r="AQ60" i="5"/>
  <c r="AR60" i="5"/>
  <c r="BF60" i="5"/>
  <c r="BG60" i="5"/>
  <c r="BO60" i="5"/>
  <c r="T61" i="5"/>
  <c r="AL61" i="5"/>
  <c r="U61" i="5"/>
  <c r="AQ61" i="5"/>
  <c r="AR61" i="5"/>
  <c r="BF61" i="5"/>
  <c r="BG61" i="5"/>
  <c r="BO61" i="5"/>
  <c r="T62" i="5"/>
  <c r="AL62" i="5"/>
  <c r="U62" i="5"/>
  <c r="AQ62" i="5"/>
  <c r="AR62" i="5"/>
  <c r="BF62" i="5"/>
  <c r="BG62" i="5"/>
  <c r="BO62" i="5"/>
  <c r="T63" i="5"/>
  <c r="AL63" i="5"/>
  <c r="U63" i="5"/>
  <c r="AQ63" i="5"/>
  <c r="AR63" i="5"/>
  <c r="BF63" i="5"/>
  <c r="BG63" i="5"/>
  <c r="BO63" i="5"/>
  <c r="T64" i="5"/>
  <c r="U64" i="5"/>
  <c r="AL64" i="5"/>
  <c r="AQ64" i="5"/>
  <c r="AR64" i="5"/>
  <c r="BF64" i="5"/>
  <c r="BG64" i="5"/>
  <c r="BO64" i="5"/>
  <c r="T65" i="5"/>
  <c r="U65" i="5"/>
  <c r="AL65" i="5"/>
  <c r="AQ65" i="5"/>
  <c r="AR65" i="5"/>
  <c r="BF65" i="5"/>
  <c r="BG65" i="5"/>
  <c r="BO65" i="5"/>
  <c r="T66" i="5"/>
  <c r="U66" i="5"/>
  <c r="AQ66" i="5"/>
  <c r="AR66" i="5"/>
  <c r="BF66" i="5"/>
  <c r="BG66" i="5"/>
  <c r="BO66" i="5"/>
  <c r="T67" i="5"/>
  <c r="AL67" i="5"/>
  <c r="U67" i="5"/>
  <c r="AQ67" i="5"/>
  <c r="AR67" i="5"/>
  <c r="BF67" i="5"/>
  <c r="BG67" i="5"/>
  <c r="BO67" i="5"/>
  <c r="T68" i="5"/>
  <c r="U68" i="5"/>
  <c r="AL68" i="5"/>
  <c r="AQ68" i="5"/>
  <c r="AR68" i="5"/>
  <c r="BF68" i="5"/>
  <c r="BG68" i="5"/>
  <c r="BO68" i="5"/>
  <c r="T69" i="5"/>
  <c r="U69" i="5"/>
  <c r="AL69" i="5"/>
  <c r="AQ69" i="5"/>
  <c r="AR69" i="5"/>
  <c r="BF69" i="5"/>
  <c r="BG69" i="5"/>
  <c r="BO69" i="5"/>
  <c r="T70" i="5"/>
  <c r="AL70" i="5"/>
  <c r="U70" i="5"/>
  <c r="AQ70" i="5"/>
  <c r="AR70" i="5"/>
  <c r="BF70" i="5"/>
  <c r="BG70" i="5"/>
  <c r="BO70" i="5"/>
  <c r="T71" i="5"/>
  <c r="AL71" i="5"/>
  <c r="U71" i="5"/>
  <c r="AQ71" i="5"/>
  <c r="AR71" i="5"/>
  <c r="BF71" i="5"/>
  <c r="BG71" i="5"/>
  <c r="BO71" i="5"/>
  <c r="T72" i="5"/>
  <c r="U72" i="5"/>
  <c r="AL72" i="5"/>
  <c r="AQ72" i="5"/>
  <c r="AR72" i="5"/>
  <c r="BF72" i="5"/>
  <c r="BG72" i="5"/>
  <c r="BO72" i="5"/>
  <c r="T73" i="5"/>
  <c r="U73" i="5"/>
  <c r="AL73" i="5"/>
  <c r="AQ73" i="5"/>
  <c r="AR73" i="5"/>
  <c r="BF73" i="5"/>
  <c r="BG73" i="5"/>
  <c r="BO73" i="5"/>
  <c r="T74" i="5"/>
  <c r="U74" i="5"/>
  <c r="AQ74" i="5"/>
  <c r="AR74" i="5"/>
  <c r="BF74" i="5"/>
  <c r="BG74" i="5"/>
  <c r="BO74" i="5"/>
  <c r="T75" i="5"/>
  <c r="U75" i="5"/>
  <c r="AL75" i="5"/>
  <c r="AQ75" i="5"/>
  <c r="AR75" i="5"/>
  <c r="BF75" i="5"/>
  <c r="BG75" i="5"/>
  <c r="BO75" i="5"/>
  <c r="T76" i="5"/>
  <c r="U76" i="5"/>
  <c r="AL76" i="5"/>
  <c r="AQ76" i="5"/>
  <c r="AR76" i="5"/>
  <c r="BF76" i="5"/>
  <c r="BG76" i="5"/>
  <c r="BO76" i="5"/>
  <c r="T77" i="5"/>
  <c r="AL77" i="5"/>
  <c r="U77" i="5"/>
  <c r="AQ77" i="5"/>
  <c r="AR77" i="5"/>
  <c r="BF77" i="5"/>
  <c r="BG77" i="5"/>
  <c r="BO77" i="5"/>
  <c r="T78" i="5"/>
  <c r="AL78" i="5"/>
  <c r="U78" i="5"/>
  <c r="AQ78" i="5"/>
  <c r="AR78" i="5"/>
  <c r="BF78" i="5"/>
  <c r="BG78" i="5"/>
  <c r="BO78" i="5"/>
  <c r="T79" i="5"/>
  <c r="AL79" i="5"/>
  <c r="U79" i="5"/>
  <c r="AQ79" i="5"/>
  <c r="AR79" i="5"/>
  <c r="BF79" i="5"/>
  <c r="BG79" i="5"/>
  <c r="BO79" i="5"/>
  <c r="T80" i="5"/>
  <c r="U80" i="5"/>
  <c r="AL80" i="5"/>
  <c r="AQ80" i="5"/>
  <c r="AR80" i="5"/>
  <c r="BF80" i="5"/>
  <c r="BG80" i="5"/>
  <c r="BO80" i="5"/>
  <c r="T81" i="5"/>
  <c r="U81" i="5"/>
  <c r="AL81" i="5"/>
  <c r="AQ81" i="5"/>
  <c r="AR81" i="5"/>
  <c r="BF81" i="5"/>
  <c r="BG81" i="5"/>
  <c r="BO81" i="5"/>
  <c r="T82" i="5"/>
  <c r="AL82" i="5"/>
  <c r="U82" i="5"/>
  <c r="AQ82" i="5"/>
  <c r="AR82" i="5"/>
  <c r="BF82" i="5"/>
  <c r="BG82" i="5"/>
  <c r="BO82" i="5"/>
  <c r="T83" i="5"/>
  <c r="AL83" i="5"/>
  <c r="U83" i="5"/>
  <c r="AQ83" i="5"/>
  <c r="AR83" i="5"/>
  <c r="BF83" i="5"/>
  <c r="BG83" i="5"/>
  <c r="BO83" i="5"/>
  <c r="T84" i="5"/>
  <c r="U84" i="5"/>
  <c r="AL84" i="5"/>
  <c r="AQ84" i="5"/>
  <c r="AR84" i="5"/>
  <c r="BF84" i="5"/>
  <c r="BG84" i="5"/>
  <c r="BO84" i="5"/>
  <c r="T85" i="5"/>
  <c r="U85" i="5"/>
  <c r="AL85" i="5"/>
  <c r="AQ85" i="5"/>
  <c r="AR85" i="5"/>
  <c r="BF85" i="5"/>
  <c r="BG85" i="5"/>
  <c r="BO85" i="5"/>
  <c r="T86" i="5"/>
  <c r="AL86" i="5"/>
  <c r="U86" i="5"/>
  <c r="AQ86" i="5"/>
  <c r="AR86" i="5"/>
  <c r="BF86" i="5"/>
  <c r="BG86" i="5"/>
  <c r="BO86" i="5"/>
  <c r="T87" i="5"/>
  <c r="U87" i="5"/>
  <c r="AL87" i="5"/>
  <c r="AQ87" i="5"/>
  <c r="AR87" i="5"/>
  <c r="BF87" i="5"/>
  <c r="BG87" i="5"/>
  <c r="BO87" i="5"/>
  <c r="T88" i="5"/>
  <c r="U88" i="5"/>
  <c r="AL88" i="5"/>
  <c r="AQ88" i="5"/>
  <c r="AR88" i="5"/>
  <c r="BF88" i="5"/>
  <c r="BG88" i="5"/>
  <c r="BO88" i="5"/>
  <c r="T89" i="5"/>
  <c r="U89" i="5"/>
  <c r="AL89" i="5"/>
  <c r="AQ89" i="5"/>
  <c r="AR89" i="5"/>
  <c r="BF89" i="5"/>
  <c r="BG89" i="5"/>
  <c r="BO89" i="5"/>
  <c r="T90" i="5"/>
  <c r="U90" i="5"/>
  <c r="AQ90" i="5"/>
  <c r="AR90" i="5"/>
  <c r="BF90" i="5"/>
  <c r="BG90" i="5"/>
  <c r="BO90" i="5"/>
  <c r="T91" i="5"/>
  <c r="U91" i="5"/>
  <c r="AL91" i="5"/>
  <c r="AQ91" i="5"/>
  <c r="AR91" i="5"/>
  <c r="BF91" i="5"/>
  <c r="BG91" i="5"/>
  <c r="BO91" i="5"/>
  <c r="T92" i="5"/>
  <c r="U92" i="5"/>
  <c r="AL92" i="5"/>
  <c r="AQ92" i="5"/>
  <c r="AR92" i="5"/>
  <c r="BF92" i="5"/>
  <c r="BG92" i="5"/>
  <c r="BO92" i="5"/>
  <c r="T93" i="5"/>
  <c r="AL93" i="5"/>
  <c r="U93" i="5"/>
  <c r="AQ93" i="5"/>
  <c r="AR93" i="5"/>
  <c r="BF93" i="5"/>
  <c r="BG93" i="5"/>
  <c r="BO93" i="5"/>
  <c r="T94" i="5"/>
  <c r="AL94" i="5"/>
  <c r="U94" i="5"/>
  <c r="AQ94" i="5"/>
  <c r="AR94" i="5"/>
  <c r="BF94" i="5"/>
  <c r="BG94" i="5"/>
  <c r="BO94" i="5"/>
  <c r="T95" i="5"/>
  <c r="U95" i="5"/>
  <c r="AL95" i="5"/>
  <c r="AQ95" i="5"/>
  <c r="AR95" i="5"/>
  <c r="BF95" i="5"/>
  <c r="BG95" i="5"/>
  <c r="BO95" i="5"/>
  <c r="T96" i="5"/>
  <c r="U96" i="5"/>
  <c r="AL96" i="5"/>
  <c r="AQ96" i="5"/>
  <c r="AR96" i="5"/>
  <c r="BF96" i="5"/>
  <c r="BG96" i="5"/>
  <c r="BO96" i="5"/>
  <c r="T97" i="5"/>
  <c r="AL97" i="5"/>
  <c r="U97" i="5"/>
  <c r="AQ97" i="5"/>
  <c r="AR97" i="5"/>
  <c r="BF97" i="5"/>
  <c r="BG97" i="5"/>
  <c r="BO97" i="5"/>
  <c r="T98" i="5"/>
  <c r="AL98" i="5"/>
  <c r="U98" i="5"/>
  <c r="AQ98" i="5"/>
  <c r="AR98" i="5"/>
  <c r="BF98" i="5"/>
  <c r="BG98" i="5"/>
  <c r="BO98" i="5"/>
  <c r="T99" i="5"/>
  <c r="AL99" i="5"/>
  <c r="U99" i="5"/>
  <c r="AQ99" i="5"/>
  <c r="AR99" i="5"/>
  <c r="BF99" i="5"/>
  <c r="BG99" i="5"/>
  <c r="BO99" i="5"/>
  <c r="T100" i="5"/>
  <c r="U100" i="5"/>
  <c r="AL100" i="5"/>
  <c r="AQ100" i="5"/>
  <c r="AR100" i="5"/>
  <c r="BF100" i="5"/>
  <c r="BG100" i="5"/>
  <c r="BO100" i="5"/>
  <c r="T101" i="5"/>
  <c r="U101" i="5"/>
  <c r="AL101" i="5"/>
  <c r="AQ101" i="5"/>
  <c r="AR101" i="5"/>
  <c r="BF101" i="5"/>
  <c r="BG101" i="5"/>
  <c r="BO101" i="5"/>
  <c r="T102" i="5"/>
  <c r="U102" i="5"/>
  <c r="AQ102" i="5"/>
  <c r="AR102" i="5"/>
  <c r="BF102" i="5"/>
  <c r="BG102" i="5"/>
  <c r="BO102" i="5"/>
  <c r="T103" i="5"/>
  <c r="U103" i="5"/>
  <c r="AL103" i="5"/>
  <c r="AQ103" i="5"/>
  <c r="AR103" i="5"/>
  <c r="BF103" i="5"/>
  <c r="BG103" i="5"/>
  <c r="BO103" i="5"/>
  <c r="T104" i="5"/>
  <c r="U104" i="5"/>
  <c r="AL104" i="5"/>
  <c r="AQ104" i="5"/>
  <c r="AR104" i="5"/>
  <c r="BF104" i="5"/>
  <c r="BG104" i="5"/>
  <c r="BO104" i="5"/>
  <c r="T105" i="5"/>
  <c r="AL105" i="5"/>
  <c r="U105" i="5"/>
  <c r="AQ105" i="5"/>
  <c r="AR105" i="5"/>
  <c r="BF105" i="5"/>
  <c r="BG105" i="5"/>
  <c r="BO105" i="5"/>
  <c r="T106" i="5"/>
  <c r="U106" i="5"/>
  <c r="AQ106" i="5"/>
  <c r="AR106" i="5"/>
  <c r="BF106" i="5"/>
  <c r="BG106" i="5"/>
  <c r="BO106" i="5"/>
  <c r="T107" i="5"/>
  <c r="U107" i="5"/>
  <c r="AL107" i="5"/>
  <c r="AQ107" i="5"/>
  <c r="AR107" i="5"/>
  <c r="BF107" i="5"/>
  <c r="BG107" i="5"/>
  <c r="BO107" i="5"/>
  <c r="T108" i="5"/>
  <c r="U108" i="5"/>
  <c r="AL108" i="5"/>
  <c r="AQ108" i="5"/>
  <c r="AR108" i="5"/>
  <c r="BF108" i="5"/>
  <c r="BG108" i="5"/>
  <c r="BO108" i="5"/>
  <c r="T109" i="5"/>
  <c r="U109" i="5"/>
  <c r="AQ109" i="5"/>
  <c r="AR109" i="5"/>
  <c r="BF109" i="5"/>
  <c r="BG109" i="5"/>
  <c r="BO109" i="5"/>
  <c r="T110" i="5"/>
  <c r="AL110" i="5"/>
  <c r="U110" i="5"/>
  <c r="AQ110" i="5"/>
  <c r="AR110" i="5"/>
  <c r="BF110" i="5"/>
  <c r="BG110" i="5"/>
  <c r="BO110" i="5"/>
  <c r="T111" i="5"/>
  <c r="U111" i="5"/>
  <c r="AL111" i="5"/>
  <c r="AQ111" i="5"/>
  <c r="AR111" i="5"/>
  <c r="BF111" i="5"/>
  <c r="BG111" i="5"/>
  <c r="BO111" i="5"/>
  <c r="T112" i="5"/>
  <c r="U112" i="5"/>
  <c r="AL112" i="5"/>
  <c r="AQ112" i="5"/>
  <c r="AR112" i="5"/>
  <c r="BF112" i="5"/>
  <c r="BG112" i="5"/>
  <c r="BO112" i="5"/>
  <c r="T113" i="5"/>
  <c r="AL113" i="5"/>
  <c r="U113" i="5"/>
  <c r="AQ113" i="5"/>
  <c r="AR113" i="5"/>
  <c r="BF113" i="5"/>
  <c r="BG113" i="5"/>
  <c r="BO113" i="5"/>
  <c r="T114" i="5"/>
  <c r="AL114" i="5"/>
  <c r="U114" i="5"/>
  <c r="AQ114" i="5"/>
  <c r="AR114" i="5"/>
  <c r="BF114" i="5"/>
  <c r="BG114" i="5"/>
  <c r="BO114" i="5"/>
  <c r="T115" i="5"/>
  <c r="AL115" i="5"/>
  <c r="U115" i="5"/>
  <c r="AQ115" i="5"/>
  <c r="AR115" i="5"/>
  <c r="BF115" i="5"/>
  <c r="BG115" i="5"/>
  <c r="BO115" i="5"/>
  <c r="T116" i="5"/>
  <c r="U116" i="5"/>
  <c r="AL116" i="5"/>
  <c r="AQ116" i="5"/>
  <c r="AR116" i="5"/>
  <c r="BF116" i="5"/>
  <c r="BG116" i="5"/>
  <c r="BO116" i="5"/>
  <c r="T117" i="5"/>
  <c r="U117" i="5"/>
  <c r="AL117" i="5"/>
  <c r="AQ117" i="5"/>
  <c r="AR117" i="5"/>
  <c r="BF117" i="5"/>
  <c r="BG117" i="5"/>
  <c r="BO117" i="5"/>
  <c r="T118" i="5"/>
  <c r="AL118" i="5"/>
  <c r="U118" i="5"/>
  <c r="AQ118" i="5"/>
  <c r="AR118" i="5"/>
  <c r="BF118" i="5"/>
  <c r="BG118" i="5"/>
  <c r="BO118" i="5"/>
  <c r="T119" i="5"/>
  <c r="AL119" i="5"/>
  <c r="U119" i="5"/>
  <c r="AQ119" i="5"/>
  <c r="AR119" i="5"/>
  <c r="BF119" i="5"/>
  <c r="BG119" i="5"/>
  <c r="BO119" i="5"/>
  <c r="T120" i="5"/>
  <c r="U120" i="5"/>
  <c r="AL120" i="5"/>
  <c r="AQ120" i="5"/>
  <c r="AR120" i="5"/>
  <c r="BF120" i="5"/>
  <c r="BG120" i="5"/>
  <c r="BO120" i="5"/>
  <c r="T121" i="5"/>
  <c r="AL121" i="5"/>
  <c r="U121" i="5"/>
  <c r="AQ121" i="5"/>
  <c r="AR121" i="5"/>
  <c r="BF121" i="5"/>
  <c r="BG121" i="5"/>
  <c r="BO121" i="5"/>
  <c r="T122" i="5"/>
  <c r="U122" i="5"/>
  <c r="AQ122" i="5"/>
  <c r="AR122" i="5"/>
  <c r="BF122" i="5"/>
  <c r="BG122" i="5"/>
  <c r="BO122" i="5"/>
  <c r="T123" i="5"/>
  <c r="U123" i="5"/>
  <c r="AL123" i="5"/>
  <c r="AQ123" i="5"/>
  <c r="AR123" i="5"/>
  <c r="BF123" i="5"/>
  <c r="BG123" i="5"/>
  <c r="BO123" i="5"/>
  <c r="T124" i="5"/>
  <c r="U124" i="5"/>
  <c r="AL124" i="5"/>
  <c r="AQ124" i="5"/>
  <c r="AR124" i="5"/>
  <c r="BF124" i="5"/>
  <c r="BG124" i="5"/>
  <c r="BO124" i="5"/>
  <c r="T125" i="5"/>
  <c r="AL125" i="5"/>
  <c r="U125" i="5"/>
  <c r="AQ125" i="5"/>
  <c r="AR125" i="5"/>
  <c r="BF125" i="5"/>
  <c r="BG125" i="5"/>
  <c r="BO125" i="5"/>
  <c r="T126" i="5"/>
  <c r="AL126" i="5"/>
  <c r="U126" i="5"/>
  <c r="AQ126" i="5"/>
  <c r="AR126" i="5"/>
  <c r="BF126" i="5"/>
  <c r="BG126" i="5"/>
  <c r="BO126" i="5"/>
  <c r="T127" i="5"/>
  <c r="AL127" i="5"/>
  <c r="U127" i="5"/>
  <c r="AQ127" i="5"/>
  <c r="AR127" i="5"/>
  <c r="BF127" i="5"/>
  <c r="BG127" i="5"/>
  <c r="BO127" i="5"/>
  <c r="T128" i="5"/>
  <c r="U128" i="5"/>
  <c r="AL128" i="5"/>
  <c r="AQ128" i="5"/>
  <c r="AR128" i="5"/>
  <c r="BF128" i="5"/>
  <c r="BG128" i="5"/>
  <c r="BO128" i="5"/>
  <c r="T129" i="5"/>
  <c r="U129" i="5"/>
  <c r="AL129" i="5"/>
  <c r="AQ129" i="5"/>
  <c r="AR129" i="5"/>
  <c r="BF129" i="5"/>
  <c r="BG129" i="5"/>
  <c r="BO129" i="5"/>
  <c r="T130" i="5"/>
  <c r="U130" i="5"/>
  <c r="AQ130" i="5"/>
  <c r="AR130" i="5"/>
  <c r="BF130" i="5"/>
  <c r="BG130" i="5"/>
  <c r="BO130" i="5"/>
  <c r="T131" i="5"/>
  <c r="AL131" i="5"/>
  <c r="U131" i="5"/>
  <c r="AQ131" i="5"/>
  <c r="AR131" i="5"/>
  <c r="BF131" i="5"/>
  <c r="BG131" i="5"/>
  <c r="BO131" i="5"/>
  <c r="T132" i="5"/>
  <c r="U132" i="5"/>
  <c r="AL132" i="5"/>
  <c r="AQ132" i="5"/>
  <c r="AR132" i="5"/>
  <c r="BF132" i="5"/>
  <c r="BG132" i="5"/>
  <c r="BO132" i="5"/>
  <c r="T133" i="5"/>
  <c r="U133" i="5"/>
  <c r="AL133" i="5"/>
  <c r="AQ133" i="5"/>
  <c r="AR133" i="5"/>
  <c r="BF133" i="5"/>
  <c r="BG133" i="5"/>
  <c r="BO133" i="5"/>
  <c r="T134" i="5"/>
  <c r="AL134" i="5"/>
  <c r="U134" i="5"/>
  <c r="AQ134" i="5"/>
  <c r="AR134" i="5"/>
  <c r="BF134" i="5"/>
  <c r="BG134" i="5"/>
  <c r="BO134" i="5"/>
  <c r="T135" i="5"/>
  <c r="AL135" i="5"/>
  <c r="U135" i="5"/>
  <c r="AQ135" i="5"/>
  <c r="AR135" i="5"/>
  <c r="BF135" i="5"/>
  <c r="BG135" i="5"/>
  <c r="BO135" i="5"/>
  <c r="T136" i="5"/>
  <c r="U136" i="5"/>
  <c r="AL136" i="5"/>
  <c r="AQ136" i="5"/>
  <c r="AR136" i="5"/>
  <c r="BF136" i="5"/>
  <c r="BG136" i="5"/>
  <c r="BO136" i="5"/>
  <c r="T137" i="5"/>
  <c r="U137" i="5"/>
  <c r="AL137" i="5"/>
  <c r="AQ137" i="5"/>
  <c r="AR137" i="5"/>
  <c r="BF137" i="5"/>
  <c r="BG137" i="5"/>
  <c r="BO137" i="5"/>
  <c r="T138" i="5"/>
  <c r="U138" i="5"/>
  <c r="AQ138" i="5"/>
  <c r="AR138" i="5"/>
  <c r="BF138" i="5"/>
  <c r="BG138" i="5"/>
  <c r="BO138" i="5"/>
  <c r="T139" i="5"/>
  <c r="U139" i="5"/>
  <c r="AL139" i="5"/>
  <c r="AQ139" i="5"/>
  <c r="AR139" i="5"/>
  <c r="BF139" i="5"/>
  <c r="BG139" i="5"/>
  <c r="BO139" i="5"/>
  <c r="T140" i="5"/>
  <c r="U140" i="5"/>
  <c r="AL140" i="5"/>
  <c r="AQ140" i="5"/>
  <c r="AR140" i="5"/>
  <c r="BF140" i="5"/>
  <c r="BG140" i="5"/>
  <c r="BO140" i="5"/>
  <c r="T141" i="5"/>
  <c r="AL141" i="5"/>
  <c r="U141" i="5"/>
  <c r="AQ141" i="5"/>
  <c r="AR141" i="5"/>
  <c r="BF141" i="5"/>
  <c r="BG141" i="5"/>
  <c r="BO141" i="5"/>
  <c r="T142" i="5"/>
  <c r="AL142" i="5"/>
  <c r="U142" i="5"/>
  <c r="AQ142" i="5"/>
  <c r="AR142" i="5"/>
  <c r="BF142" i="5"/>
  <c r="BG142" i="5"/>
  <c r="BO142" i="5"/>
  <c r="T143" i="5"/>
  <c r="AL143" i="5"/>
  <c r="U143" i="5"/>
  <c r="AQ143" i="5"/>
  <c r="AR143" i="5"/>
  <c r="BF143" i="5"/>
  <c r="BG143" i="5"/>
  <c r="BO143" i="5"/>
  <c r="T144" i="5"/>
  <c r="U144" i="5"/>
  <c r="AL144" i="5"/>
  <c r="AQ144" i="5"/>
  <c r="AR144" i="5"/>
  <c r="BF144" i="5"/>
  <c r="BG144" i="5"/>
  <c r="BO144" i="5"/>
  <c r="T145" i="5"/>
  <c r="U145" i="5"/>
  <c r="AL145" i="5"/>
  <c r="AQ145" i="5"/>
  <c r="AR145" i="5"/>
  <c r="BF145" i="5"/>
  <c r="BG145" i="5"/>
  <c r="BO145" i="5"/>
  <c r="T146" i="5"/>
  <c r="AL146" i="5"/>
  <c r="U146" i="5"/>
  <c r="AQ146" i="5"/>
  <c r="AR146" i="5"/>
  <c r="BF146" i="5"/>
  <c r="BG146" i="5"/>
  <c r="BO146" i="5"/>
  <c r="T147" i="5"/>
  <c r="AL147" i="5"/>
  <c r="U147" i="5"/>
  <c r="AQ147" i="5"/>
  <c r="AR147" i="5"/>
  <c r="BF147" i="5"/>
  <c r="BG147" i="5"/>
  <c r="BO147" i="5"/>
  <c r="T148" i="5"/>
  <c r="U148" i="5"/>
  <c r="AL148" i="5"/>
  <c r="AQ148" i="5"/>
  <c r="AR148" i="5"/>
  <c r="BF148" i="5"/>
  <c r="BG148" i="5"/>
  <c r="BO148" i="5"/>
  <c r="T149" i="5"/>
  <c r="U149" i="5"/>
  <c r="AL149" i="5"/>
  <c r="AQ149" i="5"/>
  <c r="AR149" i="5"/>
  <c r="BF149" i="5"/>
  <c r="BG149" i="5"/>
  <c r="BO149" i="5"/>
  <c r="T150" i="5"/>
  <c r="AL150" i="5"/>
  <c r="U150" i="5"/>
  <c r="AQ150" i="5"/>
  <c r="AR150" i="5"/>
  <c r="BF150" i="5"/>
  <c r="BG150" i="5"/>
  <c r="BO150" i="5"/>
  <c r="T151" i="5"/>
  <c r="U151" i="5"/>
  <c r="AL151" i="5"/>
  <c r="AQ151" i="5"/>
  <c r="AR151" i="5"/>
  <c r="BF151" i="5"/>
  <c r="BG151" i="5"/>
  <c r="BO151" i="5"/>
  <c r="T152" i="5"/>
  <c r="U152" i="5"/>
  <c r="AL152" i="5"/>
  <c r="AQ152" i="5"/>
  <c r="AR152" i="5"/>
  <c r="BF152" i="5"/>
  <c r="BG152" i="5"/>
  <c r="BO152" i="5"/>
  <c r="T153" i="5"/>
  <c r="U153" i="5"/>
  <c r="AL153" i="5"/>
  <c r="AQ153" i="5"/>
  <c r="AR153" i="5"/>
  <c r="BF153" i="5"/>
  <c r="BG153" i="5"/>
  <c r="BO153" i="5"/>
  <c r="T154" i="5"/>
  <c r="U154" i="5"/>
  <c r="AQ154" i="5"/>
  <c r="AR154" i="5"/>
  <c r="BF154" i="5"/>
  <c r="BG154" i="5"/>
  <c r="BO154" i="5"/>
  <c r="T155" i="5"/>
  <c r="U155" i="5"/>
  <c r="AL155" i="5"/>
  <c r="AQ155" i="5"/>
  <c r="AR155" i="5"/>
  <c r="BF155" i="5"/>
  <c r="BG155" i="5"/>
  <c r="BO155" i="5"/>
  <c r="T156" i="5"/>
  <c r="U156" i="5"/>
  <c r="AL156" i="5"/>
  <c r="AQ156" i="5"/>
  <c r="AR156" i="5"/>
  <c r="BF156" i="5"/>
  <c r="BG156" i="5"/>
  <c r="BO156" i="5"/>
  <c r="T157" i="5"/>
  <c r="AL157" i="5"/>
  <c r="U157" i="5"/>
  <c r="AQ157" i="5"/>
  <c r="AR157" i="5"/>
  <c r="BF157" i="5"/>
  <c r="BG157" i="5"/>
  <c r="BO157" i="5"/>
  <c r="T158" i="5"/>
  <c r="AL158" i="5"/>
  <c r="U158" i="5"/>
  <c r="AQ158" i="5"/>
  <c r="AR158" i="5"/>
  <c r="BF158" i="5"/>
  <c r="BG158" i="5"/>
  <c r="BO158" i="5"/>
  <c r="T159" i="5"/>
  <c r="U159" i="5"/>
  <c r="AL159" i="5"/>
  <c r="AQ159" i="5"/>
  <c r="AR159" i="5"/>
  <c r="BF159" i="5"/>
  <c r="BG159" i="5"/>
  <c r="BO159" i="5"/>
  <c r="T160" i="5"/>
  <c r="U160" i="5"/>
  <c r="AL160" i="5"/>
  <c r="AQ160" i="5"/>
  <c r="AR160" i="5"/>
  <c r="BF160" i="5"/>
  <c r="BG160" i="5"/>
  <c r="BO160" i="5"/>
  <c r="T161" i="5"/>
  <c r="AL161" i="5"/>
  <c r="U161" i="5"/>
  <c r="AQ161" i="5"/>
  <c r="AR161" i="5"/>
  <c r="BF161" i="5"/>
  <c r="BG161" i="5"/>
  <c r="BO161" i="5"/>
  <c r="T162" i="5"/>
  <c r="AL162" i="5"/>
  <c r="U162" i="5"/>
  <c r="AQ162" i="5"/>
  <c r="AR162" i="5"/>
  <c r="BF162" i="5"/>
  <c r="BG162" i="5"/>
  <c r="BO162" i="5"/>
  <c r="T163" i="5"/>
  <c r="AL163" i="5"/>
  <c r="U163" i="5"/>
  <c r="AQ163" i="5"/>
  <c r="AR163" i="5"/>
  <c r="BF163" i="5"/>
  <c r="BG163" i="5"/>
  <c r="BO163" i="5"/>
  <c r="T164" i="5"/>
  <c r="AL164" i="5"/>
  <c r="U164" i="5"/>
  <c r="AQ164" i="5"/>
  <c r="AR164" i="5"/>
  <c r="BF164" i="5"/>
  <c r="BG164" i="5"/>
  <c r="BO164" i="5"/>
  <c r="T165" i="5"/>
  <c r="U165" i="5"/>
  <c r="AL165" i="5"/>
  <c r="AQ165" i="5"/>
  <c r="AR165" i="5"/>
  <c r="BF165" i="5"/>
  <c r="BG165" i="5"/>
  <c r="BO165" i="5"/>
  <c r="T166" i="5"/>
  <c r="U166" i="5"/>
  <c r="AL166" i="5"/>
  <c r="AQ166" i="5"/>
  <c r="AR166" i="5"/>
  <c r="BF166" i="5"/>
  <c r="BG166" i="5"/>
  <c r="BO166" i="5"/>
  <c r="T167" i="5"/>
  <c r="AL167" i="5"/>
  <c r="U167" i="5"/>
  <c r="AQ167" i="5"/>
  <c r="AR167" i="5"/>
  <c r="BF167" i="5"/>
  <c r="BG167" i="5"/>
  <c r="BO167" i="5"/>
  <c r="T168" i="5"/>
  <c r="AL168" i="5"/>
  <c r="U168" i="5"/>
  <c r="AQ168" i="5"/>
  <c r="AR168" i="5"/>
  <c r="BF168" i="5"/>
  <c r="BG168" i="5"/>
  <c r="BO168" i="5"/>
  <c r="T169" i="5"/>
  <c r="U169" i="5"/>
  <c r="AL169" i="5"/>
  <c r="AQ169" i="5"/>
  <c r="AR169" i="5"/>
  <c r="BF169" i="5"/>
  <c r="BG169" i="5"/>
  <c r="BO169" i="5"/>
  <c r="T170" i="5"/>
  <c r="U170" i="5"/>
  <c r="AL170" i="5"/>
  <c r="AQ170" i="5"/>
  <c r="AR170" i="5"/>
  <c r="BF170" i="5"/>
  <c r="BG170" i="5"/>
  <c r="BO170" i="5"/>
  <c r="T171" i="5"/>
  <c r="U171" i="5"/>
  <c r="AQ171" i="5"/>
  <c r="AR171" i="5"/>
  <c r="BF171" i="5"/>
  <c r="BG171" i="5"/>
  <c r="BO171" i="5"/>
  <c r="T172" i="5"/>
  <c r="U172" i="5"/>
  <c r="AL172" i="5"/>
  <c r="AQ172" i="5"/>
  <c r="AR172" i="5"/>
  <c r="BF172" i="5"/>
  <c r="BG172" i="5"/>
  <c r="BO172" i="5"/>
  <c r="T173" i="5"/>
  <c r="U173" i="5"/>
  <c r="AL173" i="5"/>
  <c r="AQ173" i="5"/>
  <c r="AR173" i="5"/>
  <c r="BF173" i="5"/>
  <c r="BG173" i="5"/>
  <c r="BO173" i="5"/>
  <c r="T174" i="5"/>
  <c r="AL174" i="5"/>
  <c r="U174" i="5"/>
  <c r="AQ174" i="5"/>
  <c r="AR174" i="5"/>
  <c r="BF174" i="5"/>
  <c r="BG174" i="5"/>
  <c r="BO174" i="5"/>
  <c r="T175" i="5"/>
  <c r="AL175" i="5"/>
  <c r="U175" i="5"/>
  <c r="AQ175" i="5"/>
  <c r="AR175" i="5"/>
  <c r="BF175" i="5"/>
  <c r="BG175" i="5"/>
  <c r="BO175" i="5"/>
  <c r="T176" i="5"/>
  <c r="U176" i="5"/>
  <c r="AL176" i="5"/>
  <c r="AQ176" i="5"/>
  <c r="AR176" i="5"/>
  <c r="BF176" i="5"/>
  <c r="BG176" i="5"/>
  <c r="BO176" i="5"/>
  <c r="T177" i="5"/>
  <c r="U177" i="5"/>
  <c r="AL177" i="5"/>
  <c r="AQ177" i="5"/>
  <c r="AR177" i="5"/>
  <c r="BF177" i="5"/>
  <c r="BG177" i="5"/>
  <c r="BO177" i="5"/>
  <c r="T178" i="5"/>
  <c r="AL178" i="5"/>
  <c r="U178" i="5"/>
  <c r="AQ178" i="5"/>
  <c r="AR178" i="5"/>
  <c r="BF178" i="5"/>
  <c r="BG178" i="5"/>
  <c r="BO178" i="5"/>
  <c r="T179" i="5"/>
  <c r="AL179" i="5"/>
  <c r="U179" i="5"/>
  <c r="AQ179" i="5"/>
  <c r="AR179" i="5"/>
  <c r="BF179" i="5"/>
  <c r="BG179" i="5"/>
  <c r="BO179" i="5"/>
  <c r="T180" i="5"/>
  <c r="AL180" i="5"/>
  <c r="U180" i="5"/>
  <c r="AQ180" i="5"/>
  <c r="AR180" i="5"/>
  <c r="BF180" i="5"/>
  <c r="BG180" i="5"/>
  <c r="BO180" i="5"/>
  <c r="T181" i="5"/>
  <c r="U181" i="5"/>
  <c r="AL181" i="5"/>
  <c r="AQ181" i="5"/>
  <c r="AR181" i="5"/>
  <c r="BF181" i="5"/>
  <c r="BG181" i="5"/>
  <c r="BO181" i="5"/>
  <c r="T182" i="5"/>
  <c r="U182" i="5"/>
  <c r="AL182" i="5"/>
  <c r="AQ182" i="5"/>
  <c r="AR182" i="5"/>
  <c r="BF182" i="5"/>
  <c r="BG182" i="5"/>
  <c r="BO182" i="5"/>
  <c r="T183" i="5"/>
  <c r="AL183" i="5"/>
  <c r="U183" i="5"/>
  <c r="AQ183" i="5"/>
  <c r="AR183" i="5"/>
  <c r="BF183" i="5"/>
  <c r="BG183" i="5"/>
  <c r="BO183" i="5"/>
  <c r="T184" i="5"/>
  <c r="AL184" i="5"/>
  <c r="U184" i="5"/>
  <c r="AQ184" i="5"/>
  <c r="AR184" i="5"/>
  <c r="BF184" i="5"/>
  <c r="BG184" i="5"/>
  <c r="BO184" i="5"/>
  <c r="T185" i="5"/>
  <c r="U185" i="5"/>
  <c r="AL185" i="5"/>
  <c r="AQ185" i="5"/>
  <c r="AR185" i="5"/>
  <c r="BF185" i="5"/>
  <c r="BG185" i="5"/>
  <c r="BO185" i="5"/>
  <c r="T186" i="5"/>
  <c r="U186" i="5"/>
  <c r="AL186" i="5"/>
  <c r="AQ186" i="5"/>
  <c r="AR186" i="5"/>
  <c r="BF186" i="5"/>
  <c r="BG186" i="5"/>
  <c r="BO186" i="5"/>
  <c r="T187" i="5"/>
  <c r="U187" i="5"/>
  <c r="AQ187" i="5"/>
  <c r="AR187" i="5"/>
  <c r="BF187" i="5"/>
  <c r="BG187" i="5"/>
  <c r="BO187" i="5"/>
  <c r="T188" i="5"/>
  <c r="U188" i="5"/>
  <c r="AL188" i="5"/>
  <c r="AQ188" i="5"/>
  <c r="AR188" i="5"/>
  <c r="BF188" i="5"/>
  <c r="BG188" i="5"/>
  <c r="BO188" i="5"/>
  <c r="T189" i="5"/>
  <c r="U189" i="5"/>
  <c r="AL189" i="5"/>
  <c r="AQ189" i="5"/>
  <c r="AR189" i="5"/>
  <c r="BF189" i="5"/>
  <c r="BG189" i="5"/>
  <c r="BO189" i="5"/>
  <c r="T190" i="5"/>
  <c r="AL190" i="5"/>
  <c r="U190" i="5"/>
  <c r="AQ190" i="5"/>
  <c r="AR190" i="5"/>
  <c r="BF190" i="5"/>
  <c r="BG190" i="5"/>
  <c r="BO190" i="5"/>
  <c r="T191" i="5"/>
  <c r="AL191" i="5"/>
  <c r="U191" i="5"/>
  <c r="AQ191" i="5"/>
  <c r="AR191" i="5"/>
  <c r="BF191" i="5"/>
  <c r="BG191" i="5"/>
  <c r="BO191" i="5"/>
  <c r="T192" i="5"/>
  <c r="U192" i="5"/>
  <c r="AL192" i="5"/>
  <c r="AQ192" i="5"/>
  <c r="AR192" i="5"/>
  <c r="BF192" i="5"/>
  <c r="BG192" i="5"/>
  <c r="BO192" i="5"/>
  <c r="T193" i="5"/>
  <c r="U193" i="5"/>
  <c r="AL193" i="5"/>
  <c r="AQ193" i="5"/>
  <c r="AR193" i="5"/>
  <c r="BF193" i="5"/>
  <c r="BG193" i="5"/>
  <c r="BO193" i="5"/>
  <c r="T194" i="5"/>
  <c r="AL194" i="5"/>
  <c r="U194" i="5"/>
  <c r="AQ194" i="5"/>
  <c r="AR194" i="5"/>
  <c r="BF194" i="5"/>
  <c r="BG194" i="5"/>
  <c r="BO194" i="5"/>
  <c r="T195" i="5"/>
  <c r="AL195" i="5"/>
  <c r="U195" i="5"/>
  <c r="AQ195" i="5"/>
  <c r="AR195" i="5"/>
  <c r="BF195" i="5"/>
  <c r="BG195" i="5"/>
  <c r="BO195" i="5"/>
  <c r="T196" i="5"/>
  <c r="AL196" i="5"/>
  <c r="U196" i="5"/>
  <c r="AQ196" i="5"/>
  <c r="AR196" i="5"/>
  <c r="BF196" i="5"/>
  <c r="BG196" i="5"/>
  <c r="BO196" i="5"/>
  <c r="T197" i="5"/>
  <c r="U197" i="5"/>
  <c r="AL197" i="5"/>
  <c r="AQ197" i="5"/>
  <c r="AR197" i="5"/>
  <c r="BF197" i="5"/>
  <c r="BG197" i="5"/>
  <c r="BO197" i="5"/>
  <c r="T198" i="5"/>
  <c r="U198" i="5"/>
  <c r="AL198" i="5"/>
  <c r="AQ198" i="5"/>
  <c r="AR198" i="5"/>
  <c r="BF198" i="5"/>
  <c r="BG198" i="5"/>
  <c r="BO198" i="5"/>
  <c r="T199" i="5"/>
  <c r="AL199" i="5"/>
  <c r="U199" i="5"/>
  <c r="AQ199" i="5"/>
  <c r="AR199" i="5"/>
  <c r="BF199" i="5"/>
  <c r="BG199" i="5"/>
  <c r="BO199" i="5"/>
  <c r="T200" i="5"/>
  <c r="AL200" i="5"/>
  <c r="U200" i="5"/>
  <c r="AQ200" i="5"/>
  <c r="AR200" i="5"/>
  <c r="BF200" i="5"/>
  <c r="BG200" i="5"/>
  <c r="BO200" i="5"/>
  <c r="T201" i="5"/>
  <c r="U201" i="5"/>
  <c r="AL201" i="5"/>
  <c r="AQ201" i="5"/>
  <c r="AR201" i="5"/>
  <c r="BF201" i="5"/>
  <c r="BG201" i="5"/>
  <c r="BO201" i="5"/>
  <c r="T202" i="5"/>
  <c r="U202" i="5"/>
  <c r="AL202" i="5"/>
  <c r="AQ202" i="5"/>
  <c r="AR202" i="5"/>
  <c r="BF202" i="5"/>
  <c r="BG202" i="5"/>
  <c r="BO202" i="5"/>
  <c r="T203" i="5"/>
  <c r="U203" i="5"/>
  <c r="AQ203" i="5"/>
  <c r="AR203" i="5"/>
  <c r="BF203" i="5"/>
  <c r="BG203" i="5"/>
  <c r="BO203" i="5"/>
  <c r="T204" i="5"/>
  <c r="U204" i="5"/>
  <c r="AL204" i="5"/>
  <c r="AQ204" i="5"/>
  <c r="AR204" i="5"/>
  <c r="BF204" i="5"/>
  <c r="BG204" i="5"/>
  <c r="BO204" i="5"/>
  <c r="T205" i="5"/>
  <c r="U205" i="5"/>
  <c r="AL205" i="5"/>
  <c r="AQ205" i="5"/>
  <c r="AR205" i="5"/>
  <c r="BF205" i="5"/>
  <c r="BG205" i="5"/>
  <c r="BO205" i="5"/>
  <c r="T206" i="5"/>
  <c r="AL206" i="5"/>
  <c r="U206" i="5"/>
  <c r="AQ206" i="5"/>
  <c r="AR206" i="5"/>
  <c r="BF206" i="5"/>
  <c r="BG206" i="5"/>
  <c r="BO206" i="5"/>
  <c r="T207" i="5"/>
  <c r="AL207" i="5"/>
  <c r="U207" i="5"/>
  <c r="AQ207" i="5"/>
  <c r="AR207" i="5"/>
  <c r="BF207" i="5"/>
  <c r="BG207" i="5"/>
  <c r="BO207" i="5"/>
  <c r="T208" i="5"/>
  <c r="U208" i="5"/>
  <c r="AL208" i="5"/>
  <c r="AQ208" i="5"/>
  <c r="AR208" i="5"/>
  <c r="BF208" i="5"/>
  <c r="BG208" i="5"/>
  <c r="BO208" i="5"/>
  <c r="T209" i="5"/>
  <c r="U209" i="5"/>
  <c r="AL209" i="5"/>
  <c r="AQ209" i="5"/>
  <c r="AR209" i="5"/>
  <c r="BF209" i="5"/>
  <c r="BG209" i="5"/>
  <c r="BO209" i="5"/>
  <c r="T210" i="5"/>
  <c r="AL210" i="5"/>
  <c r="U210" i="5"/>
  <c r="AQ210" i="5"/>
  <c r="AR210" i="5"/>
  <c r="BF210" i="5"/>
  <c r="BG210" i="5"/>
  <c r="BO210" i="5"/>
  <c r="T211" i="5"/>
  <c r="AL211" i="5"/>
  <c r="U211" i="5"/>
  <c r="AQ211" i="5"/>
  <c r="AR211" i="5"/>
  <c r="BF211" i="5"/>
  <c r="BG211" i="5"/>
  <c r="BO211" i="5"/>
  <c r="T212" i="5"/>
  <c r="AL212" i="5"/>
  <c r="U212" i="5"/>
  <c r="AQ212" i="5"/>
  <c r="AR212" i="5"/>
  <c r="BF212" i="5"/>
  <c r="BG212" i="5"/>
  <c r="BO212" i="5"/>
  <c r="T213" i="5"/>
  <c r="U213" i="5"/>
  <c r="AL213" i="5"/>
  <c r="AQ213" i="5"/>
  <c r="AR213" i="5"/>
  <c r="BF213" i="5"/>
  <c r="BG213" i="5"/>
  <c r="BO213" i="5"/>
  <c r="T214" i="5"/>
  <c r="U214" i="5"/>
  <c r="AL214" i="5"/>
  <c r="AQ214" i="5"/>
  <c r="AR214" i="5"/>
  <c r="BF214" i="5"/>
  <c r="BG214" i="5"/>
  <c r="BO214" i="5"/>
  <c r="T215" i="5"/>
  <c r="AL215" i="5"/>
  <c r="U215" i="5"/>
  <c r="AQ215" i="5"/>
  <c r="AR215" i="5"/>
  <c r="BF215" i="5"/>
  <c r="BG215" i="5"/>
  <c r="BO215" i="5"/>
  <c r="T216" i="5"/>
  <c r="AL216" i="5"/>
  <c r="U216" i="5"/>
  <c r="AQ216" i="5"/>
  <c r="AR216" i="5"/>
  <c r="BF216" i="5"/>
  <c r="BG216" i="5"/>
  <c r="BO216" i="5"/>
  <c r="T217" i="5"/>
  <c r="U217" i="5"/>
  <c r="AL217" i="5"/>
  <c r="AQ217" i="5"/>
  <c r="AR217" i="5"/>
  <c r="BF217" i="5"/>
  <c r="BG217" i="5"/>
  <c r="BO217" i="5"/>
  <c r="T218" i="5"/>
  <c r="U218" i="5"/>
  <c r="AL218" i="5"/>
  <c r="AQ218" i="5"/>
  <c r="AR218" i="5"/>
  <c r="BF218" i="5"/>
  <c r="BG218" i="5"/>
  <c r="BO218" i="5"/>
  <c r="T219" i="5"/>
  <c r="U219" i="5"/>
  <c r="AQ219" i="5"/>
  <c r="AR219" i="5"/>
  <c r="BF219" i="5"/>
  <c r="BG219" i="5"/>
  <c r="BO219" i="5"/>
  <c r="T220" i="5"/>
  <c r="U220" i="5"/>
  <c r="AL220" i="5"/>
  <c r="AQ220" i="5"/>
  <c r="AR220" i="5"/>
  <c r="BF220" i="5"/>
  <c r="BG220" i="5"/>
  <c r="BO220" i="5"/>
  <c r="T221" i="5"/>
  <c r="U221" i="5"/>
  <c r="AL221" i="5"/>
  <c r="AQ221" i="5"/>
  <c r="AR221" i="5"/>
  <c r="BF221" i="5"/>
  <c r="BG221" i="5"/>
  <c r="BO221" i="5"/>
  <c r="T222" i="5"/>
  <c r="AL222" i="5"/>
  <c r="U222" i="5"/>
  <c r="AQ222" i="5"/>
  <c r="AR222" i="5"/>
  <c r="BF222" i="5"/>
  <c r="BG222" i="5"/>
  <c r="BO222" i="5"/>
  <c r="T223" i="5"/>
  <c r="AL223" i="5"/>
  <c r="U223" i="5"/>
  <c r="AQ223" i="5"/>
  <c r="AR223" i="5"/>
  <c r="BF223" i="5"/>
  <c r="BG223" i="5"/>
  <c r="BO223" i="5"/>
  <c r="T224" i="5"/>
  <c r="U224" i="5"/>
  <c r="AL224" i="5"/>
  <c r="AQ224" i="5"/>
  <c r="AR224" i="5"/>
  <c r="BF224" i="5"/>
  <c r="BG224" i="5"/>
  <c r="BO224" i="5"/>
  <c r="T225" i="5"/>
  <c r="U225" i="5"/>
  <c r="AL225" i="5"/>
  <c r="AQ225" i="5"/>
  <c r="AR225" i="5"/>
  <c r="BF225" i="5"/>
  <c r="BG225" i="5"/>
  <c r="BO225" i="5"/>
  <c r="T226" i="5"/>
  <c r="AL226" i="5"/>
  <c r="U226" i="5"/>
  <c r="AQ226" i="5"/>
  <c r="AR226" i="5"/>
  <c r="BF226" i="5"/>
  <c r="BG226" i="5"/>
  <c r="BO226" i="5"/>
  <c r="T227" i="5"/>
  <c r="AL227" i="5"/>
  <c r="U227" i="5"/>
  <c r="AQ227" i="5"/>
  <c r="AR227" i="5"/>
  <c r="BF227" i="5"/>
  <c r="BG227" i="5"/>
  <c r="BO227" i="5"/>
  <c r="T228" i="5"/>
  <c r="AL228" i="5"/>
  <c r="U228" i="5"/>
  <c r="AQ228" i="5"/>
  <c r="AR228" i="5"/>
  <c r="BF228" i="5"/>
  <c r="BG228" i="5"/>
  <c r="BO228" i="5"/>
  <c r="T229" i="5"/>
  <c r="U229" i="5"/>
  <c r="AL229" i="5"/>
  <c r="AQ229" i="5"/>
  <c r="AR229" i="5"/>
  <c r="BF229" i="5"/>
  <c r="BG229" i="5"/>
  <c r="BO229" i="5"/>
  <c r="T230" i="5"/>
  <c r="U230" i="5"/>
  <c r="AL230" i="5"/>
  <c r="AQ230" i="5"/>
  <c r="AR230" i="5"/>
  <c r="BF230" i="5"/>
  <c r="BG230" i="5"/>
  <c r="BO230" i="5"/>
  <c r="T231" i="5"/>
  <c r="AL231" i="5"/>
  <c r="U231" i="5"/>
  <c r="AQ231" i="5"/>
  <c r="AR231" i="5"/>
  <c r="BF231" i="5"/>
  <c r="BG231" i="5"/>
  <c r="BO231" i="5"/>
  <c r="T232" i="5"/>
  <c r="AL232" i="5"/>
  <c r="U232" i="5"/>
  <c r="AQ232" i="5"/>
  <c r="AR232" i="5"/>
  <c r="BF232" i="5"/>
  <c r="BG232" i="5"/>
  <c r="BO232" i="5"/>
  <c r="T233" i="5"/>
  <c r="U233" i="5"/>
  <c r="AL233" i="5"/>
  <c r="AQ233" i="5"/>
  <c r="AR233" i="5"/>
  <c r="BF233" i="5"/>
  <c r="BG233" i="5"/>
  <c r="BO233" i="5"/>
  <c r="T234" i="5"/>
  <c r="U234" i="5"/>
  <c r="AL234" i="5"/>
  <c r="AQ234" i="5"/>
  <c r="AR234" i="5"/>
  <c r="BF234" i="5"/>
  <c r="BG234" i="5"/>
  <c r="BO234" i="5"/>
  <c r="T235" i="5"/>
  <c r="U235" i="5"/>
  <c r="AQ235" i="5"/>
  <c r="AR235" i="5"/>
  <c r="BF235" i="5"/>
  <c r="BG235" i="5"/>
  <c r="BO235" i="5"/>
  <c r="T236" i="5"/>
  <c r="U236" i="5"/>
  <c r="AL236" i="5"/>
  <c r="AQ236" i="5"/>
  <c r="AR236" i="5"/>
  <c r="BF236" i="5"/>
  <c r="BG236" i="5"/>
  <c r="BO236" i="5"/>
  <c r="T237" i="5"/>
  <c r="U237" i="5"/>
  <c r="AL237" i="5"/>
  <c r="AQ237" i="5"/>
  <c r="AR237" i="5"/>
  <c r="BF237" i="5"/>
  <c r="BG237" i="5"/>
  <c r="BO237" i="5"/>
  <c r="T238" i="5"/>
  <c r="AL238" i="5"/>
  <c r="U238" i="5"/>
  <c r="AQ238" i="5"/>
  <c r="AR238" i="5"/>
  <c r="BF238" i="5"/>
  <c r="BG238" i="5"/>
  <c r="BO238" i="5"/>
  <c r="T239" i="5"/>
  <c r="AL239" i="5"/>
  <c r="U239" i="5"/>
  <c r="AQ239" i="5"/>
  <c r="AR239" i="5"/>
  <c r="BF239" i="5"/>
  <c r="BG239" i="5"/>
  <c r="BO239" i="5"/>
  <c r="T240" i="5"/>
  <c r="U240" i="5"/>
  <c r="AL240" i="5"/>
  <c r="AQ240" i="5"/>
  <c r="AR240" i="5"/>
  <c r="BF240" i="5"/>
  <c r="BG240" i="5"/>
  <c r="BO240" i="5"/>
  <c r="T241" i="5"/>
  <c r="U241" i="5"/>
  <c r="AL241" i="5"/>
  <c r="AQ241" i="5"/>
  <c r="AR241" i="5"/>
  <c r="BF241" i="5"/>
  <c r="BG241" i="5"/>
  <c r="BO241" i="5"/>
  <c r="T242" i="5"/>
  <c r="AL242" i="5"/>
  <c r="U242" i="5"/>
  <c r="AQ242" i="5"/>
  <c r="AR242" i="5"/>
  <c r="BF242" i="5"/>
  <c r="BG242" i="5"/>
  <c r="BO242" i="5"/>
  <c r="T243" i="5"/>
  <c r="AL243" i="5"/>
  <c r="U243" i="5"/>
  <c r="AQ243" i="5"/>
  <c r="AR243" i="5"/>
  <c r="BF243" i="5"/>
  <c r="BG243" i="5"/>
  <c r="BO243" i="5"/>
  <c r="T244" i="5"/>
  <c r="AL244" i="5"/>
  <c r="U244" i="5"/>
  <c r="AQ244" i="5"/>
  <c r="AR244" i="5"/>
  <c r="BF244" i="5"/>
  <c r="BG244" i="5"/>
  <c r="BO244" i="5"/>
  <c r="T245" i="5"/>
  <c r="U245" i="5"/>
  <c r="AL245" i="5"/>
  <c r="AQ245" i="5"/>
  <c r="AR245" i="5"/>
  <c r="BF245" i="5"/>
  <c r="BG245" i="5"/>
  <c r="BO245" i="5"/>
  <c r="T246" i="5"/>
  <c r="U246" i="5"/>
  <c r="AL246" i="5"/>
  <c r="AQ246" i="5"/>
  <c r="AR246" i="5"/>
  <c r="BF246" i="5"/>
  <c r="BG246" i="5"/>
  <c r="BO246" i="5"/>
  <c r="T247" i="5"/>
  <c r="AL247" i="5"/>
  <c r="U247" i="5"/>
  <c r="AQ247" i="5"/>
  <c r="AR247" i="5"/>
  <c r="BF247" i="5"/>
  <c r="BG247" i="5"/>
  <c r="BO247" i="5"/>
  <c r="T248" i="5"/>
  <c r="AL248" i="5"/>
  <c r="U248" i="5"/>
  <c r="AQ248" i="5"/>
  <c r="AR248" i="5"/>
  <c r="BF248" i="5"/>
  <c r="BG248" i="5"/>
  <c r="BO248" i="5"/>
  <c r="T249" i="5"/>
  <c r="U249" i="5"/>
  <c r="AL249" i="5"/>
  <c r="AQ249" i="5"/>
  <c r="AR249" i="5"/>
  <c r="BF249" i="5"/>
  <c r="BG249" i="5"/>
  <c r="BO249" i="5"/>
  <c r="T250" i="5"/>
  <c r="U250" i="5"/>
  <c r="AL250" i="5"/>
  <c r="AQ250" i="5"/>
  <c r="AR250" i="5"/>
  <c r="BF250" i="5"/>
  <c r="BG250" i="5"/>
  <c r="BO250" i="5"/>
  <c r="T251" i="5"/>
  <c r="U251" i="5"/>
  <c r="AQ251" i="5"/>
  <c r="AR251" i="5"/>
  <c r="BF251" i="5"/>
  <c r="BG251" i="5"/>
  <c r="BO251" i="5"/>
  <c r="T252" i="5"/>
  <c r="U252" i="5"/>
  <c r="AL252" i="5"/>
  <c r="AQ252" i="5"/>
  <c r="AR252" i="5"/>
  <c r="BF252" i="5"/>
  <c r="BG252" i="5"/>
  <c r="BO252" i="5"/>
  <c r="T253" i="5"/>
  <c r="U253" i="5"/>
  <c r="AL253" i="5"/>
  <c r="AQ253" i="5"/>
  <c r="AR253" i="5"/>
  <c r="BF253" i="5"/>
  <c r="BG253" i="5"/>
  <c r="BO253" i="5"/>
  <c r="T254" i="5"/>
  <c r="AL254" i="5"/>
  <c r="U254" i="5"/>
  <c r="AQ254" i="5"/>
  <c r="AR254" i="5"/>
  <c r="BF254" i="5"/>
  <c r="BG254" i="5"/>
  <c r="BO254" i="5"/>
  <c r="T255" i="5"/>
  <c r="AL255" i="5"/>
  <c r="U255" i="5"/>
  <c r="AQ255" i="5"/>
  <c r="AR255" i="5"/>
  <c r="BF255" i="5"/>
  <c r="BG255" i="5"/>
  <c r="BO255" i="5"/>
  <c r="T256" i="5"/>
  <c r="U256" i="5"/>
  <c r="AL256" i="5"/>
  <c r="AQ256" i="5"/>
  <c r="AR256" i="5"/>
  <c r="BF256" i="5"/>
  <c r="BG256" i="5"/>
  <c r="BO256" i="5"/>
  <c r="T257" i="5"/>
  <c r="U257" i="5"/>
  <c r="AL257" i="5"/>
  <c r="AQ257" i="5"/>
  <c r="AR257" i="5"/>
  <c r="BF257" i="5"/>
  <c r="BG257" i="5"/>
  <c r="BO257" i="5"/>
  <c r="T258" i="5"/>
  <c r="AL258" i="5"/>
  <c r="U258" i="5"/>
  <c r="AQ258" i="5"/>
  <c r="AR258" i="5"/>
  <c r="BF258" i="5"/>
  <c r="BG258" i="5"/>
  <c r="BO258" i="5"/>
  <c r="T259" i="5"/>
  <c r="AL259" i="5"/>
  <c r="U259" i="5"/>
  <c r="AQ259" i="5"/>
  <c r="AR259" i="5"/>
  <c r="BF259" i="5"/>
  <c r="BG259" i="5"/>
  <c r="BO259" i="5"/>
  <c r="T260" i="5"/>
  <c r="AL260" i="5"/>
  <c r="U260" i="5"/>
  <c r="AQ260" i="5"/>
  <c r="AR260" i="5"/>
  <c r="BF260" i="5"/>
  <c r="BG260" i="5"/>
  <c r="BO260" i="5"/>
  <c r="T261" i="5"/>
  <c r="U261" i="5"/>
  <c r="AL261" i="5"/>
  <c r="AQ261" i="5"/>
  <c r="AR261" i="5"/>
  <c r="BF261" i="5"/>
  <c r="BG261" i="5"/>
  <c r="BO261" i="5"/>
  <c r="T262" i="5"/>
  <c r="U262" i="5"/>
  <c r="AL262" i="5"/>
  <c r="AQ262" i="5"/>
  <c r="AR262" i="5"/>
  <c r="BF262" i="5"/>
  <c r="BG262" i="5"/>
  <c r="BO262" i="5"/>
  <c r="T263" i="5"/>
  <c r="AL263" i="5"/>
  <c r="U263" i="5"/>
  <c r="AQ263" i="5"/>
  <c r="AR263" i="5"/>
  <c r="BF263" i="5"/>
  <c r="BG263" i="5"/>
  <c r="BO263" i="5"/>
  <c r="T264" i="5"/>
  <c r="AL264" i="5"/>
  <c r="U264" i="5"/>
  <c r="AQ264" i="5"/>
  <c r="AR264" i="5"/>
  <c r="BF264" i="5"/>
  <c r="BG264" i="5"/>
  <c r="BO264" i="5"/>
  <c r="T265" i="5"/>
  <c r="U265" i="5"/>
  <c r="AL265" i="5"/>
  <c r="AQ265" i="5"/>
  <c r="AR265" i="5"/>
  <c r="BF265" i="5"/>
  <c r="BG265" i="5"/>
  <c r="BO265" i="5"/>
  <c r="T266" i="5"/>
  <c r="U266" i="5"/>
  <c r="AL266" i="5"/>
  <c r="AQ266" i="5"/>
  <c r="AR266" i="5"/>
  <c r="BF266" i="5"/>
  <c r="BG266" i="5"/>
  <c r="BO266" i="5"/>
  <c r="T267" i="5"/>
  <c r="U267" i="5"/>
  <c r="AQ267" i="5"/>
  <c r="AR267" i="5"/>
  <c r="BF267" i="5"/>
  <c r="BG267" i="5"/>
  <c r="BO267" i="5"/>
  <c r="T268" i="5"/>
  <c r="U268" i="5"/>
  <c r="AL268" i="5"/>
  <c r="AQ268" i="5"/>
  <c r="AR268" i="5"/>
  <c r="BF268" i="5"/>
  <c r="BG268" i="5"/>
  <c r="BO268" i="5"/>
  <c r="T269" i="5"/>
  <c r="U269" i="5"/>
  <c r="AL269" i="5"/>
  <c r="AQ269" i="5"/>
  <c r="AR269" i="5"/>
  <c r="BF269" i="5"/>
  <c r="BG269" i="5"/>
  <c r="BO269" i="5"/>
  <c r="T270" i="5"/>
  <c r="AL270" i="5"/>
  <c r="U270" i="5"/>
  <c r="AQ270" i="5"/>
  <c r="AR270" i="5"/>
  <c r="BF270" i="5"/>
  <c r="BG270" i="5"/>
  <c r="BO270" i="5"/>
  <c r="T271" i="5"/>
  <c r="AL271" i="5"/>
  <c r="U271" i="5"/>
  <c r="AQ271" i="5"/>
  <c r="AR271" i="5"/>
  <c r="BF271" i="5"/>
  <c r="BG271" i="5"/>
  <c r="BO271" i="5"/>
  <c r="T272" i="5"/>
  <c r="U272" i="5"/>
  <c r="AL272" i="5"/>
  <c r="AQ272" i="5"/>
  <c r="AR272" i="5"/>
  <c r="BF272" i="5"/>
  <c r="BG272" i="5"/>
  <c r="BO272" i="5"/>
  <c r="T273" i="5"/>
  <c r="U273" i="5"/>
  <c r="AL273" i="5"/>
  <c r="AQ273" i="5"/>
  <c r="AR273" i="5"/>
  <c r="BF273" i="5"/>
  <c r="BG273" i="5"/>
  <c r="BO273" i="5"/>
  <c r="T274" i="5"/>
  <c r="AL274" i="5"/>
  <c r="U274" i="5"/>
  <c r="AQ274" i="5"/>
  <c r="AR274" i="5"/>
  <c r="BF274" i="5"/>
  <c r="BG274" i="5"/>
  <c r="BO274" i="5"/>
  <c r="T275" i="5"/>
  <c r="AL275" i="5"/>
  <c r="U275" i="5"/>
  <c r="AQ275" i="5"/>
  <c r="AR275" i="5"/>
  <c r="BF275" i="5"/>
  <c r="BG275" i="5"/>
  <c r="BO275" i="5"/>
  <c r="T276" i="5"/>
  <c r="AL276" i="5"/>
  <c r="U276" i="5"/>
  <c r="AQ276" i="5"/>
  <c r="AR276" i="5"/>
  <c r="BF276" i="5"/>
  <c r="BG276" i="5"/>
  <c r="BO276" i="5"/>
  <c r="T277" i="5"/>
  <c r="U277" i="5"/>
  <c r="AL277" i="5"/>
  <c r="AQ277" i="5"/>
  <c r="AR277" i="5"/>
  <c r="BF277" i="5"/>
  <c r="BG277" i="5"/>
  <c r="BO277" i="5"/>
  <c r="T278" i="5"/>
  <c r="U278" i="5"/>
  <c r="AL278" i="5"/>
  <c r="AQ278" i="5"/>
  <c r="AR278" i="5"/>
  <c r="BF278" i="5"/>
  <c r="BG278" i="5"/>
  <c r="BO278" i="5"/>
  <c r="T279" i="5"/>
  <c r="AL279" i="5"/>
  <c r="U279" i="5"/>
  <c r="AQ279" i="5"/>
  <c r="AR279" i="5"/>
  <c r="BF279" i="5"/>
  <c r="BG279" i="5"/>
  <c r="BO279" i="5"/>
  <c r="T280" i="5"/>
  <c r="AL280" i="5"/>
  <c r="U280" i="5"/>
  <c r="AQ280" i="5"/>
  <c r="AR280" i="5"/>
  <c r="BF280" i="5"/>
  <c r="BG280" i="5"/>
  <c r="BO280" i="5"/>
  <c r="T281" i="5"/>
  <c r="U281" i="5"/>
  <c r="AL281" i="5"/>
  <c r="AQ281" i="5"/>
  <c r="AR281" i="5"/>
  <c r="BF281" i="5"/>
  <c r="BG281" i="5"/>
  <c r="BO281" i="5"/>
  <c r="T282" i="5"/>
  <c r="U282" i="5"/>
  <c r="AL282" i="5"/>
  <c r="AQ282" i="5"/>
  <c r="AR282" i="5"/>
  <c r="BF282" i="5"/>
  <c r="BG282" i="5"/>
  <c r="BO282" i="5"/>
  <c r="T283" i="5"/>
  <c r="U283" i="5"/>
  <c r="AQ283" i="5"/>
  <c r="AR283" i="5"/>
  <c r="BF283" i="5"/>
  <c r="BG283" i="5"/>
  <c r="BO283" i="5"/>
  <c r="T284" i="5"/>
  <c r="U284" i="5"/>
  <c r="AL284" i="5"/>
  <c r="AQ284" i="5"/>
  <c r="AR284" i="5"/>
  <c r="BF284" i="5"/>
  <c r="BG284" i="5"/>
  <c r="BO284" i="5"/>
  <c r="T285" i="5"/>
  <c r="U285" i="5"/>
  <c r="AL285" i="5"/>
  <c r="AQ285" i="5"/>
  <c r="AR285" i="5"/>
  <c r="BF285" i="5"/>
  <c r="BG285" i="5"/>
  <c r="BO285" i="5"/>
  <c r="T286" i="5"/>
  <c r="AL286" i="5"/>
  <c r="U286" i="5"/>
  <c r="AQ286" i="5"/>
  <c r="AR286" i="5"/>
  <c r="BF286" i="5"/>
  <c r="BG286" i="5"/>
  <c r="BO286" i="5"/>
  <c r="T287" i="5"/>
  <c r="AL287" i="5"/>
  <c r="U287" i="5"/>
  <c r="AQ287" i="5"/>
  <c r="AR287" i="5"/>
  <c r="BF287" i="5"/>
  <c r="BG287" i="5"/>
  <c r="BO287" i="5"/>
  <c r="T288" i="5"/>
  <c r="U288" i="5"/>
  <c r="AL288" i="5"/>
  <c r="AQ288" i="5"/>
  <c r="AR288" i="5"/>
  <c r="BF288" i="5"/>
  <c r="BG288" i="5"/>
  <c r="BO288" i="5"/>
  <c r="T289" i="5"/>
  <c r="U289" i="5"/>
  <c r="AL289" i="5"/>
  <c r="AQ289" i="5"/>
  <c r="AR289" i="5"/>
  <c r="BF289" i="5"/>
  <c r="BG289" i="5"/>
  <c r="BO289" i="5"/>
  <c r="T290" i="5"/>
  <c r="AL290" i="5"/>
  <c r="U290" i="5"/>
  <c r="AQ290" i="5"/>
  <c r="AR290" i="5"/>
  <c r="BF290" i="5"/>
  <c r="BG290" i="5"/>
  <c r="BO290" i="5"/>
  <c r="T291" i="5"/>
  <c r="AL291" i="5"/>
  <c r="U291" i="5"/>
  <c r="AQ291" i="5"/>
  <c r="AR291" i="5"/>
  <c r="BF291" i="5"/>
  <c r="BG291" i="5"/>
  <c r="BO291" i="5"/>
  <c r="T292" i="5"/>
  <c r="AL292" i="5"/>
  <c r="U292" i="5"/>
  <c r="AQ292" i="5"/>
  <c r="AR292" i="5"/>
  <c r="BF292" i="5"/>
  <c r="BG292" i="5"/>
  <c r="BO292" i="5"/>
  <c r="T293" i="5"/>
  <c r="U293" i="5"/>
  <c r="AL293" i="5"/>
  <c r="AQ293" i="5"/>
  <c r="AR293" i="5"/>
  <c r="BF293" i="5"/>
  <c r="BG293" i="5"/>
  <c r="BO293" i="5"/>
  <c r="T294" i="5"/>
  <c r="U294" i="5"/>
  <c r="AL294" i="5"/>
  <c r="AQ294" i="5"/>
  <c r="AR294" i="5"/>
  <c r="BF294" i="5"/>
  <c r="BG294" i="5"/>
  <c r="BO294" i="5"/>
  <c r="T295" i="5"/>
  <c r="AL295" i="5"/>
  <c r="U295" i="5"/>
  <c r="AQ295" i="5"/>
  <c r="AR295" i="5"/>
  <c r="BF295" i="5"/>
  <c r="BG295" i="5"/>
  <c r="BO295" i="5"/>
  <c r="T296" i="5"/>
  <c r="AL296" i="5"/>
  <c r="U296" i="5"/>
  <c r="AQ296" i="5"/>
  <c r="AR296" i="5"/>
  <c r="BF296" i="5"/>
  <c r="BG296" i="5"/>
  <c r="BO296" i="5"/>
  <c r="T297" i="5"/>
  <c r="U297" i="5"/>
  <c r="AL297" i="5"/>
  <c r="AQ297" i="5"/>
  <c r="AR297" i="5"/>
  <c r="BF297" i="5"/>
  <c r="BG297" i="5"/>
  <c r="BO297" i="5"/>
  <c r="T298" i="5"/>
  <c r="U298" i="5"/>
  <c r="AL298" i="5"/>
  <c r="AQ298" i="5"/>
  <c r="AR298" i="5"/>
  <c r="BF298" i="5"/>
  <c r="BG298" i="5"/>
  <c r="BO298" i="5"/>
  <c r="T299" i="5"/>
  <c r="U299" i="5"/>
  <c r="AQ299" i="5"/>
  <c r="AR299" i="5"/>
  <c r="BF299" i="5"/>
  <c r="BG299" i="5"/>
  <c r="BO299" i="5"/>
  <c r="T300" i="5"/>
  <c r="U300" i="5"/>
  <c r="AL300" i="5"/>
  <c r="AQ300" i="5"/>
  <c r="AR300" i="5"/>
  <c r="BF300" i="5"/>
  <c r="BG300" i="5"/>
  <c r="BO300" i="5"/>
  <c r="T301" i="5"/>
  <c r="U301" i="5"/>
  <c r="AL301" i="5"/>
  <c r="AQ301" i="5"/>
  <c r="AR301" i="5"/>
  <c r="BF301" i="5"/>
  <c r="BG301" i="5"/>
  <c r="BO301" i="5"/>
  <c r="T302" i="5"/>
  <c r="AL302" i="5"/>
  <c r="U302" i="5"/>
  <c r="AQ302" i="5"/>
  <c r="AR302" i="5"/>
  <c r="BF302" i="5"/>
  <c r="BG302" i="5"/>
  <c r="BO302" i="5"/>
  <c r="T303" i="5"/>
  <c r="AL303" i="5"/>
  <c r="U303" i="5"/>
  <c r="AQ303" i="5"/>
  <c r="AR303" i="5"/>
  <c r="BF303" i="5"/>
  <c r="BG303" i="5"/>
  <c r="BO303" i="5"/>
  <c r="T304" i="5"/>
  <c r="U304" i="5"/>
  <c r="AL304" i="5"/>
  <c r="AQ304" i="5"/>
  <c r="AR304" i="5"/>
  <c r="BF304" i="5"/>
  <c r="BG304" i="5"/>
  <c r="BO304" i="5"/>
  <c r="T305" i="5"/>
  <c r="U305" i="5"/>
  <c r="AL305" i="5"/>
  <c r="AQ305" i="5"/>
  <c r="AR305" i="5"/>
  <c r="BF305" i="5"/>
  <c r="BG305" i="5"/>
  <c r="BO305" i="5"/>
  <c r="T306" i="5"/>
  <c r="AL306" i="5"/>
  <c r="U306" i="5"/>
  <c r="AQ306" i="5"/>
  <c r="AR306" i="5"/>
  <c r="BF306" i="5"/>
  <c r="BG306" i="5"/>
  <c r="BO306" i="5"/>
  <c r="T307" i="5"/>
  <c r="AL307" i="5"/>
  <c r="U307" i="5"/>
  <c r="AQ307" i="5"/>
  <c r="AR307" i="5"/>
  <c r="BF307" i="5"/>
  <c r="BG307" i="5"/>
  <c r="BO307" i="5"/>
  <c r="T308" i="5"/>
  <c r="AL308" i="5"/>
  <c r="U308" i="5"/>
  <c r="AQ308" i="5"/>
  <c r="AR308" i="5"/>
  <c r="BF308" i="5"/>
  <c r="BG308" i="5"/>
  <c r="BO308" i="5"/>
  <c r="T309" i="5"/>
  <c r="U309" i="5"/>
  <c r="AL309" i="5"/>
  <c r="AQ309" i="5"/>
  <c r="AR309" i="5"/>
  <c r="BF309" i="5"/>
  <c r="BG309" i="5"/>
  <c r="BO309" i="5"/>
  <c r="T310" i="5"/>
  <c r="U310" i="5"/>
  <c r="AL310" i="5"/>
  <c r="AQ310" i="5"/>
  <c r="AR310" i="5"/>
  <c r="BF310" i="5"/>
  <c r="BG310" i="5"/>
  <c r="BO310" i="5"/>
  <c r="T311" i="5"/>
  <c r="AL311" i="5"/>
  <c r="U311" i="5"/>
  <c r="AQ311" i="5"/>
  <c r="AR311" i="5"/>
  <c r="BF311" i="5"/>
  <c r="BG311" i="5"/>
  <c r="BO311" i="5"/>
  <c r="T312" i="5"/>
  <c r="AL312" i="5"/>
  <c r="U312" i="5"/>
  <c r="AQ312" i="5"/>
  <c r="AR312" i="5"/>
  <c r="BF312" i="5"/>
  <c r="BG312" i="5"/>
  <c r="BO312" i="5"/>
  <c r="T313" i="5"/>
  <c r="U313" i="5"/>
  <c r="AL313" i="5"/>
  <c r="AQ313" i="5"/>
  <c r="AR313" i="5"/>
  <c r="BF313" i="5"/>
  <c r="BG313" i="5"/>
  <c r="BO313" i="5"/>
  <c r="T314" i="5"/>
  <c r="U314" i="5"/>
  <c r="AL314" i="5"/>
  <c r="AQ314" i="5"/>
  <c r="AR314" i="5"/>
  <c r="BF314" i="5"/>
  <c r="BG314" i="5"/>
  <c r="BO314" i="5"/>
  <c r="T315" i="5"/>
  <c r="U315" i="5"/>
  <c r="AQ315" i="5"/>
  <c r="AR315" i="5"/>
  <c r="BF315" i="5"/>
  <c r="BG315" i="5"/>
  <c r="BO315" i="5"/>
  <c r="T316" i="5"/>
  <c r="U316" i="5"/>
  <c r="AL316" i="5"/>
  <c r="AQ316" i="5"/>
  <c r="AR316" i="5"/>
  <c r="BF316" i="5"/>
  <c r="BG316" i="5"/>
  <c r="BO316" i="5"/>
  <c r="T317" i="5"/>
  <c r="U317" i="5"/>
  <c r="AL317" i="5"/>
  <c r="AQ317" i="5"/>
  <c r="AR317" i="5"/>
  <c r="BF317" i="5"/>
  <c r="BG317" i="5"/>
  <c r="BO317" i="5"/>
  <c r="T318" i="5"/>
  <c r="AL318" i="5"/>
  <c r="U318" i="5"/>
  <c r="AQ318" i="5"/>
  <c r="AR318" i="5"/>
  <c r="BF318" i="5"/>
  <c r="BG318" i="5"/>
  <c r="BO318" i="5"/>
  <c r="T319" i="5"/>
  <c r="AL319" i="5"/>
  <c r="U319" i="5"/>
  <c r="AQ319" i="5"/>
  <c r="AR319" i="5"/>
  <c r="BF319" i="5"/>
  <c r="BG319" i="5"/>
  <c r="BO319" i="5"/>
  <c r="T320" i="5"/>
  <c r="U320" i="5"/>
  <c r="AL320" i="5"/>
  <c r="AQ320" i="5"/>
  <c r="AR320" i="5"/>
  <c r="BF320" i="5"/>
  <c r="BG320" i="5"/>
  <c r="BO320" i="5"/>
  <c r="T321" i="5"/>
  <c r="U321" i="5"/>
  <c r="AL321" i="5"/>
  <c r="AQ321" i="5"/>
  <c r="AR321" i="5"/>
  <c r="BF321" i="5"/>
  <c r="BG321" i="5"/>
  <c r="BO321" i="5"/>
  <c r="T322" i="5"/>
  <c r="AL322" i="5"/>
  <c r="U322" i="5"/>
  <c r="AQ322" i="5"/>
  <c r="AR322" i="5"/>
  <c r="BF322" i="5"/>
  <c r="BG322" i="5"/>
  <c r="BO322" i="5"/>
  <c r="T323" i="5"/>
  <c r="AL323" i="5"/>
  <c r="U323" i="5"/>
  <c r="AQ323" i="5"/>
  <c r="AR323" i="5"/>
  <c r="BF323" i="5"/>
  <c r="BG323" i="5"/>
  <c r="BO323" i="5"/>
  <c r="T324" i="5"/>
  <c r="AL324" i="5"/>
  <c r="U324" i="5"/>
  <c r="AQ324" i="5"/>
  <c r="AR324" i="5"/>
  <c r="BF324" i="5"/>
  <c r="BG324" i="5"/>
  <c r="BO324" i="5"/>
  <c r="T325" i="5"/>
  <c r="U325" i="5"/>
  <c r="AL325" i="5"/>
  <c r="AQ325" i="5"/>
  <c r="AR325" i="5"/>
  <c r="BF325" i="5"/>
  <c r="BG325" i="5"/>
  <c r="BO325" i="5"/>
  <c r="T326" i="5"/>
  <c r="U326" i="5"/>
  <c r="AL326" i="5"/>
  <c r="AQ326" i="5"/>
  <c r="AR326" i="5"/>
  <c r="BF326" i="5"/>
  <c r="BG326" i="5"/>
  <c r="BO326" i="5"/>
  <c r="T327" i="5"/>
  <c r="AL327" i="5"/>
  <c r="U327" i="5"/>
  <c r="AQ327" i="5"/>
  <c r="AR327" i="5"/>
  <c r="BF327" i="5"/>
  <c r="BG327" i="5"/>
  <c r="BO327" i="5"/>
  <c r="T328" i="5"/>
  <c r="AL328" i="5"/>
  <c r="U328" i="5"/>
  <c r="AQ328" i="5"/>
  <c r="AR328" i="5"/>
  <c r="BF328" i="5"/>
  <c r="BG328" i="5"/>
  <c r="BO328" i="5"/>
  <c r="T329" i="5"/>
  <c r="AL329" i="5"/>
  <c r="U329" i="5"/>
  <c r="AQ329" i="5"/>
  <c r="AR329" i="5"/>
  <c r="BF329" i="5"/>
  <c r="BG329" i="5"/>
  <c r="BO329" i="5"/>
  <c r="T330" i="5"/>
  <c r="U330" i="5"/>
  <c r="AL330" i="5"/>
  <c r="AQ330" i="5"/>
  <c r="AR330" i="5"/>
  <c r="BF330" i="5"/>
  <c r="BG330" i="5"/>
  <c r="BO330" i="5"/>
  <c r="T331" i="5"/>
  <c r="U331" i="5"/>
  <c r="AL331" i="5"/>
  <c r="AQ331" i="5"/>
  <c r="AR331" i="5"/>
  <c r="BF331" i="5"/>
  <c r="BG331" i="5"/>
  <c r="BO331" i="5"/>
  <c r="T332" i="5"/>
  <c r="AL332" i="5"/>
  <c r="U332" i="5"/>
  <c r="AQ332" i="5"/>
  <c r="AR332" i="5"/>
  <c r="BF332" i="5"/>
  <c r="BG332" i="5"/>
  <c r="BO332" i="5"/>
  <c r="T333" i="5"/>
  <c r="AL333" i="5"/>
  <c r="U333" i="5"/>
  <c r="AQ333" i="5"/>
  <c r="AR333" i="5"/>
  <c r="BF333" i="5"/>
  <c r="BG333" i="5"/>
  <c r="BO333" i="5"/>
  <c r="T334" i="5"/>
  <c r="U334" i="5"/>
  <c r="AL334" i="5"/>
  <c r="AQ334" i="5"/>
  <c r="AR334" i="5"/>
  <c r="BF334" i="5"/>
  <c r="BG334" i="5"/>
  <c r="BO334" i="5"/>
  <c r="T335" i="5"/>
  <c r="U335" i="5"/>
  <c r="AL335" i="5"/>
  <c r="AQ335" i="5"/>
  <c r="AR335" i="5"/>
  <c r="BF335" i="5"/>
  <c r="BG335" i="5"/>
  <c r="BO335" i="5"/>
  <c r="T336" i="5"/>
  <c r="AL336" i="5"/>
  <c r="U336" i="5"/>
  <c r="AQ336" i="5"/>
  <c r="AR336" i="5"/>
  <c r="BF336" i="5"/>
  <c r="BG336" i="5"/>
  <c r="BO336" i="5"/>
  <c r="T337" i="5"/>
  <c r="AL337" i="5"/>
  <c r="U337" i="5"/>
  <c r="AQ337" i="5"/>
  <c r="AR337" i="5"/>
  <c r="BF337" i="5"/>
  <c r="BG337" i="5"/>
  <c r="BO337" i="5"/>
  <c r="T338" i="5"/>
  <c r="U338" i="5"/>
  <c r="AL338" i="5"/>
  <c r="AQ338" i="5"/>
  <c r="AR338" i="5"/>
  <c r="BF338" i="5"/>
  <c r="BG338" i="5"/>
  <c r="BO338" i="5"/>
  <c r="T339" i="5"/>
  <c r="U339" i="5"/>
  <c r="AL339" i="5"/>
  <c r="AQ339" i="5"/>
  <c r="AR339" i="5"/>
  <c r="BF339" i="5"/>
  <c r="BG339" i="5"/>
  <c r="BO339" i="5"/>
  <c r="T340" i="5"/>
  <c r="AL340" i="5"/>
  <c r="U340" i="5"/>
  <c r="AQ340" i="5"/>
  <c r="AR340" i="5"/>
  <c r="BF340" i="5"/>
  <c r="BG340" i="5"/>
  <c r="BO340" i="5"/>
  <c r="T341" i="5"/>
  <c r="AL341" i="5"/>
  <c r="U341" i="5"/>
  <c r="AQ341" i="5"/>
  <c r="AR341" i="5"/>
  <c r="BF341" i="5"/>
  <c r="BG341" i="5"/>
  <c r="BO341" i="5"/>
  <c r="T342" i="5"/>
  <c r="U342" i="5"/>
  <c r="AL342" i="5"/>
  <c r="AQ342" i="5"/>
  <c r="AR342" i="5"/>
  <c r="BF342" i="5"/>
  <c r="BG342" i="5"/>
  <c r="BO342" i="5"/>
  <c r="T343" i="5"/>
  <c r="U343" i="5"/>
  <c r="AL343" i="5"/>
  <c r="AQ343" i="5"/>
  <c r="AR343" i="5"/>
  <c r="BF343" i="5"/>
  <c r="BG343" i="5"/>
  <c r="BO343" i="5"/>
  <c r="T344" i="5"/>
  <c r="AL344" i="5"/>
  <c r="U344" i="5"/>
  <c r="AQ344" i="5"/>
  <c r="AR344" i="5"/>
  <c r="BF344" i="5"/>
  <c r="BG344" i="5"/>
  <c r="BO344" i="5"/>
  <c r="T345" i="5"/>
  <c r="AL345" i="5"/>
  <c r="U345" i="5"/>
  <c r="AQ345" i="5"/>
  <c r="AR345" i="5"/>
  <c r="BF345" i="5"/>
  <c r="BG345" i="5"/>
  <c r="BO345" i="5"/>
  <c r="T346" i="5"/>
  <c r="U346" i="5"/>
  <c r="AL346" i="5"/>
  <c r="AQ346" i="5"/>
  <c r="AR346" i="5"/>
  <c r="BF346" i="5"/>
  <c r="BG346" i="5"/>
  <c r="BO346" i="5"/>
  <c r="T347" i="5"/>
  <c r="U347" i="5"/>
  <c r="AL347" i="5"/>
  <c r="AQ347" i="5"/>
  <c r="AR347" i="5"/>
  <c r="BF347" i="5"/>
  <c r="BG347" i="5"/>
  <c r="BO347" i="5"/>
  <c r="T348" i="5"/>
  <c r="AL348" i="5"/>
  <c r="U348" i="5"/>
  <c r="AQ348" i="5"/>
  <c r="AR348" i="5"/>
  <c r="BF348" i="5"/>
  <c r="BG348" i="5"/>
  <c r="BO348" i="5"/>
  <c r="T349" i="5"/>
  <c r="AL349" i="5"/>
  <c r="U349" i="5"/>
  <c r="AQ349" i="5"/>
  <c r="AR349" i="5"/>
  <c r="BF349" i="5"/>
  <c r="BG349" i="5"/>
  <c r="BO349" i="5"/>
  <c r="T350" i="5"/>
  <c r="U350" i="5"/>
  <c r="AL350" i="5"/>
  <c r="AQ350" i="5"/>
  <c r="AR350" i="5"/>
  <c r="BF350" i="5"/>
  <c r="BG350" i="5"/>
  <c r="BO350" i="5"/>
  <c r="T351" i="5"/>
  <c r="U351" i="5"/>
  <c r="AL351" i="5"/>
  <c r="AQ351" i="5"/>
  <c r="AR351" i="5"/>
  <c r="BF351" i="5"/>
  <c r="BG351" i="5"/>
  <c r="BO351" i="5"/>
  <c r="T352" i="5"/>
  <c r="AL352" i="5"/>
  <c r="U352" i="5"/>
  <c r="AQ352" i="5"/>
  <c r="AR352" i="5"/>
  <c r="BF352" i="5"/>
  <c r="BG352" i="5"/>
  <c r="BO352" i="5"/>
  <c r="T353" i="5"/>
  <c r="AL353" i="5"/>
  <c r="U353" i="5"/>
  <c r="AQ353" i="5"/>
  <c r="AR353" i="5"/>
  <c r="BF353" i="5"/>
  <c r="BG353" i="5"/>
  <c r="BO353" i="5"/>
  <c r="T354" i="5"/>
  <c r="U354" i="5"/>
  <c r="AL354" i="5"/>
  <c r="AQ354" i="5"/>
  <c r="AR354" i="5"/>
  <c r="BF354" i="5"/>
  <c r="BG354" i="5"/>
  <c r="BO354" i="5"/>
  <c r="T355" i="5"/>
  <c r="U355" i="5"/>
  <c r="AL355" i="5"/>
  <c r="AQ355" i="5"/>
  <c r="AR355" i="5"/>
  <c r="BF355" i="5"/>
  <c r="BG355" i="5"/>
  <c r="BO355" i="5"/>
  <c r="T356" i="5"/>
  <c r="AL356" i="5"/>
  <c r="U356" i="5"/>
  <c r="AQ356" i="5"/>
  <c r="AR356" i="5"/>
  <c r="BF356" i="5"/>
  <c r="BG356" i="5"/>
  <c r="BO356" i="5"/>
  <c r="T357" i="5"/>
  <c r="AL357" i="5"/>
  <c r="U357" i="5"/>
  <c r="AQ357" i="5"/>
  <c r="AR357" i="5"/>
  <c r="BF357" i="5"/>
  <c r="BG357" i="5"/>
  <c r="BO357" i="5"/>
  <c r="T358" i="5"/>
  <c r="U358" i="5"/>
  <c r="AL358" i="5"/>
  <c r="AQ358" i="5"/>
  <c r="AR358" i="5"/>
  <c r="BF358" i="5"/>
  <c r="BG358" i="5"/>
  <c r="BO358" i="5"/>
  <c r="T359" i="5"/>
  <c r="U359" i="5"/>
  <c r="AL359" i="5"/>
  <c r="AQ359" i="5"/>
  <c r="AR359" i="5"/>
  <c r="BF359" i="5"/>
  <c r="BG359" i="5"/>
  <c r="BO359" i="5"/>
  <c r="T360" i="5"/>
  <c r="AL360" i="5"/>
  <c r="U360" i="5"/>
  <c r="AQ360" i="5"/>
  <c r="AR360" i="5"/>
  <c r="BF360" i="5"/>
  <c r="BG360" i="5"/>
  <c r="BO360" i="5"/>
  <c r="T361" i="5"/>
  <c r="AL361" i="5"/>
  <c r="U361" i="5"/>
  <c r="AQ361" i="5"/>
  <c r="AR361" i="5"/>
  <c r="BF361" i="5"/>
  <c r="BG361" i="5"/>
  <c r="BO361" i="5"/>
  <c r="T362" i="5"/>
  <c r="U362" i="5"/>
  <c r="AL362" i="5"/>
  <c r="AQ362" i="5"/>
  <c r="AR362" i="5"/>
  <c r="BF362" i="5"/>
  <c r="BG362" i="5"/>
  <c r="BO362" i="5"/>
  <c r="T363" i="5"/>
  <c r="U363" i="5"/>
  <c r="AL363" i="5"/>
  <c r="AQ363" i="5"/>
  <c r="AR363" i="5"/>
  <c r="BF363" i="5"/>
  <c r="BG363" i="5"/>
  <c r="BO363" i="5"/>
  <c r="T364" i="5"/>
  <c r="AL364" i="5"/>
  <c r="U364" i="5"/>
  <c r="AQ364" i="5"/>
  <c r="AR364" i="5"/>
  <c r="BF364" i="5"/>
  <c r="BG364" i="5"/>
  <c r="BO364" i="5"/>
  <c r="T365" i="5"/>
  <c r="AL365" i="5"/>
  <c r="U365" i="5"/>
  <c r="AQ365" i="5"/>
  <c r="AR365" i="5"/>
  <c r="BF365" i="5"/>
  <c r="BG365" i="5"/>
  <c r="BO365" i="5"/>
  <c r="T366" i="5"/>
  <c r="U366" i="5"/>
  <c r="AL366" i="5"/>
  <c r="AQ366" i="5"/>
  <c r="AR366" i="5"/>
  <c r="BF366" i="5"/>
  <c r="BG366" i="5"/>
  <c r="BO366" i="5"/>
  <c r="T367" i="5"/>
  <c r="U367" i="5"/>
  <c r="AL367" i="5"/>
  <c r="AQ367" i="5"/>
  <c r="AR367" i="5"/>
  <c r="BF367" i="5"/>
  <c r="BG367" i="5"/>
  <c r="BO367" i="5"/>
  <c r="T368" i="5"/>
  <c r="AL368" i="5"/>
  <c r="U368" i="5"/>
  <c r="AQ368" i="5"/>
  <c r="AR368" i="5"/>
  <c r="BF368" i="5"/>
  <c r="BG368" i="5"/>
  <c r="BO368" i="5"/>
  <c r="T369" i="5"/>
  <c r="AL369" i="5"/>
  <c r="U369" i="5"/>
  <c r="AQ369" i="5"/>
  <c r="AR369" i="5"/>
  <c r="BF369" i="5"/>
  <c r="BG369" i="5"/>
  <c r="BO369" i="5"/>
  <c r="T370" i="5"/>
  <c r="U370" i="5"/>
  <c r="AL370" i="5"/>
  <c r="AQ370" i="5"/>
  <c r="AR370" i="5"/>
  <c r="BF370" i="5"/>
  <c r="BG370" i="5"/>
  <c r="BO370" i="5"/>
  <c r="T371" i="5"/>
  <c r="U371" i="5"/>
  <c r="AL371" i="5"/>
  <c r="AQ371" i="5"/>
  <c r="AR371" i="5"/>
  <c r="BF371" i="5"/>
  <c r="BG371" i="5"/>
  <c r="BO371" i="5"/>
  <c r="T372" i="5"/>
  <c r="AL372" i="5"/>
  <c r="U372" i="5"/>
  <c r="AQ372" i="5"/>
  <c r="AR372" i="5"/>
  <c r="BF372" i="5"/>
  <c r="BG372" i="5"/>
  <c r="BO372" i="5"/>
  <c r="T373" i="5"/>
  <c r="AL373" i="5"/>
  <c r="U373" i="5"/>
  <c r="AQ373" i="5"/>
  <c r="AR373" i="5"/>
  <c r="BF373" i="5"/>
  <c r="BG373" i="5"/>
  <c r="BO373" i="5"/>
  <c r="T374" i="5"/>
  <c r="U374" i="5"/>
  <c r="AL374" i="5"/>
  <c r="AQ374" i="5"/>
  <c r="AR374" i="5"/>
  <c r="BF374" i="5"/>
  <c r="BG374" i="5"/>
  <c r="BO374" i="5"/>
  <c r="T375" i="5"/>
  <c r="U375" i="5"/>
  <c r="AL375" i="5"/>
  <c r="AQ375" i="5"/>
  <c r="AR375" i="5"/>
  <c r="BF375" i="5"/>
  <c r="BG375" i="5"/>
  <c r="BO375" i="5"/>
  <c r="T376" i="5"/>
  <c r="AL376" i="5"/>
  <c r="U376" i="5"/>
  <c r="AQ376" i="5"/>
  <c r="AR376" i="5"/>
  <c r="BF376" i="5"/>
  <c r="BG376" i="5"/>
  <c r="BO376" i="5"/>
  <c r="T377" i="5"/>
  <c r="AL377" i="5"/>
  <c r="U377" i="5"/>
  <c r="AQ377" i="5"/>
  <c r="AR377" i="5"/>
  <c r="BF377" i="5"/>
  <c r="BG377" i="5"/>
  <c r="BO377" i="5"/>
  <c r="T378" i="5"/>
  <c r="U378" i="5"/>
  <c r="AL378" i="5"/>
  <c r="AQ378" i="5"/>
  <c r="AR378" i="5"/>
  <c r="BF378" i="5"/>
  <c r="BG378" i="5"/>
  <c r="BO378" i="5"/>
  <c r="T379" i="5"/>
  <c r="U379" i="5"/>
  <c r="AL379" i="5"/>
  <c r="AR379" i="5"/>
  <c r="BF379" i="5"/>
  <c r="BG379" i="5"/>
  <c r="BO379" i="5"/>
  <c r="T380" i="5"/>
  <c r="U380" i="5"/>
  <c r="AL380" i="5"/>
  <c r="AR380" i="5"/>
  <c r="BF380" i="5"/>
  <c r="BG380" i="5"/>
  <c r="BO380" i="5"/>
  <c r="T381" i="5"/>
  <c r="U381" i="5"/>
  <c r="AL381" i="5"/>
  <c r="AR381" i="5"/>
  <c r="BF381" i="5"/>
  <c r="BG381" i="5"/>
  <c r="BO381" i="5"/>
  <c r="T382" i="5"/>
  <c r="U382" i="5"/>
  <c r="AL382" i="5"/>
  <c r="AR382" i="5"/>
  <c r="BF382" i="5"/>
  <c r="BG382" i="5"/>
  <c r="BO382" i="5"/>
  <c r="T383" i="5"/>
  <c r="U383" i="5"/>
  <c r="AL383" i="5"/>
  <c r="AR383" i="5"/>
  <c r="BF383" i="5"/>
  <c r="BG383" i="5"/>
  <c r="BO383" i="5"/>
  <c r="T384" i="5"/>
  <c r="U384" i="5"/>
  <c r="AL384" i="5"/>
  <c r="AR384" i="5"/>
  <c r="BF384" i="5"/>
  <c r="BG384" i="5"/>
  <c r="BO384" i="5"/>
  <c r="T385" i="5"/>
  <c r="U385" i="5"/>
  <c r="AL385" i="5"/>
  <c r="AR385" i="5"/>
  <c r="BF385" i="5"/>
  <c r="BG385" i="5"/>
  <c r="BO385" i="5"/>
  <c r="T386" i="5"/>
  <c r="U386" i="5"/>
  <c r="AL386" i="5"/>
  <c r="AR386" i="5"/>
  <c r="BF386" i="5"/>
  <c r="BG386" i="5"/>
  <c r="BO386" i="5"/>
  <c r="T387" i="5"/>
  <c r="U387" i="5"/>
  <c r="AL387" i="5"/>
  <c r="AR387" i="5"/>
  <c r="BF387" i="5"/>
  <c r="BG387" i="5"/>
  <c r="BO387" i="5"/>
  <c r="T388" i="5"/>
  <c r="U388" i="5"/>
  <c r="AL388" i="5"/>
  <c r="AR388" i="5"/>
  <c r="BF388" i="5"/>
  <c r="BG388" i="5"/>
  <c r="BO388" i="5"/>
  <c r="T389" i="5"/>
  <c r="U389" i="5"/>
  <c r="AL389" i="5"/>
  <c r="AR389" i="5"/>
  <c r="BF389" i="5"/>
  <c r="BG389" i="5"/>
  <c r="BO389" i="5"/>
  <c r="T390" i="5"/>
  <c r="U390" i="5"/>
  <c r="AL390" i="5"/>
  <c r="AR390" i="5"/>
  <c r="BF390" i="5"/>
  <c r="BG390" i="5"/>
  <c r="BO390" i="5"/>
  <c r="T391" i="5"/>
  <c r="U391" i="5"/>
  <c r="AL391" i="5"/>
  <c r="AR391" i="5"/>
  <c r="BF391" i="5"/>
  <c r="BG391" i="5"/>
  <c r="BO391" i="5"/>
  <c r="T392" i="5"/>
  <c r="U392" i="5"/>
  <c r="AL392" i="5"/>
  <c r="AR392" i="5"/>
  <c r="BF392" i="5"/>
  <c r="BG392" i="5"/>
  <c r="BO392" i="5"/>
  <c r="C13" i="22"/>
  <c r="C14" i="22"/>
  <c r="C15" i="22"/>
  <c r="B3" i="6"/>
  <c r="G3" i="6"/>
  <c r="X3" i="6"/>
  <c r="AD3" i="6"/>
  <c r="BC3" i="6"/>
  <c r="B4" i="6"/>
  <c r="G4" i="6"/>
  <c r="X4" i="6"/>
  <c r="AD4" i="6"/>
  <c r="BC4" i="6"/>
  <c r="B5" i="6"/>
  <c r="G5" i="6"/>
  <c r="X5" i="6"/>
  <c r="AD5" i="6"/>
  <c r="BC5" i="6"/>
  <c r="B6" i="6"/>
  <c r="G6" i="6"/>
  <c r="X6" i="6"/>
  <c r="AD6" i="6"/>
  <c r="BC6" i="6"/>
  <c r="G7" i="6"/>
  <c r="X7" i="6"/>
  <c r="AD7" i="6"/>
  <c r="BC7" i="6"/>
  <c r="B8" i="6"/>
  <c r="G8" i="6"/>
  <c r="X8" i="6"/>
  <c r="AD8" i="6"/>
  <c r="BC8" i="6"/>
  <c r="B9" i="6"/>
  <c r="G9" i="6"/>
  <c r="X9" i="6"/>
  <c r="AD9" i="6"/>
  <c r="BC9" i="6"/>
  <c r="B10" i="6"/>
  <c r="G10" i="6"/>
  <c r="X10" i="6"/>
  <c r="AD10" i="6"/>
  <c r="BC10" i="6"/>
  <c r="G11" i="6"/>
  <c r="X11" i="6"/>
  <c r="AD11" i="6"/>
  <c r="BC11" i="6"/>
  <c r="B12" i="6"/>
  <c r="G12" i="6"/>
  <c r="X12" i="6"/>
  <c r="AD12" i="6"/>
  <c r="BC12" i="6"/>
  <c r="G13" i="6"/>
  <c r="X13" i="6"/>
  <c r="AD13" i="6"/>
  <c r="BC13" i="6"/>
  <c r="G14" i="6"/>
  <c r="X14" i="6"/>
  <c r="AD14" i="6"/>
  <c r="BC14" i="6"/>
  <c r="G15" i="6"/>
  <c r="X15" i="6"/>
  <c r="AD15" i="6"/>
  <c r="BC15" i="6"/>
  <c r="G16" i="6"/>
  <c r="X16" i="6"/>
  <c r="AD16" i="6"/>
  <c r="BC16" i="6"/>
  <c r="G17" i="6"/>
  <c r="X17" i="6"/>
  <c r="AD17" i="6"/>
  <c r="BC17" i="6"/>
  <c r="B18" i="6"/>
  <c r="G18" i="6"/>
  <c r="X18" i="6"/>
  <c r="AD18" i="6"/>
  <c r="AJ18" i="6"/>
  <c r="BC18" i="6"/>
  <c r="B19" i="6"/>
  <c r="G19" i="6"/>
  <c r="X19" i="6"/>
  <c r="AD19" i="6"/>
  <c r="AJ19" i="6"/>
  <c r="BC19" i="6"/>
  <c r="B20" i="6"/>
  <c r="G20" i="6"/>
  <c r="X20" i="6"/>
  <c r="AD20" i="6"/>
  <c r="AJ20" i="6"/>
  <c r="BC20" i="6"/>
  <c r="G21" i="6"/>
  <c r="X21" i="6"/>
  <c r="AD21" i="6"/>
  <c r="AJ21" i="6"/>
  <c r="BC21" i="6"/>
  <c r="G22" i="6"/>
  <c r="X22" i="6"/>
  <c r="AD22" i="6"/>
  <c r="AJ22" i="6"/>
  <c r="BC22" i="6"/>
  <c r="B23" i="6"/>
  <c r="G23" i="6"/>
  <c r="X23" i="6"/>
  <c r="AD23" i="6"/>
  <c r="AJ23" i="6"/>
  <c r="BC23" i="6"/>
  <c r="B24" i="6"/>
  <c r="G24" i="6"/>
  <c r="X24" i="6"/>
  <c r="AD24" i="6"/>
  <c r="AJ24" i="6"/>
  <c r="B25" i="6"/>
  <c r="G25" i="6"/>
  <c r="X25" i="6"/>
  <c r="AD25" i="6"/>
  <c r="AJ25" i="6"/>
  <c r="B26" i="6"/>
  <c r="G26" i="6"/>
  <c r="X26" i="6"/>
  <c r="AD26" i="6"/>
  <c r="AJ26" i="6"/>
  <c r="B27" i="6"/>
  <c r="G27" i="6"/>
  <c r="X27" i="6"/>
  <c r="AD27" i="6"/>
  <c r="AJ27" i="6"/>
  <c r="B28" i="6"/>
  <c r="G28" i="6"/>
  <c r="X28" i="6"/>
  <c r="AD28" i="6"/>
  <c r="AJ28" i="6"/>
  <c r="B29" i="6"/>
  <c r="G29" i="6"/>
  <c r="X29" i="6"/>
  <c r="AD29" i="6"/>
  <c r="AJ29" i="6"/>
  <c r="B30" i="6"/>
  <c r="G30" i="6"/>
  <c r="X30" i="6"/>
  <c r="AD30" i="6"/>
  <c r="AJ30" i="6"/>
  <c r="B31" i="6"/>
  <c r="G31" i="6"/>
  <c r="X31" i="6"/>
  <c r="AD31" i="6"/>
  <c r="AJ31" i="6"/>
  <c r="B32" i="6"/>
  <c r="G32" i="6"/>
  <c r="X32" i="6"/>
  <c r="AD32" i="6"/>
  <c r="AJ32" i="6"/>
  <c r="B33" i="6"/>
  <c r="G33" i="6"/>
  <c r="X33" i="6"/>
  <c r="AD33" i="6"/>
  <c r="AJ33" i="6"/>
  <c r="B34" i="6"/>
  <c r="G34" i="6"/>
  <c r="X34" i="6"/>
  <c r="AD34" i="6"/>
  <c r="AJ34" i="6"/>
  <c r="B35" i="6"/>
  <c r="G35" i="6"/>
  <c r="X35" i="6"/>
  <c r="AD35" i="6"/>
  <c r="AJ35" i="6"/>
  <c r="B36" i="6"/>
  <c r="X36" i="6"/>
  <c r="AD36" i="6"/>
  <c r="AJ36" i="6"/>
  <c r="B37" i="6"/>
  <c r="X37" i="6"/>
  <c r="AD37" i="6"/>
  <c r="AJ37" i="6"/>
  <c r="B38" i="6"/>
  <c r="X38" i="6"/>
  <c r="AD38" i="6"/>
  <c r="AJ38" i="6"/>
  <c r="B39" i="6"/>
  <c r="X39" i="6"/>
  <c r="AD39" i="6"/>
  <c r="AJ39" i="6"/>
  <c r="B40" i="6"/>
  <c r="X40" i="6"/>
  <c r="AD40" i="6"/>
  <c r="AJ40" i="6"/>
  <c r="B41" i="6"/>
  <c r="X41" i="6"/>
  <c r="AD41" i="6"/>
  <c r="AJ41" i="6"/>
  <c r="B42" i="6"/>
  <c r="X42" i="6"/>
  <c r="AD42" i="6"/>
  <c r="AJ42" i="6"/>
  <c r="B43" i="6"/>
  <c r="X43" i="6"/>
  <c r="AD43" i="6"/>
  <c r="AJ43" i="6"/>
  <c r="B44" i="6"/>
  <c r="X44" i="6"/>
  <c r="AD44" i="6"/>
  <c r="AJ44" i="6"/>
  <c r="B45" i="6"/>
  <c r="X45" i="6"/>
  <c r="AD45" i="6"/>
  <c r="AJ45" i="6"/>
  <c r="B46" i="6"/>
  <c r="X46" i="6"/>
  <c r="AD46" i="6"/>
  <c r="AJ46" i="6"/>
  <c r="B47" i="6"/>
  <c r="X47" i="6"/>
  <c r="AD47" i="6"/>
  <c r="AJ47" i="6"/>
  <c r="B48" i="6"/>
  <c r="X48" i="6"/>
  <c r="AD48" i="6"/>
  <c r="AJ48" i="6"/>
  <c r="B49" i="6"/>
  <c r="X49" i="6"/>
  <c r="AD49" i="6"/>
  <c r="AJ49" i="6"/>
  <c r="B50" i="6"/>
  <c r="X50" i="6"/>
  <c r="AD50" i="6"/>
  <c r="AJ50" i="6"/>
  <c r="B51" i="6"/>
  <c r="X51" i="6"/>
  <c r="AD51" i="6"/>
  <c r="AJ51" i="6"/>
  <c r="B52" i="6"/>
  <c r="X52" i="6"/>
  <c r="AD52" i="6"/>
  <c r="AJ52" i="6"/>
  <c r="B53" i="6"/>
  <c r="X53" i="6"/>
  <c r="AD53" i="6"/>
  <c r="AJ53" i="6"/>
  <c r="B54" i="6"/>
  <c r="X54" i="6"/>
  <c r="AD54" i="6"/>
  <c r="AJ54" i="6"/>
  <c r="B55" i="6"/>
  <c r="X55" i="6"/>
  <c r="AD55" i="6"/>
  <c r="AJ55" i="6"/>
  <c r="B56" i="6"/>
  <c r="X56" i="6"/>
  <c r="AD56" i="6"/>
  <c r="AJ56" i="6"/>
  <c r="B57" i="6"/>
  <c r="X57" i="6"/>
  <c r="AD57" i="6"/>
  <c r="B58" i="6"/>
  <c r="X58" i="6"/>
  <c r="AD58" i="6"/>
  <c r="B59" i="6"/>
  <c r="X59" i="6"/>
  <c r="AD59" i="6"/>
  <c r="B60" i="6"/>
  <c r="X60" i="6"/>
  <c r="AD60" i="6"/>
  <c r="B61" i="6"/>
  <c r="X61" i="6"/>
  <c r="AD61" i="6"/>
  <c r="B62" i="6"/>
  <c r="X62" i="6"/>
  <c r="AD62" i="6"/>
  <c r="B63" i="6"/>
  <c r="X63" i="6"/>
  <c r="AD63" i="6"/>
  <c r="B64" i="6"/>
  <c r="X64" i="6"/>
  <c r="AD64" i="6"/>
  <c r="X65" i="6"/>
  <c r="AD65" i="6"/>
  <c r="X66" i="6"/>
  <c r="AD66" i="6"/>
  <c r="A67" i="6"/>
  <c r="E67" i="6"/>
  <c r="X67" i="6"/>
  <c r="AD67" i="6"/>
  <c r="A68" i="6"/>
  <c r="E68" i="6"/>
  <c r="X68" i="6"/>
  <c r="AD68" i="6"/>
  <c r="A69" i="6"/>
  <c r="E69" i="6"/>
  <c r="X69" i="6"/>
  <c r="AD69" i="6"/>
  <c r="A70" i="6"/>
  <c r="E70" i="6"/>
  <c r="X70" i="6"/>
  <c r="AD70" i="6"/>
  <c r="A71" i="6"/>
  <c r="E71" i="6"/>
  <c r="X71" i="6"/>
  <c r="AD71" i="6"/>
  <c r="A72" i="6"/>
  <c r="E72" i="6"/>
  <c r="X72" i="6"/>
  <c r="AD72" i="6"/>
  <c r="A73" i="6"/>
  <c r="E73" i="6"/>
  <c r="X73" i="6"/>
  <c r="AD73" i="6"/>
  <c r="A74" i="6"/>
  <c r="E74" i="6"/>
  <c r="X74" i="6"/>
  <c r="AD74" i="6"/>
  <c r="A75" i="6"/>
  <c r="E75" i="6"/>
  <c r="X75" i="6"/>
  <c r="AD75" i="6"/>
  <c r="A76" i="6"/>
  <c r="E76" i="6"/>
  <c r="X76" i="6"/>
  <c r="AD76" i="6"/>
  <c r="A77" i="6"/>
  <c r="E77" i="6"/>
  <c r="X77" i="6"/>
  <c r="AD77" i="6"/>
  <c r="A78" i="6"/>
  <c r="E78" i="6"/>
  <c r="X78" i="6"/>
  <c r="AD78" i="6"/>
  <c r="A79" i="6"/>
  <c r="E79" i="6"/>
  <c r="X79" i="6"/>
  <c r="AD79" i="6"/>
  <c r="A80" i="6"/>
  <c r="E80" i="6"/>
  <c r="X80" i="6"/>
  <c r="AD80" i="6"/>
  <c r="A81" i="6"/>
  <c r="E81" i="6"/>
  <c r="X81" i="6"/>
  <c r="AD81" i="6"/>
  <c r="A82" i="6"/>
  <c r="E82" i="6"/>
  <c r="X82" i="6"/>
  <c r="AD82" i="6"/>
  <c r="A83" i="6"/>
  <c r="E83" i="6"/>
  <c r="X83" i="6"/>
  <c r="AD83" i="6"/>
  <c r="A84" i="6"/>
  <c r="E84" i="6"/>
  <c r="X84" i="6"/>
  <c r="AD84" i="6"/>
  <c r="A85" i="6"/>
  <c r="E85" i="6"/>
  <c r="X85" i="6"/>
  <c r="AD85" i="6"/>
  <c r="A86" i="6"/>
  <c r="E86" i="6"/>
  <c r="X86" i="6"/>
  <c r="AD86" i="6"/>
  <c r="A87" i="6"/>
  <c r="E87" i="6"/>
  <c r="X87" i="6"/>
  <c r="AD87" i="6"/>
  <c r="A88" i="6"/>
  <c r="E88" i="6"/>
  <c r="X88" i="6"/>
  <c r="AD88" i="6"/>
  <c r="A89" i="6"/>
  <c r="E89" i="6"/>
  <c r="X89" i="6"/>
  <c r="AD89" i="6"/>
  <c r="A90" i="6"/>
  <c r="E90" i="6"/>
  <c r="A91" i="6"/>
  <c r="E91" i="6"/>
  <c r="A92" i="6"/>
  <c r="E92" i="6"/>
  <c r="A93" i="6"/>
  <c r="E93" i="6"/>
  <c r="A94" i="6"/>
  <c r="E94" i="6"/>
  <c r="A95" i="6"/>
  <c r="E95" i="6"/>
  <c r="A96" i="6"/>
  <c r="E96" i="6"/>
  <c r="A97" i="6"/>
  <c r="E97" i="6"/>
  <c r="A98" i="6"/>
  <c r="E98" i="6"/>
  <c r="A99" i="6"/>
  <c r="E99" i="6"/>
  <c r="A100" i="6"/>
  <c r="E100" i="6"/>
  <c r="A101" i="6"/>
  <c r="E101" i="6"/>
  <c r="A102" i="6"/>
  <c r="E102" i="6"/>
  <c r="A103" i="6"/>
  <c r="E103" i="6"/>
  <c r="A104" i="6"/>
  <c r="E104" i="6"/>
  <c r="A105" i="6"/>
  <c r="E105" i="6"/>
  <c r="A106" i="6"/>
  <c r="E106" i="6"/>
  <c r="A107" i="6"/>
  <c r="E107" i="6"/>
  <c r="A108" i="6"/>
  <c r="E108" i="6"/>
  <c r="A109" i="6"/>
  <c r="E109" i="6"/>
  <c r="A110" i="6"/>
  <c r="E110" i="6"/>
  <c r="A111" i="6"/>
  <c r="E111" i="6"/>
  <c r="A112" i="6"/>
  <c r="E112" i="6"/>
  <c r="A113" i="6"/>
  <c r="E113" i="6"/>
  <c r="P113" i="6"/>
  <c r="A114" i="6"/>
  <c r="E114" i="6"/>
  <c r="P114" i="6"/>
  <c r="A115" i="6"/>
  <c r="E115" i="6"/>
  <c r="P115" i="6"/>
  <c r="A116" i="6"/>
  <c r="E116" i="6"/>
  <c r="P116" i="6"/>
  <c r="A117" i="6"/>
  <c r="E117" i="6"/>
  <c r="P117" i="6"/>
  <c r="A118" i="6"/>
  <c r="E118" i="6"/>
  <c r="P118" i="6"/>
  <c r="A119" i="6"/>
  <c r="E119" i="6"/>
  <c r="I119" i="6"/>
  <c r="P119" i="6"/>
  <c r="A120" i="6"/>
  <c r="E120" i="6"/>
  <c r="I120" i="6"/>
  <c r="P120" i="6"/>
  <c r="A121" i="6"/>
  <c r="E121" i="6"/>
  <c r="I121" i="6"/>
  <c r="P121" i="6"/>
  <c r="A122" i="6"/>
  <c r="E122" i="6"/>
  <c r="I122" i="6"/>
  <c r="P122" i="6"/>
  <c r="A123" i="6"/>
  <c r="E123" i="6"/>
  <c r="I123" i="6"/>
  <c r="P123" i="6"/>
  <c r="A124" i="6"/>
  <c r="E124" i="6"/>
  <c r="I124" i="6"/>
  <c r="P124" i="6"/>
  <c r="A125" i="6"/>
  <c r="E125" i="6"/>
  <c r="I125" i="6"/>
  <c r="P125" i="6"/>
  <c r="A126" i="6"/>
  <c r="E126" i="6"/>
  <c r="I126" i="6"/>
  <c r="P126" i="6"/>
  <c r="A127" i="6"/>
  <c r="E127" i="6"/>
  <c r="I127" i="6"/>
  <c r="P127" i="6"/>
  <c r="A128" i="6"/>
  <c r="E128" i="6"/>
  <c r="I128" i="6"/>
  <c r="P128" i="6"/>
  <c r="A129" i="6"/>
  <c r="E129" i="6"/>
  <c r="I129" i="6"/>
  <c r="P129" i="6"/>
  <c r="A130" i="6"/>
  <c r="E130" i="6"/>
  <c r="I130" i="6"/>
  <c r="P130" i="6"/>
  <c r="A131" i="6"/>
  <c r="E131" i="6"/>
  <c r="I131" i="6"/>
  <c r="P131" i="6"/>
  <c r="A132" i="6"/>
  <c r="E132" i="6"/>
  <c r="I132" i="6"/>
  <c r="P132" i="6"/>
  <c r="A133" i="6"/>
  <c r="E133" i="6"/>
  <c r="I133" i="6"/>
  <c r="P133" i="6"/>
  <c r="A134" i="6"/>
  <c r="E134" i="6"/>
  <c r="I134" i="6"/>
  <c r="P134" i="6"/>
  <c r="A135" i="6"/>
  <c r="E135" i="6"/>
  <c r="I135" i="6"/>
  <c r="P135" i="6"/>
  <c r="A136" i="6"/>
  <c r="E136" i="6"/>
  <c r="I136" i="6"/>
  <c r="P136" i="6"/>
  <c r="A137" i="6"/>
  <c r="E137" i="6"/>
  <c r="I137" i="6"/>
  <c r="P137" i="6"/>
  <c r="A138" i="6"/>
  <c r="E138" i="6"/>
  <c r="I138" i="6"/>
  <c r="P138" i="6"/>
  <c r="A139" i="6"/>
  <c r="E139" i="6"/>
  <c r="I139" i="6"/>
  <c r="P139" i="6"/>
  <c r="A140" i="6"/>
  <c r="E140" i="6"/>
  <c r="P140" i="6"/>
  <c r="A141" i="6"/>
  <c r="E141" i="6"/>
  <c r="P141" i="6"/>
  <c r="A142" i="6"/>
  <c r="E142" i="6"/>
  <c r="P142" i="6"/>
  <c r="A143" i="6"/>
  <c r="E143" i="6"/>
  <c r="P143" i="6"/>
  <c r="A144" i="6"/>
  <c r="E144" i="6"/>
  <c r="P144" i="6"/>
  <c r="A145" i="6"/>
  <c r="E145" i="6"/>
  <c r="P145" i="6"/>
  <c r="A146" i="6"/>
  <c r="E146" i="6"/>
  <c r="P146" i="6"/>
  <c r="A147" i="6"/>
  <c r="E147" i="6"/>
  <c r="P147" i="6"/>
  <c r="A148" i="6"/>
  <c r="E148" i="6"/>
  <c r="P148" i="6"/>
  <c r="A149" i="6"/>
  <c r="E149" i="6"/>
  <c r="P149" i="6"/>
  <c r="A150" i="6"/>
  <c r="E150" i="6"/>
  <c r="P150" i="6"/>
  <c r="A151" i="6"/>
  <c r="E151" i="6"/>
  <c r="P151" i="6"/>
  <c r="A152" i="6"/>
  <c r="E152" i="6"/>
  <c r="P152" i="6"/>
  <c r="A153" i="6"/>
  <c r="E153" i="6"/>
  <c r="P153" i="6"/>
  <c r="A154" i="6"/>
  <c r="E154" i="6"/>
  <c r="P154" i="6"/>
  <c r="A155" i="6"/>
  <c r="E155" i="6"/>
  <c r="P155" i="6"/>
  <c r="A156" i="6"/>
  <c r="E156" i="6"/>
  <c r="P156" i="6"/>
  <c r="A157" i="6"/>
  <c r="E157" i="6"/>
  <c r="P157" i="6"/>
  <c r="A158" i="6"/>
  <c r="E158" i="6"/>
  <c r="P158" i="6"/>
  <c r="A159" i="6"/>
  <c r="E159" i="6"/>
  <c r="P159" i="6"/>
  <c r="A160" i="6"/>
  <c r="E160" i="6"/>
  <c r="P160" i="6"/>
  <c r="A161" i="6"/>
  <c r="E161" i="6"/>
  <c r="P161" i="6"/>
  <c r="A162" i="6"/>
  <c r="E162" i="6"/>
  <c r="P162" i="6"/>
  <c r="A163" i="6"/>
  <c r="E163" i="6"/>
  <c r="P163" i="6"/>
  <c r="A164" i="6"/>
  <c r="E164" i="6"/>
  <c r="P164" i="6"/>
  <c r="A165" i="6"/>
  <c r="E165" i="6"/>
  <c r="P165" i="6"/>
  <c r="A166" i="6"/>
  <c r="E166" i="6"/>
  <c r="P166" i="6"/>
  <c r="A167" i="6"/>
  <c r="E167" i="6"/>
  <c r="P167" i="6"/>
  <c r="A168" i="6"/>
  <c r="E168" i="6"/>
  <c r="P168" i="6"/>
  <c r="A169" i="6"/>
  <c r="E169" i="6"/>
  <c r="P169" i="6"/>
  <c r="A170" i="6"/>
  <c r="E170" i="6"/>
  <c r="P170" i="6"/>
  <c r="A171" i="6"/>
  <c r="E171" i="6"/>
  <c r="P171" i="6"/>
  <c r="A172" i="6"/>
  <c r="E172" i="6"/>
  <c r="P172" i="6"/>
  <c r="A173" i="6"/>
  <c r="E173" i="6"/>
  <c r="P173" i="6"/>
  <c r="A174" i="6"/>
  <c r="E174" i="6"/>
  <c r="P174" i="6"/>
  <c r="A175" i="6"/>
  <c r="E175" i="6"/>
  <c r="P175" i="6"/>
  <c r="A176" i="6"/>
  <c r="E176" i="6"/>
  <c r="P176" i="6"/>
  <c r="A177" i="6"/>
  <c r="E177" i="6"/>
  <c r="P177" i="6"/>
  <c r="A178" i="6"/>
  <c r="E178" i="6"/>
  <c r="P178" i="6"/>
  <c r="A179" i="6"/>
  <c r="E179" i="6"/>
  <c r="P179" i="6"/>
  <c r="A180" i="6"/>
  <c r="E180" i="6"/>
  <c r="P180" i="6"/>
  <c r="A181" i="6"/>
  <c r="E181" i="6"/>
  <c r="P181" i="6"/>
  <c r="A182" i="6"/>
  <c r="E182" i="6"/>
  <c r="P182" i="6"/>
  <c r="A183" i="6"/>
  <c r="E183" i="6"/>
  <c r="P183" i="6"/>
  <c r="A184" i="6"/>
  <c r="E184" i="6"/>
  <c r="P184" i="6"/>
  <c r="A185" i="6"/>
  <c r="E185" i="6"/>
  <c r="P185" i="6"/>
  <c r="A186" i="6"/>
  <c r="E186" i="6"/>
  <c r="P186" i="6"/>
  <c r="A187" i="6"/>
  <c r="P187" i="6"/>
  <c r="A188" i="6"/>
  <c r="P188" i="6"/>
  <c r="A189" i="6"/>
  <c r="P189" i="6"/>
  <c r="A190" i="6"/>
  <c r="P190" i="6"/>
  <c r="A191" i="6"/>
  <c r="P191" i="6"/>
  <c r="A192" i="6"/>
  <c r="P192" i="6"/>
  <c r="A193" i="6"/>
  <c r="P193" i="6"/>
  <c r="P194" i="6"/>
  <c r="P195" i="6"/>
  <c r="P196" i="6"/>
  <c r="P197" i="6"/>
  <c r="P198" i="6"/>
  <c r="P199" i="6"/>
  <c r="P200" i="6"/>
  <c r="B201" i="6"/>
  <c r="P201" i="6"/>
  <c r="B202" i="6"/>
  <c r="P202" i="6"/>
  <c r="B203" i="6"/>
  <c r="P203" i="6"/>
  <c r="B204" i="6"/>
  <c r="P204" i="6"/>
  <c r="B205" i="6"/>
  <c r="H205" i="6"/>
  <c r="P205" i="6"/>
  <c r="B206" i="6"/>
  <c r="H206" i="6"/>
  <c r="P206" i="6"/>
  <c r="B207" i="6"/>
  <c r="H207" i="6"/>
  <c r="P207" i="6"/>
  <c r="B208" i="6"/>
  <c r="H208" i="6"/>
  <c r="P208" i="6"/>
  <c r="B209" i="6"/>
  <c r="H209" i="6"/>
  <c r="P209" i="6"/>
  <c r="B210" i="6"/>
  <c r="H210" i="6"/>
  <c r="P210" i="6"/>
  <c r="B211" i="6"/>
  <c r="H211" i="6"/>
  <c r="P211" i="6"/>
  <c r="B212" i="6"/>
  <c r="H212" i="6"/>
  <c r="P212" i="6"/>
  <c r="B213" i="6"/>
  <c r="H213" i="6"/>
  <c r="P213" i="6"/>
  <c r="B214" i="6"/>
  <c r="H214" i="6"/>
  <c r="P214" i="6"/>
  <c r="B215" i="6"/>
  <c r="H215" i="6"/>
  <c r="P215" i="6"/>
  <c r="B216" i="6"/>
  <c r="H216" i="6"/>
  <c r="P216" i="6"/>
  <c r="H217" i="6"/>
  <c r="P217" i="6"/>
  <c r="H218" i="6"/>
  <c r="P218" i="6"/>
  <c r="H219" i="6"/>
  <c r="P219" i="6"/>
  <c r="H220" i="6"/>
  <c r="P220" i="6"/>
  <c r="D221" i="6"/>
  <c r="H221" i="6"/>
  <c r="P221" i="6"/>
  <c r="D222" i="6"/>
  <c r="P222" i="6"/>
  <c r="D223" i="6"/>
  <c r="P223" i="6"/>
  <c r="D224" i="6"/>
  <c r="P224" i="6"/>
  <c r="D225" i="6"/>
  <c r="P225" i="6"/>
  <c r="D226" i="6"/>
  <c r="P226" i="6"/>
  <c r="D227" i="6"/>
  <c r="P227" i="6"/>
  <c r="D228" i="6"/>
  <c r="P228" i="6"/>
  <c r="D229" i="6"/>
  <c r="P229" i="6"/>
  <c r="D230" i="6"/>
  <c r="P230" i="6"/>
  <c r="D231" i="6"/>
  <c r="P231" i="6"/>
  <c r="D232" i="6"/>
  <c r="P232" i="6"/>
  <c r="D233" i="6"/>
  <c r="P233" i="6"/>
  <c r="D234" i="6"/>
  <c r="P234" i="6"/>
  <c r="P235" i="6"/>
  <c r="P236" i="6"/>
  <c r="P237" i="6"/>
  <c r="P238" i="6"/>
  <c r="P239" i="6"/>
  <c r="P240" i="6"/>
  <c r="P241" i="6"/>
  <c r="P242" i="6"/>
  <c r="D243" i="6"/>
  <c r="P243" i="6"/>
  <c r="D244" i="6"/>
  <c r="P244" i="6"/>
  <c r="D245" i="6"/>
  <c r="P245" i="6"/>
  <c r="D246" i="6"/>
  <c r="P246" i="6"/>
  <c r="D247" i="6"/>
  <c r="P247" i="6"/>
  <c r="D248" i="6"/>
  <c r="P248" i="6"/>
  <c r="D249" i="6"/>
  <c r="P249" i="6"/>
  <c r="D250" i="6"/>
  <c r="P250" i="6"/>
  <c r="D251" i="6"/>
  <c r="P251" i="6"/>
  <c r="D252" i="6"/>
  <c r="P252" i="6"/>
  <c r="D253" i="6"/>
  <c r="P253" i="6"/>
  <c r="D254" i="6"/>
  <c r="P254" i="6"/>
  <c r="D255" i="6"/>
  <c r="P255" i="6"/>
  <c r="D256" i="6"/>
  <c r="P256" i="6"/>
  <c r="D257" i="6"/>
  <c r="P257" i="6"/>
  <c r="D258" i="6"/>
  <c r="P258" i="6"/>
  <c r="D259" i="6"/>
  <c r="P259" i="6"/>
  <c r="D260" i="6"/>
  <c r="P260" i="6"/>
  <c r="D261" i="6"/>
  <c r="P261" i="6"/>
  <c r="D262" i="6"/>
  <c r="P262" i="6"/>
  <c r="D263" i="6"/>
  <c r="P263" i="6"/>
  <c r="D264" i="6"/>
  <c r="P264" i="6"/>
  <c r="D265" i="6"/>
  <c r="P265" i="6"/>
  <c r="D266" i="6"/>
  <c r="P266" i="6"/>
  <c r="D267" i="6"/>
  <c r="P267" i="6"/>
  <c r="D268" i="6"/>
  <c r="P268" i="6"/>
  <c r="D269" i="6"/>
  <c r="P269" i="6"/>
  <c r="D270" i="6"/>
  <c r="P270" i="6"/>
  <c r="D271" i="6"/>
  <c r="P271" i="6"/>
  <c r="D272" i="6"/>
  <c r="P272" i="6"/>
  <c r="D273" i="6"/>
  <c r="P273" i="6"/>
  <c r="D274" i="6"/>
  <c r="P274" i="6"/>
  <c r="D275" i="6"/>
  <c r="P275" i="6"/>
  <c r="D276" i="6"/>
  <c r="P276" i="6"/>
  <c r="D277" i="6"/>
  <c r="P277" i="6"/>
  <c r="D278" i="6"/>
  <c r="P278" i="6"/>
  <c r="D279" i="6"/>
  <c r="P279" i="6"/>
  <c r="D280" i="6"/>
  <c r="P280" i="6"/>
  <c r="D281" i="6"/>
  <c r="P281" i="6"/>
  <c r="D282" i="6"/>
  <c r="P282" i="6"/>
  <c r="D283" i="6"/>
  <c r="P283" i="6"/>
  <c r="D284" i="6"/>
  <c r="P284" i="6"/>
  <c r="D285" i="6"/>
  <c r="P285" i="6"/>
  <c r="D286" i="6"/>
  <c r="P286" i="6"/>
  <c r="D287"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B323" i="6"/>
  <c r="P323" i="6"/>
  <c r="B324" i="6"/>
  <c r="P324" i="6"/>
  <c r="B325" i="6"/>
  <c r="P325" i="6"/>
  <c r="B326" i="6"/>
  <c r="P326" i="6"/>
  <c r="B327" i="6"/>
  <c r="P327" i="6"/>
  <c r="B328" i="6"/>
  <c r="P328" i="6"/>
  <c r="B329" i="6"/>
  <c r="P329" i="6"/>
  <c r="B330" i="6"/>
  <c r="P330" i="6"/>
  <c r="B331" i="6"/>
  <c r="P331" i="6"/>
  <c r="B332" i="6"/>
  <c r="D332"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B181" i="25"/>
  <c r="B179" i="25"/>
  <c r="B171" i="25"/>
  <c r="B169" i="25"/>
  <c r="B170" i="25"/>
  <c r="L199" i="25"/>
  <c r="L195" i="25"/>
  <c r="L191" i="25"/>
  <c r="B187" i="25"/>
  <c r="B183" i="25"/>
  <c r="B189" i="25"/>
  <c r="B185" i="25"/>
  <c r="AL11" i="5"/>
  <c r="AL8" i="5"/>
  <c r="AL3" i="5"/>
  <c r="H147" i="25"/>
  <c r="B147" i="25"/>
  <c r="B205" i="25"/>
  <c r="B201" i="25"/>
  <c r="B197" i="25"/>
  <c r="B193" i="25"/>
  <c r="B175" i="25"/>
  <c r="L96" i="25"/>
  <c r="B96" i="25"/>
  <c r="K12" i="25"/>
  <c r="B177" i="25"/>
  <c r="B173" i="25"/>
  <c r="L163" i="25"/>
  <c r="L145" i="25"/>
  <c r="B143" i="25"/>
  <c r="B141" i="25"/>
  <c r="L139" i="25"/>
  <c r="B137" i="25"/>
  <c r="L135" i="25"/>
  <c r="B133" i="25"/>
  <c r="L131" i="25"/>
  <c r="B129" i="25"/>
  <c r="L127" i="25"/>
  <c r="B125" i="25"/>
  <c r="L123" i="25"/>
  <c r="L122" i="25"/>
  <c r="B121" i="25"/>
  <c r="L119" i="25"/>
  <c r="B117" i="25"/>
  <c r="L113" i="25"/>
  <c r="B111" i="25"/>
  <c r="L109" i="25"/>
  <c r="L106" i="25"/>
  <c r="L105" i="25"/>
  <c r="B104" i="25"/>
  <c r="B102" i="25"/>
  <c r="L100" i="25"/>
  <c r="L99" i="25"/>
  <c r="B98" i="25"/>
  <c r="L168" i="25"/>
  <c r="L164" i="25"/>
  <c r="L162" i="25"/>
  <c r="L158" i="25"/>
  <c r="L150" i="25"/>
  <c r="L142" i="25"/>
  <c r="L118" i="25"/>
  <c r="L112" i="25"/>
  <c r="L103" i="25"/>
  <c r="B165" i="25"/>
  <c r="B159" i="25"/>
  <c r="B155" i="25"/>
  <c r="B151" i="25"/>
  <c r="C16" i="22"/>
  <c r="B229" i="25"/>
  <c r="L229" i="25"/>
  <c r="K51" i="25"/>
  <c r="AL315" i="5"/>
  <c r="AL299" i="5"/>
  <c r="AL283" i="5"/>
  <c r="AL267" i="5"/>
  <c r="AL251" i="5"/>
  <c r="AL235" i="5"/>
  <c r="AL219" i="5"/>
  <c r="AL203" i="5"/>
  <c r="AL187" i="5"/>
  <c r="AL171" i="5"/>
  <c r="AL130" i="5"/>
  <c r="AL109" i="5"/>
  <c r="AL102" i="5"/>
  <c r="AL66" i="5"/>
  <c r="AL45" i="5"/>
  <c r="AL38" i="5"/>
  <c r="H108" i="25"/>
  <c r="B108" i="25"/>
  <c r="AL10" i="5"/>
  <c r="AL154" i="5"/>
  <c r="AL138" i="5"/>
  <c r="AL122" i="5"/>
  <c r="AL106" i="5"/>
  <c r="AL90" i="5"/>
  <c r="AL74" i="5"/>
  <c r="AL58" i="5"/>
  <c r="AL42" i="5"/>
  <c r="AL26" i="5"/>
  <c r="B204" i="25"/>
  <c r="L184" i="25"/>
  <c r="L153" i="25"/>
  <c r="L138" i="25"/>
  <c r="L130" i="25"/>
  <c r="B120" i="25"/>
  <c r="L115" i="25"/>
  <c r="L114" i="25"/>
  <c r="B192" i="25"/>
  <c r="B182" i="25"/>
  <c r="B174" i="25"/>
  <c r="B167" i="25"/>
  <c r="B166" i="25"/>
  <c r="H250" i="25"/>
  <c r="J60" i="25"/>
  <c r="C60" i="25"/>
  <c r="E59" i="25"/>
  <c r="B59" i="25"/>
  <c r="F60" i="25"/>
  <c r="C59" i="25"/>
  <c r="H72" i="25"/>
  <c r="L72" i="25"/>
  <c r="E72" i="25"/>
  <c r="B72" i="25"/>
  <c r="H71" i="25"/>
  <c r="L71" i="25"/>
  <c r="E71" i="25"/>
  <c r="B71" i="25"/>
  <c r="H70" i="25"/>
  <c r="L70" i="25"/>
  <c r="E70" i="25"/>
  <c r="B70" i="25"/>
  <c r="H69" i="25"/>
  <c r="L69" i="25"/>
  <c r="E69" i="25"/>
  <c r="B69" i="25"/>
  <c r="H68" i="25"/>
  <c r="L68" i="25"/>
  <c r="E68" i="25"/>
  <c r="B68" i="25"/>
  <c r="H67" i="25"/>
  <c r="L67" i="25"/>
  <c r="E67" i="25"/>
  <c r="B67" i="25"/>
  <c r="H66" i="25"/>
  <c r="L66" i="25"/>
  <c r="E66" i="25"/>
  <c r="B66" i="25"/>
  <c r="H65" i="25"/>
  <c r="L65" i="25"/>
  <c r="E65" i="25"/>
  <c r="B65" i="25"/>
  <c r="H64" i="25"/>
  <c r="L64" i="25"/>
  <c r="E64" i="25"/>
  <c r="B64" i="25"/>
  <c r="H63" i="25"/>
  <c r="L63" i="25"/>
  <c r="E63" i="25"/>
  <c r="B63" i="25"/>
  <c r="H62" i="25"/>
  <c r="L62" i="25"/>
  <c r="E62" i="25"/>
  <c r="B62" i="25"/>
  <c r="H61" i="25"/>
  <c r="L61" i="25"/>
  <c r="E61" i="25"/>
  <c r="B61" i="25"/>
  <c r="G60" i="25"/>
  <c r="K59" i="25"/>
  <c r="G59" i="25"/>
  <c r="G72" i="25"/>
  <c r="K72" i="25"/>
  <c r="D72" i="25"/>
  <c r="K71" i="25"/>
  <c r="G71" i="25"/>
  <c r="D71" i="25"/>
  <c r="K70" i="25"/>
  <c r="G70" i="25"/>
  <c r="D70" i="25"/>
  <c r="K69" i="25"/>
  <c r="G69" i="25"/>
  <c r="D69" i="25"/>
  <c r="K68" i="25"/>
  <c r="G68" i="25"/>
  <c r="D68" i="25"/>
  <c r="K67" i="25"/>
  <c r="G67" i="25"/>
  <c r="D67" i="25"/>
  <c r="K66" i="25"/>
  <c r="G66" i="25"/>
  <c r="D66" i="25"/>
  <c r="K65" i="25"/>
  <c r="G65" i="25"/>
  <c r="D65" i="25"/>
  <c r="K64" i="25"/>
  <c r="G64" i="25"/>
  <c r="D64" i="25"/>
  <c r="K63" i="25"/>
  <c r="G63" i="25"/>
  <c r="D63" i="25"/>
  <c r="K62" i="25"/>
  <c r="G62" i="25"/>
  <c r="D62" i="25"/>
  <c r="K61" i="25"/>
  <c r="G61" i="25"/>
  <c r="D61" i="25"/>
  <c r="J72" i="25"/>
  <c r="F72" i="25"/>
  <c r="J71" i="25"/>
  <c r="F71" i="25"/>
  <c r="J70" i="25"/>
  <c r="F70" i="25"/>
  <c r="J69" i="25"/>
  <c r="F69" i="25"/>
  <c r="J68" i="25"/>
  <c r="F68" i="25"/>
  <c r="J67" i="25"/>
  <c r="F67" i="25"/>
  <c r="J66" i="25"/>
  <c r="F66" i="25"/>
  <c r="J65" i="25"/>
  <c r="F65" i="25"/>
  <c r="J64" i="25"/>
  <c r="F64" i="25"/>
  <c r="J63" i="25"/>
  <c r="F63" i="25"/>
  <c r="J62" i="25"/>
  <c r="F62" i="25"/>
  <c r="J61" i="25"/>
  <c r="F61" i="25"/>
  <c r="C58" i="25"/>
  <c r="G58" i="25"/>
  <c r="G74" i="25"/>
  <c r="K58" i="25"/>
  <c r="J13" i="25"/>
  <c r="I13" i="25"/>
  <c r="G154" i="25"/>
  <c r="J12" i="25"/>
  <c r="F12" i="25"/>
  <c r="I12" i="25"/>
  <c r="E12" i="25"/>
  <c r="B12" i="25"/>
  <c r="H12" i="25"/>
  <c r="L12" i="25"/>
  <c r="M154" i="25"/>
  <c r="J11" i="25"/>
  <c r="F11" i="25"/>
  <c r="I11" i="25"/>
  <c r="D10" i="25"/>
  <c r="C10" i="25"/>
  <c r="J10" i="25"/>
  <c r="L108" i="25"/>
  <c r="E58" i="25"/>
  <c r="I59" i="25"/>
  <c r="H59" i="25"/>
  <c r="L59" i="25"/>
  <c r="F59" i="25"/>
  <c r="J59" i="25"/>
  <c r="I60" i="25"/>
  <c r="H60" i="25"/>
  <c r="L60" i="25"/>
  <c r="K60" i="25"/>
  <c r="K74" i="25"/>
  <c r="E60" i="25"/>
  <c r="B60" i="25"/>
  <c r="I58" i="25"/>
  <c r="I74" i="25"/>
  <c r="H58" i="25"/>
  <c r="J58" i="25"/>
  <c r="J74" i="25"/>
  <c r="F58" i="25"/>
  <c r="F74" i="25"/>
  <c r="B58" i="25"/>
  <c r="L154" i="25"/>
  <c r="B154" i="25"/>
  <c r="J54" i="25"/>
  <c r="K10" i="25"/>
  <c r="K54" i="25"/>
  <c r="E10" i="25"/>
  <c r="I10" i="25"/>
  <c r="I54" i="25"/>
  <c r="H10" i="25"/>
  <c r="G10" i="25"/>
  <c r="G54" i="25"/>
  <c r="F10" i="25"/>
  <c r="F54" i="25"/>
  <c r="E74" i="25"/>
  <c r="H74" i="25"/>
  <c r="L58" i="25"/>
  <c r="L74" i="25"/>
  <c r="H54" i="25"/>
  <c r="L10" i="25"/>
  <c r="L54" i="25"/>
  <c r="B10" i="25"/>
  <c r="E54" i="25"/>
  <c r="M148" i="25"/>
  <c r="L172" i="25"/>
  <c r="L152" i="25"/>
  <c r="L146" i="25"/>
  <c r="L134" i="25"/>
  <c r="B126" i="25"/>
  <c r="L200" i="25"/>
  <c r="B198" i="25"/>
  <c r="B188" i="25"/>
  <c r="L180" i="25"/>
  <c r="L160" i="25"/>
  <c r="L148" i="25"/>
  <c r="L128" i="25"/>
  <c r="B107" i="25"/>
  <c r="M149" i="25"/>
  <c r="B101" i="25"/>
  <c r="L202" i="25"/>
  <c r="L186" i="25"/>
  <c r="L136" i="25"/>
  <c r="L147" i="25"/>
  <c r="L203" i="25"/>
  <c r="B194" i="25"/>
  <c r="C2" i="52"/>
  <c r="C384" i="14"/>
  <c r="D344" i="5"/>
  <c r="C1297" i="14"/>
  <c r="C1298" i="14"/>
  <c r="C769" i="14"/>
  <c r="C458" i="14"/>
  <c r="C1265" i="14"/>
  <c r="C36" i="14"/>
  <c r="C1409" i="14"/>
  <c r="C946" i="14"/>
  <c r="C1256" i="14"/>
  <c r="C938" i="14"/>
  <c r="C60" i="14"/>
  <c r="D371" i="5"/>
  <c r="C820" i="14"/>
  <c r="D19" i="5"/>
  <c r="C529" i="14"/>
  <c r="C1269" i="14"/>
  <c r="C1323" i="14"/>
  <c r="C16" i="52"/>
  <c r="C636" i="14"/>
  <c r="C33" i="52"/>
  <c r="C834" i="14"/>
  <c r="C1144" i="14"/>
  <c r="D212" i="5"/>
  <c r="C1423" i="14"/>
  <c r="C1329" i="14"/>
  <c r="C875" i="14"/>
  <c r="C465" i="14"/>
  <c r="C598" i="14"/>
  <c r="C290" i="14"/>
  <c r="D246" i="5"/>
  <c r="C871" i="14"/>
  <c r="C927" i="14"/>
  <c r="C579" i="14"/>
  <c r="C865" i="14"/>
  <c r="D144" i="5"/>
  <c r="C3" i="52"/>
  <c r="C1183" i="14"/>
  <c r="C780" i="14"/>
  <c r="C1228" i="14"/>
  <c r="C446" i="14"/>
  <c r="C761" i="14"/>
  <c r="C1313" i="14"/>
  <c r="C475" i="14"/>
  <c r="C779" i="14"/>
  <c r="C79" i="14"/>
  <c r="C1410" i="14"/>
  <c r="C1037" i="14"/>
  <c r="C756" i="14"/>
  <c r="C1224" i="14"/>
  <c r="C1408" i="14"/>
  <c r="C362" i="14"/>
  <c r="C713" i="14"/>
  <c r="C482" i="14"/>
  <c r="D123" i="5"/>
  <c r="C1055" i="14"/>
  <c r="C1302" i="14"/>
  <c r="C461" i="14"/>
  <c r="C613" i="14"/>
  <c r="C626" i="14"/>
  <c r="C748" i="14"/>
  <c r="C252" i="14"/>
  <c r="C742" i="14"/>
  <c r="C95" i="14"/>
  <c r="D83" i="5"/>
  <c r="C523" i="14"/>
  <c r="D223" i="5"/>
  <c r="C143" i="14"/>
  <c r="C157" i="14"/>
  <c r="D11" i="5"/>
  <c r="C733" i="14"/>
  <c r="C129" i="14"/>
  <c r="C766" i="14"/>
  <c r="D277" i="5"/>
  <c r="C488" i="14"/>
  <c r="C1430" i="14"/>
  <c r="C456" i="14"/>
  <c r="D126" i="5"/>
  <c r="C599" i="14"/>
  <c r="C767" i="14"/>
  <c r="C326" i="14"/>
  <c r="C847" i="14"/>
  <c r="C897" i="14"/>
  <c r="C39" i="52"/>
  <c r="C262" i="14"/>
  <c r="D331" i="5"/>
  <c r="C434" i="14"/>
  <c r="C500" i="14"/>
  <c r="C1213" i="14"/>
  <c r="C614" i="14"/>
  <c r="C329" i="14"/>
  <c r="C358" i="14"/>
  <c r="C988" i="14"/>
  <c r="C25" i="14"/>
  <c r="C221" i="14"/>
  <c r="C661" i="14"/>
  <c r="C251" i="14"/>
  <c r="C1326" i="14"/>
  <c r="D381" i="5"/>
  <c r="C753" i="14"/>
  <c r="C764" i="14"/>
  <c r="C572" i="14"/>
  <c r="D173" i="5"/>
  <c r="C1310" i="14"/>
  <c r="D202" i="5"/>
  <c r="C93" i="14"/>
  <c r="D33" i="5"/>
  <c r="C999" i="14"/>
  <c r="C419" i="14"/>
  <c r="C162" i="14"/>
  <c r="C410" i="14"/>
  <c r="C314" i="14"/>
  <c r="D89" i="5"/>
  <c r="C870" i="14"/>
  <c r="C1315" i="14"/>
  <c r="C1218" i="14"/>
  <c r="C535" i="14"/>
  <c r="C1023" i="14"/>
  <c r="D208" i="5"/>
  <c r="C1295" i="14"/>
  <c r="C450" i="14"/>
  <c r="C576" i="14"/>
  <c r="C345" i="14"/>
  <c r="C57" i="14"/>
  <c r="C480" i="14"/>
  <c r="C1419" i="14"/>
  <c r="C1145" i="14"/>
  <c r="C20" i="14"/>
  <c r="C813" i="14"/>
  <c r="C69" i="14"/>
  <c r="C1089" i="14"/>
  <c r="C1064" i="14"/>
  <c r="C684" i="14"/>
  <c r="C142" i="14"/>
  <c r="D152" i="5"/>
  <c r="C1174" i="14"/>
  <c r="C294" i="14"/>
  <c r="C1016" i="14"/>
  <c r="D72" i="5"/>
  <c r="C1149" i="14"/>
  <c r="D200" i="5"/>
  <c r="C963" i="14"/>
  <c r="D285" i="5"/>
  <c r="C561" i="14"/>
  <c r="C261" i="14"/>
  <c r="C1014" i="14"/>
  <c r="C24" i="52"/>
  <c r="C320" i="14"/>
  <c r="C1431" i="14"/>
  <c r="C299" i="14"/>
  <c r="C1426" i="14"/>
  <c r="C24" i="14"/>
  <c r="D78" i="5"/>
  <c r="C593" i="14"/>
  <c r="C208" i="14"/>
  <c r="C425" i="14"/>
  <c r="C1454" i="14"/>
  <c r="D291" i="5"/>
  <c r="C54" i="14"/>
  <c r="C547" i="14"/>
  <c r="C973" i="14"/>
  <c r="D364" i="5"/>
  <c r="C97" i="14"/>
  <c r="C38" i="52"/>
  <c r="C583" i="14"/>
  <c r="C42" i="14"/>
  <c r="C1286" i="14"/>
  <c r="C170" i="14"/>
  <c r="C1154" i="14"/>
  <c r="D35" i="5"/>
  <c r="D216" i="5"/>
  <c r="C1412" i="14"/>
  <c r="D292" i="5"/>
  <c r="D59" i="5"/>
  <c r="D99" i="5"/>
  <c r="C59" i="14"/>
  <c r="D53" i="5"/>
  <c r="C677" i="14"/>
  <c r="C854" i="14"/>
  <c r="C558" i="14"/>
  <c r="C1317" i="14"/>
  <c r="C8" i="14"/>
  <c r="C749" i="14"/>
  <c r="C237" i="14"/>
  <c r="C935" i="14"/>
  <c r="C486" i="14"/>
  <c r="D299" i="5"/>
  <c r="C188" i="14"/>
  <c r="C762" i="14"/>
  <c r="C522" i="14"/>
  <c r="C894" i="14"/>
  <c r="C986" i="14"/>
  <c r="C539" i="14"/>
  <c r="D64" i="5"/>
  <c r="C604" i="14"/>
  <c r="D41" i="5"/>
  <c r="C534" i="14"/>
  <c r="C1009" i="14"/>
  <c r="C41" i="52"/>
  <c r="D214" i="5"/>
  <c r="D262" i="5"/>
  <c r="C189" i="14"/>
  <c r="C1283" i="14"/>
  <c r="D254" i="5"/>
  <c r="C804" i="14"/>
  <c r="C1300" i="14"/>
  <c r="C63" i="14"/>
  <c r="C1387" i="14"/>
  <c r="C158" i="14"/>
  <c r="C433" i="14"/>
  <c r="C44" i="52"/>
  <c r="D147" i="5"/>
  <c r="C35" i="14"/>
  <c r="D61" i="5"/>
  <c r="C441" i="14"/>
  <c r="C752" i="14"/>
  <c r="C674" i="14"/>
  <c r="D293" i="5"/>
  <c r="C858" i="14"/>
  <c r="D224" i="5"/>
  <c r="C325" i="14"/>
  <c r="C327" i="14"/>
  <c r="C782" i="14"/>
  <c r="D377" i="5"/>
  <c r="C1311" i="14"/>
  <c r="C690" i="14"/>
  <c r="C647" i="14"/>
  <c r="C274" i="14"/>
  <c r="C493" i="14"/>
  <c r="C141" i="14"/>
  <c r="C873" i="14"/>
  <c r="D105" i="5"/>
  <c r="D55" i="5"/>
  <c r="C1437" i="14"/>
  <c r="C817" i="14"/>
  <c r="D384" i="5"/>
  <c r="C815" i="14"/>
  <c r="C217" i="14"/>
  <c r="C1062" i="14"/>
  <c r="C876" i="14"/>
  <c r="D309" i="5"/>
  <c r="C521" i="14"/>
  <c r="C1439" i="14"/>
  <c r="C198" i="14"/>
  <c r="C123" i="14"/>
  <c r="C664" i="14"/>
  <c r="C153" i="14"/>
  <c r="C837" i="14"/>
  <c r="D217" i="5"/>
  <c r="C37" i="52"/>
  <c r="D252" i="5"/>
  <c r="D337" i="5"/>
  <c r="C596" i="14"/>
  <c r="C1429" i="14"/>
  <c r="C155" i="14"/>
  <c r="C1401" i="14"/>
  <c r="C432" i="14"/>
  <c r="D196" i="5"/>
  <c r="C1374" i="14"/>
  <c r="C344" i="14"/>
  <c r="C1203" i="14"/>
  <c r="C566" i="14"/>
  <c r="C796" i="14"/>
  <c r="C400" i="14"/>
  <c r="C406" i="14"/>
  <c r="C1204" i="14"/>
  <c r="C759" i="14"/>
  <c r="C869" i="14"/>
  <c r="C420" i="14"/>
  <c r="D112" i="5"/>
  <c r="D120" i="5"/>
  <c r="D102" i="5"/>
  <c r="C1211" i="14"/>
  <c r="C397" i="14"/>
  <c r="D135" i="5"/>
  <c r="C951" i="14"/>
  <c r="C1031" i="14"/>
  <c r="C1328" i="14"/>
  <c r="C436" i="14"/>
  <c r="C978" i="14"/>
  <c r="D244" i="5"/>
  <c r="D256" i="5"/>
  <c r="C802" i="14"/>
  <c r="D180" i="5"/>
  <c r="C414" i="14"/>
  <c r="C1324" i="14"/>
  <c r="C1194" i="14"/>
  <c r="C917" i="14"/>
  <c r="C571" i="14"/>
  <c r="C1209" i="14"/>
  <c r="D14" i="5"/>
  <c r="D233" i="5"/>
  <c r="D305" i="5"/>
  <c r="C510" i="14"/>
  <c r="C947" i="14"/>
  <c r="D50" i="5"/>
  <c r="C1331" i="14"/>
  <c r="C1052" i="14"/>
  <c r="C1170" i="14"/>
  <c r="C618" i="14"/>
  <c r="C214" i="14"/>
  <c r="C1233" i="14"/>
  <c r="C257" i="14"/>
  <c r="C841" i="14"/>
  <c r="C94" i="14"/>
  <c r="C259" i="14"/>
  <c r="C1287" i="14"/>
  <c r="C273" i="14"/>
  <c r="C1166" i="14"/>
  <c r="C980" i="14"/>
  <c r="D248" i="5"/>
  <c r="C1094" i="14"/>
  <c r="D28" i="5"/>
  <c r="C166" i="14"/>
  <c r="C1444" i="14"/>
  <c r="C1340" i="14"/>
  <c r="D129" i="5"/>
  <c r="C302" i="14"/>
  <c r="D181" i="5"/>
  <c r="C53" i="14"/>
  <c r="C997" i="14"/>
  <c r="C146" i="14"/>
  <c r="C852" i="14"/>
  <c r="C487" i="14"/>
  <c r="C584" i="14"/>
  <c r="C36" i="52"/>
  <c r="D74" i="5"/>
  <c r="D63" i="5"/>
  <c r="C621" i="14"/>
  <c r="C426" i="14"/>
  <c r="D22" i="5"/>
  <c r="C215" i="14"/>
  <c r="D97" i="5"/>
  <c r="C960" i="14"/>
  <c r="C654" i="14"/>
  <c r="C669" i="14"/>
  <c r="D334" i="5"/>
  <c r="C835" i="14"/>
  <c r="D294" i="5"/>
  <c r="C932" i="14"/>
  <c r="C863" i="14"/>
  <c r="C1066" i="14"/>
  <c r="C632" i="14"/>
  <c r="D8" i="5"/>
  <c r="C387" i="14"/>
  <c r="D321" i="5"/>
  <c r="D94" i="5"/>
  <c r="C484" i="14"/>
  <c r="C606" i="14"/>
  <c r="C304" i="14"/>
  <c r="C981" i="14"/>
  <c r="C342" i="14"/>
  <c r="C773" i="14"/>
  <c r="C619" i="14"/>
  <c r="C442" i="14"/>
  <c r="C739" i="14"/>
  <c r="C234" i="14"/>
  <c r="D136" i="5"/>
  <c r="C137" i="14"/>
  <c r="C688" i="14"/>
  <c r="C737" i="14"/>
  <c r="C564" i="14"/>
  <c r="C1309" i="14"/>
  <c r="D284" i="5"/>
  <c r="C639" i="14"/>
  <c r="C34" i="52"/>
  <c r="C1255" i="14"/>
  <c r="C1397" i="14"/>
  <c r="C1443" i="14"/>
  <c r="C1134" i="14"/>
  <c r="C55" i="14"/>
  <c r="D369" i="5"/>
  <c r="D150" i="5"/>
  <c r="C331" i="14"/>
  <c r="C306" i="14"/>
  <c r="C1299" i="14"/>
  <c r="C1325" i="14"/>
  <c r="C859" i="14"/>
  <c r="C227" i="14"/>
  <c r="C38" i="14"/>
  <c r="D93" i="5"/>
  <c r="C1375" i="14"/>
  <c r="D51" i="5"/>
  <c r="C323" i="14"/>
  <c r="C494" i="14"/>
  <c r="C967" i="14"/>
  <c r="C498" i="14"/>
  <c r="C719" i="14"/>
  <c r="C1207" i="14"/>
  <c r="C1232" i="14"/>
  <c r="C691" i="14"/>
  <c r="C909" i="14"/>
  <c r="C656" i="14"/>
  <c r="D24" i="5"/>
  <c r="C994" i="14"/>
  <c r="C301" i="14"/>
  <c r="C1243" i="14"/>
  <c r="C122" i="14"/>
  <c r="C708" i="14"/>
  <c r="D303" i="5"/>
  <c r="D363" i="5"/>
  <c r="C462" i="14"/>
  <c r="D175" i="5"/>
  <c r="C404" i="14"/>
  <c r="D350" i="5"/>
  <c r="C186" i="14"/>
  <c r="C826" i="14"/>
  <c r="C668" i="14"/>
  <c r="C524" i="14"/>
  <c r="C1441" i="14"/>
  <c r="C1371" i="14"/>
  <c r="C228" i="14"/>
  <c r="C1258" i="14"/>
  <c r="D70" i="5"/>
  <c r="C1096" i="14"/>
  <c r="D340" i="5"/>
  <c r="C1332" i="14"/>
  <c r="D257" i="5"/>
  <c r="C136" i="14"/>
  <c r="C368" i="14"/>
  <c r="C1382" i="14"/>
  <c r="D119" i="5"/>
  <c r="D382" i="5"/>
  <c r="C254" i="14"/>
  <c r="C357" i="14"/>
  <c r="C1244" i="14"/>
  <c r="D138" i="5"/>
  <c r="D324" i="5"/>
  <c r="D361" i="5"/>
  <c r="D43" i="5"/>
  <c r="C1435" i="14"/>
  <c r="C1006" i="14"/>
  <c r="D58" i="5"/>
  <c r="C1115" i="14"/>
  <c r="C121" i="14"/>
  <c r="D330" i="5"/>
  <c r="C1003" i="14"/>
  <c r="C506" i="14"/>
  <c r="C747" i="14"/>
  <c r="C1196" i="14"/>
  <c r="C641" i="14"/>
  <c r="C144" i="14"/>
  <c r="D113" i="5"/>
  <c r="C128" i="14"/>
  <c r="C807" i="14"/>
  <c r="C1158" i="14"/>
  <c r="D380" i="5"/>
  <c r="C190" i="14"/>
  <c r="D142" i="5"/>
  <c r="C359" i="14"/>
  <c r="C1040" i="14"/>
  <c r="C531" i="14"/>
  <c r="C343" i="14"/>
  <c r="D95" i="5"/>
  <c r="C292" i="14"/>
  <c r="D352" i="5"/>
  <c r="C266" i="14"/>
  <c r="C39" i="14"/>
  <c r="D4" i="5"/>
  <c r="C242" i="14"/>
  <c r="C740" i="14"/>
  <c r="D121" i="5"/>
  <c r="C890" i="14"/>
  <c r="C1358" i="14"/>
  <c r="C653" i="14"/>
  <c r="C479" i="14"/>
  <c r="C757" i="14"/>
  <c r="C732" i="14"/>
  <c r="C1362" i="14"/>
  <c r="D116" i="5"/>
  <c r="C1093" i="14"/>
  <c r="C1050" i="14"/>
  <c r="C1124" i="14"/>
  <c r="C375" i="14"/>
  <c r="C1418" i="14"/>
  <c r="C1090" i="14"/>
  <c r="C288" i="14"/>
  <c r="C1380" i="14"/>
  <c r="C936" i="14"/>
  <c r="C427" i="14"/>
  <c r="D272" i="5"/>
  <c r="D170" i="5"/>
  <c r="C376" i="14"/>
  <c r="C1074" i="14"/>
  <c r="C1330" i="14"/>
  <c r="C573" i="14"/>
  <c r="D351" i="5"/>
  <c r="C1289" i="14"/>
  <c r="C192" i="14"/>
  <c r="D302" i="5"/>
  <c r="C80" i="14"/>
  <c r="D278" i="5"/>
  <c r="C864" i="14"/>
  <c r="C1010" i="14"/>
  <c r="C1320" i="14"/>
  <c r="D219" i="5"/>
  <c r="C1091" i="14"/>
  <c r="C878" i="14"/>
  <c r="C1407" i="14"/>
  <c r="D49" i="5"/>
  <c r="C207" i="14"/>
  <c r="D82" i="5"/>
  <c r="C1361" i="14"/>
  <c r="C300" i="14"/>
  <c r="C1234" i="14"/>
  <c r="C1434" i="14"/>
  <c r="C30" i="52"/>
  <c r="C1173" i="14"/>
  <c r="D88" i="5"/>
  <c r="C92" i="14"/>
  <c r="C78" i="14"/>
  <c r="C318" i="14"/>
  <c r="C945" i="14"/>
  <c r="D134" i="5"/>
  <c r="C1051" i="14"/>
  <c r="C1394" i="14"/>
  <c r="D47" i="5"/>
  <c r="C962" i="14"/>
  <c r="C603" i="14"/>
  <c r="C862" i="14"/>
  <c r="C87" i="14"/>
  <c r="C1372" i="14"/>
  <c r="C499" i="14"/>
  <c r="C1032" i="14"/>
  <c r="C1259" i="14"/>
  <c r="C416" i="14"/>
  <c r="C1155" i="14"/>
  <c r="C750" i="14"/>
  <c r="C920" i="14"/>
  <c r="C758" i="14"/>
  <c r="C205" i="14"/>
  <c r="C125" i="14"/>
  <c r="C966" i="14"/>
  <c r="C792" i="14"/>
  <c r="C107" i="14"/>
  <c r="C948" i="14"/>
  <c r="D391" i="5"/>
  <c r="D338" i="5"/>
  <c r="C730" i="14"/>
  <c r="C379" i="14"/>
  <c r="C1360" i="14"/>
  <c r="C163" i="14"/>
  <c r="C1034" i="14"/>
  <c r="C286" i="14"/>
  <c r="C391" i="14"/>
  <c r="C32" i="14"/>
  <c r="C975" i="14"/>
  <c r="C1420" i="14"/>
  <c r="C246" i="14"/>
  <c r="C984" i="14"/>
  <c r="C277" i="14"/>
  <c r="C135" i="14"/>
  <c r="C1039" i="14"/>
  <c r="C1132" i="14"/>
  <c r="D275" i="5"/>
  <c r="D154" i="5"/>
  <c r="C705" i="14"/>
  <c r="C1077" i="14"/>
  <c r="C667" i="14"/>
  <c r="C346" i="14"/>
  <c r="D319" i="5"/>
  <c r="C940" i="14"/>
  <c r="C1402" i="14"/>
  <c r="C408" i="14"/>
  <c r="C1249" i="14"/>
  <c r="D240" i="5"/>
  <c r="C735" i="14"/>
  <c r="C113" i="14"/>
  <c r="C1338" i="14"/>
  <c r="C518" i="14"/>
  <c r="C41" i="14"/>
  <c r="C270" i="14"/>
  <c r="C821" i="14"/>
  <c r="D197" i="5"/>
  <c r="D239" i="5"/>
  <c r="D92" i="5"/>
  <c r="C23" i="14"/>
  <c r="D221" i="5"/>
  <c r="C238" i="14"/>
  <c r="D347" i="5"/>
  <c r="D387" i="5"/>
  <c r="C168" i="14"/>
  <c r="C11" i="52"/>
  <c r="C1192" i="14"/>
  <c r="C723" i="14"/>
  <c r="D378" i="5"/>
  <c r="C1270" i="14"/>
  <c r="D264" i="5"/>
  <c r="D270" i="5"/>
  <c r="D80" i="5"/>
  <c r="D245" i="5"/>
  <c r="C855" i="14"/>
  <c r="C1162" i="14"/>
  <c r="C91" i="14"/>
  <c r="C924" i="14"/>
  <c r="C365" i="14"/>
  <c r="C1376" i="14"/>
  <c r="C1293" i="14"/>
  <c r="D177" i="5"/>
  <c r="C1049" i="14"/>
  <c r="C1214" i="14"/>
  <c r="C1141" i="14"/>
  <c r="C428" i="14"/>
  <c r="C1368" i="14"/>
  <c r="C504" i="14"/>
  <c r="D251" i="5"/>
  <c r="D46" i="5"/>
  <c r="C23" i="52"/>
  <c r="C132" i="14"/>
  <c r="D392" i="5"/>
  <c r="C777" i="14"/>
  <c r="C21" i="52"/>
  <c r="C377" i="14"/>
  <c r="C1229" i="14"/>
  <c r="C89" i="14"/>
  <c r="C1153" i="14"/>
  <c r="C995" i="14"/>
  <c r="C979" i="14"/>
  <c r="C1133" i="14"/>
  <c r="D182" i="5"/>
  <c r="C339" i="14"/>
  <c r="C588" i="14"/>
  <c r="D13" i="5"/>
  <c r="C361" i="14"/>
  <c r="C1321" i="14"/>
  <c r="C907" i="14"/>
  <c r="D220" i="5"/>
  <c r="C1447" i="14"/>
  <c r="D339" i="5"/>
  <c r="C610" i="14"/>
  <c r="C444" i="14"/>
  <c r="C491" i="14"/>
  <c r="C1241" i="14"/>
  <c r="C783" i="14"/>
  <c r="C1048" i="14"/>
  <c r="D69" i="5"/>
  <c r="C22" i="14"/>
  <c r="C952" i="14"/>
  <c r="C1319" i="14"/>
  <c r="C46" i="52"/>
  <c r="C1073" i="14"/>
  <c r="C181" i="14"/>
  <c r="D137" i="5"/>
  <c r="C1248" i="14"/>
  <c r="D198" i="5"/>
  <c r="C816" i="14"/>
  <c r="C73" i="14"/>
  <c r="C1263" i="14"/>
  <c r="C776" i="14"/>
  <c r="C503" i="14"/>
  <c r="C637" i="14"/>
  <c r="C467" i="14"/>
  <c r="C505" i="14"/>
  <c r="C1351" i="14"/>
  <c r="C1114" i="14"/>
  <c r="D243" i="5"/>
  <c r="D30" i="5"/>
  <c r="C476" i="14"/>
  <c r="C424" i="14"/>
  <c r="D38" i="5"/>
  <c r="C477" i="14"/>
  <c r="C449" i="14"/>
  <c r="D307" i="5"/>
  <c r="C697" i="14"/>
  <c r="D360" i="5"/>
  <c r="C235" i="14"/>
  <c r="C921" i="14"/>
  <c r="C27" i="14"/>
  <c r="D60" i="5"/>
  <c r="C438" i="14"/>
  <c r="C219" i="14"/>
  <c r="C640" i="14"/>
  <c r="C330" i="14"/>
  <c r="C67" i="14"/>
  <c r="C127" i="14"/>
  <c r="C85" i="14"/>
  <c r="C293" i="14"/>
  <c r="C313" i="14"/>
  <c r="C845" i="14"/>
  <c r="C369" i="14"/>
  <c r="D183" i="5"/>
  <c r="C172" i="14"/>
  <c r="D91" i="5"/>
  <c r="C833" i="14"/>
  <c r="C1395" i="14"/>
  <c r="D141" i="5"/>
  <c r="D5" i="5"/>
  <c r="C279" i="14"/>
  <c r="C1131" i="14"/>
  <c r="C849" i="14"/>
  <c r="C206" i="14"/>
  <c r="C1146" i="14"/>
  <c r="C19" i="14"/>
  <c r="C232" i="14"/>
  <c r="D86" i="5"/>
  <c r="D311" i="5"/>
  <c r="C471" i="14"/>
  <c r="C786" i="14"/>
  <c r="C10" i="52"/>
  <c r="C1033" i="14"/>
  <c r="C249" i="14"/>
  <c r="C289" i="14"/>
  <c r="C278" i="14"/>
  <c r="D15" i="5"/>
  <c r="C412" i="14"/>
  <c r="C698" i="14"/>
  <c r="C1272" i="14"/>
  <c r="D269" i="5"/>
  <c r="C1070" i="14"/>
  <c r="C1428" i="14"/>
  <c r="C623" i="14"/>
  <c r="C117" i="14"/>
  <c r="C1274" i="14"/>
  <c r="C14" i="14"/>
  <c r="C45" i="14"/>
  <c r="C1081" i="14"/>
  <c r="C393" i="14"/>
  <c r="C1197" i="14"/>
  <c r="C1177" i="14"/>
  <c r="D281" i="5"/>
  <c r="C485" i="14"/>
  <c r="C644" i="14"/>
  <c r="C448" i="14"/>
  <c r="C791" i="14"/>
  <c r="D195" i="5"/>
  <c r="C492" i="14"/>
  <c r="AR2" i="5"/>
  <c r="D206" i="5"/>
  <c r="C1122" i="14"/>
  <c r="C906" i="14"/>
  <c r="C62" i="14"/>
  <c r="C646" i="14"/>
  <c r="C1271" i="14"/>
  <c r="C595" i="14"/>
  <c r="C649" i="14"/>
  <c r="C625" i="14"/>
  <c r="C459" i="14"/>
  <c r="C13" i="14"/>
  <c r="C1085" i="14"/>
  <c r="C1053" i="14"/>
  <c r="D229" i="5"/>
  <c r="D145" i="5"/>
  <c r="C1136" i="14"/>
  <c r="C1007" i="14"/>
  <c r="C56" i="14"/>
  <c r="D268" i="5"/>
  <c r="C901" i="14"/>
  <c r="C184" i="14"/>
  <c r="D388" i="5"/>
  <c r="C1201" i="14"/>
  <c r="C872" i="14"/>
  <c r="C760" i="14"/>
  <c r="C1247" i="14"/>
  <c r="C209" i="14"/>
  <c r="C76" i="14"/>
  <c r="C930" i="14"/>
  <c r="C1110" i="14"/>
  <c r="C701" i="14"/>
  <c r="C736" i="14"/>
  <c r="C1212" i="14"/>
  <c r="C435" i="14"/>
  <c r="C628" i="14"/>
  <c r="C1041" i="14"/>
  <c r="C1001" i="14"/>
  <c r="C959" i="14"/>
  <c r="C51" i="14"/>
  <c r="C315" i="14"/>
  <c r="C1160" i="14"/>
  <c r="D366" i="5"/>
  <c r="C256" i="14"/>
  <c r="D52" i="5"/>
  <c r="C617" i="14"/>
  <c r="C305" i="14"/>
  <c r="D301" i="5"/>
  <c r="C1098" i="14"/>
  <c r="D274" i="5"/>
  <c r="C1191" i="14"/>
  <c r="C694" i="14"/>
  <c r="C281" i="14"/>
  <c r="C1030" i="14"/>
  <c r="C98" i="14"/>
  <c r="D40" i="5"/>
  <c r="D235" i="5"/>
  <c r="D365" i="5"/>
  <c r="C1350" i="14"/>
  <c r="C1333" i="14"/>
  <c r="C10" i="14"/>
  <c r="C1225" i="14"/>
  <c r="C970" i="14"/>
  <c r="C280" i="14"/>
  <c r="C182" i="14"/>
  <c r="C1005" i="14"/>
  <c r="C1187" i="14"/>
  <c r="C1267" i="14"/>
  <c r="C409" i="14"/>
  <c r="C1169" i="14"/>
  <c r="C453" i="14"/>
  <c r="C1029" i="14"/>
  <c r="C159" i="14"/>
  <c r="C605" i="14"/>
  <c r="D213" i="5"/>
  <c r="D65" i="5"/>
  <c r="C1078" i="14"/>
  <c r="C1406" i="14"/>
  <c r="D68" i="5"/>
  <c r="C399" i="14"/>
  <c r="C842" i="14"/>
  <c r="D304" i="5"/>
  <c r="D325" i="5"/>
  <c r="D23" i="5"/>
  <c r="C1257" i="14"/>
  <c r="D84" i="5"/>
  <c r="C537" i="14"/>
  <c r="D211" i="5"/>
  <c r="C1346" i="14"/>
  <c r="C1251" i="14"/>
  <c r="C800" i="14"/>
  <c r="C1038" i="14"/>
  <c r="C912" i="14"/>
  <c r="C296" i="14"/>
  <c r="D100" i="5"/>
  <c r="C130" i="14"/>
  <c r="C110" i="14"/>
  <c r="C212" i="14"/>
  <c r="C676" i="14"/>
  <c r="C1168" i="14"/>
  <c r="C1060" i="14"/>
  <c r="C519" i="14"/>
  <c r="D373" i="5"/>
  <c r="C1316" i="14"/>
  <c r="C569" i="14"/>
  <c r="C725" i="14"/>
  <c r="C562" i="14"/>
  <c r="C30" i="14"/>
  <c r="D313" i="5"/>
  <c r="C885" i="14"/>
  <c r="C165" i="14"/>
  <c r="C1425" i="14"/>
  <c r="C1235" i="14"/>
  <c r="C74" i="14"/>
  <c r="C1373" i="14"/>
  <c r="C1277" i="14"/>
  <c r="C1026" i="14"/>
  <c r="C1019" i="14"/>
  <c r="C957" i="14"/>
  <c r="C686" i="14"/>
  <c r="C417" i="14"/>
  <c r="C793" i="14"/>
  <c r="C1088" i="14"/>
  <c r="C1099" i="14"/>
  <c r="C268" i="14"/>
  <c r="C1082" i="14"/>
  <c r="C1022" i="14"/>
  <c r="C42" i="52"/>
  <c r="C857" i="14"/>
  <c r="C1334" i="14"/>
  <c r="C1294" i="14"/>
  <c r="C887" i="14"/>
  <c r="C49" i="14"/>
  <c r="C1164" i="14"/>
  <c r="C682" i="14"/>
  <c r="C958" i="14"/>
  <c r="C702" i="14"/>
  <c r="D318" i="5"/>
  <c r="D370" i="5"/>
  <c r="D161" i="5"/>
  <c r="C86" i="14"/>
  <c r="C904" i="14"/>
  <c r="C1184" i="14"/>
  <c r="C882" i="14"/>
  <c r="C348" i="14"/>
  <c r="C195" i="14"/>
  <c r="C291" i="14"/>
  <c r="C1341" i="14"/>
  <c r="C431" i="14"/>
  <c r="C589" i="14"/>
  <c r="D379" i="5"/>
  <c r="C1097" i="14"/>
  <c r="C164" i="14"/>
  <c r="C925" i="14"/>
  <c r="D85" i="5"/>
  <c r="C822" i="14"/>
  <c r="C546" i="14"/>
  <c r="C1414" i="14"/>
  <c r="C528" i="14"/>
  <c r="C711" i="14"/>
  <c r="C1405" i="14"/>
  <c r="C45" i="52"/>
  <c r="D258" i="5"/>
  <c r="D190" i="5"/>
  <c r="D16" i="5"/>
  <c r="C1226" i="14"/>
  <c r="D205" i="5"/>
  <c r="C971" i="14"/>
  <c r="C1163" i="14"/>
  <c r="C1167" i="14"/>
  <c r="D345" i="5"/>
  <c r="C577" i="14"/>
  <c r="C71" i="14"/>
  <c r="C687" i="14"/>
  <c r="C797" i="14"/>
  <c r="C1352" i="14"/>
  <c r="C1186" i="14"/>
  <c r="C1079" i="14"/>
  <c r="C1335" i="14"/>
  <c r="C1292" i="14"/>
  <c r="D228" i="5"/>
  <c r="C1391" i="14"/>
  <c r="C43" i="52"/>
  <c r="D300" i="5"/>
  <c r="C536" i="14"/>
  <c r="C788" i="14"/>
  <c r="D109" i="5"/>
  <c r="C478" i="14"/>
  <c r="C1416" i="14"/>
  <c r="C1189" i="14"/>
  <c r="C1020" i="14"/>
  <c r="C1059" i="14"/>
  <c r="C592" i="14"/>
  <c r="D312" i="5"/>
  <c r="C20" i="52"/>
  <c r="C1220" i="14"/>
  <c r="C941" i="14"/>
  <c r="C1116" i="14"/>
  <c r="C1104" i="14"/>
  <c r="D333" i="5"/>
  <c r="C1147" i="14"/>
  <c r="C1188" i="14"/>
  <c r="C785" i="14"/>
  <c r="D261" i="5"/>
  <c r="C191" i="14"/>
  <c r="C1285" i="14"/>
  <c r="C704" i="14"/>
  <c r="D9" i="5"/>
  <c r="C1452" i="14"/>
  <c r="D286" i="5"/>
  <c r="C81" i="14"/>
  <c r="C774" i="14"/>
  <c r="D167" i="5"/>
  <c r="D67" i="5"/>
  <c r="C675" i="14"/>
  <c r="D172" i="5"/>
  <c r="C530" i="14"/>
  <c r="C1389" i="14"/>
  <c r="D375" i="5"/>
  <c r="C1417" i="14"/>
  <c r="C1404" i="14"/>
  <c r="C746" i="14"/>
  <c r="C401" i="14"/>
  <c r="C149" i="14"/>
  <c r="C1002" i="14"/>
  <c r="D234" i="5"/>
  <c r="C627" i="14"/>
  <c r="C1433" i="14"/>
  <c r="C928" i="14"/>
  <c r="C765" i="14"/>
  <c r="C44" i="14"/>
  <c r="C1000" i="14"/>
  <c r="C931" i="14"/>
  <c r="D117" i="5"/>
  <c r="C574" i="14"/>
  <c r="C1227" i="14"/>
  <c r="D114" i="5"/>
  <c r="C549" i="14"/>
  <c r="D44" i="5"/>
  <c r="C5" i="52"/>
  <c r="D283" i="5"/>
  <c r="D328" i="5"/>
  <c r="C439" i="14"/>
  <c r="C1273" i="14"/>
  <c r="C275" i="14"/>
  <c r="C310" i="14"/>
  <c r="C1393" i="14"/>
  <c r="C575" i="14"/>
  <c r="C204" i="14"/>
  <c r="C502" i="14"/>
  <c r="D157" i="5"/>
  <c r="C1193" i="14"/>
  <c r="C1390" i="14"/>
  <c r="C1264" i="14"/>
  <c r="C652" i="14"/>
  <c r="C1013" i="14"/>
  <c r="C850" i="14"/>
  <c r="C118" i="14"/>
  <c r="C1069" i="14"/>
  <c r="D320" i="5"/>
  <c r="C111" i="14"/>
  <c r="C1221" i="14"/>
  <c r="C6" i="52"/>
  <c r="C1383" i="14"/>
  <c r="D348" i="5"/>
  <c r="C1275" i="14"/>
  <c r="C658" i="14"/>
  <c r="C1386" i="14"/>
  <c r="C115" i="14"/>
  <c r="C715" i="14"/>
  <c r="C193" i="14"/>
  <c r="C381" i="14"/>
  <c r="C710" i="14"/>
  <c r="C1180" i="14"/>
  <c r="C996" i="14"/>
  <c r="C977" i="14"/>
  <c r="C678" i="14"/>
  <c r="C12" i="14"/>
  <c r="C1046" i="14"/>
  <c r="D194" i="5"/>
  <c r="C84" i="14"/>
  <c r="C976" i="14"/>
  <c r="C1075" i="14"/>
  <c r="C707" i="14"/>
  <c r="D323" i="5"/>
  <c r="C34" i="14"/>
  <c r="C659" i="14"/>
  <c r="C1181" i="14"/>
  <c r="D6" i="5"/>
  <c r="D151" i="5"/>
  <c r="C672" i="14"/>
  <c r="C794" i="14"/>
  <c r="C809" i="14"/>
  <c r="C1363" i="14"/>
  <c r="D356" i="5"/>
  <c r="C689" i="14"/>
  <c r="C495" i="14"/>
  <c r="C147" i="14"/>
  <c r="C1356" i="14"/>
  <c r="C112" i="14"/>
  <c r="C349" i="14"/>
  <c r="D253" i="5"/>
  <c r="C1063" i="14"/>
  <c r="C390" i="14"/>
  <c r="D359" i="5"/>
  <c r="C1336" i="14"/>
  <c r="C319" i="14"/>
  <c r="C1400" i="14"/>
  <c r="C513" i="14"/>
  <c r="D227" i="5"/>
  <c r="C911" i="14"/>
  <c r="C16" i="14"/>
  <c r="D153" i="5"/>
  <c r="C829" i="14"/>
  <c r="C445" i="14"/>
  <c r="D255" i="5"/>
  <c r="C811" i="14"/>
  <c r="C402" i="14"/>
  <c r="C680" i="14"/>
  <c r="C218" i="14"/>
  <c r="C167" i="14"/>
  <c r="C743" i="14"/>
  <c r="D21" i="5"/>
  <c r="C230" i="14"/>
  <c r="C933" i="14"/>
  <c r="C1278" i="14"/>
  <c r="C1253" i="14"/>
  <c r="D87" i="5"/>
  <c r="C443" i="14"/>
  <c r="C861" i="14"/>
  <c r="D3" i="5"/>
  <c r="C714" i="14"/>
  <c r="C891" i="14"/>
  <c r="C241" i="14"/>
  <c r="C784" i="14"/>
  <c r="C316" i="14"/>
  <c r="D101" i="5"/>
  <c r="C40" i="14"/>
  <c r="C271" i="14"/>
  <c r="C11" i="14"/>
  <c r="C899" i="14"/>
  <c r="D315" i="5"/>
  <c r="C590" i="14"/>
  <c r="C58" i="14"/>
  <c r="C276" i="14"/>
  <c r="C258" i="14"/>
  <c r="C1261" i="14"/>
  <c r="C662" i="14"/>
  <c r="C72" i="14"/>
  <c r="C490" i="14"/>
  <c r="C1027" i="14"/>
  <c r="C895" i="14"/>
  <c r="C1130" i="14"/>
  <c r="D140" i="5"/>
  <c r="C101" i="14"/>
  <c r="C552" i="14"/>
  <c r="C31" i="14"/>
  <c r="C1087" i="14"/>
  <c r="C239" i="14"/>
  <c r="C685" i="14"/>
  <c r="C82" i="14"/>
  <c r="C46" i="14"/>
  <c r="D2" i="5"/>
  <c r="C340" i="14"/>
  <c r="C1446" i="14"/>
  <c r="D231" i="5"/>
  <c r="C380" i="14"/>
  <c r="C969" i="14"/>
  <c r="C1156" i="14"/>
  <c r="C651" i="14"/>
  <c r="C133" i="14"/>
  <c r="D310" i="5"/>
  <c r="D279" i="5"/>
  <c r="C1067" i="14"/>
  <c r="C781" i="14"/>
  <c r="D128" i="5"/>
  <c r="C1111" i="14"/>
  <c r="C25" i="52"/>
  <c r="C1068" i="14"/>
  <c r="D267" i="5"/>
  <c r="C355" i="14"/>
  <c r="C463" i="14"/>
  <c r="C360" i="14"/>
  <c r="C511" i="14"/>
  <c r="D178" i="5"/>
  <c r="C1378" i="14"/>
  <c r="C910" i="14"/>
  <c r="C634" i="14"/>
  <c r="C1084" i="14"/>
  <c r="C236" i="14"/>
  <c r="C1239" i="14"/>
  <c r="C15" i="14"/>
  <c r="C955" i="14"/>
  <c r="D158" i="5"/>
  <c r="D98" i="5"/>
  <c r="C43" i="14"/>
  <c r="C31" i="52"/>
  <c r="C965" i="14"/>
  <c r="D108" i="5"/>
  <c r="C337" i="14"/>
  <c r="D260" i="5"/>
  <c r="C336" i="14"/>
  <c r="C699" i="14"/>
  <c r="C983" i="14"/>
  <c r="D362" i="5"/>
  <c r="D79" i="5"/>
  <c r="C512" i="14"/>
  <c r="C556" i="14"/>
  <c r="D222" i="5"/>
  <c r="C454" i="14"/>
  <c r="C611" i="14"/>
  <c r="C178" i="14"/>
  <c r="C1432" i="14"/>
  <c r="C429" i="14"/>
  <c r="C1112" i="14"/>
  <c r="C1185" i="14"/>
  <c r="C1165" i="14"/>
  <c r="D314" i="5"/>
  <c r="C260" i="14"/>
  <c r="C553" i="14"/>
  <c r="C213" i="14"/>
  <c r="C202" i="14"/>
  <c r="C987" i="14"/>
  <c r="C265" i="14"/>
  <c r="C832" i="14"/>
  <c r="D148" i="5"/>
  <c r="D185" i="5"/>
  <c r="C888" i="14"/>
  <c r="C631" i="14"/>
  <c r="C893" i="14"/>
  <c r="C1354" i="14"/>
  <c r="C838" i="14"/>
  <c r="C102" i="14"/>
  <c r="C555" i="14"/>
  <c r="C150" i="14"/>
  <c r="C224" i="14"/>
  <c r="C1318" i="14"/>
  <c r="D25" i="5"/>
  <c r="D192" i="5"/>
  <c r="C243" i="14"/>
  <c r="D210" i="5"/>
  <c r="C805" i="14"/>
  <c r="D42" i="5"/>
  <c r="C542" i="14"/>
  <c r="C28" i="52"/>
  <c r="C18" i="52"/>
  <c r="C544" i="14"/>
  <c r="C913" i="14"/>
  <c r="C950" i="14"/>
  <c r="C138" i="14"/>
  <c r="C200" i="14"/>
  <c r="D127" i="5"/>
  <c r="C532" i="14"/>
  <c r="C1021" i="14"/>
  <c r="C683" i="14"/>
  <c r="C312" i="14"/>
  <c r="C1413" i="14"/>
  <c r="D249" i="5"/>
  <c r="C744" i="14"/>
  <c r="C578" i="14"/>
  <c r="C1071" i="14"/>
  <c r="C364" i="14"/>
  <c r="C597" i="14"/>
  <c r="D29" i="5"/>
  <c r="D250" i="5"/>
  <c r="C363" i="14"/>
  <c r="C1306" i="14"/>
  <c r="C160" i="14"/>
  <c r="C1357" i="14"/>
  <c r="C1343" i="14"/>
  <c r="C914" i="14"/>
  <c r="C1246" i="14"/>
  <c r="D207" i="5"/>
  <c r="C180" i="14"/>
  <c r="C334" i="14"/>
  <c r="C1219" i="14"/>
  <c r="C953" i="14"/>
  <c r="C222" i="14"/>
  <c r="C1282" i="14"/>
  <c r="C886" i="14"/>
  <c r="C520" i="14"/>
  <c r="C818" i="14"/>
  <c r="C657" i="14"/>
  <c r="C692" i="14"/>
  <c r="C1281" i="14"/>
  <c r="C884" i="14"/>
  <c r="C1105" i="14"/>
  <c r="C371" i="14"/>
  <c r="C61" i="14"/>
  <c r="D297" i="5"/>
  <c r="C840" i="14"/>
  <c r="C726" i="14"/>
  <c r="C741" i="14"/>
  <c r="C1101" i="14"/>
  <c r="C1103" i="14"/>
  <c r="D110" i="5"/>
  <c r="C460" i="14"/>
  <c r="C902" i="14"/>
  <c r="C877" i="14"/>
  <c r="C943" i="14"/>
  <c r="C968" i="14"/>
  <c r="C70" i="14"/>
  <c r="C183" i="14"/>
  <c r="D124" i="5"/>
  <c r="D164" i="5"/>
  <c r="C1092" i="14"/>
  <c r="C868" i="14"/>
  <c r="C415" i="14"/>
  <c r="C223" i="14"/>
  <c r="C389" i="14"/>
  <c r="C1129" i="14"/>
  <c r="C437" i="14"/>
  <c r="C114" i="14"/>
  <c r="C173" i="14"/>
  <c r="D12" i="5"/>
  <c r="C655" i="14"/>
  <c r="C1322" i="14"/>
  <c r="C367" i="14"/>
  <c r="C565" i="14"/>
  <c r="C1123" i="14"/>
  <c r="C131" i="14"/>
  <c r="C156" i="14"/>
  <c r="C1369" i="14"/>
  <c r="C1139" i="14"/>
  <c r="C203" i="14"/>
  <c r="C407" i="14"/>
  <c r="C939" i="14"/>
  <c r="C309" i="14"/>
  <c r="C703" i="14"/>
  <c r="C1236" i="14"/>
  <c r="C335" i="14"/>
  <c r="C452" i="14"/>
  <c r="C19" i="52"/>
  <c r="C635" i="14"/>
  <c r="D357" i="5"/>
  <c r="C836" i="14"/>
  <c r="C1100" i="14"/>
  <c r="C972" i="14"/>
  <c r="C378" i="14"/>
  <c r="C1284" i="14"/>
  <c r="C52" i="14"/>
  <c r="C353" i="14"/>
  <c r="C4" i="52"/>
  <c r="C151" i="14"/>
  <c r="C451" i="14"/>
  <c r="D232" i="5"/>
  <c r="C1359" i="14"/>
  <c r="D130" i="5"/>
  <c r="C1305" i="14"/>
  <c r="D111" i="5"/>
  <c r="C398" i="14"/>
  <c r="C778" i="14"/>
  <c r="C1276" i="14"/>
  <c r="C422" i="14"/>
  <c r="C65" i="14"/>
  <c r="D191" i="5"/>
  <c r="D276" i="5"/>
  <c r="D26" i="5"/>
  <c r="C607" i="14"/>
  <c r="C1054" i="14"/>
  <c r="C1388" i="14"/>
  <c r="D32" i="5"/>
  <c r="C1095" i="14"/>
  <c r="C1036" i="14"/>
  <c r="C538" i="14"/>
  <c r="C423" i="14"/>
  <c r="C763" i="14"/>
  <c r="C775" i="14"/>
  <c r="C1451" i="14"/>
  <c r="C311" i="14"/>
  <c r="C347" i="14"/>
  <c r="D81" i="5"/>
  <c r="C755" i="14"/>
  <c r="C295" i="14"/>
  <c r="D230" i="5"/>
  <c r="C622" i="14"/>
  <c r="C919" i="14"/>
  <c r="C1217" i="14"/>
  <c r="C1195" i="14"/>
  <c r="D316" i="5"/>
  <c r="D149" i="5"/>
  <c r="C648" i="14"/>
  <c r="C1339" i="14"/>
  <c r="D20" i="5"/>
  <c r="D77" i="5"/>
  <c r="C174" i="14"/>
  <c r="C421" i="14"/>
  <c r="C1312" i="14"/>
  <c r="C298" i="14"/>
  <c r="C624" i="14"/>
  <c r="C303" i="14"/>
  <c r="C1366" i="14"/>
  <c r="C679" i="14"/>
  <c r="C161" i="14"/>
  <c r="C1453" i="14"/>
  <c r="C1150" i="14"/>
  <c r="C18" i="14"/>
  <c r="C388" i="14"/>
  <c r="C255" i="14"/>
  <c r="C267" i="14"/>
  <c r="D36" i="5"/>
  <c r="C1056" i="14"/>
  <c r="D322" i="5"/>
  <c r="C823" i="14"/>
  <c r="C1057" i="14"/>
  <c r="C1349" i="14"/>
  <c r="C413" i="14"/>
  <c r="C1238" i="14"/>
  <c r="C1171" i="14"/>
  <c r="C916" i="14"/>
  <c r="C201" i="14"/>
  <c r="C1178" i="14"/>
  <c r="D107" i="5"/>
  <c r="C464" i="14"/>
  <c r="C455" i="14"/>
  <c r="D389" i="5"/>
  <c r="C1245" i="14"/>
  <c r="C1143" i="14"/>
  <c r="D308" i="5"/>
  <c r="C1113" i="14"/>
  <c r="C9" i="52"/>
  <c r="C1126" i="14"/>
  <c r="D159" i="5"/>
  <c r="C386" i="14"/>
  <c r="C846" i="14"/>
  <c r="C1304" i="14"/>
  <c r="C211" i="14"/>
  <c r="C989" i="14"/>
  <c r="D34" i="5"/>
  <c r="D353" i="5"/>
  <c r="C1353" i="14"/>
  <c r="C124" i="14"/>
  <c r="D287" i="5"/>
  <c r="C372" i="14"/>
  <c r="C1392" i="14"/>
  <c r="C103" i="14"/>
  <c r="C1381" i="14"/>
  <c r="D106" i="5"/>
  <c r="C828" i="14"/>
  <c r="C1345" i="14"/>
  <c r="C831" i="14"/>
  <c r="C134" i="14"/>
  <c r="C803" i="14"/>
  <c r="C440" i="14"/>
  <c r="D271" i="5"/>
  <c r="D225" i="5"/>
  <c r="C1151" i="14"/>
  <c r="D346" i="5"/>
  <c r="C1448" i="14"/>
  <c r="D155" i="5"/>
  <c r="C27" i="52"/>
  <c r="C666" i="14"/>
  <c r="C1250" i="14"/>
  <c r="C567" i="14"/>
  <c r="C1422" i="14"/>
  <c r="D259" i="5"/>
  <c r="C106" i="14"/>
  <c r="C630" i="14"/>
  <c r="C469" i="14"/>
  <c r="C1159" i="14"/>
  <c r="C798" i="14"/>
  <c r="D156" i="5"/>
  <c r="C48" i="14"/>
  <c r="C1367" i="14"/>
  <c r="C1107" i="14"/>
  <c r="D174" i="5"/>
  <c r="C317" i="14"/>
  <c r="C867" i="14"/>
  <c r="C507" i="14"/>
  <c r="C721" i="14"/>
  <c r="C17" i="14"/>
  <c r="D133" i="5"/>
  <c r="C374" i="14"/>
  <c r="D238" i="5"/>
  <c r="C929" i="14"/>
  <c r="C934" i="14"/>
  <c r="C985" i="14"/>
  <c r="C1266" i="14"/>
  <c r="D327" i="5"/>
  <c r="C253" i="14"/>
  <c r="C896" i="14"/>
  <c r="D169" i="5"/>
  <c r="C1202" i="14"/>
  <c r="C352" i="14"/>
  <c r="C695" i="14"/>
  <c r="C1327" i="14"/>
  <c r="D179" i="5"/>
  <c r="C35" i="52"/>
  <c r="C22" i="52"/>
  <c r="C712" i="14"/>
  <c r="D386" i="5"/>
  <c r="C418" i="14"/>
  <c r="C787" i="14"/>
  <c r="C383" i="14"/>
  <c r="C554" i="14"/>
  <c r="D215" i="5"/>
  <c r="D56" i="5"/>
  <c r="C1028" i="14"/>
  <c r="D118" i="5"/>
  <c r="C472" i="14"/>
  <c r="C789" i="14"/>
  <c r="C734" i="14"/>
  <c r="C671" i="14"/>
  <c r="D31" i="5"/>
  <c r="D242" i="5"/>
  <c r="D7" i="5"/>
  <c r="C287" i="14"/>
  <c r="C874" i="14"/>
  <c r="C918" i="14"/>
  <c r="C527" i="14"/>
  <c r="C176" i="14"/>
  <c r="D37" i="5"/>
  <c r="C541" i="14"/>
  <c r="C216" i="14"/>
  <c r="C545" i="14"/>
  <c r="D226" i="5"/>
  <c r="C716" i="14"/>
  <c r="C515" i="14"/>
  <c r="C497" i="14"/>
  <c r="C922" i="14"/>
  <c r="C923" i="14"/>
  <c r="C670" i="14"/>
  <c r="C600" i="14"/>
  <c r="C373" i="14"/>
  <c r="C395" i="14"/>
  <c r="C351" i="14"/>
  <c r="C880" i="14"/>
  <c r="C808" i="14"/>
  <c r="C332" i="14"/>
  <c r="C770" i="14"/>
  <c r="C718" i="14"/>
  <c r="C297" i="14"/>
  <c r="C1072" i="14"/>
  <c r="D298" i="5"/>
  <c r="D329" i="5"/>
  <c r="C1117" i="14"/>
  <c r="C468" i="14"/>
  <c r="C169" i="14"/>
  <c r="C612" i="14"/>
  <c r="C366" i="14"/>
  <c r="C790" i="14"/>
  <c r="C551" i="14"/>
  <c r="D385" i="5"/>
  <c r="C1215" i="14"/>
  <c r="C937" i="14"/>
  <c r="C949" i="14"/>
  <c r="C856" i="14"/>
  <c r="C284" i="14"/>
  <c r="C9" i="14"/>
  <c r="C1290" i="14"/>
  <c r="C17" i="52"/>
  <c r="C1017" i="14"/>
  <c r="C848" i="14"/>
  <c r="C1403" i="14"/>
  <c r="D282" i="5"/>
  <c r="D171" i="5"/>
  <c r="C1365" i="14"/>
  <c r="C700" i="14"/>
  <c r="C26" i="52"/>
  <c r="D45" i="5"/>
  <c r="C13" i="52"/>
  <c r="D160" i="5"/>
  <c r="C126" i="14"/>
  <c r="D62" i="5"/>
  <c r="C1427" i="14"/>
  <c r="D265" i="5"/>
  <c r="C244" i="14"/>
  <c r="C187" i="14"/>
  <c r="C751" i="14"/>
  <c r="C1135" i="14"/>
  <c r="C990" i="14"/>
  <c r="C282" i="14"/>
  <c r="C1035" i="14"/>
  <c r="C15" i="52"/>
  <c r="C956" i="14"/>
  <c r="D288" i="5"/>
  <c r="C405" i="14"/>
  <c r="C587" i="14"/>
  <c r="C517" i="14"/>
  <c r="C32" i="52"/>
  <c r="C580" i="14"/>
  <c r="C175" i="14"/>
  <c r="C991" i="14"/>
  <c r="D354" i="5"/>
  <c r="C768" i="14"/>
  <c r="C179" i="14"/>
  <c r="D383" i="5"/>
  <c r="C1252" i="14"/>
  <c r="C581" i="14"/>
  <c r="C21" i="14"/>
  <c r="D355" i="5"/>
  <c r="C104" i="14"/>
  <c r="C594" i="14"/>
  <c r="C560" i="14"/>
  <c r="D143" i="5"/>
  <c r="C470" i="14"/>
  <c r="C199" i="14"/>
  <c r="C992" i="14"/>
  <c r="D186" i="5"/>
  <c r="D18" i="5"/>
  <c r="C322" i="14"/>
  <c r="C1179" i="14"/>
  <c r="C220" i="14"/>
  <c r="C29" i="14"/>
  <c r="C543" i="14"/>
  <c r="C483" i="14"/>
  <c r="C1449" i="14"/>
  <c r="C663" i="14"/>
  <c r="C40" i="52"/>
  <c r="C824" i="14"/>
  <c r="C825" i="14"/>
  <c r="C883" i="14"/>
  <c r="C466" i="14"/>
  <c r="C642" i="14"/>
  <c r="C474" i="14"/>
  <c r="C321" i="14"/>
  <c r="D263" i="5"/>
  <c r="C693" i="14"/>
  <c r="C354" i="14"/>
  <c r="C954" i="14"/>
  <c r="C1438" i="14"/>
  <c r="C1450" i="14"/>
  <c r="C1348" i="14"/>
  <c r="D332" i="5"/>
  <c r="C226" i="14"/>
  <c r="C324" i="14"/>
  <c r="C568" i="14"/>
  <c r="C1018" i="14"/>
  <c r="C1415" i="14"/>
  <c r="D306" i="5"/>
  <c r="C264" i="14"/>
  <c r="C1190" i="14"/>
  <c r="C1288" i="14"/>
  <c r="C728" i="14"/>
  <c r="C879" i="14"/>
  <c r="C171" i="14"/>
  <c r="D326" i="5"/>
  <c r="C889" i="14"/>
  <c r="C457" i="14"/>
  <c r="C982" i="14"/>
  <c r="C974" i="14"/>
  <c r="C903" i="14"/>
  <c r="C548" i="14"/>
  <c r="C33" i="14"/>
  <c r="C1008" i="14"/>
  <c r="D343" i="5"/>
  <c r="C382" i="14"/>
  <c r="C37" i="14"/>
  <c r="C1128" i="14"/>
  <c r="D290" i="5"/>
  <c r="D146" i="5"/>
  <c r="C557" i="14"/>
  <c r="C810" i="14"/>
  <c r="C1242" i="14"/>
  <c r="D237" i="5"/>
  <c r="C629" i="14"/>
  <c r="C1148" i="14"/>
  <c r="C908" i="14"/>
  <c r="C1301" i="14"/>
  <c r="C148" i="14"/>
  <c r="C643" i="14"/>
  <c r="C1119" i="14"/>
  <c r="C496" i="14"/>
  <c r="C609" i="14"/>
  <c r="C385" i="14"/>
  <c r="D241" i="5"/>
  <c r="C139" i="14"/>
  <c r="D266" i="5"/>
  <c r="D335" i="5"/>
  <c r="C514" i="14"/>
  <c r="D132" i="5"/>
  <c r="D358" i="5"/>
  <c r="C1061" i="14"/>
  <c r="C830" i="14"/>
  <c r="C615" i="14"/>
  <c r="C563" i="14"/>
  <c r="C1138" i="14"/>
  <c r="C1364" i="14"/>
  <c r="C1058" i="14"/>
  <c r="C608" i="14"/>
  <c r="C1043" i="14"/>
  <c r="D125" i="5"/>
  <c r="C942" i="14"/>
  <c r="C247" i="14"/>
  <c r="C601" i="14"/>
  <c r="C14" i="52"/>
  <c r="D73" i="5"/>
  <c r="D296" i="5"/>
  <c r="C231" i="14"/>
  <c r="C50" i="14"/>
  <c r="C1398" i="14"/>
  <c r="C1065" i="14"/>
  <c r="D96" i="5"/>
  <c r="C248" i="14"/>
  <c r="C481" i="14"/>
  <c r="C1142" i="14"/>
  <c r="C827" i="14"/>
  <c r="C1303" i="14"/>
  <c r="D27" i="5"/>
  <c r="D165" i="5"/>
  <c r="C394" i="14"/>
  <c r="C806" i="14"/>
  <c r="D188" i="5"/>
  <c r="C403" i="14"/>
  <c r="C709" i="14"/>
  <c r="C745" i="14"/>
  <c r="D103" i="5"/>
  <c r="C722" i="14"/>
  <c r="C1083" i="14"/>
  <c r="D166" i="5"/>
  <c r="C586" i="14"/>
  <c r="C1445" i="14"/>
  <c r="D75" i="5"/>
  <c r="C392" i="14"/>
  <c r="C1347" i="14"/>
  <c r="C1118" i="14"/>
  <c r="D341" i="5"/>
  <c r="C1280" i="14"/>
  <c r="C473" i="14"/>
  <c r="C1109" i="14"/>
  <c r="D376" i="5"/>
  <c r="C26" i="14"/>
  <c r="C333" i="14"/>
  <c r="C1080" i="14"/>
  <c r="D193" i="5"/>
  <c r="C772" i="14"/>
  <c r="D349" i="5"/>
  <c r="C1385" i="14"/>
  <c r="C240" i="14"/>
  <c r="C771" i="14"/>
  <c r="C83" i="14"/>
  <c r="C196" i="14"/>
  <c r="C1424" i="14"/>
  <c r="C370" i="14"/>
  <c r="C100" i="14"/>
  <c r="C1015" i="14"/>
  <c r="C1157" i="14"/>
  <c r="C96" i="14"/>
  <c r="C585" i="14"/>
  <c r="C998" i="14"/>
  <c r="C1411" i="14"/>
  <c r="D57" i="5"/>
  <c r="C411" i="14"/>
  <c r="C717" i="14"/>
  <c r="D368" i="5"/>
  <c r="C119" i="14"/>
  <c r="C1370" i="14"/>
  <c r="D48" i="5"/>
  <c r="D273" i="5"/>
  <c r="C1161" i="14"/>
  <c r="D76" i="5"/>
  <c r="C582" i="14"/>
  <c r="C1237" i="14"/>
  <c r="D66" i="5"/>
  <c r="C915" i="14"/>
  <c r="C853" i="14"/>
  <c r="C731" i="14"/>
  <c r="D104" i="5"/>
  <c r="D390" i="5"/>
  <c r="D39" i="5"/>
  <c r="C738" i="14"/>
  <c r="C1200" i="14"/>
  <c r="C926" i="14"/>
  <c r="C307" i="14"/>
  <c r="C1260" i="14"/>
  <c r="C1231" i="14"/>
  <c r="C1121" i="14"/>
  <c r="C88" i="14"/>
  <c r="D71" i="5"/>
  <c r="C1268" i="14"/>
  <c r="C29" i="52"/>
  <c r="D218" i="5"/>
  <c r="C1086" i="14"/>
  <c r="C964" i="14"/>
  <c r="C570" i="14"/>
  <c r="C1137" i="14"/>
  <c r="C1440" i="14"/>
  <c r="C1396" i="14"/>
  <c r="C1108" i="14"/>
  <c r="C1044" i="14"/>
  <c r="C1254" i="14"/>
  <c r="C860" i="14"/>
  <c r="C1172" i="14"/>
  <c r="D342" i="5"/>
  <c r="C283" i="14"/>
  <c r="D201" i="5"/>
  <c r="D122" i="5"/>
  <c r="C727" i="14"/>
  <c r="C356" i="14"/>
  <c r="C681" i="14"/>
  <c r="C898" i="14"/>
  <c r="D236" i="5"/>
  <c r="C8" i="52"/>
  <c r="C1210" i="14"/>
  <c r="C660" i="14"/>
  <c r="D336" i="5"/>
  <c r="D372" i="5"/>
  <c r="C801" i="14"/>
  <c r="D295" i="5"/>
  <c r="C225" i="14"/>
  <c r="C1140" i="14"/>
  <c r="C1308" i="14"/>
  <c r="C1199" i="14"/>
  <c r="C1042" i="14"/>
  <c r="C993" i="14"/>
  <c r="C1205" i="14"/>
  <c r="C77" i="14"/>
  <c r="C12" i="52"/>
  <c r="D163" i="5"/>
  <c r="C1175" i="14"/>
  <c r="C516" i="14"/>
  <c r="C1307" i="14"/>
  <c r="C1004" i="14"/>
  <c r="C645" i="14"/>
  <c r="C75" i="14"/>
  <c r="C795" i="14"/>
  <c r="C1342" i="14"/>
  <c r="C328" i="14"/>
  <c r="C90" i="14"/>
  <c r="C245" i="14"/>
  <c r="D247" i="5"/>
  <c r="D10" i="5"/>
  <c r="C350" i="14"/>
  <c r="C7" i="52"/>
  <c r="C550" i="14"/>
  <c r="C1240" i="14"/>
  <c r="C620" i="14"/>
  <c r="C1222" i="14"/>
  <c r="C812" i="14"/>
  <c r="C1379" i="14"/>
  <c r="C525" i="14"/>
  <c r="C272" i="14"/>
  <c r="D317" i="5"/>
  <c r="D209" i="5"/>
  <c r="D176" i="5"/>
  <c r="C194" i="14"/>
  <c r="C1421" i="14"/>
  <c r="C116" i="14"/>
  <c r="C447" i="14"/>
  <c r="C263" i="14"/>
  <c r="C99" i="14"/>
  <c r="D203" i="5"/>
  <c r="C1152" i="14"/>
  <c r="C665" i="14"/>
  <c r="C1337" i="14"/>
  <c r="C269" i="14"/>
  <c r="C843" i="14"/>
  <c r="C1442" i="14"/>
  <c r="C602" i="14"/>
  <c r="C1025" i="14"/>
  <c r="C185" i="14"/>
  <c r="C1296" i="14"/>
  <c r="D54" i="5"/>
  <c r="C1436" i="14"/>
  <c r="D162" i="5"/>
  <c r="D199" i="5"/>
  <c r="C1223" i="14"/>
  <c r="C341" i="14"/>
  <c r="C1076" i="14"/>
  <c r="C1125" i="14"/>
  <c r="D168" i="5"/>
  <c r="C900" i="14"/>
  <c r="C250" i="14"/>
  <c r="C152" i="14"/>
  <c r="C696" i="14"/>
  <c r="D374" i="5"/>
  <c r="C109" i="14"/>
  <c r="C28" i="14"/>
  <c r="C706" i="14"/>
  <c r="C1208" i="14"/>
  <c r="C1355" i="14"/>
  <c r="C338" i="14"/>
  <c r="D367" i="5"/>
  <c r="C1206" i="14"/>
  <c r="C839" i="14"/>
  <c r="D204" i="5"/>
  <c r="C508" i="14"/>
  <c r="C229" i="14"/>
  <c r="C1344" i="14"/>
  <c r="C489" i="14"/>
  <c r="C720" i="14"/>
  <c r="C210" i="14"/>
  <c r="C177" i="14"/>
  <c r="C724" i="14"/>
  <c r="C892" i="14"/>
  <c r="C961" i="14"/>
  <c r="C881" i="14"/>
  <c r="C1127" i="14"/>
  <c r="C1024" i="14"/>
  <c r="C120" i="14"/>
  <c r="C501" i="14"/>
  <c r="D17" i="5"/>
  <c r="C140" i="14"/>
  <c r="D280" i="5"/>
  <c r="D189" i="5"/>
  <c r="C1182" i="14"/>
  <c r="C1047" i="14"/>
  <c r="C1384" i="14"/>
  <c r="C814" i="14"/>
  <c r="C1120" i="14"/>
  <c r="C673" i="14"/>
  <c r="C944" i="14"/>
  <c r="C754" i="14"/>
  <c r="C1106" i="14"/>
  <c r="C308" i="14"/>
  <c r="C47" i="14"/>
  <c r="C68" i="14"/>
  <c r="C819" i="14"/>
  <c r="C526" i="14"/>
  <c r="C64" i="14"/>
  <c r="C145" i="14"/>
  <c r="D184" i="5"/>
  <c r="C844" i="14"/>
  <c r="C509" i="14"/>
  <c r="C396" i="14"/>
  <c r="D187" i="5"/>
  <c r="C799" i="14"/>
  <c r="C729" i="14"/>
  <c r="C1045" i="14"/>
  <c r="D139" i="5"/>
  <c r="C197" i="14"/>
  <c r="D289" i="5"/>
  <c r="C1314" i="14"/>
  <c r="C616" i="14"/>
  <c r="C1377" i="14"/>
  <c r="D115" i="5"/>
  <c r="C533" i="14"/>
  <c r="C1399" i="14"/>
  <c r="C285" i="14"/>
  <c r="C154" i="14"/>
  <c r="C540" i="14"/>
  <c r="C108" i="14"/>
  <c r="C105" i="14"/>
  <c r="C638" i="14"/>
  <c r="C66" i="14"/>
  <c r="C851" i="14"/>
  <c r="C905" i="14"/>
  <c r="C430" i="14"/>
  <c r="C559" i="14"/>
  <c r="C866" i="14"/>
  <c r="C633" i="14"/>
  <c r="C1279" i="14"/>
  <c r="C1291" i="14"/>
  <c r="C1262" i="14"/>
  <c r="D90" i="5"/>
  <c r="C1012" i="14"/>
  <c r="C1176" i="14"/>
  <c r="C1216" i="14"/>
  <c r="C1011" i="14"/>
  <c r="C1102" i="14"/>
  <c r="C1230" i="14"/>
  <c r="D131" i="5"/>
  <c r="C1198" i="14"/>
  <c r="C591" i="14"/>
  <c r="C233" i="14"/>
  <c r="C650" i="14"/>
  <c r="J147" i="25"/>
  <c r="M147" i="25"/>
  <c r="AS2" i="5"/>
  <c r="J161" i="25"/>
  <c r="H242" i="25"/>
  <c r="J230" i="25"/>
  <c r="M16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O1" authorId="0" shapeId="0" xr:uid="{00000000-0006-0000-0100-000001000000}">
      <text>
        <r>
          <rPr>
            <b/>
            <sz val="9"/>
            <color indexed="81"/>
            <rFont val="Tahoma"/>
            <family val="2"/>
          </rPr>
          <t>Usuario:</t>
        </r>
        <r>
          <rPr>
            <sz val="9"/>
            <color indexed="81"/>
            <rFont val="Tahoma"/>
            <family val="2"/>
          </rPr>
          <t xml:space="preserve">
</t>
        </r>
        <r>
          <rPr>
            <sz val="12"/>
            <color indexed="81"/>
            <rFont val="Tahoma"/>
            <family val="2"/>
          </rPr>
          <t>Se llena automáticamente cuando se ingresan compras desde el formulario… 
NO ES NECESARIO LLENAR PARA GENERAR EL ATS.
 !!!! SI COPIA PROVEEDORES DE OTRA PLANTILLA NO PASE EL TIPO DE COMPROBAMTE (COLUMNA E) ESE DEBE LLENARLO CONFORME INGRESE COMPRAS EN ESTA PLANTILLA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I3" authorId="0" shapeId="0" xr:uid="{00000000-0006-0000-0200-000001000000}">
      <text>
        <r>
          <rPr>
            <b/>
            <sz val="9"/>
            <color indexed="81"/>
            <rFont val="Tahoma"/>
            <family val="2"/>
          </rPr>
          <t>COMPLETAR SEGÚN SUS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Usuario</author>
  </authors>
  <commentList>
    <comment ref="G4" authorId="0" shapeId="0" xr:uid="{00000000-0006-0000-0300-000001000000}">
      <text>
        <r>
          <rPr>
            <sz val="9"/>
            <color indexed="81"/>
            <rFont val="Tahoma"/>
            <family val="2"/>
          </rPr>
          <t xml:space="preserve">DIGITAR AÑO
</t>
        </r>
      </text>
    </comment>
    <comment ref="I4" authorId="1" shapeId="0" xr:uid="{00000000-0006-0000-0300-000002000000}">
      <text>
        <r>
          <rPr>
            <b/>
            <sz val="9"/>
            <color indexed="81"/>
            <rFont val="Tahoma"/>
            <family val="2"/>
          </rPr>
          <t>ESCOJA LA VERSIÓN DE EXCEL EN SU PC.
DEJAR EXCEL 2010 PARA EXCEL 2013 EN ADELANTE.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Ecuador</author>
    <author>Windows User</author>
  </authors>
  <commentList>
    <comment ref="B1" authorId="0" shapeId="0" xr:uid="{00000000-0006-0000-0400-000001000000}">
      <text>
        <r>
          <rPr>
            <b/>
            <sz val="9"/>
            <color indexed="81"/>
            <rFont val="Tahoma"/>
            <family val="2"/>
          </rPr>
          <t>NO INSERTAR NUEVAS FILAS EN LA FILA 2</t>
        </r>
        <r>
          <rPr>
            <sz val="9"/>
            <color indexed="81"/>
            <rFont val="Tahoma"/>
            <family val="2"/>
          </rPr>
          <t xml:space="preserve">
</t>
        </r>
      </text>
    </comment>
    <comment ref="AM1" authorId="1" shapeId="0" xr:uid="{00000000-0006-0000-0400-000002000000}">
      <text>
        <r>
          <rPr>
            <b/>
            <sz val="9"/>
            <color indexed="81"/>
            <rFont val="Tahoma"/>
            <family val="2"/>
          </rPr>
          <t>SELECCIONAR DE LA CELDA O DIGITAR SOLO CÓDIGO DE LA FORMA DE PAGO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FRANCISCO</author>
  </authors>
  <commentList>
    <comment ref="E7" authorId="0" shapeId="0" xr:uid="{00000000-0006-0000-0700-000001000000}">
      <text>
        <r>
          <rPr>
            <b/>
            <sz val="9"/>
            <color indexed="81"/>
            <rFont val="Tahoma"/>
            <family val="2"/>
          </rPr>
          <t>CLIC EN LOS ENCABEZADOS PARA VER MENSAJES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Ecuador</author>
  </authors>
  <commentList>
    <comment ref="G13" authorId="0" shapeId="0" xr:uid="{00000000-0006-0000-0900-000001000000}">
      <text>
        <r>
          <rPr>
            <b/>
            <sz val="9"/>
            <color indexed="81"/>
            <rFont val="Tahoma"/>
            <family val="2"/>
          </rPr>
          <t xml:space="preserve">LA REVISIÓN DE NOMBRES Y FORMAS DE COBRO SE REALIZA AHORA DESDE LA HOJA VENTAS, BOTÓN DE NOMBRE: "REPARAR  ID / REVISAR FILAS: FORMAS DE COBROS Y NOMBRES"
</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NTAS" type="6" refreshedVersion="3" background="1" saveData="1">
    <textPr codePage="850" sourceFile="C:\Users\Usuario\Desktop\VENTAS.txt" decimal="," thousands=".">
      <textFields count="8">
        <textField type="text"/>
        <textField/>
        <textField/>
        <textField/>
        <textField/>
        <textField/>
        <textField/>
        <textField/>
      </textFields>
    </textPr>
  </connection>
</connections>
</file>

<file path=xl/sharedStrings.xml><?xml version="1.0" encoding="utf-8"?>
<sst xmlns="http://schemas.openxmlformats.org/spreadsheetml/2006/main" count="5783" uniqueCount="2923">
  <si>
    <t>DATOS EMPRESA</t>
  </si>
  <si>
    <t>Transacción</t>
  </si>
  <si>
    <t>No. Registros</t>
  </si>
  <si>
    <t>BI tarifa 0%</t>
  </si>
  <si>
    <t>BI tarifa 12%</t>
  </si>
  <si>
    <t>BI No Objeto IVA</t>
  </si>
  <si>
    <t xml:space="preserve"> RESUMEN DE RETENCIONES QUE LE EFECTUARON EN EL PERIODO</t>
  </si>
  <si>
    <t>COMPROBANTES ANULADOS</t>
  </si>
  <si>
    <t>si</t>
  </si>
  <si>
    <t xml:space="preserve"> RETENCIONES EN LA FUENTE DE IVA</t>
  </si>
  <si>
    <t>IR</t>
  </si>
  <si>
    <t>IVA</t>
  </si>
  <si>
    <t>#</t>
  </si>
  <si>
    <t xml:space="preserve">PROVEEDOR </t>
  </si>
  <si>
    <t>Descripcion</t>
  </si>
  <si>
    <t>Tipos de Comprobantes para Ventas</t>
  </si>
  <si>
    <t>20-Documentos por Servicios Administrativos emitidos por Inst. del Estado</t>
  </si>
  <si>
    <t>41-Comprobante de venta emitido por reembolso</t>
  </si>
  <si>
    <t>49-Proveedor Directo de Exportador Bajo Régimen Especial</t>
  </si>
  <si>
    <t>50-A Inst. Estado y Empr. Públicas que percibe ingreso exento de Imp. Renta</t>
  </si>
  <si>
    <t>Tipos de Comprobantes para Compras</t>
  </si>
  <si>
    <t>08-Boletos o entradas a espectáculos públicos</t>
  </si>
  <si>
    <t>11-Pasajes expedidos por empresas de aviación</t>
  </si>
  <si>
    <t>12-Documentos emitidos por instituciones financieras</t>
  </si>
  <si>
    <t>19-Comprobantes de Pago de Cuotas o Aportes</t>
  </si>
  <si>
    <t>21-Carta de Porte Aéreo</t>
  </si>
  <si>
    <t>43-Liquidacion para Explotacion y Exploracion de Hidrocarburos</t>
  </si>
  <si>
    <t>51-N/C A Inst. Estado y Empr. Públicas que percibe ingreso exento de Imp. Renta</t>
  </si>
  <si>
    <t>52-N/D A Inst. Estado y Empr. Públicas que percibe ingreso exento de Imp. Renta</t>
  </si>
  <si>
    <t>Tipos de Retenciones</t>
  </si>
  <si>
    <t>Descripción</t>
  </si>
  <si>
    <t>Otras compras de bienes y servicios no sujetas a retención</t>
  </si>
  <si>
    <t>Compra local de banano a productor</t>
  </si>
  <si>
    <t>Tipos de Sustentos Tributarios</t>
  </si>
  <si>
    <t>01- Crédito Tributario para declaración de IVA (servicios y bienes distintos de inventarios y activos fijos)</t>
  </si>
  <si>
    <t>02- Costo o Gasto para declaración de IR (servicios y bienes distintos de inventarios y activos fijos)</t>
  </si>
  <si>
    <t>03- Activo Fijo - Crédito Tributario para declaración de IVA</t>
  </si>
  <si>
    <t>04- Activo Fijo - Costo o Gasto para declaración de IR</t>
  </si>
  <si>
    <t>05- Liquidación Gastos de Viaje, hospedaje y alimentación Gastos IR (a nombre de empleados y no de la empresa)</t>
  </si>
  <si>
    <t>06- Inventario - Crédito Tributario para declaración de IVA</t>
  </si>
  <si>
    <t>07- Inventario - Costo o Gasto para declaración de IR</t>
  </si>
  <si>
    <t>08- Valor pagado para solicitar Reembolso de Gasto (intermediario)</t>
  </si>
  <si>
    <t>CODIGO DE SUSTENTO</t>
  </si>
  <si>
    <t>TIPO DE IDENTIFICA. PROVEEDOR</t>
  </si>
  <si>
    <t>ESTAB.</t>
  </si>
  <si>
    <t>PUNT. EMI.</t>
  </si>
  <si>
    <t>SECUENC.</t>
  </si>
  <si>
    <t>FECHA EMISION</t>
  </si>
  <si>
    <t>AUTORIZ.</t>
  </si>
  <si>
    <t>TIPO COMPRO.</t>
  </si>
  <si>
    <t>BASE IMPONIBLE</t>
  </si>
  <si>
    <t>DOCUMENTO MODIFICADO</t>
  </si>
  <si>
    <t>ESTAB. MODIFICADO</t>
  </si>
  <si>
    <t>PUNT. EMI. MODIFICADO</t>
  </si>
  <si>
    <t>SECUENC. MODIFICADO</t>
  </si>
  <si>
    <t>AUTORIZ. MODIFICADO</t>
  </si>
  <si>
    <t>001</t>
  </si>
  <si>
    <t>COD.</t>
  </si>
  <si>
    <t>AÑO</t>
  </si>
  <si>
    <t>MES</t>
  </si>
  <si>
    <t>01</t>
  </si>
  <si>
    <t>04</t>
  </si>
  <si>
    <t>06</t>
  </si>
  <si>
    <t>TIPO DE ID.</t>
  </si>
  <si>
    <t>IDENT.</t>
  </si>
  <si>
    <t>TIPO DE COMPROBANTE</t>
  </si>
  <si>
    <t>No. DE COMPROB.</t>
  </si>
  <si>
    <t>BASE NO OBJETO DE IVA</t>
  </si>
  <si>
    <t>No.</t>
  </si>
  <si>
    <t>DISTRITO</t>
  </si>
  <si>
    <t>REGIMEN</t>
  </si>
  <si>
    <t>CORRELATIVO</t>
  </si>
  <si>
    <t>VERIFICADOR</t>
  </si>
  <si>
    <t>VALOR FOB</t>
  </si>
  <si>
    <t>NO. DOC. TRANSPORTE</t>
  </si>
  <si>
    <t>TIPO DE COPMROBANTE</t>
  </si>
  <si>
    <t>VALOR FOB COMP. LOCAL</t>
  </si>
  <si>
    <t>EXPORTACIONES</t>
  </si>
  <si>
    <t>TIPO DE DOCUMENTO</t>
  </si>
  <si>
    <t>PUNT. EMIS.</t>
  </si>
  <si>
    <t>INICIAL</t>
  </si>
  <si>
    <t>FINAL</t>
  </si>
  <si>
    <t>07</t>
  </si>
  <si>
    <t>REPRESENTANTE LEGAL:</t>
  </si>
  <si>
    <t>ID. REP. LEGAL</t>
  </si>
  <si>
    <t>CONTADOR</t>
  </si>
  <si>
    <t>RUC CONTADOR</t>
  </si>
  <si>
    <t>DIRECCION</t>
  </si>
  <si>
    <t xml:space="preserve">AÑO </t>
  </si>
  <si>
    <t xml:space="preserve">PERIODO </t>
  </si>
  <si>
    <t>05</t>
  </si>
  <si>
    <t>15</t>
  </si>
  <si>
    <t>11</t>
  </si>
  <si>
    <t>16</t>
  </si>
  <si>
    <t>02</t>
  </si>
  <si>
    <t>COMPRAS</t>
  </si>
  <si>
    <t>Cod.</t>
  </si>
  <si>
    <t xml:space="preserve">Transaccion </t>
  </si>
  <si>
    <t>No reg</t>
  </si>
  <si>
    <t>BI Tarifa 0%</t>
  </si>
  <si>
    <t>BI Tarifa 12%</t>
  </si>
  <si>
    <t>Base No Objeto de IVA</t>
  </si>
  <si>
    <t>VENTAS</t>
  </si>
  <si>
    <t># DE  FACT.</t>
  </si>
  <si>
    <t>SUBTOTAL TARIFA 0 %</t>
  </si>
  <si>
    <t>SUB TOTAL TARIFA 12%</t>
  </si>
  <si>
    <t>Valor Comprobante Fob</t>
  </si>
  <si>
    <t>019</t>
  </si>
  <si>
    <t>12</t>
  </si>
  <si>
    <t>Total de Comprobantes Anulados en el período no Incluye los Dados de Baja</t>
  </si>
  <si>
    <t>RESUMEN DE RETENCIONES AGENTE DE RETENCION</t>
  </si>
  <si>
    <t>Base Imponible</t>
  </si>
  <si>
    <t>Valor Retenido</t>
  </si>
  <si>
    <t>Comcepto de Retencion</t>
  </si>
  <si>
    <t>TOTAL</t>
  </si>
  <si>
    <t>RETENCIONES EN LA FUENTE   DE IMPUESTO A LA RENTA</t>
  </si>
  <si>
    <t>OPERACIÓN</t>
  </si>
  <si>
    <t>COCEPTO DE RETENCION</t>
  </si>
  <si>
    <t>VALOR RETENIDO</t>
  </si>
  <si>
    <t>COMPRA</t>
  </si>
  <si>
    <t>RETENCION IVA 100%</t>
  </si>
  <si>
    <t>VENTA</t>
  </si>
  <si>
    <t>VALOR DE IVA QUE LE HAN RETENIDO</t>
  </si>
  <si>
    <t>VALOR DE RENTA QUE LE HAN RETENIDO</t>
  </si>
  <si>
    <t>TALON RESUMEN ANEXO TRANSACCIONAL</t>
  </si>
  <si>
    <t>SISTEMA GENERADOR DE ANEXOS: ATS_EXCEL</t>
  </si>
  <si>
    <t xml:space="preserve">Factura </t>
  </si>
  <si>
    <t>Nota de crédito</t>
  </si>
  <si>
    <t>Nota de débito</t>
  </si>
  <si>
    <t>Formulario Único de Exportación (FUE) o Declaración Aduanera Única (DAU) o Decla</t>
  </si>
  <si>
    <t>Comprobante de venta emitido por reembolso</t>
  </si>
  <si>
    <t>47</t>
  </si>
  <si>
    <t>Nota de Crédito por Reembolso Emitida por Intermediario</t>
  </si>
  <si>
    <t>48</t>
  </si>
  <si>
    <t>Nota de Débito por Reembolso Emitida por Intermediario</t>
  </si>
  <si>
    <t>Tabla 6: Distrito Aduanero</t>
  </si>
  <si>
    <t>Código</t>
  </si>
  <si>
    <t>Gquil-Aéreo</t>
  </si>
  <si>
    <t>028</t>
  </si>
  <si>
    <t>Gquil-Marítimo</t>
  </si>
  <si>
    <t>037</t>
  </si>
  <si>
    <t>Manta</t>
  </si>
  <si>
    <t>046</t>
  </si>
  <si>
    <t>Esmeraldas</t>
  </si>
  <si>
    <t>055</t>
  </si>
  <si>
    <t>Quito</t>
  </si>
  <si>
    <t>064</t>
  </si>
  <si>
    <t>Pto-Bolívar</t>
  </si>
  <si>
    <t>073</t>
  </si>
  <si>
    <t>Tulcán</t>
  </si>
  <si>
    <t>082</t>
  </si>
  <si>
    <t>Huaquillas</t>
  </si>
  <si>
    <t>Cuenca</t>
  </si>
  <si>
    <t>Loja-Macara</t>
  </si>
  <si>
    <t>Sta Elena</t>
  </si>
  <si>
    <t>Latacunga</t>
  </si>
  <si>
    <t>Gerencia General</t>
  </si>
  <si>
    <t>Reembarque</t>
  </si>
  <si>
    <t>Courier exportación</t>
  </si>
  <si>
    <t>Exportaciones Correos del Ecuador</t>
  </si>
  <si>
    <t>Servicios predomina la mano de obra</t>
  </si>
  <si>
    <t>Transferencia de bienes muebles de naturaleza corporal</t>
  </si>
  <si>
    <t>Seguros y reaseguros (primas y cesiones)</t>
  </si>
  <si>
    <t>323A</t>
  </si>
  <si>
    <t>323B1</t>
  </si>
  <si>
    <t>323E</t>
  </si>
  <si>
    <t>323F</t>
  </si>
  <si>
    <t>323G</t>
  </si>
  <si>
    <t>323H</t>
  </si>
  <si>
    <t>323I</t>
  </si>
  <si>
    <t>Otras retenciones aplicables el 2%</t>
  </si>
  <si>
    <t>********</t>
  </si>
  <si>
    <t>FINRETE</t>
  </si>
  <si>
    <t>TABLA 15: FORMAS DE PAGO</t>
  </si>
  <si>
    <t>FORMAS DE PAGO</t>
  </si>
  <si>
    <t>CÓDIGO</t>
  </si>
  <si>
    <t>SIN UTILIZACION DEL SISTEMA FINANCIERO</t>
  </si>
  <si>
    <t>CHEQUE PROPIO</t>
  </si>
  <si>
    <t>CHEQUE CERTIFICADO</t>
  </si>
  <si>
    <t>03</t>
  </si>
  <si>
    <t>CHEQUE DE GERENCIA</t>
  </si>
  <si>
    <t>CHEQUE DEL EXTERIOR</t>
  </si>
  <si>
    <t>TRANSFERENCIA PROPIO BANCO</t>
  </si>
  <si>
    <t>TRANSFERENCIA OTRO BANCO NACIONAL</t>
  </si>
  <si>
    <t>08</t>
  </si>
  <si>
    <t>TRANSFERENCIA  BANCO EXTERIOR</t>
  </si>
  <si>
    <t>10</t>
  </si>
  <si>
    <t>GIRO</t>
  </si>
  <si>
    <t>DEPOSITO EN CUENTA (CORRIENTE/AHORROS)</t>
  </si>
  <si>
    <t>13</t>
  </si>
  <si>
    <t>ENDOSO DE INVERSIÒN</t>
  </si>
  <si>
    <t>14</t>
  </si>
  <si>
    <t>TABLA 18: PAÍS</t>
  </si>
  <si>
    <t>AMERICAN SAMOA</t>
  </si>
  <si>
    <t>016</t>
  </si>
  <si>
    <t>BOUVET ISLAND</t>
  </si>
  <si>
    <t>074</t>
  </si>
  <si>
    <t>ARGENTINA</t>
  </si>
  <si>
    <t>101</t>
  </si>
  <si>
    <t>BOLIVIA</t>
  </si>
  <si>
    <t>102</t>
  </si>
  <si>
    <t>BRASIL</t>
  </si>
  <si>
    <t>103</t>
  </si>
  <si>
    <t>CANADA</t>
  </si>
  <si>
    <t>104</t>
  </si>
  <si>
    <t>COLOMBIA</t>
  </si>
  <si>
    <t>105</t>
  </si>
  <si>
    <t>COSTA RICA</t>
  </si>
  <si>
    <t>106</t>
  </si>
  <si>
    <t>CUBA</t>
  </si>
  <si>
    <t>107</t>
  </si>
  <si>
    <t>CHILE</t>
  </si>
  <si>
    <t>108</t>
  </si>
  <si>
    <t>ANGUILA</t>
  </si>
  <si>
    <t>ESTADOS UNIDOS</t>
  </si>
  <si>
    <t>110</t>
  </si>
  <si>
    <t>GUATEMALA</t>
  </si>
  <si>
    <t>111</t>
  </si>
  <si>
    <t>HAITI</t>
  </si>
  <si>
    <t>112</t>
  </si>
  <si>
    <t>HONDURAS</t>
  </si>
  <si>
    <t>113</t>
  </si>
  <si>
    <t>JAMAICA</t>
  </si>
  <si>
    <t>114</t>
  </si>
  <si>
    <t>MALVINAS  ISLAS</t>
  </si>
  <si>
    <t>115</t>
  </si>
  <si>
    <t>MEXICO</t>
  </si>
  <si>
    <t>116</t>
  </si>
  <si>
    <t>NICARAGUA</t>
  </si>
  <si>
    <t>117</t>
  </si>
  <si>
    <t>PANAMA</t>
  </si>
  <si>
    <t>118</t>
  </si>
  <si>
    <t>PARAGUAY</t>
  </si>
  <si>
    <t>119</t>
  </si>
  <si>
    <t>PERU</t>
  </si>
  <si>
    <t>120</t>
  </si>
  <si>
    <t>PUERTO RICO</t>
  </si>
  <si>
    <t>121</t>
  </si>
  <si>
    <t>REPUBLICA DOMINICANA</t>
  </si>
  <si>
    <t>122</t>
  </si>
  <si>
    <t>EL SALVADOR</t>
  </si>
  <si>
    <t>123</t>
  </si>
  <si>
    <t>TRINIDAD Y TOBAGO</t>
  </si>
  <si>
    <t>124</t>
  </si>
  <si>
    <t>URUGUAY</t>
  </si>
  <si>
    <t>125</t>
  </si>
  <si>
    <t>VENEZUELA</t>
  </si>
  <si>
    <t>126</t>
  </si>
  <si>
    <t>CURAZAO</t>
  </si>
  <si>
    <t>127</t>
  </si>
  <si>
    <t>BAHAMAS</t>
  </si>
  <si>
    <t>129</t>
  </si>
  <si>
    <t>BARBADOS</t>
  </si>
  <si>
    <t>130</t>
  </si>
  <si>
    <t>GRANADA</t>
  </si>
  <si>
    <t>131</t>
  </si>
  <si>
    <t>GUYANA</t>
  </si>
  <si>
    <t>132</t>
  </si>
  <si>
    <t>SURINAM</t>
  </si>
  <si>
    <t>133</t>
  </si>
  <si>
    <t>ANTIGUA Y BARBUDA</t>
  </si>
  <si>
    <t>134</t>
  </si>
  <si>
    <t>BELICE</t>
  </si>
  <si>
    <t>135</t>
  </si>
  <si>
    <t>DOMINICA</t>
  </si>
  <si>
    <t>136</t>
  </si>
  <si>
    <t>SAN CRISTOBAL Y NEVIS</t>
  </si>
  <si>
    <t>137</t>
  </si>
  <si>
    <t>SANTA LUCIA</t>
  </si>
  <si>
    <t>138</t>
  </si>
  <si>
    <t>SAN VICENTE Y LAS GRANAD.</t>
  </si>
  <si>
    <t>139</t>
  </si>
  <si>
    <t>ANTILLAS HOLANDESAS</t>
  </si>
  <si>
    <t>140</t>
  </si>
  <si>
    <t>ARUBA</t>
  </si>
  <si>
    <t>141</t>
  </si>
  <si>
    <t>BERMUDA</t>
  </si>
  <si>
    <t>142</t>
  </si>
  <si>
    <t>GUADALUPE</t>
  </si>
  <si>
    <t>143</t>
  </si>
  <si>
    <t>GUYANA FRANCESA</t>
  </si>
  <si>
    <t>144</t>
  </si>
  <si>
    <t>ISLAS CAIMAN</t>
  </si>
  <si>
    <t>145</t>
  </si>
  <si>
    <t>ISLAS VIRGENES (BRITANICAS)</t>
  </si>
  <si>
    <t>146</t>
  </si>
  <si>
    <t>JOHNSTON ISLA</t>
  </si>
  <si>
    <t>147</t>
  </si>
  <si>
    <t>MARTINICA</t>
  </si>
  <si>
    <t>148</t>
  </si>
  <si>
    <t>MONTSERRAT ISLA</t>
  </si>
  <si>
    <t>149</t>
  </si>
  <si>
    <t>TURCAS  Y CAICOS ISLAS</t>
  </si>
  <si>
    <t>151</t>
  </si>
  <si>
    <t>VIRGENES,ISLAS(NORT.AMER.)</t>
  </si>
  <si>
    <t>152</t>
  </si>
  <si>
    <t>ALBANIA</t>
  </si>
  <si>
    <t>201</t>
  </si>
  <si>
    <t>ALEMANIA</t>
  </si>
  <si>
    <t>202</t>
  </si>
  <si>
    <t>AUSTRIA</t>
  </si>
  <si>
    <t>203</t>
  </si>
  <si>
    <t>BELGICA</t>
  </si>
  <si>
    <t>204</t>
  </si>
  <si>
    <t>BULGARIA</t>
  </si>
  <si>
    <t>205</t>
  </si>
  <si>
    <t>ALBORAN Y PEREJIL</t>
  </si>
  <si>
    <t>207</t>
  </si>
  <si>
    <t>DINAMARCA</t>
  </si>
  <si>
    <t>208</t>
  </si>
  <si>
    <t>ESPAÑA</t>
  </si>
  <si>
    <t>FRANCIA</t>
  </si>
  <si>
    <t>211</t>
  </si>
  <si>
    <t>FINLANDIA</t>
  </si>
  <si>
    <t>212</t>
  </si>
  <si>
    <t>REINO UNIDO</t>
  </si>
  <si>
    <t>213</t>
  </si>
  <si>
    <t>GRECIA</t>
  </si>
  <si>
    <t>214</t>
  </si>
  <si>
    <t>PAISES BAJOS (HOLANDA)</t>
  </si>
  <si>
    <t>215</t>
  </si>
  <si>
    <t>HUNGRIA</t>
  </si>
  <si>
    <t>216</t>
  </si>
  <si>
    <t>IRLANDA</t>
  </si>
  <si>
    <t>217</t>
  </si>
  <si>
    <t>ISLANDIA</t>
  </si>
  <si>
    <t>218</t>
  </si>
  <si>
    <t>ITALIA</t>
  </si>
  <si>
    <t>219</t>
  </si>
  <si>
    <t>LUXEMBURGO</t>
  </si>
  <si>
    <t>220</t>
  </si>
  <si>
    <t>MALTA</t>
  </si>
  <si>
    <t>221</t>
  </si>
  <si>
    <t>NORUEGA</t>
  </si>
  <si>
    <t>222</t>
  </si>
  <si>
    <t>POLONIA</t>
  </si>
  <si>
    <t>223</t>
  </si>
  <si>
    <t>PORTUGAL</t>
  </si>
  <si>
    <t>224</t>
  </si>
  <si>
    <t>RUMANIA</t>
  </si>
  <si>
    <t>225</t>
  </si>
  <si>
    <t>SUECIA</t>
  </si>
  <si>
    <t>226</t>
  </si>
  <si>
    <t>SUIZA</t>
  </si>
  <si>
    <t>227</t>
  </si>
  <si>
    <t>CANARIAS  ISLAS</t>
  </si>
  <si>
    <t>228</t>
  </si>
  <si>
    <t>UCRANIA</t>
  </si>
  <si>
    <t>229</t>
  </si>
  <si>
    <t>RUSIA</t>
  </si>
  <si>
    <t>230</t>
  </si>
  <si>
    <t>YUGOSLAVIA</t>
  </si>
  <si>
    <t>231</t>
  </si>
  <si>
    <t>ANDORRA</t>
  </si>
  <si>
    <t>233</t>
  </si>
  <si>
    <t>LIECHTENSTEIN</t>
  </si>
  <si>
    <t>234</t>
  </si>
  <si>
    <t>MONACO</t>
  </si>
  <si>
    <t>235</t>
  </si>
  <si>
    <t>SAN MARINO</t>
  </si>
  <si>
    <t>237</t>
  </si>
  <si>
    <t>VATICANO (SANTA SEDE)</t>
  </si>
  <si>
    <t>238</t>
  </si>
  <si>
    <t>GIBRALTAR</t>
  </si>
  <si>
    <t>239</t>
  </si>
  <si>
    <t>BELARUS</t>
  </si>
  <si>
    <t>241</t>
  </si>
  <si>
    <t>BOSNIA Y HERZEGOVINA</t>
  </si>
  <si>
    <t>242</t>
  </si>
  <si>
    <t>CROACIA</t>
  </si>
  <si>
    <t>243</t>
  </si>
  <si>
    <t>ESLOVENIA</t>
  </si>
  <si>
    <t>244</t>
  </si>
  <si>
    <t>ESTONIA</t>
  </si>
  <si>
    <t>245</t>
  </si>
  <si>
    <t>GEORGIA</t>
  </si>
  <si>
    <t>246</t>
  </si>
  <si>
    <t>GROENLANDIA</t>
  </si>
  <si>
    <t>247</t>
  </si>
  <si>
    <t>LETONIA</t>
  </si>
  <si>
    <t>248</t>
  </si>
  <si>
    <t>LITUANIA</t>
  </si>
  <si>
    <t>249</t>
  </si>
  <si>
    <t>MOLDOVA</t>
  </si>
  <si>
    <t>250</t>
  </si>
  <si>
    <t>MACEDONIA</t>
  </si>
  <si>
    <t>251</t>
  </si>
  <si>
    <t>ESLOVAQUIA</t>
  </si>
  <si>
    <t>252</t>
  </si>
  <si>
    <t>ISLAS FAROE</t>
  </si>
  <si>
    <t>253</t>
  </si>
  <si>
    <t>FRENCH SOUTHERN TERRITORIES</t>
  </si>
  <si>
    <t>260</t>
  </si>
  <si>
    <t>AFGANISTAN</t>
  </si>
  <si>
    <t>301</t>
  </si>
  <si>
    <t>ARABIA SAUDITA</t>
  </si>
  <si>
    <t>302</t>
  </si>
  <si>
    <t>MYANMAR (BURMA)</t>
  </si>
  <si>
    <t>303</t>
  </si>
  <si>
    <t>CAMBOYA</t>
  </si>
  <si>
    <t>304</t>
  </si>
  <si>
    <t>COREA NORTE</t>
  </si>
  <si>
    <t>306</t>
  </si>
  <si>
    <t>TAIWAN (CHINA)</t>
  </si>
  <si>
    <t>307</t>
  </si>
  <si>
    <t>FILIPINAS</t>
  </si>
  <si>
    <t>308</t>
  </si>
  <si>
    <t>INDIA</t>
  </si>
  <si>
    <t>INDONESIA</t>
  </si>
  <si>
    <t>310</t>
  </si>
  <si>
    <t>IRAK</t>
  </si>
  <si>
    <t>311</t>
  </si>
  <si>
    <t>IRAN (REPUBLICA ISLAMICA)</t>
  </si>
  <si>
    <t>312</t>
  </si>
  <si>
    <t>ISRAEL</t>
  </si>
  <si>
    <t>313</t>
  </si>
  <si>
    <t>JAPON</t>
  </si>
  <si>
    <t>314</t>
  </si>
  <si>
    <t>JORDANIA</t>
  </si>
  <si>
    <t>315</t>
  </si>
  <si>
    <t>KUWAIT</t>
  </si>
  <si>
    <t>316</t>
  </si>
  <si>
    <t>LAOS, REP. POP. DEMOC.</t>
  </si>
  <si>
    <t>317</t>
  </si>
  <si>
    <t>LIBANO</t>
  </si>
  <si>
    <t>318</t>
  </si>
  <si>
    <t>MALASIA</t>
  </si>
  <si>
    <t>319</t>
  </si>
  <si>
    <t>MONGOLIA (MANCHURIA)</t>
  </si>
  <si>
    <t>321</t>
  </si>
  <si>
    <t>PAKISTAN</t>
  </si>
  <si>
    <t>322</t>
  </si>
  <si>
    <t>SIRIA</t>
  </si>
  <si>
    <t>323</t>
  </si>
  <si>
    <t>TAILANDIA</t>
  </si>
  <si>
    <t>325</t>
  </si>
  <si>
    <t>BAHREIN</t>
  </si>
  <si>
    <t>327</t>
  </si>
  <si>
    <t>BANGLADESH</t>
  </si>
  <si>
    <t>328</t>
  </si>
  <si>
    <t>BUTAN</t>
  </si>
  <si>
    <t>329</t>
  </si>
  <si>
    <t>COREA DEL SUR</t>
  </si>
  <si>
    <t>330</t>
  </si>
  <si>
    <t>CHINA POPULAR</t>
  </si>
  <si>
    <t>331</t>
  </si>
  <si>
    <t>CHIPRE</t>
  </si>
  <si>
    <t>332</t>
  </si>
  <si>
    <t>EMIRATOS ARABES UNIDOS</t>
  </si>
  <si>
    <t>333</t>
  </si>
  <si>
    <t>QATAR</t>
  </si>
  <si>
    <t>334</t>
  </si>
  <si>
    <t>MALDIVAS</t>
  </si>
  <si>
    <t>335</t>
  </si>
  <si>
    <t>NEPAL</t>
  </si>
  <si>
    <t>336</t>
  </si>
  <si>
    <t>OMAN</t>
  </si>
  <si>
    <t>337</t>
  </si>
  <si>
    <t>SINGAPUR</t>
  </si>
  <si>
    <t>338</t>
  </si>
  <si>
    <t>SRI LANKA (CEILAN)</t>
  </si>
  <si>
    <t>339</t>
  </si>
  <si>
    <t>VIETNAM</t>
  </si>
  <si>
    <t>341</t>
  </si>
  <si>
    <t>YEMEN</t>
  </si>
  <si>
    <t>342</t>
  </si>
  <si>
    <t>ISLAS HEARD Y MCDONALD</t>
  </si>
  <si>
    <t>343</t>
  </si>
  <si>
    <t>BRUNEI DARUSSALAM</t>
  </si>
  <si>
    <t>344</t>
  </si>
  <si>
    <t>TURQUIA</t>
  </si>
  <si>
    <t>346</t>
  </si>
  <si>
    <t>AZERBAIJAN</t>
  </si>
  <si>
    <t>347</t>
  </si>
  <si>
    <t>KAZAJSTAN</t>
  </si>
  <si>
    <t>348</t>
  </si>
  <si>
    <t>KIRGUIZISTAN</t>
  </si>
  <si>
    <t>349</t>
  </si>
  <si>
    <t>TAJIKISTAN</t>
  </si>
  <si>
    <t>TURKMENISTAN</t>
  </si>
  <si>
    <t>351</t>
  </si>
  <si>
    <t>UZBEKISTAN</t>
  </si>
  <si>
    <t>352</t>
  </si>
  <si>
    <t>PALESTINA</t>
  </si>
  <si>
    <t>353</t>
  </si>
  <si>
    <t>HONG KONG</t>
  </si>
  <si>
    <t>354</t>
  </si>
  <si>
    <t>MACAO</t>
  </si>
  <si>
    <t>355</t>
  </si>
  <si>
    <t>ARMENIA</t>
  </si>
  <si>
    <t>356</t>
  </si>
  <si>
    <t>BURKINA FASO</t>
  </si>
  <si>
    <t>402</t>
  </si>
  <si>
    <t>ARGELIA</t>
  </si>
  <si>
    <t>403</t>
  </si>
  <si>
    <t>BURUNDI</t>
  </si>
  <si>
    <t>404</t>
  </si>
  <si>
    <t>CAMERUN</t>
  </si>
  <si>
    <t>405</t>
  </si>
  <si>
    <t>CONGO</t>
  </si>
  <si>
    <t>406</t>
  </si>
  <si>
    <t>ETIOPIA</t>
  </si>
  <si>
    <t>407</t>
  </si>
  <si>
    <t>GAMBIA</t>
  </si>
  <si>
    <t>408</t>
  </si>
  <si>
    <t>GUINEA</t>
  </si>
  <si>
    <t>LIBERIA</t>
  </si>
  <si>
    <t>410</t>
  </si>
  <si>
    <t>MADAGASCAR</t>
  </si>
  <si>
    <t>412</t>
  </si>
  <si>
    <t>MALAWI</t>
  </si>
  <si>
    <t>413</t>
  </si>
  <si>
    <t>MALI</t>
  </si>
  <si>
    <t>414</t>
  </si>
  <si>
    <t>MARRUECOS</t>
  </si>
  <si>
    <t>415</t>
  </si>
  <si>
    <t>MAURITANIA</t>
  </si>
  <si>
    <t>416</t>
  </si>
  <si>
    <t>NIGERIA</t>
  </si>
  <si>
    <t>417</t>
  </si>
  <si>
    <t>ZIMBABWE (RHODESIA)</t>
  </si>
  <si>
    <t>419</t>
  </si>
  <si>
    <t>SENEGAL</t>
  </si>
  <si>
    <t>420</t>
  </si>
  <si>
    <t>SUDAN</t>
  </si>
  <si>
    <t>421</t>
  </si>
  <si>
    <t>SUDAFRICA  (CISKEI)</t>
  </si>
  <si>
    <t>422</t>
  </si>
  <si>
    <t>SIERRA LEONA</t>
  </si>
  <si>
    <t>423</t>
  </si>
  <si>
    <t>TANZANIA</t>
  </si>
  <si>
    <t>425</t>
  </si>
  <si>
    <t>UGANDA</t>
  </si>
  <si>
    <t>426</t>
  </si>
  <si>
    <t>ZAMBIA</t>
  </si>
  <si>
    <t>427</t>
  </si>
  <si>
    <t>ÅLAND ISLANDS</t>
  </si>
  <si>
    <t>428</t>
  </si>
  <si>
    <t>BENIN</t>
  </si>
  <si>
    <t>429</t>
  </si>
  <si>
    <t>BOTSWANA</t>
  </si>
  <si>
    <t>430</t>
  </si>
  <si>
    <t>REPUBLICA CENTROAFRICANA</t>
  </si>
  <si>
    <t>431</t>
  </si>
  <si>
    <t>COSTA DE MARFIL</t>
  </si>
  <si>
    <t>432</t>
  </si>
  <si>
    <t>CHAD</t>
  </si>
  <si>
    <t>433</t>
  </si>
  <si>
    <t>EGIPTO</t>
  </si>
  <si>
    <t>434</t>
  </si>
  <si>
    <t>GABON</t>
  </si>
  <si>
    <t>435</t>
  </si>
  <si>
    <t>GHANA</t>
  </si>
  <si>
    <t>436</t>
  </si>
  <si>
    <t>GUINEA-BISSAU</t>
  </si>
  <si>
    <t>437</t>
  </si>
  <si>
    <t>GUINEA ECUATORIAL</t>
  </si>
  <si>
    <t>438</t>
  </si>
  <si>
    <t>KENIA</t>
  </si>
  <si>
    <t>439</t>
  </si>
  <si>
    <t>LESOTHO</t>
  </si>
  <si>
    <t>440</t>
  </si>
  <si>
    <t>MAURICIO</t>
  </si>
  <si>
    <t>441</t>
  </si>
  <si>
    <t>MOZAMBIQUE</t>
  </si>
  <si>
    <t>442</t>
  </si>
  <si>
    <t>MAYOTTE</t>
  </si>
  <si>
    <t>443</t>
  </si>
  <si>
    <t>NIGER</t>
  </si>
  <si>
    <t>444</t>
  </si>
  <si>
    <t>RWANDA</t>
  </si>
  <si>
    <t>445</t>
  </si>
  <si>
    <t>SEYCHELLES</t>
  </si>
  <si>
    <t>446</t>
  </si>
  <si>
    <t>SAHARA OCCIDENTAL</t>
  </si>
  <si>
    <t>447</t>
  </si>
  <si>
    <t>SOMALIA</t>
  </si>
  <si>
    <t>448</t>
  </si>
  <si>
    <t>SANTO TOME Y PRINCIPE</t>
  </si>
  <si>
    <t>449</t>
  </si>
  <si>
    <t>SWAZILANDIA</t>
  </si>
  <si>
    <t>450</t>
  </si>
  <si>
    <t>TOGO</t>
  </si>
  <si>
    <t>451</t>
  </si>
  <si>
    <t>TUNEZ</t>
  </si>
  <si>
    <t>452</t>
  </si>
  <si>
    <t>ZAIRE</t>
  </si>
  <si>
    <t>453</t>
  </si>
  <si>
    <t>ANGOLA</t>
  </si>
  <si>
    <t>454</t>
  </si>
  <si>
    <t>CABO VERDE</t>
  </si>
  <si>
    <t>456</t>
  </si>
  <si>
    <t>COMORAS</t>
  </si>
  <si>
    <t>458</t>
  </si>
  <si>
    <t>DJIBOUTI</t>
  </si>
  <si>
    <t>459</t>
  </si>
  <si>
    <t>NAMIBIA</t>
  </si>
  <si>
    <t>460</t>
  </si>
  <si>
    <t>ERITREA</t>
  </si>
  <si>
    <t>463</t>
  </si>
  <si>
    <t>MOROCCO</t>
  </si>
  <si>
    <t>464</t>
  </si>
  <si>
    <t>REUNION</t>
  </si>
  <si>
    <t>465</t>
  </si>
  <si>
    <t>SANTA ELENA</t>
  </si>
  <si>
    <t>466</t>
  </si>
  <si>
    <t>JERSEY</t>
  </si>
  <si>
    <t>499</t>
  </si>
  <si>
    <t>AUSTRALIA</t>
  </si>
  <si>
    <t>501</t>
  </si>
  <si>
    <t>NUEVA ZELANDA</t>
  </si>
  <si>
    <t>503</t>
  </si>
  <si>
    <t>SAMOA OCCIDENTAL</t>
  </si>
  <si>
    <t>504</t>
  </si>
  <si>
    <t>FIJI</t>
  </si>
  <si>
    <t>506</t>
  </si>
  <si>
    <t>PAPUA NUEVA GUINEA</t>
  </si>
  <si>
    <t>507</t>
  </si>
  <si>
    <t>TONGA</t>
  </si>
  <si>
    <t>508</t>
  </si>
  <si>
    <t>PALAO  (BELAU)  ISLAS</t>
  </si>
  <si>
    <t>KIRIBATI</t>
  </si>
  <si>
    <t>510</t>
  </si>
  <si>
    <t>MARSHALL ISLAS</t>
  </si>
  <si>
    <t>511</t>
  </si>
  <si>
    <t>MICRONESIA</t>
  </si>
  <si>
    <t>512</t>
  </si>
  <si>
    <t>NAURU</t>
  </si>
  <si>
    <t>513</t>
  </si>
  <si>
    <t>SALOMON  ISLAS</t>
  </si>
  <si>
    <t>514</t>
  </si>
  <si>
    <t>TUVALU</t>
  </si>
  <si>
    <t>515</t>
  </si>
  <si>
    <t>VANUATU</t>
  </si>
  <si>
    <t>516</t>
  </si>
  <si>
    <t>GUAM</t>
  </si>
  <si>
    <t>517</t>
  </si>
  <si>
    <t>ISLAS COCOS (KEELING)</t>
  </si>
  <si>
    <t>518</t>
  </si>
  <si>
    <t>ISLAS COOK</t>
  </si>
  <si>
    <t>519</t>
  </si>
  <si>
    <t>ISLAS NAVIDAD</t>
  </si>
  <si>
    <t>520</t>
  </si>
  <si>
    <t>MIDWAY ISLAS</t>
  </si>
  <si>
    <t>521</t>
  </si>
  <si>
    <t>NIUE ISLA</t>
  </si>
  <si>
    <t>522</t>
  </si>
  <si>
    <t>NORFOLK ISLA</t>
  </si>
  <si>
    <t>523</t>
  </si>
  <si>
    <t>NUEVA  CALEDONIA</t>
  </si>
  <si>
    <t>524</t>
  </si>
  <si>
    <t>PITCAIRN, ISLA</t>
  </si>
  <si>
    <t>525</t>
  </si>
  <si>
    <t>POLINESIA FRANCESA</t>
  </si>
  <si>
    <t>526</t>
  </si>
  <si>
    <t>TIMOR DEL ESTE</t>
  </si>
  <si>
    <t>529</t>
  </si>
  <si>
    <t>TOKELAI</t>
  </si>
  <si>
    <t>530</t>
  </si>
  <si>
    <t>WAKE ISLA</t>
  </si>
  <si>
    <t>531</t>
  </si>
  <si>
    <t>WALLIS Y FUTUNA, ISLAS</t>
  </si>
  <si>
    <t>532</t>
  </si>
  <si>
    <t>ECUADOR</t>
  </si>
  <si>
    <t>593</t>
  </si>
  <si>
    <t>AGUAS INTERNACIONALES</t>
  </si>
  <si>
    <t>594</t>
  </si>
  <si>
    <t>ALTO VOLTA</t>
  </si>
  <si>
    <t>595</t>
  </si>
  <si>
    <t>BIELORRUSIA</t>
  </si>
  <si>
    <t>596</t>
  </si>
  <si>
    <t>COTE DÍVOIRE</t>
  </si>
  <si>
    <t>597</t>
  </si>
  <si>
    <t>CYPRUS</t>
  </si>
  <si>
    <t>598</t>
  </si>
  <si>
    <t>REPUBLICA CHECA</t>
  </si>
  <si>
    <t>599</t>
  </si>
  <si>
    <t>FALKLAND ISLANDS</t>
  </si>
  <si>
    <t>600</t>
  </si>
  <si>
    <t>LATVIA</t>
  </si>
  <si>
    <t>601</t>
  </si>
  <si>
    <t>LIBIA</t>
  </si>
  <si>
    <t>602</t>
  </si>
  <si>
    <t>NORTHERN MARIANA ISL</t>
  </si>
  <si>
    <t>603</t>
  </si>
  <si>
    <t>ST. PIERRE AND MIQUE</t>
  </si>
  <si>
    <t>604</t>
  </si>
  <si>
    <t>SYRIAN ARAB REPUBLIC</t>
  </si>
  <si>
    <t>605</t>
  </si>
  <si>
    <t>TERRITORIO ANTARTICO BRITANICO</t>
  </si>
  <si>
    <t>606</t>
  </si>
  <si>
    <t>TERRITORIO BRITANICO OCEANO IN</t>
  </si>
  <si>
    <t>607</t>
  </si>
  <si>
    <t>SERBIA</t>
  </si>
  <si>
    <t>688</t>
  </si>
  <si>
    <t>GUERNSEY</t>
  </si>
  <si>
    <t>831</t>
  </si>
  <si>
    <t>ISLE OF MAN</t>
  </si>
  <si>
    <t>833</t>
  </si>
  <si>
    <t>forma de Pago 2</t>
  </si>
  <si>
    <t xml:space="preserve"> Fecha de pago del dividendo</t>
  </si>
  <si>
    <t>Imp. a la renta pagado por la Soc. correspondiente al divd.</t>
  </si>
  <si>
    <t>Año en el que se gene. las utili. atribuibles al divd.</t>
  </si>
  <si>
    <t>Tipo Prov</t>
  </si>
  <si>
    <t>Parte Rel</t>
  </si>
  <si>
    <t>ESTABLECIMIENTO</t>
  </si>
  <si>
    <t>MESES</t>
  </si>
  <si>
    <t>Firma del Contador</t>
  </si>
  <si>
    <t>Firma del Representante Legal</t>
  </si>
  <si>
    <t>01-Enero</t>
  </si>
  <si>
    <t>02-Febrero</t>
  </si>
  <si>
    <t>03-Marzo</t>
  </si>
  <si>
    <t>05-Mayo</t>
  </si>
  <si>
    <t>04-Abril</t>
  </si>
  <si>
    <t>06-Junio</t>
  </si>
  <si>
    <t>IDENTIFICACION No.</t>
  </si>
  <si>
    <t>07-Julio</t>
  </si>
  <si>
    <t>08-Agosto</t>
  </si>
  <si>
    <t>11-Noviembre</t>
  </si>
  <si>
    <t>10-Octubre</t>
  </si>
  <si>
    <t>12-Diciembre</t>
  </si>
  <si>
    <t>REGISTRO DE EXPORTACIONES</t>
  </si>
  <si>
    <t>REGISTRO DE COMPRANTES ANULADOS</t>
  </si>
  <si>
    <t>TIPO COMPRO. REEMB</t>
  </si>
  <si>
    <t>TIPO ID PROV REEMB</t>
  </si>
  <si>
    <t>ID PROV REEMB</t>
  </si>
  <si>
    <t>ESTABLE. REEMB</t>
  </si>
  <si>
    <t>PUNTO EMISION REEMB</t>
  </si>
  <si>
    <t>SECUENCIAL   REEMB</t>
  </si>
  <si>
    <t>FECHA EMISION REEMB</t>
  </si>
  <si>
    <t>AUTORIZACION   REEMB</t>
  </si>
  <si>
    <t>BASE IMPONIBLE    REEMB</t>
  </si>
  <si>
    <t>BASE  NO  GRAVA  IVA REEMB</t>
  </si>
  <si>
    <t>MONTO  ICE  REMB</t>
  </si>
  <si>
    <t>FECHA</t>
  </si>
  <si>
    <t>RETENCION</t>
  </si>
  <si>
    <t>TOTAL COBRADO SIN RET.</t>
  </si>
  <si>
    <t>% RET</t>
  </si>
  <si>
    <t>VALOR DE RET.</t>
  </si>
  <si>
    <t>AUTORIZACIÓN</t>
  </si>
  <si>
    <t xml:space="preserve">Declaro que los datos contenidos en este anexo son verdaderos, por lo que asumo la responsabilidad </t>
  </si>
  <si>
    <t>correspondiente, de acuerdo a lo establecido en el Art. 101 de la Codificación  de la Ley de Régimen Tributario Interno</t>
  </si>
  <si>
    <t>Honorarios profesionales y demás pagos por servicios relacionados con el título profesional</t>
  </si>
  <si>
    <t>Utilización o aprovechamiento de la imagen o renombre</t>
  </si>
  <si>
    <t>Servicios predomina el intelecto no relacionados con el título profesional</t>
  </si>
  <si>
    <t>304A</t>
  </si>
  <si>
    <t>Comisiones y demás pagos por servicios predomina intelecto no relacionados con el título profesional</t>
  </si>
  <si>
    <t>304B</t>
  </si>
  <si>
    <t>Pagos a notarios y registradores de la propiedad y mercantil por sus actividades ejercidas como tales</t>
  </si>
  <si>
    <t>304C</t>
  </si>
  <si>
    <t>Pagos a deportistas, entrenadores, árbitros, miembros del cuerpo técnico por sus actividades ejercidas como tales</t>
  </si>
  <si>
    <t>304D</t>
  </si>
  <si>
    <t>Pagos a artistas por sus actividades ejercidas como tales</t>
  </si>
  <si>
    <t>304E</t>
  </si>
  <si>
    <t>Honorarios y demás pagos por servicios de docencia</t>
  </si>
  <si>
    <t>Servicios prestados por medios de comunicación y agencias de publicidad</t>
  </si>
  <si>
    <t>Servicio de transporte privado de pasajeros o transporte público o privado de carga</t>
  </si>
  <si>
    <t>312A</t>
  </si>
  <si>
    <t>Compra de bienes de origen agrícola, avícola, pecuario, apícola, cunícula, bioacuático, y forestal</t>
  </si>
  <si>
    <t>314A</t>
  </si>
  <si>
    <t>Regalías por concepto de franquicias de acuerdo a Ley de Propiedad Intelectual - pago a personas naturales</t>
  </si>
  <si>
    <t>314B</t>
  </si>
  <si>
    <t>Cánones, derechos de autor,  marcas, patentes y similares de acuerdo a Ley de Propiedad Intelectual – pago a personas naturales</t>
  </si>
  <si>
    <t>314C</t>
  </si>
  <si>
    <t>Regalías por concepto de franquicias de acuerdo a Ley de Propiedad Intelectual  - pago a sociedades</t>
  </si>
  <si>
    <t>314D</t>
  </si>
  <si>
    <t>Cánones, derechos de autor,  marcas, patentes y similares de acuerdo a Ley de Propiedad Intelectual – pago a sociedades</t>
  </si>
  <si>
    <t>323E2</t>
  </si>
  <si>
    <t>323 M</t>
  </si>
  <si>
    <t>323 N</t>
  </si>
  <si>
    <t>323 O</t>
  </si>
  <si>
    <t>323 P</t>
  </si>
  <si>
    <t>323Q</t>
  </si>
  <si>
    <t>323R</t>
  </si>
  <si>
    <t>2/mil</t>
  </si>
  <si>
    <t>3/mil</t>
  </si>
  <si>
    <t>332B</t>
  </si>
  <si>
    <t>Compra de bienes inmuebles</t>
  </si>
  <si>
    <t>332C</t>
  </si>
  <si>
    <t>Transporte público de pasajeros</t>
  </si>
  <si>
    <t>332D</t>
  </si>
  <si>
    <t>Pagos en el país por transporte de pasajeros o transporte internacional de carga, a compañías nacionales o extranjeras de aviación o marítimas</t>
  </si>
  <si>
    <t>332E</t>
  </si>
  <si>
    <t>Valores entregados por las cooperativas de transporte a sus socios</t>
  </si>
  <si>
    <t>332F</t>
  </si>
  <si>
    <t>Compraventa de divisas distintas al dólar de los Estados Unidos de América</t>
  </si>
  <si>
    <t xml:space="preserve">Pagos con tarjeta de crédito </t>
  </si>
  <si>
    <t>Pago al exterior tarjeta de crédito reportada por la Emisora de tarjeta de crédito, solo recap</t>
  </si>
  <si>
    <t>344A</t>
  </si>
  <si>
    <t xml:space="preserve">Dividendos exentos distribuidos en acciones (reinversión de utilidades con derecho a reducción tarifa IR) </t>
  </si>
  <si>
    <t>504A</t>
  </si>
  <si>
    <t>504B</t>
  </si>
  <si>
    <t>504C</t>
  </si>
  <si>
    <t>505A</t>
  </si>
  <si>
    <t>505B</t>
  </si>
  <si>
    <t>505C</t>
  </si>
  <si>
    <t>505D</t>
  </si>
  <si>
    <t>505E</t>
  </si>
  <si>
    <t>505F</t>
  </si>
  <si>
    <t>513A</t>
  </si>
  <si>
    <t>520A</t>
  </si>
  <si>
    <t>520B</t>
  </si>
  <si>
    <t>520D</t>
  </si>
  <si>
    <t>520E</t>
  </si>
  <si>
    <t>520F</t>
  </si>
  <si>
    <t>520G</t>
  </si>
  <si>
    <t>42-Documento agente de retención Presuntiva</t>
  </si>
  <si>
    <t>294-Liquidación de compra de Bienes Muebles Usados</t>
  </si>
  <si>
    <t>10-Distribución de Dividendos, Beneficios o Utilidades</t>
  </si>
  <si>
    <t>00-Casos especiales cuyo sustento no aplica en las opciones anteriores</t>
  </si>
  <si>
    <t xml:space="preserve">CEBAF – San Miguel </t>
  </si>
  <si>
    <t>DÉBITO DE CUENTA</t>
  </si>
  <si>
    <t>TARJETA DE CRÉDITO NACIONAL</t>
  </si>
  <si>
    <t>TARJETA DE CRÉDITO INTERNACIONAL</t>
  </si>
  <si>
    <t>COMPENSACIÓN DE DEUDAS</t>
  </si>
  <si>
    <t>TOTAL SIN IVA</t>
  </si>
  <si>
    <t>Código &amp; Concepto / Retención</t>
  </si>
  <si>
    <t>Porcentaje</t>
  </si>
  <si>
    <t>Equiv.</t>
  </si>
  <si>
    <t>Codigo</t>
  </si>
  <si>
    <t>Anticipo dividendos</t>
  </si>
  <si>
    <t>Dividendos distribuidos que correspondan al impuesto a la renta único establecido en el art. 27 de la lrti</t>
  </si>
  <si>
    <t>Dividendos distribuidos a sociedades residentes</t>
  </si>
  <si>
    <t>dividendos distribuidos a fideicomisos residentes</t>
  </si>
  <si>
    <t>Enajenación de derechos representativos de capital y otros derechos cotizados en bolsa ecuatoriana</t>
  </si>
  <si>
    <t>Enajenación de derechos representativos de capital y otros derechos no cotizados en bolsa ecuatoriana</t>
  </si>
  <si>
    <t>Liquidación impuesto único a la venta local de banano de producción propia</t>
  </si>
  <si>
    <t>Impuesto único a la exportación de banano de producción propia - componente 1</t>
  </si>
  <si>
    <t>Impuesto único a la exportación de banano de producción propia - componente 2</t>
  </si>
  <si>
    <t>Impuesto único a la exportación de banano producido por terceros</t>
  </si>
  <si>
    <t>324A</t>
  </si>
  <si>
    <t>324B</t>
  </si>
  <si>
    <t>325A</t>
  </si>
  <si>
    <t>332G</t>
  </si>
  <si>
    <t>332H</t>
  </si>
  <si>
    <t>343A</t>
  </si>
  <si>
    <t>343B</t>
  </si>
  <si>
    <t>346A</t>
  </si>
  <si>
    <t>504D</t>
  </si>
  <si>
    <t>504F</t>
  </si>
  <si>
    <t>504G</t>
  </si>
  <si>
    <t>504H</t>
  </si>
  <si>
    <t>523A</t>
  </si>
  <si>
    <t>hasta el 100%</t>
  </si>
  <si>
    <t>Aplica Convenio de Doble Tributación en el pago</t>
  </si>
  <si>
    <t>CODIGO</t>
  </si>
  <si>
    <t>BASE IVA 0%</t>
  </si>
  <si>
    <t>MONTO ICE</t>
  </si>
  <si>
    <t>IVA RET. 30%</t>
  </si>
  <si>
    <t>IVA RET. 70%</t>
  </si>
  <si>
    <t>IVA RET. 100%</t>
  </si>
  <si>
    <t>-</t>
  </si>
  <si>
    <t>PEM RE</t>
  </si>
  <si>
    <t>SEC RE</t>
  </si>
  <si>
    <t>AUT RE</t>
  </si>
  <si>
    <t>FECHA RTE</t>
  </si>
  <si>
    <t>BASE IMP EXENTA DE IVA</t>
  </si>
  <si>
    <t>Retención IVA 10%</t>
  </si>
  <si>
    <t>Retención IVA 20%</t>
  </si>
  <si>
    <t>El pago es a un régimen fiscal preferente o de menor imposición?</t>
  </si>
  <si>
    <t>Cantidad de cajas estandar de banano</t>
  </si>
  <si>
    <t>Precio de la caja de banano</t>
  </si>
  <si>
    <t>Parte Relacionada</t>
  </si>
  <si>
    <t>País al que se Efectúa la exportación</t>
  </si>
  <si>
    <t>MONTENEGRO</t>
  </si>
  <si>
    <t>SAINT BARTHELEMY</t>
  </si>
  <si>
    <t>Exportación a paraíso fiscal, jurisdicción de menor imposición o régimen fiscal preferente</t>
  </si>
  <si>
    <t>forma de Pago 1</t>
  </si>
  <si>
    <t>Tipos de Comprobantes para Exportaciones</t>
  </si>
  <si>
    <t>47-N/C por Reembolso Emitida por Intermediario</t>
  </si>
  <si>
    <t>48-N/D por Reembolso Emitida por Intermediario</t>
  </si>
  <si>
    <t>---</t>
  </si>
  <si>
    <t>04-N/C Compras</t>
  </si>
  <si>
    <t>05-N/D Compras</t>
  </si>
  <si>
    <t>13-Documentos emitidos por compañías de seguros</t>
  </si>
  <si>
    <t>14-Comprobantes emitidos por empresas de telecomunicaciones</t>
  </si>
  <si>
    <t>15-Comprobantes  de venta emitidos en exterior</t>
  </si>
  <si>
    <t>45-Liquidación de medicina prepagada</t>
  </si>
  <si>
    <t>01-Factura</t>
  </si>
  <si>
    <t>04-Notas de Crédito Exportación</t>
  </si>
  <si>
    <t>05-Notas de Débito Exportación</t>
  </si>
  <si>
    <t>16-Formulario Único de Exportación (FUE) o Declaración Aduanera Única (DAU) o DAV</t>
  </si>
  <si>
    <t>Base Exenta de Iva</t>
  </si>
  <si>
    <t>Tipos de Comprobantes Anulados</t>
  </si>
  <si>
    <t xml:space="preserve">Nota o boleta de venta </t>
  </si>
  <si>
    <t xml:space="preserve">Liquidación de compra de Bienes o Prestación de servicios </t>
  </si>
  <si>
    <t xml:space="preserve">Guías de Remisión </t>
  </si>
  <si>
    <t>Comprobante de Retención</t>
  </si>
  <si>
    <t>Boletos o entradas a espectáculos públicos</t>
  </si>
  <si>
    <t>Tiquetes o vales emitidos por máquinas registradoras</t>
  </si>
  <si>
    <t>Pasajes expedidos por empresas de aviación</t>
  </si>
  <si>
    <t>Documentos emitidos por instituciones financieras</t>
  </si>
  <si>
    <t>Comprobante de venta emitido en el Exterior</t>
  </si>
  <si>
    <t>Formulario Único de Exportación (FUE) o Declaración Aduanera Única (DAU) o Declaración Andina de Valor (DAV)</t>
  </si>
  <si>
    <t xml:space="preserve">Documentos autorizados utilizados en ventas excepto N/C N/D </t>
  </si>
  <si>
    <t>Comprobantes de Pago de Cuotas o Aportes</t>
  </si>
  <si>
    <t>Documentos por Servicios Administrativos emitidos por Inst. del Estado</t>
  </si>
  <si>
    <t>Carta de Porte Aéreo</t>
  </si>
  <si>
    <t>RECAP</t>
  </si>
  <si>
    <t>Nota de Crédito TC</t>
  </si>
  <si>
    <t>Nota de Débito TC</t>
  </si>
  <si>
    <t>Documento agente de retención Presuntiva</t>
  </si>
  <si>
    <t>Liquidación para Explotación y Exploracion de Hidrocarburos</t>
  </si>
  <si>
    <t>Comprobante de Contribuciones y Aportes</t>
  </si>
  <si>
    <t>Liquidación por reclamos de aseguradoras</t>
  </si>
  <si>
    <t>Proveedor Directo de Exportador Bajo Régimen Especial</t>
  </si>
  <si>
    <t>A Inst. Estado y Empr. Públicas que percibe ingreso exento de Imp. Renta</t>
  </si>
  <si>
    <t>N/C A Inst. Estado y Empr. Públicas que percibe ingreso exento de Imp. Renta</t>
  </si>
  <si>
    <t>N/D A Inst. Estado y Empr. Públicas que percibe ingreso exento de Imp. Renta</t>
  </si>
  <si>
    <t>Liquidación de compra de Bienes Muebles Usados</t>
  </si>
  <si>
    <t xml:space="preserve">Liquidación de compra de vehículos usados </t>
  </si>
  <si>
    <t>RELLENAR SI EXPORT. ES CON REFERENDO</t>
  </si>
  <si>
    <r>
      <rPr>
        <b/>
        <sz val="20"/>
        <color indexed="10"/>
        <rFont val="Calibri"/>
        <family val="2"/>
      </rPr>
      <t>*</t>
    </r>
    <r>
      <rPr>
        <b/>
        <sz val="16"/>
        <color indexed="10"/>
        <rFont val="Calibri"/>
        <family val="2"/>
      </rPr>
      <t xml:space="preserve"> </t>
    </r>
    <r>
      <rPr>
        <b/>
        <sz val="16"/>
        <rFont val="Calibri"/>
        <family val="2"/>
      </rPr>
      <t>RAZON SOCIAL:</t>
    </r>
  </si>
  <si>
    <r>
      <rPr>
        <b/>
        <sz val="20"/>
        <color indexed="10"/>
        <rFont val="Calibri"/>
        <family val="2"/>
      </rPr>
      <t>*</t>
    </r>
    <r>
      <rPr>
        <b/>
        <sz val="16"/>
        <rFont val="Calibri"/>
        <family val="2"/>
      </rPr>
      <t xml:space="preserve"> RUC:</t>
    </r>
  </si>
  <si>
    <r>
      <rPr>
        <b/>
        <sz val="20"/>
        <color indexed="10"/>
        <rFont val="Calibri"/>
        <family val="2"/>
      </rPr>
      <t>*</t>
    </r>
    <r>
      <rPr>
        <b/>
        <sz val="20"/>
        <rFont val="Calibri"/>
        <family val="2"/>
      </rPr>
      <t xml:space="preserve"> </t>
    </r>
    <r>
      <rPr>
        <b/>
        <sz val="16"/>
        <rFont val="Calibri"/>
        <family val="2"/>
      </rPr>
      <t>ESTABLECIMIENTOS</t>
    </r>
  </si>
  <si>
    <r>
      <rPr>
        <b/>
        <sz val="20"/>
        <color indexed="10"/>
        <rFont val="Calibri"/>
        <family val="2"/>
      </rPr>
      <t>*</t>
    </r>
    <r>
      <rPr>
        <b/>
        <sz val="16"/>
        <rFont val="Calibri"/>
        <family val="2"/>
      </rPr>
      <t xml:space="preserve"> TOTAL DE VENTAS 0 % Y 12%</t>
    </r>
  </si>
  <si>
    <r>
      <rPr>
        <b/>
        <sz val="16"/>
        <color indexed="10"/>
        <rFont val="Arial"/>
        <family val="2"/>
      </rPr>
      <t xml:space="preserve">* </t>
    </r>
    <r>
      <rPr>
        <b/>
        <sz val="8"/>
        <color indexed="8"/>
        <rFont val="Arial"/>
        <family val="2"/>
      </rPr>
      <t>CODIGO DE SUSTENTO</t>
    </r>
  </si>
  <si>
    <r>
      <rPr>
        <b/>
        <sz val="16"/>
        <color indexed="10"/>
        <rFont val="Arial"/>
        <family val="2"/>
      </rPr>
      <t>*</t>
    </r>
    <r>
      <rPr>
        <b/>
        <sz val="8"/>
        <color indexed="8"/>
        <rFont val="Arial"/>
        <family val="2"/>
      </rPr>
      <t xml:space="preserve"> TIPO DE IDENTIFICA. PROVEEDOR</t>
    </r>
  </si>
  <si>
    <r>
      <rPr>
        <b/>
        <sz val="16"/>
        <color indexed="10"/>
        <rFont val="Arial"/>
        <family val="2"/>
      </rPr>
      <t>*</t>
    </r>
    <r>
      <rPr>
        <b/>
        <sz val="8"/>
        <color indexed="8"/>
        <rFont val="Arial"/>
        <family val="2"/>
      </rPr>
      <t xml:space="preserve"> IDENTIFICACION No.</t>
    </r>
  </si>
  <si>
    <r>
      <rPr>
        <b/>
        <sz val="16"/>
        <color indexed="10"/>
        <rFont val="Arial"/>
        <family val="2"/>
      </rPr>
      <t>*</t>
    </r>
    <r>
      <rPr>
        <b/>
        <sz val="8"/>
        <color indexed="8"/>
        <rFont val="Arial"/>
        <family val="2"/>
      </rPr>
      <t xml:space="preserve"> TIPO COMPRO.</t>
    </r>
  </si>
  <si>
    <t>BASE   IMP GRAV 12%   REEMB</t>
  </si>
  <si>
    <t>332I</t>
  </si>
  <si>
    <t>Pago a través de convenio de debito (Clientes IFI`s)</t>
  </si>
  <si>
    <t>003</t>
  </si>
  <si>
    <t>01-RUC</t>
  </si>
  <si>
    <t>XIDEL</t>
  </si>
  <si>
    <t>0702610643001</t>
  </si>
  <si>
    <t>1790380513001</t>
  </si>
  <si>
    <r>
      <t xml:space="preserve">RAZON SOCIAL: </t>
    </r>
    <r>
      <rPr>
        <b/>
        <sz val="20"/>
        <rFont val="Arial"/>
        <family val="2"/>
      </rPr>
      <t>*</t>
    </r>
  </si>
  <si>
    <r>
      <t>RUC</t>
    </r>
    <r>
      <rPr>
        <b/>
        <sz val="18"/>
        <rFont val="Arial"/>
        <family val="2"/>
      </rPr>
      <t xml:space="preserve"> *</t>
    </r>
  </si>
  <si>
    <r>
      <t xml:space="preserve">ESTABLECIMIENTOS </t>
    </r>
    <r>
      <rPr>
        <b/>
        <sz val="16"/>
        <rFont val="Arial"/>
        <family val="2"/>
      </rPr>
      <t>*</t>
    </r>
  </si>
  <si>
    <t>Establecimientos ingresados en ventas</t>
  </si>
  <si>
    <t>Diferencia de Establecimientos</t>
  </si>
  <si>
    <t>Diferencia  en Ventas</t>
  </si>
  <si>
    <t>09-Septiembre</t>
  </si>
  <si>
    <t xml:space="preserve">PROVEEDOR: </t>
  </si>
  <si>
    <t xml:space="preserve">Base imponible exenta de IVA
Reembolso
</t>
  </si>
  <si>
    <t>RAZÓN SOCIAL</t>
  </si>
  <si>
    <t>BASE 12</t>
  </si>
  <si>
    <t>BASE 14</t>
  </si>
  <si>
    <t xml:space="preserve">MONTO IVA 12 </t>
  </si>
  <si>
    <t>MONTO IVA  14</t>
  </si>
  <si>
    <t>BASE   IMP GRAV 14%   REEMB</t>
  </si>
  <si>
    <t>MONTO  IVA 12  REMB</t>
  </si>
  <si>
    <t>MONTO  IVA 14  REMB</t>
  </si>
  <si>
    <t>SUB TOTAL TARIFA 14%</t>
  </si>
  <si>
    <t>IVA COBRADO  12</t>
  </si>
  <si>
    <t>IVA COBRADO   14</t>
  </si>
  <si>
    <t>BI tarifa 14%</t>
  </si>
  <si>
    <t>Valor IVA 12</t>
  </si>
  <si>
    <t>Valor IVA 14</t>
  </si>
  <si>
    <t>BI Tarifa 14%</t>
  </si>
  <si>
    <t>COMPENSACIÓN IVA (CASO DE APLICAR)</t>
  </si>
  <si>
    <t>COD. RET 2</t>
  </si>
  <si>
    <t>COD. RET 3</t>
  </si>
  <si>
    <t>NOTA 1</t>
  </si>
  <si>
    <t>NOTA 2</t>
  </si>
  <si>
    <t>NOTA3</t>
  </si>
  <si>
    <t>Total  Bases  Imponibles sin impuesto  Reembolso</t>
  </si>
  <si>
    <t>TOTAL BASE IMP REEMBOLSO</t>
  </si>
  <si>
    <t>NÚMERO DE COMPRA</t>
  </si>
  <si>
    <t>NO. FUE</t>
  </si>
  <si>
    <t>IVA RET. 50%</t>
  </si>
  <si>
    <t xml:space="preserve">Pago a residente o no residente </t>
  </si>
  <si>
    <t>Tipos de regímen fiscal del exterior</t>
  </si>
  <si>
    <t>País de residencia o establecimiento permanente a quién se efectúa el pago régimen general</t>
  </si>
  <si>
    <t>País de residencia o establecimiento permanente a quién se efectúa el pago paraíso fiscal</t>
  </si>
  <si>
    <t>Denominación del régimen fiscal preferente o jurisdicción de menor imposición.</t>
  </si>
  <si>
    <t>País de residencia o establecimiento permanente  a quién se efectúa el pago</t>
  </si>
  <si>
    <t>Pago al exterior sujeto a retención en aplicación a la norma legal</t>
  </si>
  <si>
    <t>TABLA 19: Tipos de regímen fiscal del exterior</t>
  </si>
  <si>
    <t>Tipo</t>
  </si>
  <si>
    <t>01-Régimen general</t>
  </si>
  <si>
    <t>02-Paraíso fiscal</t>
  </si>
  <si>
    <t>03-Régimen fiscal preferente o jurisdicción de menor imposición</t>
  </si>
  <si>
    <t>TABLA 17: Paraísos Fiscales</t>
  </si>
  <si>
    <t>PARAÍSO FISCAL</t>
  </si>
  <si>
    <t>PAÍS AL QUE SE DEBE LIGAR</t>
  </si>
  <si>
    <t>CÓDIGO DE PAÍS</t>
  </si>
  <si>
    <t>Fecha Inicio</t>
  </si>
  <si>
    <t>Fecha Fin</t>
  </si>
  <si>
    <t>ANGUILA (Territorio no autónomo del Reino Unido)</t>
  </si>
  <si>
    <t>109</t>
  </si>
  <si>
    <t>ANTIGUA Y BARBUDA (Estado independiente)</t>
  </si>
  <si>
    <t>ARCHIPIÉLAGO DE SVALBARD</t>
  </si>
  <si>
    <t>BARBADOS (Estado independiente)</t>
  </si>
  <si>
    <t>BELICE (Estado independiente)</t>
  </si>
  <si>
    <t>BERMUDAS (Territorio no autónomo del Reino Unido)</t>
  </si>
  <si>
    <t>BONAIRE, SABA Y SAN EUSTAQUIO</t>
  </si>
  <si>
    <t>BRUNEI DARUSSALAM (Estado independiente)</t>
  </si>
  <si>
    <t>CAMPIONE D'ITALIA (Comune di Campioned'Italia)</t>
  </si>
  <si>
    <t>COLONIA DE GIBRALTAR</t>
  </si>
  <si>
    <t>COMUNIDAD DE LAS BAHAMAS (Estado independiente)</t>
  </si>
  <si>
    <t>ESTADO ASOCIADO DE GRANADA (Estado independiente)</t>
  </si>
  <si>
    <t>ESTADO DE BAHREIN (Estado independiente)</t>
  </si>
  <si>
    <t>ESTADO DE KUWAIT (Estado independiente)</t>
  </si>
  <si>
    <t>ESTADO LIBRE ASOCIADO DE PUERTO RICO (Estado asociado a los EEUU)</t>
  </si>
  <si>
    <t>EMIRATOS ÁRABES UNIDOS (Estado independiente)</t>
  </si>
  <si>
    <t>FEDERACIÓN DE SAN CRISTÓBAL (Islas Saint Kitts and Nevis: independientes)</t>
  </si>
  <si>
    <t>GRAN DUCADO DE LUXEMBURGO</t>
  </si>
  <si>
    <t>GUAM (Territorio no autónomo de los EEUU)</t>
  </si>
  <si>
    <t>ISLA DE ASCENSIÓN</t>
  </si>
  <si>
    <t>ISLAS AZORES</t>
  </si>
  <si>
    <t>ISLAS CAIMÁN (Territorio no autónomo del Reino Unido)</t>
  </si>
  <si>
    <t>ISLAS CHRISTMAS</t>
  </si>
  <si>
    <t>ISLA DE COCOS O KEELING</t>
  </si>
  <si>
    <t>ISLA DE COOK (Territorio autónomo asociado a Nueva Zelanda)</t>
  </si>
  <si>
    <t>ISLA DE MAN (Territorio del Reino Unido)</t>
  </si>
  <si>
    <t>ISLA DE NORFOLK</t>
  </si>
  <si>
    <t>ISLA DE SAN PEDRO Y MIGUELÓN</t>
  </si>
  <si>
    <t>ISLAS DEL CANAL (Guernesey, Alderney, Isla de Great Stark, Herm, Little Sark, Brechou, Jethou, Lihou)</t>
  </si>
  <si>
    <t>ISLAS DEL CANAL (Jersey)</t>
  </si>
  <si>
    <t>ISLA QESHM</t>
  </si>
  <si>
    <t>ISLAS SALOMÓN</t>
  </si>
  <si>
    <t>ISLAS TURKAS E ISLAS CAICOS (Territorio no autónomo del Reino Unido)</t>
  </si>
  <si>
    <t>ISLAS VÍRGENES BRITÁNICAS (Territorio no autónomo del Reino Unido)</t>
  </si>
  <si>
    <t>ISLAS VÍRGENES DE ESTADOS UNIDOS DE AMÉRICA</t>
  </si>
  <si>
    <t>LABUAN</t>
  </si>
  <si>
    <t>MADEIRA (Territorio de Portugal)</t>
  </si>
  <si>
    <t>MANCOMUNIDAD DE DOMINICA (Estado asociado)</t>
  </si>
  <si>
    <t>MONTSERRAT (Territorio no autónomo del Reino Unido)</t>
  </si>
  <si>
    <t>MYANMAR (ex Birmania)</t>
  </si>
  <si>
    <t>NIUE</t>
  </si>
  <si>
    <t>PALAU</t>
  </si>
  <si>
    <t>509</t>
  </si>
  <si>
    <t>PITCAIRN</t>
  </si>
  <si>
    <t>POLINESIA FRANCESA (Territorio de Ultramar de Francia)</t>
  </si>
  <si>
    <t>PRINCIPADO DE LIECHTENSTEIN (Estado independiente)</t>
  </si>
  <si>
    <t>PRINCIPADO DE MÓNACO</t>
  </si>
  <si>
    <t>PRINCIPADO DEL VALLE DE ANDORRA</t>
  </si>
  <si>
    <t>REINO DE SWAZILANDIA (Estado independiente)</t>
  </si>
  <si>
    <t>REINO DE TONGA (Estado independiente)</t>
  </si>
  <si>
    <t>REINO HACHEMITA DE JORDANIA</t>
  </si>
  <si>
    <t>REPÚBLICA COOPERATIVA DE GUYANA (Estado independiente)</t>
  </si>
  <si>
    <t>REPÚBLICA DE ALBANIA</t>
  </si>
  <si>
    <t>REPÚBLICA DE ANGOLA</t>
  </si>
  <si>
    <t>REPÚBLICA DE CABO VERDE (Estado independiente)</t>
  </si>
  <si>
    <t>REPÚBLICA DE CHIPRE</t>
  </si>
  <si>
    <t>REPÚBLICA DE DJIBOUTI (Estado independiente)</t>
  </si>
  <si>
    <t>REPÚBLICA DE LAS ISLAS MARSHALL (Estado independiente)</t>
  </si>
  <si>
    <t>REPÚBLICA DE LIBERIA (Estado independiente)</t>
  </si>
  <si>
    <t>REPÚBLICA DE MALDIVAS (Estado independiente)</t>
  </si>
  <si>
    <t>REPÚBLICA DE MALTA (Estado independiente)</t>
  </si>
  <si>
    <t>REPÚBLICA DE MAURICIO</t>
  </si>
  <si>
    <t>REPÚBLICA DE NAURU (Estado independiente)</t>
  </si>
  <si>
    <t>REPÚBLICA DE PANAMÁ (Estado independiente)</t>
  </si>
  <si>
    <t>REPÚBLICA DE SEYCHELLES (Estado independiente)</t>
  </si>
  <si>
    <t>REPÚBLICA DE TRINIDAD Y TOBAGO</t>
  </si>
  <si>
    <t>REPÚBLICA DE TÚNEZ</t>
  </si>
  <si>
    <t>REPÚBLICA DE VANUATU</t>
  </si>
  <si>
    <t>REPÚBLICA DEL YEMEN</t>
  </si>
  <si>
    <t>REPÚBLICA DEMOCRÁTICA SOCIALISTA DE SRI LANKA</t>
  </si>
  <si>
    <t>SAMOA AMERICANA (Territorio no autónomo de los EEUU)</t>
  </si>
  <si>
    <t>SAN VICENTE Y LAS GRANADINAS (Estado independiente)</t>
  </si>
  <si>
    <t>SANTA LUCÍA</t>
  </si>
  <si>
    <t>SAN MARTÍN</t>
  </si>
  <si>
    <t>SINT MAARTEN (DUTCH PART)</t>
  </si>
  <si>
    <t>SERENÍSIMA REPÚBLICA DE SAN MARINO (Estado independiente)</t>
  </si>
  <si>
    <t>SULTANADO DE OMAN</t>
  </si>
  <si>
    <t>TOKELAU</t>
  </si>
  <si>
    <t>TRISTAN DA CUNHA (SH Saint Helena)</t>
  </si>
  <si>
    <t>ZONA LIBRE DE OSTRAVA</t>
  </si>
  <si>
    <t>Dividendos distribuidos a personas naturales residentes cuando la sociedad que distribuye aplicó tarifa del 22% IR</t>
  </si>
  <si>
    <t>Dividendos gravados distribuidos en acciones (reinversión de utilidades sin derecho a reducción tarifa IR) cuando la sociedad que distribuye aplicó tarifa del 22% IR</t>
  </si>
  <si>
    <t>De acuerdo a tabla progresiva  del numeral a) de la disposición transitoria primera de la Ley de Incentivos a la Producción y Prevención Fraude Fiscal  .</t>
  </si>
  <si>
    <t xml:space="preserve">De acuerdo a tabla progresiva  del numeral a) de la disposición transitoria primera de la Ley de Incentivos a la Producción y Prevención Fraude Fiscal  . </t>
  </si>
  <si>
    <t>De acuerdo a tabla progresiva  del numeral c) de la disposición transitoria primera de la Ley de Incentivos a la Producción y Prevención Fraude Fiscal  . De 1,25% a 1,5%. 
Si hay la marca de "relacionada" no puede ser menor al 2%</t>
  </si>
  <si>
    <t>1,75%. 
Si hay la marca de "relacionada" no puede ser menor al 2%</t>
  </si>
  <si>
    <t xml:space="preserve">Donaciones en dinero -Impuesto a la donaciones </t>
  </si>
  <si>
    <t>Retención a cargo del propio sujeto pasivo por la exportación de concentrados y/o elementos metálicos</t>
  </si>
  <si>
    <t>Retención a cargo del propio sujeto pasivo por la comercialización de productos forestales</t>
  </si>
  <si>
    <t>509A</t>
  </si>
  <si>
    <t>17</t>
  </si>
  <si>
    <t>18</t>
  </si>
  <si>
    <t>19</t>
  </si>
  <si>
    <t>20</t>
  </si>
  <si>
    <t>TIPO DE CLIENTE</t>
  </si>
  <si>
    <t>TABLA 20: Tipo de emisión facturación</t>
  </si>
  <si>
    <t>Tipo de Ingreso</t>
  </si>
  <si>
    <t>Código Operación</t>
  </si>
  <si>
    <t xml:space="preserve">Fecha  Inicio </t>
  </si>
  <si>
    <t xml:space="preserve">Fecha fin </t>
  </si>
  <si>
    <t>Facturación Física</t>
  </si>
  <si>
    <t>F</t>
  </si>
  <si>
    <t>Facturación Electrónica</t>
  </si>
  <si>
    <t>E</t>
  </si>
  <si>
    <t>Tipo de Compensaciones</t>
  </si>
  <si>
    <t xml:space="preserve">TABLA 21: Tipos de compensaciones </t>
  </si>
  <si>
    <t xml:space="preserve">01-Ley Solidaridad -Zonas Afectadas </t>
  </si>
  <si>
    <t>02-Medios  Electrónicos</t>
  </si>
  <si>
    <t>Forma de cobro</t>
  </si>
  <si>
    <t>09</t>
  </si>
  <si>
    <t>TARJETA DE DÉBITO</t>
  </si>
  <si>
    <t>DINERO ELECTRÓNICO</t>
  </si>
  <si>
    <t>TARJETA PREPAGO</t>
  </si>
  <si>
    <t>TARJETA DE CRÉDITO</t>
  </si>
  <si>
    <t>OTROS CON UTILIZACION DEL SISTEMA FINANCIERO</t>
  </si>
  <si>
    <t>ENDOSO DE TÍTULOS</t>
  </si>
  <si>
    <t>Tipo de emisión</t>
  </si>
  <si>
    <t># RETENCION</t>
  </si>
  <si>
    <t>Monto de compensaciones</t>
  </si>
  <si>
    <t>RAZON SOCIAL</t>
  </si>
  <si>
    <t>País  de residencia o establecimiento permanente de quien proviene el ingreso  régimen general</t>
  </si>
  <si>
    <t>País  de residencia o establecimiento permanente de quien proviene el ingreso paraíso fiscal</t>
  </si>
  <si>
    <t>Tipo de Exportación / Ingreso del exterior</t>
  </si>
  <si>
    <t xml:space="preserve">Tipos de Ingresos del exterior </t>
  </si>
  <si>
    <t>¿El ingreso del exterior fue gravado con impuesto a la renta  o uno similar, en el país en el que se obtuvo?</t>
  </si>
  <si>
    <t>Valor del impuesto a la renta o impuesto similar pagado en el exterior por el ingreso obtenido</t>
  </si>
  <si>
    <t xml:space="preserve">TABLA 18: Tipos de Ingresos del exterior </t>
  </si>
  <si>
    <t> Rentas Inmobiliarias</t>
  </si>
  <si>
    <t> Beneficios  y servicios Empresariales  / Asistencia técnica</t>
  </si>
  <si>
    <t> Beneficios  y servicios Empresariales  / Comisiones</t>
  </si>
  <si>
    <t> Beneficios  y servicios Empresariales / Comisiones sobre préstamos</t>
  </si>
  <si>
    <t> Beneficios  y servicios Empresariales/Honorarios</t>
  </si>
  <si>
    <t> Beneficios  y servicios Empresariales / Publicidad</t>
  </si>
  <si>
    <t> Beneficios  y servicios Empresariales / Servicios administrativos</t>
  </si>
  <si>
    <t> Beneficios  y servicios Empresariales / Servicios financieros</t>
  </si>
  <si>
    <t> Beneficios  y servicios Empresariales /Servicios intermedios de la producción (maquila)</t>
  </si>
  <si>
    <t> Beneficios  y servicios Empresariales /Servicios técnicos</t>
  </si>
  <si>
    <t> Navegación Marítima y/o aérea</t>
  </si>
  <si>
    <t>Dividendos</t>
  </si>
  <si>
    <t>Rendimientos financieros / Comisiones sobre préstamos</t>
  </si>
  <si>
    <t>Rendimientos financieros / Otras inversiones</t>
  </si>
  <si>
    <t>Garantías</t>
  </si>
  <si>
    <t> Servicios profesionales independientes /dependientes</t>
  </si>
  <si>
    <t>Intereses sobre préstamos</t>
  </si>
  <si>
    <t xml:space="preserve">Intereses créditos en ventas </t>
  </si>
  <si>
    <t>Regalías /Cánones, derechos de autor,  marcas, patentes y similares</t>
  </si>
  <si>
    <t>Regalías / Por concepto de franquicias</t>
  </si>
  <si>
    <t xml:space="preserve">Seguros y reaseguros (primas y cesiones)  </t>
  </si>
  <si>
    <t>Utilidad o pérdida por derivados financieros</t>
  </si>
  <si>
    <t>Utilidad por operaciones de futuros distintas de las del sector financiero</t>
  </si>
  <si>
    <t>Venta de bienes intangibles</t>
  </si>
  <si>
    <t>Enajenación de derechos representativos de capital</t>
  </si>
  <si>
    <t>Enajenación de obligaciones</t>
  </si>
  <si>
    <t>Artistas</t>
  </si>
  <si>
    <t>Deportistas</t>
  </si>
  <si>
    <t>Participación de consejeros</t>
  </si>
  <si>
    <t> Entretenimiento Público</t>
  </si>
  <si>
    <t>Pensiones</t>
  </si>
  <si>
    <t>Reembolso de Gastos</t>
  </si>
  <si>
    <t>Funciones Públicas</t>
  </si>
  <si>
    <t> Estudiantes</t>
  </si>
  <si>
    <t>Arrendamientos mercantil internacional</t>
  </si>
  <si>
    <t> Contratos de fletamento de naves para empresas de transporte aéreo o marítimo internacional</t>
  </si>
  <si>
    <t>Otros ingresos</t>
  </si>
  <si>
    <t>Otros servicios</t>
  </si>
  <si>
    <t>CÓDIGO Y TIPO</t>
  </si>
  <si>
    <t>FECHA DE REGISTRO CONTABLE</t>
  </si>
  <si>
    <t>COD. RET 4</t>
  </si>
  <si>
    <t>ESCOGER VERSIÓN:</t>
  </si>
  <si>
    <t>016-AMERICAN SAMOA</t>
  </si>
  <si>
    <t>109-ANGUILA</t>
  </si>
  <si>
    <t>134-ANTIGUA Y BARBUDA</t>
  </si>
  <si>
    <t>222-NORUEGA</t>
  </si>
  <si>
    <t>141-ARUBA</t>
  </si>
  <si>
    <t>130-BARBADOS</t>
  </si>
  <si>
    <t>135-BELICE</t>
  </si>
  <si>
    <t>142-BERMUDA</t>
  </si>
  <si>
    <t>215-PAISES BAJOS (HOLANDA)</t>
  </si>
  <si>
    <t>344-BRUNEI DARUSSALAM</t>
  </si>
  <si>
    <t>219-ITALIA</t>
  </si>
  <si>
    <t>239-GIBRALTAR</t>
  </si>
  <si>
    <t>129-BAHAMAS</t>
  </si>
  <si>
    <t>127-CURAZAO</t>
  </si>
  <si>
    <t>131-GRANADA</t>
  </si>
  <si>
    <t>327-BAHREIN</t>
  </si>
  <si>
    <t>316-KUWAIT</t>
  </si>
  <si>
    <t>121-PUERTO RICO</t>
  </si>
  <si>
    <t>333-EMIRATOS ARABES UNIDOS</t>
  </si>
  <si>
    <t>137-SAN CRISTOBAL Y NEVIS</t>
  </si>
  <si>
    <t>220-LUXEMBURGO</t>
  </si>
  <si>
    <t>247-GROENLANDIA</t>
  </si>
  <si>
    <t>517-GUAM</t>
  </si>
  <si>
    <t>466-SANTA ELENA</t>
  </si>
  <si>
    <t>224-PORTUGAL</t>
  </si>
  <si>
    <t>145-ISLAS CAIMAN</t>
  </si>
  <si>
    <t>520-ISLAS NAVIDAD</t>
  </si>
  <si>
    <t>518-ISLAS COCOS (KEELING)</t>
  </si>
  <si>
    <t>519-ISLAS COOK</t>
  </si>
  <si>
    <t>833-ISLE OF MAN</t>
  </si>
  <si>
    <t>523-NORFOLK ISLA</t>
  </si>
  <si>
    <t>604-ST. PIERRE AND MIQUE</t>
  </si>
  <si>
    <t>831-GUERNSEY</t>
  </si>
  <si>
    <t>499-JERSEY</t>
  </si>
  <si>
    <t>312-IRAN (REPUBLICA ISLAMICA)</t>
  </si>
  <si>
    <t>514-SALOMON  ISLAS</t>
  </si>
  <si>
    <t>151-TURCAS  Y CAICOS ISLAS</t>
  </si>
  <si>
    <t>146-ISLAS VIRGENES (BRITANICAS)</t>
  </si>
  <si>
    <t>152-VIRGENES,ISLAS(NORT.AMER.)</t>
  </si>
  <si>
    <t>510-KIRIBATI</t>
  </si>
  <si>
    <t>319-MALASIA</t>
  </si>
  <si>
    <t>355-MACAO</t>
  </si>
  <si>
    <t>136-DOMINICA</t>
  </si>
  <si>
    <t>149-MONTSERRAT ISLA</t>
  </si>
  <si>
    <t>303-MYANMAR (BURMA)</t>
  </si>
  <si>
    <t>417-NIGERIA</t>
  </si>
  <si>
    <t>522-NIUE ISLA</t>
  </si>
  <si>
    <t>509-PALAO  (BELAU)  ISLAS</t>
  </si>
  <si>
    <t>525-PITCAIRN, ISLA</t>
  </si>
  <si>
    <t>260-FRENCH SOUTHERN TERRITORIES</t>
  </si>
  <si>
    <t>234-LIECHTENSTEIN</t>
  </si>
  <si>
    <t>235-MONACO</t>
  </si>
  <si>
    <t>233-ANDORRA</t>
  </si>
  <si>
    <t>450-SWAZILANDIA</t>
  </si>
  <si>
    <t>508-TONGA</t>
  </si>
  <si>
    <t>315-JORDANIA</t>
  </si>
  <si>
    <t>132-GUYANA</t>
  </si>
  <si>
    <t>201-ALBANIA</t>
  </si>
  <si>
    <t>454-ANGOLA</t>
  </si>
  <si>
    <t>456-CABO VERDE</t>
  </si>
  <si>
    <t>332-CHIPRE</t>
  </si>
  <si>
    <t>459-DJIBOUTI</t>
  </si>
  <si>
    <t>511-MARSHALL ISLAS</t>
  </si>
  <si>
    <t>410-LIBERIA</t>
  </si>
  <si>
    <t>335-MALDIVAS</t>
  </si>
  <si>
    <t>221-MALTA</t>
  </si>
  <si>
    <t>441-MAURICIO</t>
  </si>
  <si>
    <t>513-NAURU</t>
  </si>
  <si>
    <t>118-PANAMA</t>
  </si>
  <si>
    <t>446-SEYCHELLES</t>
  </si>
  <si>
    <t>124-TRINIDAD Y TOBAGO</t>
  </si>
  <si>
    <t>452-TUNEZ</t>
  </si>
  <si>
    <t>516-VANUATU</t>
  </si>
  <si>
    <t>342-YEMEN</t>
  </si>
  <si>
    <t>339-SRI LANKA (CEILAN)</t>
  </si>
  <si>
    <t>504-SAMOA OCCIDENTAL</t>
  </si>
  <si>
    <t>139-SAN VICENTE Y LAS GRANAD.</t>
  </si>
  <si>
    <t>138-SANTA LUCIA</t>
  </si>
  <si>
    <t>534-SINT MAARTEN (DUTCH PART)</t>
  </si>
  <si>
    <t>237-SAN MARINO</t>
  </si>
  <si>
    <t>337-OMAN</t>
  </si>
  <si>
    <t>530-TOKELAI</t>
  </si>
  <si>
    <t>515-TUVALU</t>
  </si>
  <si>
    <t>599-REPUBLICA CHECA</t>
  </si>
  <si>
    <t>Exportación definitiva</t>
  </si>
  <si>
    <t>Exportación temporal para reimportación en el mismo estado</t>
  </si>
  <si>
    <t>Exportación temporal para perfeccionamiento pasivo</t>
  </si>
  <si>
    <t>Reexp. de mercancías en el mismo estado</t>
  </si>
  <si>
    <t>Reexportación de mercancías que fueron importadas para perfeccionamiento activo</t>
  </si>
  <si>
    <t>Exportación a consumo desde Zona Franca</t>
  </si>
  <si>
    <t>Concepto de Retención 2007</t>
  </si>
  <si>
    <t>Tabla 7.1: Código Régimen (desde Octubre 2007)</t>
  </si>
  <si>
    <t>CAMPOS PARA ATS 03/2007 EN ADELANTE</t>
  </si>
  <si>
    <t>RETENCION IVA SERVICIOS 70%</t>
  </si>
  <si>
    <t>RETENCION IVA BIENES 30%</t>
  </si>
  <si>
    <t>Retención IVA 50%</t>
  </si>
  <si>
    <t>Suma ventas establecimientos (-) Ventas E-Facturación Electrónica</t>
  </si>
  <si>
    <t>* ,Tipo de Identificación del Cliente</t>
  </si>
  <si>
    <t>* No. de Identificación del Cliente</t>
  </si>
  <si>
    <t>* Parte Relacionada</t>
  </si>
  <si>
    <t>* Tipos de regímen fiscal del exterior</t>
  </si>
  <si>
    <t>TABLA 13: Formas de pago / cobro</t>
  </si>
  <si>
    <t>SERVIFRENO</t>
  </si>
  <si>
    <t>CAMPOS PARA ATS DESDE 06/2016</t>
  </si>
  <si>
    <t>EXCEL 2010</t>
  </si>
  <si>
    <t>09- Reembolso por Siniestros</t>
  </si>
  <si>
    <t>11-Convenios de débito o recaudación para IFI´s</t>
  </si>
  <si>
    <t>12- Impuestos y retenciones presuntivos</t>
  </si>
  <si>
    <t>13-Valores reconocidos por entidades del sector público a favor de sujetos pasivos</t>
  </si>
  <si>
    <t>14-Valores facturados por socios a operadoras de transporte (que no constituyen gasto de dicha operadora)</t>
  </si>
  <si>
    <t>Pagos a través de liquidación de compra (nivel cultural o rusticidad)</t>
  </si>
  <si>
    <t>312B</t>
  </si>
  <si>
    <t>Impuesto a la Renta único para la actividad de producción y cultivo de palma aceitera</t>
  </si>
  <si>
    <t>Cuotas de arrendamiento mercantil (prestado por sociedades), inclusive la de opción de compra</t>
  </si>
  <si>
    <t>Arrendamiento bienes inmuebles</t>
  </si>
  <si>
    <t>Rendimientos financieros pagados a naturales y sociedades  (No a IFIs)</t>
  </si>
  <si>
    <t>Rendimientos financieros depósitos Cta. Corriente</t>
  </si>
  <si>
    <t>Rendimientos financieros  depósitos Cta. Ahorros Sociedades</t>
  </si>
  <si>
    <t>Rendimientos financieros depósito a plazo fijo  gravados</t>
  </si>
  <si>
    <t>Rendimientos financieros depósito a plazo fijo exentos</t>
  </si>
  <si>
    <t>Rendimientos financieros operaciones de reporto - repos</t>
  </si>
  <si>
    <t>Inversiones (captaciones) rendimientos distintos de aquellos pagados a IFIs</t>
  </si>
  <si>
    <t>Rendimientos financieros  obligaciones</t>
  </si>
  <si>
    <t>Rendimientos financieros  bonos convertible en acciones</t>
  </si>
  <si>
    <t xml:space="preserve">Rendimientos financieros : Inversiones en títulos valores en renta fija gravados </t>
  </si>
  <si>
    <t>Rendimientos financieros  Inversiones en títulos valores en renta fija exentos</t>
  </si>
  <si>
    <t>Intereses y demás rendimientos financieros pagados a bancos y otras entidades sometidas al control de la Superintendencia de Bancos y de la Economía Popular y Solidaria</t>
  </si>
  <si>
    <t xml:space="preserve"> Intereses pagados por entidades del sector público a favor de sujetos pasivos</t>
  </si>
  <si>
    <t xml:space="preserve">Otros intereses y rendimientos financieros gravados </t>
  </si>
  <si>
    <t>Otros intereses y rendimientos financieros exentos</t>
  </si>
  <si>
    <t>323S</t>
  </si>
  <si>
    <t>Pagos y créditos en cuenta efectuados por el BCE y los depósitos centralizados de valores, en calidad de intermediarios, a instituciones del sistema financiero por cuenta de otras personas naturales y sociedades</t>
  </si>
  <si>
    <t>323T</t>
  </si>
  <si>
    <t>Rendimientos financieros originados en la deuda pública ecuatoriana</t>
  </si>
  <si>
    <t>323U</t>
  </si>
  <si>
    <t>Rendimientos financieros originados en títulos valores de obligaciones de 360 días o más para el financiamiento de proyectos públicos en asociación público-privada</t>
  </si>
  <si>
    <t xml:space="preserve"> Intereses en operaciones de crédito entre instituciones del sistema financiero y entidades economía popular y solidaria. </t>
  </si>
  <si>
    <t>Inversiones entre instituciones del sistema financiero y entidades economía popular y solidaria</t>
  </si>
  <si>
    <t>324C</t>
  </si>
  <si>
    <t>Pagos y créditos en cuenta efectuados por el BCE y los depósitos centralizados de valores, en calidad de intermediarios, a instituciones del sistema financiero por cuenta de otras instituciones del sistema financiero</t>
  </si>
  <si>
    <t>22 o 25</t>
  </si>
  <si>
    <t>Préstamos accionistas, beneficiarios o partícipes residentes o establecidos en el Ecuador</t>
  </si>
  <si>
    <t>según art 36 LRTI literal a) y  deducción de créditos tributarios por dividendos</t>
  </si>
  <si>
    <t>según art 36 LRTI y  deducción de créditos tributarios por dividendos</t>
  </si>
  <si>
    <t>el 0,2% o según art 36 LRTI literal a)</t>
  </si>
  <si>
    <t>Loterías, rifas, apuestas y similares</t>
  </si>
  <si>
    <t>Venta de combustibles a comercializadoras</t>
  </si>
  <si>
    <t>Venta de combustibles a distribuidores</t>
  </si>
  <si>
    <t>Otras retenciones aplicables el 1%</t>
  </si>
  <si>
    <t>Energía eléctrica</t>
  </si>
  <si>
    <t>Actividades de construcción de obra material inmueble, urbanización, lotización o actividades similares</t>
  </si>
  <si>
    <t>343C</t>
  </si>
  <si>
    <t>Impuesto Redimible a las botellas plásticas - IRBP</t>
  </si>
  <si>
    <t>Pago local tarjeta de crédito /débito reportada por la Emisora de tarjeta de crédito / entidades del sistema financiero</t>
  </si>
  <si>
    <t>344B</t>
  </si>
  <si>
    <t>Adquisición de sustancias minerales dentro del territorio nacional</t>
  </si>
  <si>
    <t>Otras retenciones aplicables el 8%</t>
  </si>
  <si>
    <t xml:space="preserve">Otras retenciones aplicables a otros porcentajes </t>
  </si>
  <si>
    <t>varios porcentajes</t>
  </si>
  <si>
    <t xml:space="preserve">Otras ganancias de capital distintas de enajenación de derechos representativos de capital </t>
  </si>
  <si>
    <t>346B</t>
  </si>
  <si>
    <t>Según art 36 LRTI literal d)</t>
  </si>
  <si>
    <t>346C</t>
  </si>
  <si>
    <t xml:space="preserve"> 0 ó 10</t>
  </si>
  <si>
    <t>346D</t>
  </si>
  <si>
    <t>Pago a no residentes - Rentas Inmobiliarias</t>
  </si>
  <si>
    <t>25 ó 35</t>
  </si>
  <si>
    <t>Pago a no residentes - Beneficios/Servicios  Empresariales</t>
  </si>
  <si>
    <t>501A</t>
  </si>
  <si>
    <t>Pago a no residentes - Servicios técnicos, administrativos o de consultoría y regalías</t>
  </si>
  <si>
    <t>Pago a no residentes- Navegación Marítima y/o aérea</t>
  </si>
  <si>
    <t>0 ó 25 ó 35</t>
  </si>
  <si>
    <t>Pago a no residentes - Dividendos a sociedades domiciladas en paraísos fiscales o regímenes de menor imposición (con o sin beneficiario efectivo persona natural residente en el Ecuador)</t>
  </si>
  <si>
    <t>Pago a no residentes - Dividendos a fideicomisos domiciladas en paraísos fiscales o regímenes de menor imposición (con o sin beneficiario efectivo persona natural residente en el Ecuador)</t>
  </si>
  <si>
    <t>504E</t>
  </si>
  <si>
    <t>Pago a no residentes - Anticipo dividendos (no domiciliada en paraísos fiscales o regímenes de menor imposición)</t>
  </si>
  <si>
    <t>22 ó 25</t>
  </si>
  <si>
    <t>Pago a no residentes - Anticipo dividendos (domiciliadas en paraísos fiscales o regímenes de menor imposición)</t>
  </si>
  <si>
    <t>Pago a no residentes - Préstamos accionistas, beneficiarios o partìcipes (no domiciladas en paraísos fiscales o regímenes de menor imposición)</t>
  </si>
  <si>
    <t>Pago a no residentes - Préstamos accionistas, beneficiarios o partìcipes (domiciladas en paraísos fiscales o regímenes de menor imposición)</t>
  </si>
  <si>
    <t>504I</t>
  </si>
  <si>
    <t>Pago a no residentes - Préstamos no comerciales a partes relacionadas  (no domiciladas en paraísos fiscales o regímenes de menor imposición)</t>
  </si>
  <si>
    <t>504J</t>
  </si>
  <si>
    <t>Pago a no residentes - Préstamos no comerciales a partes relacionadas  (domiciladas en paraísos fiscales o regímenes de menor imposición)</t>
  </si>
  <si>
    <t>Pago a no residentes - Rendimientos financieros</t>
  </si>
  <si>
    <t>Pago a no residentes – Intereses de créditos de Instituciones Financieras del exterior</t>
  </si>
  <si>
    <t>0 ó 25</t>
  </si>
  <si>
    <t>Pago a no residentes – Intereses de créditos de gobierno a gobierno</t>
  </si>
  <si>
    <t>Pago a no residentes – Intereses de créditos de organismos multilaterales</t>
  </si>
  <si>
    <t>Pago a no residentes - Intereses por financiamiento de proveedores externos</t>
  </si>
  <si>
    <t>Pago a no residentes - Intereses de otros créditos externos</t>
  </si>
  <si>
    <t>Pago a no residentes - Otros Intereses y Rendimientos Financieros</t>
  </si>
  <si>
    <t>Pago a no residentes- Cánones, derechos de autor,  marcas, patentes y similares</t>
  </si>
  <si>
    <t>PPago a no residentes - Regalías por concepto de franquicias</t>
  </si>
  <si>
    <t>5, 25, 35</t>
  </si>
  <si>
    <t>Pago a no residentes - Servicios profesionales independientes</t>
  </si>
  <si>
    <t>Pago a no residentes - Servicios profesionales dependientes</t>
  </si>
  <si>
    <t>Pago a no residentes- Artistas</t>
  </si>
  <si>
    <t>Pago a no residentes - Deportistas</t>
  </si>
  <si>
    <t>Pago a no residentes - Participación de consejeros</t>
  </si>
  <si>
    <t>Pago a no residentes - Entretenimiento Público</t>
  </si>
  <si>
    <t>Pago a no residentes - Pensiones</t>
  </si>
  <si>
    <t>Pago a no residentes- Reembolso de Gastos</t>
  </si>
  <si>
    <t>Pago a no residentes- Funciones Públicas</t>
  </si>
  <si>
    <t>Pago a no residentes - Estudiantes</t>
  </si>
  <si>
    <t>Pago a no residentes - Pago a proveedores de servicios hoteleros y turísticos en el exterior</t>
  </si>
  <si>
    <t>Pago a no residentes - Arrendamientos mercantil internacional</t>
  </si>
  <si>
    <t>0, 25, 35</t>
  </si>
  <si>
    <t>Pago a no residentes - Comisiones por exportaciones y por promoción de turismo receptivo</t>
  </si>
  <si>
    <t>Pago a no residentes - Por las empresas de transporte marítimo o aéreo y por empresas pesqueras de alta mar, por su actividad.</t>
  </si>
  <si>
    <t>Pago a no residentes - Por las agencias internacionales de prensa</t>
  </si>
  <si>
    <t>Pago a no residentes - Contratos de fletamento de naves para empresas de transporte aéreo o marítimo internacional</t>
  </si>
  <si>
    <t xml:space="preserve">Pago a no residentes - Enajenación de derechos representativos de capital y otros derechos </t>
  </si>
  <si>
    <t xml:space="preserve">Pago a no residentes - Seguros y reaseguros (primas y cesiones)  </t>
  </si>
  <si>
    <t>0 ,22 ,35</t>
  </si>
  <si>
    <t>Pago a no residentes- Donaciones en dinero -Impuesto a la donaciones</t>
  </si>
  <si>
    <r>
      <t>Pago a no residentes- Dividendos distribuidos a personas naturales</t>
    </r>
    <r>
      <rPr>
        <sz val="12"/>
        <rFont val="Calibri"/>
        <family val="2"/>
      </rPr>
      <t xml:space="preserve"> (domicilados o no en paraiso fiscal) o a sociedades sin beneficiario efectivo persona natural residente en Ecuador (ni domiciladas en paraíso fiscal)</t>
    </r>
  </si>
  <si>
    <r>
      <t xml:space="preserve">Pago al exterior - Dividendos a sociedades </t>
    </r>
    <r>
      <rPr>
        <sz val="12"/>
        <rFont val="Calibri"/>
        <family val="2"/>
      </rPr>
      <t>con beneficiario efectivo persona natural residente en el Ecuador (no domiciliada en paraísos fiscales o regímenes de menor imposición)</t>
    </r>
  </si>
  <si>
    <r>
      <t xml:space="preserve">Pago a no residentes - Dividendos a fideicomisos </t>
    </r>
    <r>
      <rPr>
        <sz val="12"/>
        <rFont val="Calibri"/>
        <family val="2"/>
      </rPr>
      <t>con beneficiario efectivo persona natural residente en el Ecuador (no domiciliada en paraísos fiscales o regímenes de menor imposición)</t>
    </r>
  </si>
  <si>
    <r>
      <t xml:space="preserve">Pago a no residentes - Otras ganancias de capital </t>
    </r>
    <r>
      <rPr>
        <sz val="12"/>
        <rFont val="Calibri"/>
        <family val="2"/>
      </rPr>
      <t xml:space="preserve">distintas de enajenación de derechos representativos de capital </t>
    </r>
  </si>
  <si>
    <r>
      <rPr>
        <sz val="16"/>
        <color indexed="10"/>
        <rFont val="Arial"/>
        <family val="2"/>
      </rPr>
      <t>*</t>
    </r>
    <r>
      <rPr>
        <sz val="8"/>
        <color indexed="8"/>
        <rFont val="Arial"/>
        <family val="2"/>
      </rPr>
      <t xml:space="preserve"> ESTAB.</t>
    </r>
  </si>
  <si>
    <r>
      <rPr>
        <sz val="16"/>
        <color indexed="10"/>
        <rFont val="Arial"/>
        <family val="2"/>
      </rPr>
      <t xml:space="preserve">* </t>
    </r>
    <r>
      <rPr>
        <sz val="8"/>
        <color indexed="8"/>
        <rFont val="Arial"/>
        <family val="2"/>
      </rPr>
      <t>PUNT. EMI.</t>
    </r>
  </si>
  <si>
    <r>
      <rPr>
        <sz val="16"/>
        <color indexed="10"/>
        <rFont val="Arial"/>
        <family val="2"/>
      </rPr>
      <t xml:space="preserve">* </t>
    </r>
    <r>
      <rPr>
        <sz val="8"/>
        <color indexed="8"/>
        <rFont val="Arial"/>
        <family val="2"/>
      </rPr>
      <t>SECUENC.</t>
    </r>
  </si>
  <si>
    <r>
      <rPr>
        <sz val="10"/>
        <color indexed="10"/>
        <rFont val="Arial"/>
        <family val="2"/>
      </rPr>
      <t>*</t>
    </r>
    <r>
      <rPr>
        <sz val="10"/>
        <color indexed="8"/>
        <rFont val="Arial"/>
        <family val="2"/>
      </rPr>
      <t xml:space="preserve"> FECHA EMISION</t>
    </r>
  </si>
  <si>
    <r>
      <rPr>
        <sz val="10"/>
        <color indexed="10"/>
        <rFont val="Arial"/>
        <family val="2"/>
      </rPr>
      <t>*</t>
    </r>
    <r>
      <rPr>
        <sz val="10"/>
        <color indexed="8"/>
        <rFont val="Arial"/>
        <family val="2"/>
      </rPr>
      <t xml:space="preserve"> FECHA DE REGISTRO</t>
    </r>
  </si>
  <si>
    <r>
      <rPr>
        <sz val="16"/>
        <color indexed="10"/>
        <rFont val="Arial"/>
        <family val="2"/>
      </rPr>
      <t>*</t>
    </r>
    <r>
      <rPr>
        <sz val="8"/>
        <color indexed="8"/>
        <rFont val="Arial"/>
        <family val="2"/>
      </rPr>
      <t xml:space="preserve"> AUTORIZ.</t>
    </r>
  </si>
  <si>
    <t>364-Acta Entrega-Recepción PET</t>
  </si>
  <si>
    <t>09-Tiquetes o vales emitidos por máquinas registradoras</t>
  </si>
  <si>
    <t>091</t>
  </si>
  <si>
    <t>18-Documentos aut utiL  en Vts exp N/C N/D</t>
  </si>
  <si>
    <t>02-Nota o boleta de venta</t>
  </si>
  <si>
    <t>03-Liquidación de compra de Bienes o Prestación de servicios</t>
  </si>
  <si>
    <t>OBSERVACIONES:  FORMAS COBRO, NOMBRES CLIENTES</t>
  </si>
  <si>
    <t>RETENCIÓN A VENTAS</t>
  </si>
  <si>
    <t>100002502</t>
  </si>
  <si>
    <t>000000494</t>
  </si>
  <si>
    <t>000000495</t>
  </si>
  <si>
    <t>000000496</t>
  </si>
  <si>
    <t>000014226</t>
  </si>
  <si>
    <t>000000988</t>
  </si>
  <si>
    <t>002025663</t>
  </si>
  <si>
    <t>000003196</t>
  </si>
  <si>
    <t>000003306</t>
  </si>
  <si>
    <t>000001301</t>
  </si>
  <si>
    <t>000001336</t>
  </si>
  <si>
    <t>000001372</t>
  </si>
  <si>
    <t>000001455</t>
  </si>
  <si>
    <t>000001498</t>
  </si>
  <si>
    <t>000001499</t>
  </si>
  <si>
    <t>000000738</t>
  </si>
  <si>
    <t>000000739</t>
  </si>
  <si>
    <t>000000789</t>
  </si>
  <si>
    <t>000000820</t>
  </si>
  <si>
    <t>000000887</t>
  </si>
  <si>
    <t>000000992</t>
  </si>
  <si>
    <t>000000993</t>
  </si>
  <si>
    <t>000005071</t>
  </si>
  <si>
    <t>000000124</t>
  </si>
  <si>
    <t>000005221</t>
  </si>
  <si>
    <t>000005500</t>
  </si>
  <si>
    <t>000000584</t>
  </si>
  <si>
    <t>000000604</t>
  </si>
  <si>
    <t>000000613</t>
  </si>
  <si>
    <t>000004273</t>
  </si>
  <si>
    <t>000004274</t>
  </si>
  <si>
    <t>000006584</t>
  </si>
  <si>
    <t>000006592</t>
  </si>
  <si>
    <t>000034545</t>
  </si>
  <si>
    <t>000034840</t>
  </si>
  <si>
    <t>000036318</t>
  </si>
  <si>
    <t>000000850</t>
  </si>
  <si>
    <t>000001046</t>
  </si>
  <si>
    <t>000001108</t>
  </si>
  <si>
    <t>000001391</t>
  </si>
  <si>
    <t>000001393</t>
  </si>
  <si>
    <t>000000012</t>
  </si>
  <si>
    <t>000009036</t>
  </si>
  <si>
    <t>000000379</t>
  </si>
  <si>
    <t>000000395</t>
  </si>
  <si>
    <t>000004159</t>
  </si>
  <si>
    <t>000004160</t>
  </si>
  <si>
    <t>000045070</t>
  </si>
  <si>
    <t>000045343</t>
  </si>
  <si>
    <t>000009593</t>
  </si>
  <si>
    <t>000000799</t>
  </si>
  <si>
    <t>000000592</t>
  </si>
  <si>
    <t>000000594</t>
  </si>
  <si>
    <t>000000730</t>
  </si>
  <si>
    <t>000000608</t>
  </si>
  <si>
    <t>000000609</t>
  </si>
  <si>
    <t>000000326</t>
  </si>
  <si>
    <t>000000340</t>
  </si>
  <si>
    <t>000000341</t>
  </si>
  <si>
    <t>000001429</t>
  </si>
  <si>
    <t>000000359</t>
  </si>
  <si>
    <t>000000390</t>
  </si>
  <si>
    <t>000000392</t>
  </si>
  <si>
    <t>000000408</t>
  </si>
  <si>
    <t>000000437</t>
  </si>
  <si>
    <t>000000438</t>
  </si>
  <si>
    <t>000000486</t>
  </si>
  <si>
    <t>000000493</t>
  </si>
  <si>
    <t>000003783</t>
  </si>
  <si>
    <t>000003295</t>
  </si>
  <si>
    <t>000009477</t>
  </si>
  <si>
    <t>000000314</t>
  </si>
  <si>
    <t>000001436</t>
  </si>
  <si>
    <t>000001463</t>
  </si>
  <si>
    <t>000001514</t>
  </si>
  <si>
    <t>000001515</t>
  </si>
  <si>
    <t>000001550</t>
  </si>
  <si>
    <t>000000085</t>
  </si>
  <si>
    <t>000002016</t>
  </si>
  <si>
    <t>000000134</t>
  </si>
  <si>
    <t>000000136</t>
  </si>
  <si>
    <t>000000536</t>
  </si>
  <si>
    <t>000000851</t>
  </si>
  <si>
    <t>000000856</t>
  </si>
  <si>
    <t>000001995</t>
  </si>
  <si>
    <t>003733321</t>
  </si>
  <si>
    <t>003735785</t>
  </si>
  <si>
    <t>003738214</t>
  </si>
  <si>
    <t>003740688</t>
  </si>
  <si>
    <t>003744079</t>
  </si>
  <si>
    <t>003746378</t>
  </si>
  <si>
    <t>003748737</t>
  </si>
  <si>
    <t>003751130</t>
  </si>
  <si>
    <t>003753022</t>
  </si>
  <si>
    <t>003756311</t>
  </si>
  <si>
    <t>003758615</t>
  </si>
  <si>
    <t>003761023</t>
  </si>
  <si>
    <t>003763908</t>
  </si>
  <si>
    <t>003766388</t>
  </si>
  <si>
    <t>003768101</t>
  </si>
  <si>
    <t>003771254</t>
  </si>
  <si>
    <t>003773674</t>
  </si>
  <si>
    <t>003776057</t>
  </si>
  <si>
    <t>003778540</t>
  </si>
  <si>
    <t>003781034</t>
  </si>
  <si>
    <t>003784460</t>
  </si>
  <si>
    <t>003786771</t>
  </si>
  <si>
    <t>003789197</t>
  </si>
  <si>
    <t>003791742</t>
  </si>
  <si>
    <t>000640380</t>
  </si>
  <si>
    <t>000642253</t>
  </si>
  <si>
    <t>000645897</t>
  </si>
  <si>
    <t>000646468</t>
  </si>
  <si>
    <t>000647284</t>
  </si>
  <si>
    <t>000648390</t>
  </si>
  <si>
    <t>000652152</t>
  </si>
  <si>
    <t>000652646</t>
  </si>
  <si>
    <t>000652742</t>
  </si>
  <si>
    <t>000653533</t>
  </si>
  <si>
    <t>000654432</t>
  </si>
  <si>
    <t>000654694</t>
  </si>
  <si>
    <t>000658595</t>
  </si>
  <si>
    <t>000659095</t>
  </si>
  <si>
    <t>000661173</t>
  </si>
  <si>
    <t>000662744</t>
  </si>
  <si>
    <t>000664144</t>
  </si>
  <si>
    <t>000664757</t>
  </si>
  <si>
    <t>000665615</t>
  </si>
  <si>
    <t>000666706</t>
  </si>
  <si>
    <t>000669596</t>
  </si>
  <si>
    <t>000671303</t>
  </si>
  <si>
    <t>000672173</t>
  </si>
  <si>
    <t>000673266</t>
  </si>
  <si>
    <t>000673766</t>
  </si>
  <si>
    <t>000674379</t>
  </si>
  <si>
    <t>000677403</t>
  </si>
  <si>
    <t>000678268</t>
  </si>
  <si>
    <t>000679931</t>
  </si>
  <si>
    <t>000682173</t>
  </si>
  <si>
    <t>000682529</t>
  </si>
  <si>
    <t>000683350</t>
  </si>
  <si>
    <t>000684281</t>
  </si>
  <si>
    <t>000684534</t>
  </si>
  <si>
    <t>000688514</t>
  </si>
  <si>
    <t>000689036</t>
  </si>
  <si>
    <t>000689122</t>
  </si>
  <si>
    <t>000690495</t>
  </si>
  <si>
    <t>000692142</t>
  </si>
  <si>
    <t>000692586</t>
  </si>
  <si>
    <t>000699750</t>
  </si>
  <si>
    <t>000700556</t>
  </si>
  <si>
    <t>000700558</t>
  </si>
  <si>
    <t>000701740</t>
  </si>
  <si>
    <t>000702600</t>
  </si>
  <si>
    <t>000703314</t>
  </si>
  <si>
    <t>000703625</t>
  </si>
  <si>
    <t>000704075</t>
  </si>
  <si>
    <t>000706207</t>
  </si>
  <si>
    <t>000706528</t>
  </si>
  <si>
    <t>000707298</t>
  </si>
  <si>
    <t>000708130</t>
  </si>
  <si>
    <t>000708375</t>
  </si>
  <si>
    <t>000712041</t>
  </si>
  <si>
    <t>000712535</t>
  </si>
  <si>
    <t>000712623</t>
  </si>
  <si>
    <t>000713410</t>
  </si>
  <si>
    <t>000714310</t>
  </si>
  <si>
    <t>000718442</t>
  </si>
  <si>
    <t>000718956</t>
  </si>
  <si>
    <t>000719045</t>
  </si>
  <si>
    <t>000719870</t>
  </si>
  <si>
    <t>000721077</t>
  </si>
  <si>
    <t>000725011</t>
  </si>
  <si>
    <t>000725525</t>
  </si>
  <si>
    <t>000725527</t>
  </si>
  <si>
    <t>000725621</t>
  </si>
  <si>
    <t>000726913</t>
  </si>
  <si>
    <t>000728473</t>
  </si>
  <si>
    <t>000728891</t>
  </si>
  <si>
    <t>000735622</t>
  </si>
  <si>
    <t>000736416</t>
  </si>
  <si>
    <t>000736418</t>
  </si>
  <si>
    <t>000736544</t>
  </si>
  <si>
    <t>000737299</t>
  </si>
  <si>
    <t>000738137</t>
  </si>
  <si>
    <t>000738371</t>
  </si>
  <si>
    <t>000742008</t>
  </si>
  <si>
    <t>000742512</t>
  </si>
  <si>
    <t>000742609</t>
  </si>
  <si>
    <t>000743415</t>
  </si>
  <si>
    <t>000744544</t>
  </si>
  <si>
    <t>000748295</t>
  </si>
  <si>
    <t>000748799</t>
  </si>
  <si>
    <t>000748888</t>
  </si>
  <si>
    <t>000749706</t>
  </si>
  <si>
    <t>000750568</t>
  </si>
  <si>
    <t>000750808</t>
  </si>
  <si>
    <t>000754679</t>
  </si>
  <si>
    <t>000755167</t>
  </si>
  <si>
    <t>000755169</t>
  </si>
  <si>
    <t>000755260</t>
  </si>
  <si>
    <t>000756030</t>
  </si>
  <si>
    <t>000757162</t>
  </si>
  <si>
    <t>000761012</t>
  </si>
  <si>
    <t>000761525</t>
  </si>
  <si>
    <t>000761613</t>
  </si>
  <si>
    <t>000762922</t>
  </si>
  <si>
    <t>000764445</t>
  </si>
  <si>
    <t>000764865</t>
  </si>
  <si>
    <t>000771693</t>
  </si>
  <si>
    <t>000772486</t>
  </si>
  <si>
    <t>000772488</t>
  </si>
  <si>
    <t>000772632</t>
  </si>
  <si>
    <t>000773396</t>
  </si>
  <si>
    <t>000774251</t>
  </si>
  <si>
    <t>000774502</t>
  </si>
  <si>
    <t>000778106</t>
  </si>
  <si>
    <t>000778612</t>
  </si>
  <si>
    <t>000778613</t>
  </si>
  <si>
    <t>000778703</t>
  </si>
  <si>
    <t>000779483</t>
  </si>
  <si>
    <t>000780334</t>
  </si>
  <si>
    <t>000780568</t>
  </si>
  <si>
    <t>000784324</t>
  </si>
  <si>
    <t>000784823</t>
  </si>
  <si>
    <t>000784825</t>
  </si>
  <si>
    <t>000784916</t>
  </si>
  <si>
    <t>000785748</t>
  </si>
  <si>
    <t>000786605</t>
  </si>
  <si>
    <t>000786843</t>
  </si>
  <si>
    <t>000790710</t>
  </si>
  <si>
    <t>000791212</t>
  </si>
  <si>
    <t>000791214</t>
  </si>
  <si>
    <t>000791299</t>
  </si>
  <si>
    <t>000792144</t>
  </si>
  <si>
    <t>000793299</t>
  </si>
  <si>
    <t>000797329</t>
  </si>
  <si>
    <t>000797866</t>
  </si>
  <si>
    <t>000797868</t>
  </si>
  <si>
    <t>000014749</t>
  </si>
  <si>
    <t>000137594</t>
  </si>
  <si>
    <t>000309304</t>
  </si>
  <si>
    <t>000309512</t>
  </si>
  <si>
    <t>000309738</t>
  </si>
  <si>
    <t>000309966</t>
  </si>
  <si>
    <t>000310667</t>
  </si>
  <si>
    <t>000311210</t>
  </si>
  <si>
    <t>000311861</t>
  </si>
  <si>
    <t>000312574</t>
  </si>
  <si>
    <t>000313253</t>
  </si>
  <si>
    <t>000313534</t>
  </si>
  <si>
    <t>000313744</t>
  </si>
  <si>
    <t>000313956</t>
  </si>
  <si>
    <t>000314177</t>
  </si>
  <si>
    <t>000656732</t>
  </si>
  <si>
    <t>000660953</t>
  </si>
  <si>
    <t>000665130</t>
  </si>
  <si>
    <t>000665748</t>
  </si>
  <si>
    <t>000667829</t>
  </si>
  <si>
    <t>000669233</t>
  </si>
  <si>
    <t>000091556</t>
  </si>
  <si>
    <t>000091618</t>
  </si>
  <si>
    <t>000091709</t>
  </si>
  <si>
    <t>000092014</t>
  </si>
  <si>
    <t>000015977</t>
  </si>
  <si>
    <t>000016188</t>
  </si>
  <si>
    <t>000016508</t>
  </si>
  <si>
    <t>000016920</t>
  </si>
  <si>
    <t>000017142</t>
  </si>
  <si>
    <t>000017461</t>
  </si>
  <si>
    <t>000017660</t>
  </si>
  <si>
    <t>000018096</t>
  </si>
  <si>
    <t>000018413</t>
  </si>
  <si>
    <t>000018804</t>
  </si>
  <si>
    <t>000018998</t>
  </si>
  <si>
    <t>000019731</t>
  </si>
  <si>
    <t>006848693</t>
  </si>
  <si>
    <t>006849240</t>
  </si>
  <si>
    <t>006849427</t>
  </si>
  <si>
    <t>006849428</t>
  </si>
  <si>
    <t>006849584</t>
  </si>
  <si>
    <t>006850591</t>
  </si>
  <si>
    <t>006850838</t>
  </si>
  <si>
    <t>006850854</t>
  </si>
  <si>
    <t>006851198</t>
  </si>
  <si>
    <t>006851340</t>
  </si>
  <si>
    <t>006854541</t>
  </si>
  <si>
    <t>006856830</t>
  </si>
  <si>
    <t>006857380</t>
  </si>
  <si>
    <t>006857567</t>
  </si>
  <si>
    <t>006857721</t>
  </si>
  <si>
    <t>006858799</t>
  </si>
  <si>
    <t>006859070</t>
  </si>
  <si>
    <t>006859087</t>
  </si>
  <si>
    <t>006859419</t>
  </si>
  <si>
    <t>006859568</t>
  </si>
  <si>
    <t>006865352</t>
  </si>
  <si>
    <t>006865927</t>
  </si>
  <si>
    <t>006866130</t>
  </si>
  <si>
    <t>006866131</t>
  </si>
  <si>
    <t>006867382</t>
  </si>
  <si>
    <t>006867650</t>
  </si>
  <si>
    <t>006867668</t>
  </si>
  <si>
    <t>006868000</t>
  </si>
  <si>
    <t>006868140</t>
  </si>
  <si>
    <t>006871983</t>
  </si>
  <si>
    <t>006875411</t>
  </si>
  <si>
    <t>006875717</t>
  </si>
  <si>
    <t>006875718</t>
  </si>
  <si>
    <t>006875955</t>
  </si>
  <si>
    <t>006877796</t>
  </si>
  <si>
    <t>006878161</t>
  </si>
  <si>
    <t>006878182</t>
  </si>
  <si>
    <t>006878667</t>
  </si>
  <si>
    <t>006878870</t>
  </si>
  <si>
    <t>006884465</t>
  </si>
  <si>
    <t>006885182</t>
  </si>
  <si>
    <t>006887309</t>
  </si>
  <si>
    <t>006887800</t>
  </si>
  <si>
    <t>006888000</t>
  </si>
  <si>
    <t>006888001</t>
  </si>
  <si>
    <t>006888162</t>
  </si>
  <si>
    <t>006889239</t>
  </si>
  <si>
    <t>006889499</t>
  </si>
  <si>
    <t>006889516</t>
  </si>
  <si>
    <t>006889879</t>
  </si>
  <si>
    <t>006890022</t>
  </si>
  <si>
    <t>006893770</t>
  </si>
  <si>
    <t>006895706</t>
  </si>
  <si>
    <t>006896246</t>
  </si>
  <si>
    <t>006896432</t>
  </si>
  <si>
    <t>006896433</t>
  </si>
  <si>
    <t>006897576</t>
  </si>
  <si>
    <t>006897839</t>
  </si>
  <si>
    <t>006897855</t>
  </si>
  <si>
    <t>006898204</t>
  </si>
  <si>
    <t>006898355</t>
  </si>
  <si>
    <t>006901683</t>
  </si>
  <si>
    <t>006902593</t>
  </si>
  <si>
    <t>006904050</t>
  </si>
  <si>
    <t>006904630</t>
  </si>
  <si>
    <t>006904826</t>
  </si>
  <si>
    <t>006904827</t>
  </si>
  <si>
    <t>006904984</t>
  </si>
  <si>
    <t>006906097</t>
  </si>
  <si>
    <t>006906375</t>
  </si>
  <si>
    <t>006906396</t>
  </si>
  <si>
    <t>006906733</t>
  </si>
  <si>
    <t>006906893</t>
  </si>
  <si>
    <t>006910321</t>
  </si>
  <si>
    <t>006910739</t>
  </si>
  <si>
    <t>006913425</t>
  </si>
  <si>
    <t>006914357</t>
  </si>
  <si>
    <t>006914663</t>
  </si>
  <si>
    <t>006914664</t>
  </si>
  <si>
    <t>006914937</t>
  </si>
  <si>
    <t>006916960</t>
  </si>
  <si>
    <t>006917353</t>
  </si>
  <si>
    <t>006917371</t>
  </si>
  <si>
    <t>006917838</t>
  </si>
  <si>
    <t>006918030</t>
  </si>
  <si>
    <t>006923796</t>
  </si>
  <si>
    <t>006924608</t>
  </si>
  <si>
    <t>006926700</t>
  </si>
  <si>
    <t>006927223</t>
  </si>
  <si>
    <t>006927414</t>
  </si>
  <si>
    <t>006927415</t>
  </si>
  <si>
    <t>006927573</t>
  </si>
  <si>
    <t>006928609</t>
  </si>
  <si>
    <t>006928848</t>
  </si>
  <si>
    <t>006928863</t>
  </si>
  <si>
    <t>006929215</t>
  </si>
  <si>
    <t>006929351</t>
  </si>
  <si>
    <t>006932628</t>
  </si>
  <si>
    <t>006932992</t>
  </si>
  <si>
    <t>006934893</t>
  </si>
  <si>
    <t>006935412</t>
  </si>
  <si>
    <t>006935596</t>
  </si>
  <si>
    <t>006935597</t>
  </si>
  <si>
    <t>006935743</t>
  </si>
  <si>
    <t>006936746</t>
  </si>
  <si>
    <t>006936995</t>
  </si>
  <si>
    <t>006937008</t>
  </si>
  <si>
    <t>006937345</t>
  </si>
  <si>
    <t>006937494</t>
  </si>
  <si>
    <t>006940833</t>
  </si>
  <si>
    <t>006941259</t>
  </si>
  <si>
    <t>006943183</t>
  </si>
  <si>
    <t>006943715</t>
  </si>
  <si>
    <t>006943906</t>
  </si>
  <si>
    <t>006943907</t>
  </si>
  <si>
    <t>006945143</t>
  </si>
  <si>
    <t>006945406</t>
  </si>
  <si>
    <t>006945425</t>
  </si>
  <si>
    <t>006945764</t>
  </si>
  <si>
    <t>006949364</t>
  </si>
  <si>
    <t>006949773</t>
  </si>
  <si>
    <t>006951742</t>
  </si>
  <si>
    <t>006952290</t>
  </si>
  <si>
    <t>006952502</t>
  </si>
  <si>
    <t>006952503</t>
  </si>
  <si>
    <t>006953721</t>
  </si>
  <si>
    <t>006954000</t>
  </si>
  <si>
    <t>006954019</t>
  </si>
  <si>
    <t>006954381</t>
  </si>
  <si>
    <t>006954532</t>
  </si>
  <si>
    <t>006958072</t>
  </si>
  <si>
    <t>006958443</t>
  </si>
  <si>
    <t>006961006</t>
  </si>
  <si>
    <t>006961901</t>
  </si>
  <si>
    <t>006962186</t>
  </si>
  <si>
    <t>006962187</t>
  </si>
  <si>
    <t>006962434</t>
  </si>
  <si>
    <t>006964213</t>
  </si>
  <si>
    <t>006964582</t>
  </si>
  <si>
    <t>006964607</t>
  </si>
  <si>
    <t>006965089</t>
  </si>
  <si>
    <t>006965285</t>
  </si>
  <si>
    <t>006970937</t>
  </si>
  <si>
    <t>006971650</t>
  </si>
  <si>
    <t>006973767</t>
  </si>
  <si>
    <t>006974329</t>
  </si>
  <si>
    <t>006974509</t>
  </si>
  <si>
    <t>006974659</t>
  </si>
  <si>
    <t>006975689</t>
  </si>
  <si>
    <t>006975948</t>
  </si>
  <si>
    <t>006975967</t>
  </si>
  <si>
    <t>006976304</t>
  </si>
  <si>
    <t>006976440</t>
  </si>
  <si>
    <t>006979803</t>
  </si>
  <si>
    <t>006980218</t>
  </si>
  <si>
    <t>006982083</t>
  </si>
  <si>
    <t>006982597</t>
  </si>
  <si>
    <t>006982782</t>
  </si>
  <si>
    <t>006982783</t>
  </si>
  <si>
    <t>006982937</t>
  </si>
  <si>
    <t>006983910</t>
  </si>
  <si>
    <t>006984184</t>
  </si>
  <si>
    <t>006984655</t>
  </si>
  <si>
    <t>006988009</t>
  </si>
  <si>
    <t>006990368</t>
  </si>
  <si>
    <t>006990913</t>
  </si>
  <si>
    <t>006991107</t>
  </si>
  <si>
    <t>006991108</t>
  </si>
  <si>
    <t>006991251</t>
  </si>
  <si>
    <t>006992292</t>
  </si>
  <si>
    <t>006992560</t>
  </si>
  <si>
    <t>006992865</t>
  </si>
  <si>
    <t>006993011</t>
  </si>
  <si>
    <t>006996262</t>
  </si>
  <si>
    <t>006996633</t>
  </si>
  <si>
    <t>006998587</t>
  </si>
  <si>
    <t>006999166</t>
  </si>
  <si>
    <t>006999358</t>
  </si>
  <si>
    <t>006999359</t>
  </si>
  <si>
    <t>006999523</t>
  </si>
  <si>
    <t>007000610</t>
  </si>
  <si>
    <t>007000871</t>
  </si>
  <si>
    <t>007000888</t>
  </si>
  <si>
    <t>007001232</t>
  </si>
  <si>
    <t>007001366</t>
  </si>
  <si>
    <t>007004905</t>
  </si>
  <si>
    <t>007007845</t>
  </si>
  <si>
    <t>007008724</t>
  </si>
  <si>
    <t>007009022</t>
  </si>
  <si>
    <t>007009023</t>
  </si>
  <si>
    <t>007009264</t>
  </si>
  <si>
    <t>007011035</t>
  </si>
  <si>
    <t>007011390</t>
  </si>
  <si>
    <t>007011412</t>
  </si>
  <si>
    <t>007011890</t>
  </si>
  <si>
    <t>007012098</t>
  </si>
  <si>
    <t>007017705</t>
  </si>
  <si>
    <t>007018413</t>
  </si>
  <si>
    <t>007020417</t>
  </si>
  <si>
    <t>007020928</t>
  </si>
  <si>
    <t>007021133</t>
  </si>
  <si>
    <t>007021134</t>
  </si>
  <si>
    <t>007021280</t>
  </si>
  <si>
    <t>007022300</t>
  </si>
  <si>
    <t>007022557</t>
  </si>
  <si>
    <t>007022572</t>
  </si>
  <si>
    <t>007022910</t>
  </si>
  <si>
    <t>007023049</t>
  </si>
  <si>
    <t>007026450</t>
  </si>
  <si>
    <t>007026840</t>
  </si>
  <si>
    <t>007028747</t>
  </si>
  <si>
    <t>007029268</t>
  </si>
  <si>
    <t>007029445</t>
  </si>
  <si>
    <t>007029446</t>
  </si>
  <si>
    <t>007029589</t>
  </si>
  <si>
    <t>007030567</t>
  </si>
  <si>
    <t>007030822</t>
  </si>
  <si>
    <t>007031315</t>
  </si>
  <si>
    <t>007034704</t>
  </si>
  <si>
    <t>007035094</t>
  </si>
  <si>
    <t>007037578</t>
  </si>
  <si>
    <t>007037782</t>
  </si>
  <si>
    <t>007037783</t>
  </si>
  <si>
    <t>007037950</t>
  </si>
  <si>
    <t>007038973</t>
  </si>
  <si>
    <t>007039237</t>
  </si>
  <si>
    <t>007039257</t>
  </si>
  <si>
    <t>007039598</t>
  </si>
  <si>
    <t>007039745</t>
  </si>
  <si>
    <t>007043226</t>
  </si>
  <si>
    <t>007043674</t>
  </si>
  <si>
    <t>007045658</t>
  </si>
  <si>
    <t>007046224</t>
  </si>
  <si>
    <t>007046403</t>
  </si>
  <si>
    <t>007046404</t>
  </si>
  <si>
    <t>007046558</t>
  </si>
  <si>
    <t>007047661</t>
  </si>
  <si>
    <t>007047930</t>
  </si>
  <si>
    <t>007047944</t>
  </si>
  <si>
    <t>007048288</t>
  </si>
  <si>
    <t>007048422</t>
  </si>
  <si>
    <t>007052013</t>
  </si>
  <si>
    <t>007052419</t>
  </si>
  <si>
    <t>003767159</t>
  </si>
  <si>
    <t>003776947</t>
  </si>
  <si>
    <t>003784609</t>
  </si>
  <si>
    <t>003797555</t>
  </si>
  <si>
    <t>003807789</t>
  </si>
  <si>
    <t>003818992</t>
  </si>
  <si>
    <t>003830890</t>
  </si>
  <si>
    <t>003843877</t>
  </si>
  <si>
    <t>003854592</t>
  </si>
  <si>
    <t>003870558</t>
  </si>
  <si>
    <t>002255345</t>
  </si>
  <si>
    <t>002267271</t>
  </si>
  <si>
    <t>002269375</t>
  </si>
  <si>
    <t>002279982</t>
  </si>
  <si>
    <t>002281595</t>
  </si>
  <si>
    <t>000001003</t>
  </si>
  <si>
    <t>002288028</t>
  </si>
  <si>
    <t>000001023</t>
  </si>
  <si>
    <t>002295994</t>
  </si>
  <si>
    <t>002296887</t>
  </si>
  <si>
    <t>002306368</t>
  </si>
  <si>
    <t>002317086</t>
  </si>
  <si>
    <t>002325218</t>
  </si>
  <si>
    <t>002335684</t>
  </si>
  <si>
    <t>000018900</t>
  </si>
  <si>
    <t>000019103</t>
  </si>
  <si>
    <t>000019104</t>
  </si>
  <si>
    <t>000019112</t>
  </si>
  <si>
    <t>000019113</t>
  </si>
  <si>
    <t>000019379</t>
  </si>
  <si>
    <t>000019382</t>
  </si>
  <si>
    <t>000019383</t>
  </si>
  <si>
    <t>000019384</t>
  </si>
  <si>
    <t>000019386</t>
  </si>
  <si>
    <t>000019388</t>
  </si>
  <si>
    <t>000019389</t>
  </si>
  <si>
    <t>000019390</t>
  </si>
  <si>
    <t>000019391</t>
  </si>
  <si>
    <t>000019392</t>
  </si>
  <si>
    <t>000019393</t>
  </si>
  <si>
    <t>000019394</t>
  </si>
  <si>
    <t>000019395</t>
  </si>
  <si>
    <t>000019396</t>
  </si>
  <si>
    <t>000019397</t>
  </si>
  <si>
    <t>000019398</t>
  </si>
  <si>
    <t>000019399</t>
  </si>
  <si>
    <t>000019400</t>
  </si>
  <si>
    <t>000019401</t>
  </si>
  <si>
    <t>000019402</t>
  </si>
  <si>
    <t>000019410</t>
  </si>
  <si>
    <t>000019573</t>
  </si>
  <si>
    <t>000019596</t>
  </si>
  <si>
    <t>000019597</t>
  </si>
  <si>
    <t>000019788</t>
  </si>
  <si>
    <t>000019789</t>
  </si>
  <si>
    <t>000020240</t>
  </si>
  <si>
    <t>000020445</t>
  </si>
  <si>
    <t>000020450</t>
  </si>
  <si>
    <t>000020453</t>
  </si>
  <si>
    <t>000020457</t>
  </si>
  <si>
    <t>000020466</t>
  </si>
  <si>
    <t>000020469</t>
  </si>
  <si>
    <t>000020470</t>
  </si>
  <si>
    <t>000020473</t>
  </si>
  <si>
    <t>000020475</t>
  </si>
  <si>
    <t>000020505</t>
  </si>
  <si>
    <t>000020506</t>
  </si>
  <si>
    <t>000020514</t>
  </si>
  <si>
    <t>000020677</t>
  </si>
  <si>
    <t>000021701</t>
  </si>
  <si>
    <t>000021703</t>
  </si>
  <si>
    <t>000021895</t>
  </si>
  <si>
    <t>000021896</t>
  </si>
  <si>
    <t>000021898</t>
  </si>
  <si>
    <t>000021901</t>
  </si>
  <si>
    <t>000021902</t>
  </si>
  <si>
    <t>000021904</t>
  </si>
  <si>
    <t>000021905</t>
  </si>
  <si>
    <t>000022049</t>
  </si>
  <si>
    <t>000022095</t>
  </si>
  <si>
    <t>000022109</t>
  </si>
  <si>
    <t>000022178</t>
  </si>
  <si>
    <t>000022179</t>
  </si>
  <si>
    <t>000022365</t>
  </si>
  <si>
    <t>000022367</t>
  </si>
  <si>
    <t>000022370</t>
  </si>
  <si>
    <t>000022394</t>
  </si>
  <si>
    <t>000022622</t>
  </si>
  <si>
    <t>000022623</t>
  </si>
  <si>
    <t>000022715</t>
  </si>
  <si>
    <t>000022983</t>
  </si>
  <si>
    <t>000023183</t>
  </si>
  <si>
    <t>000023184</t>
  </si>
  <si>
    <t>000023185</t>
  </si>
  <si>
    <t>000023186</t>
  </si>
  <si>
    <t>000023187</t>
  </si>
  <si>
    <t>000023369</t>
  </si>
  <si>
    <t>000023370</t>
  </si>
  <si>
    <t>000023372</t>
  </si>
  <si>
    <t>001680554</t>
  </si>
  <si>
    <t>000001410</t>
  </si>
  <si>
    <t>001684933</t>
  </si>
  <si>
    <t>001685079</t>
  </si>
  <si>
    <t>001689214</t>
  </si>
  <si>
    <t>001689215</t>
  </si>
  <si>
    <t>001695102</t>
  </si>
  <si>
    <t>001695914</t>
  </si>
  <si>
    <t>001702677</t>
  </si>
  <si>
    <t>001708410</t>
  </si>
  <si>
    <t>001714748</t>
  </si>
  <si>
    <t>001715798</t>
  </si>
  <si>
    <t>001720535</t>
  </si>
  <si>
    <t>001722507</t>
  </si>
  <si>
    <t>001729156</t>
  </si>
  <si>
    <t>001729157</t>
  </si>
  <si>
    <t>001737636</t>
  </si>
  <si>
    <t>000675359</t>
  </si>
  <si>
    <t>000675360</t>
  </si>
  <si>
    <t>000675361</t>
  </si>
  <si>
    <t>000675362</t>
  </si>
  <si>
    <t>000679832</t>
  </si>
  <si>
    <t>000000263</t>
  </si>
  <si>
    <t>000000053</t>
  </si>
  <si>
    <t>000000055</t>
  </si>
  <si>
    <t>000000622</t>
  </si>
  <si>
    <t>000027263</t>
  </si>
  <si>
    <t>000000639</t>
  </si>
  <si>
    <t>000000640</t>
  </si>
  <si>
    <t>000000641</t>
  </si>
  <si>
    <t>000002788</t>
  </si>
  <si>
    <t>000002789</t>
  </si>
  <si>
    <t>000000032</t>
  </si>
  <si>
    <t>000000601</t>
  </si>
  <si>
    <t>000000602</t>
  </si>
  <si>
    <t>000000677</t>
  </si>
  <si>
    <t>000000071</t>
  </si>
  <si>
    <t>000000232</t>
  </si>
  <si>
    <t>000000233</t>
  </si>
  <si>
    <t>000000781</t>
  </si>
  <si>
    <t>000000428</t>
  </si>
  <si>
    <t>000000475</t>
  </si>
  <si>
    <t>000000500</t>
  </si>
  <si>
    <t>000000039</t>
  </si>
  <si>
    <t>000000040</t>
  </si>
  <si>
    <t>000001709</t>
  </si>
  <si>
    <t>000001724</t>
  </si>
  <si>
    <t>000001741</t>
  </si>
  <si>
    <t>000001818</t>
  </si>
  <si>
    <t>000003907</t>
  </si>
  <si>
    <t>000000452</t>
  </si>
  <si>
    <t>000000453</t>
  </si>
  <si>
    <t>000001014</t>
  </si>
  <si>
    <t>000000928</t>
  </si>
  <si>
    <t>000000945</t>
  </si>
  <si>
    <t>000000946</t>
  </si>
  <si>
    <t>000000947</t>
  </si>
  <si>
    <t>000001356</t>
  </si>
  <si>
    <t>000001360</t>
  </si>
  <si>
    <t>000001431</t>
  </si>
  <si>
    <t>000000653</t>
  </si>
  <si>
    <t>000001298</t>
  </si>
  <si>
    <t>000001754</t>
  </si>
  <si>
    <t>000001755</t>
  </si>
  <si>
    <t>000001756</t>
  </si>
  <si>
    <t>000001757</t>
  </si>
  <si>
    <t>000001764</t>
  </si>
  <si>
    <t>000001821</t>
  </si>
  <si>
    <t>000055186</t>
  </si>
  <si>
    <t>000001952</t>
  </si>
  <si>
    <t>000001954</t>
  </si>
  <si>
    <t>000001962</t>
  </si>
  <si>
    <t>000001017</t>
  </si>
  <si>
    <t>000001047</t>
  </si>
  <si>
    <t>000001133</t>
  </si>
  <si>
    <t>000001135</t>
  </si>
  <si>
    <t>000004003</t>
  </si>
  <si>
    <t>000004004</t>
  </si>
  <si>
    <t>000004065</t>
  </si>
  <si>
    <t>000004176</t>
  </si>
  <si>
    <t>000004177</t>
  </si>
  <si>
    <t>000002138</t>
  </si>
  <si>
    <t>000002144</t>
  </si>
  <si>
    <t>000002172</t>
  </si>
  <si>
    <t>000002341</t>
  </si>
  <si>
    <t>000002342</t>
  </si>
  <si>
    <t>000000421</t>
  </si>
  <si>
    <t>000000116</t>
  </si>
  <si>
    <t>000000126</t>
  </si>
  <si>
    <t>000000148</t>
  </si>
  <si>
    <t>000000149</t>
  </si>
  <si>
    <t>000000161</t>
  </si>
  <si>
    <t>000017363</t>
  </si>
  <si>
    <t>000017364</t>
  </si>
  <si>
    <t>000017366</t>
  </si>
  <si>
    <t>000008968</t>
  </si>
  <si>
    <t>000009847</t>
  </si>
  <si>
    <t>000009866</t>
  </si>
  <si>
    <t>000003868</t>
  </si>
  <si>
    <t>000000561</t>
  </si>
  <si>
    <t>000004559</t>
  </si>
  <si>
    <t>000104301</t>
  </si>
  <si>
    <t>000104302</t>
  </si>
  <si>
    <t>000001218</t>
  </si>
  <si>
    <t>000000963</t>
  </si>
  <si>
    <t>000000996</t>
  </si>
  <si>
    <t>000001054</t>
  </si>
  <si>
    <t>000001547</t>
  </si>
  <si>
    <t>000001548</t>
  </si>
  <si>
    <t>000001568</t>
  </si>
  <si>
    <t>000000018</t>
  </si>
  <si>
    <t>000000019</t>
  </si>
  <si>
    <t>000004661</t>
  </si>
  <si>
    <t>000004662</t>
  </si>
  <si>
    <t>000000045</t>
  </si>
  <si>
    <t>000000062</t>
  </si>
  <si>
    <t>000000063</t>
  </si>
  <si>
    <t>000002949</t>
  </si>
  <si>
    <t>000002952</t>
  </si>
  <si>
    <t>000002953</t>
  </si>
  <si>
    <t>000002954</t>
  </si>
  <si>
    <t>000003103</t>
  </si>
  <si>
    <t>000003104</t>
  </si>
  <si>
    <t>000005259</t>
  </si>
  <si>
    <t>000005265</t>
  </si>
  <si>
    <t>000005313</t>
  </si>
  <si>
    <t>000006151</t>
  </si>
  <si>
    <t>000004492</t>
  </si>
  <si>
    <t>000008986</t>
  </si>
  <si>
    <t>000009013</t>
  </si>
  <si>
    <t>000009014</t>
  </si>
  <si>
    <t>000009015</t>
  </si>
  <si>
    <t>000009120</t>
  </si>
  <si>
    <t>000009176</t>
  </si>
  <si>
    <t>000009177</t>
  </si>
  <si>
    <t>000010398</t>
  </si>
  <si>
    <t>000008092</t>
  </si>
  <si>
    <t>000008097</t>
  </si>
  <si>
    <t>000008171</t>
  </si>
  <si>
    <t>000008176</t>
  </si>
  <si>
    <t>000001591</t>
  </si>
  <si>
    <t>000006536</t>
  </si>
  <si>
    <t>000006542</t>
  </si>
  <si>
    <t>000001384</t>
  </si>
  <si>
    <t>000002000</t>
  </si>
  <si>
    <t>000000489</t>
  </si>
  <si>
    <t>000000212</t>
  </si>
  <si>
    <t>000000477</t>
  </si>
  <si>
    <t>000002557</t>
  </si>
  <si>
    <t>000003734</t>
  </si>
  <si>
    <t>000006034</t>
  </si>
  <si>
    <t>000055996</t>
  </si>
  <si>
    <t>000024113</t>
  </si>
  <si>
    <t>000024224</t>
  </si>
  <si>
    <t>000024257</t>
  </si>
  <si>
    <t>000024287</t>
  </si>
  <si>
    <t>000024322</t>
  </si>
  <si>
    <t>000024323</t>
  </si>
  <si>
    <t>000024331</t>
  </si>
  <si>
    <t>000024335</t>
  </si>
  <si>
    <t>000024336</t>
  </si>
  <si>
    <t>000024462</t>
  </si>
  <si>
    <t>000001487</t>
  </si>
  <si>
    <t>000001318</t>
  </si>
  <si>
    <t>000001400</t>
  </si>
  <si>
    <t>000001402</t>
  </si>
  <si>
    <t>000009650</t>
  </si>
  <si>
    <t>000002509</t>
  </si>
  <si>
    <t>000033882</t>
  </si>
  <si>
    <t>000035248</t>
  </si>
  <si>
    <t>000035249</t>
  </si>
  <si>
    <t>000035387</t>
  </si>
  <si>
    <t>000035388</t>
  </si>
  <si>
    <t>000035633</t>
  </si>
  <si>
    <t>000035890</t>
  </si>
  <si>
    <t>000004005</t>
  </si>
  <si>
    <t>000002019</t>
  </si>
  <si>
    <t>000002061</t>
  </si>
  <si>
    <t>000002062</t>
  </si>
  <si>
    <t>000002178</t>
  </si>
  <si>
    <t>000002181</t>
  </si>
  <si>
    <t>000000150</t>
  </si>
  <si>
    <t>000002252</t>
  </si>
  <si>
    <t>000029268</t>
  </si>
  <si>
    <t>000029269</t>
  </si>
  <si>
    <t>000029432</t>
  </si>
  <si>
    <t>000029433</t>
  </si>
  <si>
    <t>000029434</t>
  </si>
  <si>
    <t>000034459</t>
  </si>
  <si>
    <t>000034465</t>
  </si>
  <si>
    <t>000008531</t>
  </si>
  <si>
    <t>000001938</t>
  </si>
  <si>
    <t>000001081</t>
  </si>
  <si>
    <t>000000217</t>
  </si>
  <si>
    <t>000000013</t>
  </si>
  <si>
    <t>000001683</t>
  </si>
  <si>
    <t>000000430</t>
  </si>
  <si>
    <t>000004396</t>
  </si>
  <si>
    <t>000004397</t>
  </si>
  <si>
    <t>000000321</t>
  </si>
  <si>
    <t>000000324</t>
  </si>
  <si>
    <t>000018300</t>
  </si>
  <si>
    <t>000018379</t>
  </si>
  <si>
    <t>000000768</t>
  </si>
  <si>
    <t>000000835</t>
  </si>
  <si>
    <t>000003619</t>
  </si>
  <si>
    <t>000000644</t>
  </si>
  <si>
    <t>000000646</t>
  </si>
  <si>
    <t>000000278</t>
  </si>
  <si>
    <t>000000279</t>
  </si>
  <si>
    <t>000020444</t>
  </si>
  <si>
    <t>000000046</t>
  </si>
  <si>
    <t>000000052</t>
  </si>
  <si>
    <t>000000102</t>
  </si>
  <si>
    <t>000000407</t>
  </si>
  <si>
    <t>000000222</t>
  </si>
  <si>
    <t>000008018</t>
  </si>
  <si>
    <t>000079010</t>
  </si>
  <si>
    <t>000000328</t>
  </si>
  <si>
    <t>000000411</t>
  </si>
  <si>
    <t>000020684</t>
  </si>
  <si>
    <t>000000485</t>
  </si>
  <si>
    <t>000000028</t>
  </si>
  <si>
    <t>000006353</t>
  </si>
  <si>
    <t>000004406</t>
  </si>
  <si>
    <t>000000455</t>
  </si>
  <si>
    <t>000002123</t>
  </si>
  <si>
    <t>000000353</t>
  </si>
  <si>
    <t>000000145</t>
  </si>
  <si>
    <t>000019519</t>
  </si>
  <si>
    <t>000019520</t>
  </si>
  <si>
    <t>000005055</t>
  </si>
  <si>
    <t>000006168</t>
  </si>
  <si>
    <t>000006292</t>
  </si>
  <si>
    <t>000006331</t>
  </si>
  <si>
    <t>000028281</t>
  </si>
  <si>
    <t>000028282</t>
  </si>
  <si>
    <t>000028283</t>
  </si>
  <si>
    <t>000012306</t>
  </si>
  <si>
    <t>000002284</t>
  </si>
  <si>
    <t>000000344</t>
  </si>
  <si>
    <t>000000350</t>
  </si>
  <si>
    <t>000032408</t>
  </si>
  <si>
    <t>000003368</t>
  </si>
  <si>
    <t>000001153</t>
  </si>
  <si>
    <t>000000088</t>
  </si>
  <si>
    <t>000009305</t>
  </si>
  <si>
    <t>000109154</t>
  </si>
  <si>
    <t>000004935</t>
  </si>
  <si>
    <t>000010063</t>
  </si>
  <si>
    <t>000010402</t>
  </si>
  <si>
    <t>000002912</t>
  </si>
  <si>
    <t>000000816</t>
  </si>
  <si>
    <t>000000825</t>
  </si>
  <si>
    <t>000000826</t>
  </si>
  <si>
    <t>000000319</t>
  </si>
  <si>
    <t>000000320</t>
  </si>
  <si>
    <t>000000322</t>
  </si>
  <si>
    <t>000001329</t>
  </si>
  <si>
    <t>000054435</t>
  </si>
  <si>
    <t>000001671</t>
  </si>
  <si>
    <t>000003519</t>
  </si>
  <si>
    <t>000012786</t>
  </si>
  <si>
    <t>000085626</t>
  </si>
  <si>
    <t>000006386</t>
  </si>
  <si>
    <t>000000241</t>
  </si>
  <si>
    <t>000000215</t>
  </si>
  <si>
    <t>000000491</t>
  </si>
  <si>
    <t>000000564</t>
  </si>
  <si>
    <t>000000565</t>
  </si>
  <si>
    <t>000000660</t>
  </si>
  <si>
    <t>000001799</t>
  </si>
  <si>
    <t>000001805</t>
  </si>
  <si>
    <t>000001806</t>
  </si>
  <si>
    <t>000001893</t>
  </si>
  <si>
    <t>000001510</t>
  </si>
  <si>
    <t>000001534</t>
  </si>
  <si>
    <t>000005484</t>
  </si>
  <si>
    <t>000005612</t>
  </si>
  <si>
    <t>000024269</t>
  </si>
  <si>
    <t>000025242</t>
  </si>
  <si>
    <t>000004401</t>
  </si>
  <si>
    <t>000008740</t>
  </si>
  <si>
    <t>000008834</t>
  </si>
  <si>
    <t>000000427</t>
  </si>
  <si>
    <t>000001852</t>
  </si>
  <si>
    <t>000001886</t>
  </si>
  <si>
    <t>000004510</t>
  </si>
  <si>
    <t>000001160</t>
  </si>
  <si>
    <t>000000447</t>
  </si>
  <si>
    <t>000000515</t>
  </si>
  <si>
    <t>000019595</t>
  </si>
  <si>
    <t>000008710</t>
  </si>
  <si>
    <t>000158453</t>
  </si>
  <si>
    <t>000158456</t>
  </si>
  <si>
    <t>000000855</t>
  </si>
  <si>
    <t>000003728</t>
  </si>
  <si>
    <t>000000192</t>
  </si>
  <si>
    <t>000000194</t>
  </si>
  <si>
    <t>000000077</t>
  </si>
  <si>
    <t>000000089</t>
  </si>
  <si>
    <t>000000090</t>
  </si>
  <si>
    <t>000001261</t>
  </si>
  <si>
    <t>000001269</t>
  </si>
  <si>
    <t>000001145</t>
  </si>
  <si>
    <t>000001157</t>
  </si>
  <si>
    <t>000000400</t>
  </si>
  <si>
    <t>000005971</t>
  </si>
  <si>
    <t>000018392</t>
  </si>
  <si>
    <t>000018400</t>
  </si>
  <si>
    <t>000018450</t>
  </si>
  <si>
    <t>000018451</t>
  </si>
  <si>
    <t>000052329</t>
  </si>
  <si>
    <t>000001273</t>
  </si>
  <si>
    <t>000000859</t>
  </si>
  <si>
    <t>000000860</t>
  </si>
  <si>
    <t>000000861</t>
  </si>
  <si>
    <t>000000941</t>
  </si>
  <si>
    <t>000000942</t>
  </si>
  <si>
    <t>000000174</t>
  </si>
  <si>
    <t>000000685</t>
  </si>
  <si>
    <t>000005163</t>
  </si>
  <si>
    <t>000007155</t>
  </si>
  <si>
    <t>000000031</t>
  </si>
  <si>
    <t>000002420</t>
  </si>
  <si>
    <t>000009440</t>
  </si>
  <si>
    <t>000000209</t>
  </si>
  <si>
    <t>002022040</t>
  </si>
  <si>
    <t>000000607</t>
  </si>
  <si>
    <t>000002197</t>
  </si>
  <si>
    <t>000005340</t>
  </si>
  <si>
    <t>000005446</t>
  </si>
  <si>
    <t>000000870</t>
  </si>
  <si>
    <t>000000461</t>
  </si>
  <si>
    <t>000000462</t>
  </si>
  <si>
    <t>000000483</t>
  </si>
  <si>
    <t>000000503</t>
  </si>
  <si>
    <t>000000508</t>
  </si>
  <si>
    <t>000000509</t>
  </si>
  <si>
    <t>000003435</t>
  </si>
  <si>
    <t>000003436</t>
  </si>
  <si>
    <t>000021114</t>
  </si>
  <si>
    <t>000001083</t>
  </si>
  <si>
    <t>000001250</t>
  </si>
  <si>
    <t>000001302</t>
  </si>
  <si>
    <t>000020386</t>
  </si>
  <si>
    <t>000000373</t>
  </si>
  <si>
    <t>000001469</t>
  </si>
  <si>
    <t>000001461</t>
  </si>
  <si>
    <t>000032845</t>
  </si>
  <si>
    <t>000044444</t>
  </si>
  <si>
    <t>000044463</t>
  </si>
  <si>
    <t>000139374</t>
  </si>
  <si>
    <t>000000131</t>
  </si>
  <si>
    <t>000000186</t>
  </si>
  <si>
    <t>000000004</t>
  </si>
  <si>
    <t>000066194</t>
  </si>
  <si>
    <t>000000822</t>
  </si>
  <si>
    <t>000000890</t>
  </si>
  <si>
    <t>000006665</t>
  </si>
  <si>
    <t>000006666</t>
  </si>
  <si>
    <t>000001314</t>
  </si>
  <si>
    <t>000000405</t>
  </si>
  <si>
    <t>000000614</t>
  </si>
  <si>
    <t>000000617</t>
  </si>
  <si>
    <t>000068490</t>
  </si>
  <si>
    <t>000068732</t>
  </si>
  <si>
    <t>000000005</t>
  </si>
  <si>
    <t>000000047</t>
  </si>
  <si>
    <t>000000048</t>
  </si>
  <si>
    <t>000032957</t>
  </si>
  <si>
    <t>000003081</t>
  </si>
  <si>
    <t>000007540</t>
  </si>
  <si>
    <t>000003215</t>
  </si>
  <si>
    <t>000000670</t>
  </si>
  <si>
    <t>000000671</t>
  </si>
  <si>
    <t>000000672</t>
  </si>
  <si>
    <t>000000694</t>
  </si>
  <si>
    <t>000000695</t>
  </si>
  <si>
    <t>000000706</t>
  </si>
  <si>
    <t>000000749</t>
  </si>
  <si>
    <t>000000750</t>
  </si>
  <si>
    <t>000000751</t>
  </si>
  <si>
    <t>000010718</t>
  </si>
  <si>
    <t>000010719</t>
  </si>
  <si>
    <t>000010722</t>
  </si>
  <si>
    <t>000023864</t>
  </si>
  <si>
    <t>000000938</t>
  </si>
  <si>
    <t>000004368</t>
  </si>
  <si>
    <t>000013835</t>
  </si>
  <si>
    <t>000000619</t>
  </si>
  <si>
    <t>000053494</t>
  </si>
  <si>
    <t>000053496</t>
  </si>
  <si>
    <t>000053545</t>
  </si>
  <si>
    <t>000053842</t>
  </si>
  <si>
    <t>000000385</t>
  </si>
  <si>
    <t>000000634</t>
  </si>
  <si>
    <t>000000699</t>
  </si>
  <si>
    <t>000000705</t>
  </si>
  <si>
    <t>000000226</t>
  </si>
  <si>
    <t>000000227</t>
  </si>
  <si>
    <t>000000228</t>
  </si>
  <si>
    <t>000011637</t>
  </si>
  <si>
    <t>000011638</t>
  </si>
  <si>
    <t>000011873</t>
  </si>
  <si>
    <t>000011874</t>
  </si>
  <si>
    <t>000005099</t>
  </si>
  <si>
    <t>639992764</t>
  </si>
  <si>
    <t>000021140</t>
  </si>
  <si>
    <t>000021141</t>
  </si>
  <si>
    <t>000021207</t>
  </si>
  <si>
    <t>000021232</t>
  </si>
  <si>
    <t>000001251</t>
  </si>
  <si>
    <t>000000199</t>
  </si>
  <si>
    <t>000000200</t>
  </si>
  <si>
    <t>000000755</t>
  </si>
  <si>
    <t>000000429</t>
  </si>
  <si>
    <t>000004770</t>
  </si>
  <si>
    <t>000000111</t>
  </si>
  <si>
    <t>000000112</t>
  </si>
  <si>
    <t>000000154</t>
  </si>
  <si>
    <t>000011776</t>
  </si>
  <si>
    <t>000000436</t>
  </si>
  <si>
    <t>000006041</t>
  </si>
  <si>
    <t>000000404</t>
  </si>
  <si>
    <t>000000558</t>
  </si>
  <si>
    <t>000013703</t>
  </si>
  <si>
    <t>000013704</t>
  </si>
  <si>
    <t>000013715</t>
  </si>
  <si>
    <t>000014048</t>
  </si>
  <si>
    <t>000000445</t>
  </si>
  <si>
    <t>000000459</t>
  </si>
  <si>
    <t>000000467</t>
  </si>
  <si>
    <t>000007724</t>
  </si>
  <si>
    <t>000018195</t>
  </si>
  <si>
    <t>000066350</t>
  </si>
  <si>
    <t>000066351</t>
  </si>
  <si>
    <t>000238470</t>
  </si>
  <si>
    <t>000000220</t>
  </si>
  <si>
    <t>000000666</t>
  </si>
  <si>
    <t>000013603</t>
  </si>
  <si>
    <t>000029573</t>
  </si>
  <si>
    <t>000000072</t>
  </si>
  <si>
    <t>000000079</t>
  </si>
  <si>
    <t>000006821</t>
  </si>
  <si>
    <t>000006822</t>
  </si>
  <si>
    <t>000006823</t>
  </si>
  <si>
    <t>000010472</t>
  </si>
  <si>
    <t>000001004</t>
  </si>
  <si>
    <t>000001030</t>
  </si>
  <si>
    <t>000004979</t>
  </si>
  <si>
    <t>000020793</t>
  </si>
  <si>
    <t>000020852</t>
  </si>
  <si>
    <t>000001235</t>
  </si>
  <si>
    <t>000001236</t>
  </si>
  <si>
    <t>000001237</t>
  </si>
  <si>
    <t>000000061</t>
  </si>
  <si>
    <t>000000543</t>
  </si>
  <si>
    <t>000000624</t>
  </si>
  <si>
    <t>000007552</t>
  </si>
  <si>
    <t>000009112</t>
  </si>
  <si>
    <t>000018145</t>
  </si>
  <si>
    <t>000018155</t>
  </si>
  <si>
    <t>000004786</t>
  </si>
  <si>
    <t>000004789</t>
  </si>
  <si>
    <t>000004791</t>
  </si>
  <si>
    <t>000004809</t>
  </si>
  <si>
    <t>000002478</t>
  </si>
  <si>
    <t>000002479</t>
  </si>
  <si>
    <t>000271661</t>
  </si>
  <si>
    <t>000271662</t>
  </si>
  <si>
    <t>000000153</t>
  </si>
  <si>
    <t>000000999</t>
  </si>
  <si>
    <t>000000398</t>
  </si>
  <si>
    <t>000013209</t>
  </si>
  <si>
    <t>000013275</t>
  </si>
  <si>
    <t>000013390</t>
  </si>
  <si>
    <t>000013501</t>
  </si>
  <si>
    <t>000018406</t>
  </si>
  <si>
    <t>000010612</t>
  </si>
  <si>
    <t>000001652</t>
  </si>
  <si>
    <t>000001674</t>
  </si>
  <si>
    <t>000001675</t>
  </si>
  <si>
    <t>000009724</t>
  </si>
  <si>
    <t>000002100</t>
  </si>
  <si>
    <t>000000203</t>
  </si>
  <si>
    <t>000000138</t>
  </si>
  <si>
    <t>000012245</t>
  </si>
  <si>
    <t>000012246</t>
  </si>
  <si>
    <t>000001585</t>
  </si>
  <si>
    <t>000001634</t>
  </si>
  <si>
    <t>000048008</t>
  </si>
  <si>
    <t>000048009</t>
  </si>
  <si>
    <t>000048289</t>
  </si>
  <si>
    <t>000048371</t>
  </si>
  <si>
    <t>000048481</t>
  </si>
  <si>
    <t>000048921</t>
  </si>
  <si>
    <t>000048922</t>
  </si>
  <si>
    <t>000048923</t>
  </si>
  <si>
    <t>000049151</t>
  </si>
  <si>
    <t>000056935</t>
  </si>
  <si>
    <t>000008385</t>
  </si>
  <si>
    <t>000008514</t>
  </si>
  <si>
    <t>000000635</t>
  </si>
  <si>
    <t>000006816</t>
  </si>
  <si>
    <t>000006839</t>
  </si>
  <si>
    <t>000006840</t>
  </si>
  <si>
    <t>000007003</t>
  </si>
  <si>
    <t>000000266</t>
  </si>
  <si>
    <t>000000692</t>
  </si>
  <si>
    <t>000000693</t>
  </si>
  <si>
    <t>000014956</t>
  </si>
  <si>
    <t>000000797</t>
  </si>
  <si>
    <t>000000903</t>
  </si>
  <si>
    <t>000001536</t>
  </si>
  <si>
    <t>000001168</t>
  </si>
  <si>
    <t>000001170</t>
  </si>
  <si>
    <t>000000537</t>
  </si>
  <si>
    <t>000000925</t>
  </si>
  <si>
    <t>000002030</t>
  </si>
  <si>
    <t>000002347</t>
  </si>
  <si>
    <t>000015327</t>
  </si>
  <si>
    <t>000000676</t>
  </si>
  <si>
    <t>000000678</t>
  </si>
  <si>
    <t>000000679</t>
  </si>
  <si>
    <t>000000425</t>
  </si>
  <si>
    <t>000000552</t>
  </si>
  <si>
    <t>000000560</t>
  </si>
  <si>
    <t>000012411</t>
  </si>
  <si>
    <t>000000167</t>
  </si>
  <si>
    <t>000000700</t>
  </si>
  <si>
    <t>000003485</t>
  </si>
  <si>
    <t>000000292</t>
  </si>
  <si>
    <t>000000095</t>
  </si>
  <si>
    <t>000001101</t>
  </si>
  <si>
    <t>000001013</t>
  </si>
  <si>
    <t>000000270</t>
  </si>
  <si>
    <t>000001563</t>
  </si>
  <si>
    <t>000001572</t>
  </si>
  <si>
    <t>000016146</t>
  </si>
  <si>
    <t>000016175</t>
  </si>
  <si>
    <t>000016214</t>
  </si>
  <si>
    <t>000001964</t>
  </si>
  <si>
    <t>000001979</t>
  </si>
  <si>
    <t>000001158</t>
  </si>
  <si>
    <t>000001159</t>
  </si>
  <si>
    <t>000003472</t>
  </si>
  <si>
    <t>000001619</t>
  </si>
  <si>
    <t>000000338</t>
  </si>
  <si>
    <t>000000120</t>
  </si>
  <si>
    <t>000000166</t>
  </si>
  <si>
    <t>000000290</t>
  </si>
  <si>
    <t>000000926</t>
  </si>
  <si>
    <t>000016695</t>
  </si>
  <si>
    <t>000012184</t>
  </si>
  <si>
    <t>000006052</t>
  </si>
  <si>
    <t>000000401</t>
  </si>
  <si>
    <t>000000434</t>
  </si>
  <si>
    <t>000000435</t>
  </si>
  <si>
    <t>000000463</t>
  </si>
  <si>
    <t>000000464</t>
  </si>
  <si>
    <t>000000466</t>
  </si>
  <si>
    <t>000000806</t>
  </si>
  <si>
    <t>000000808</t>
  </si>
  <si>
    <t>000001352</t>
  </si>
  <si>
    <t>000001229</t>
  </si>
  <si>
    <t>000000229</t>
  </si>
  <si>
    <t>000001022</t>
  </si>
  <si>
    <t>000001024</t>
  </si>
  <si>
    <t>000001095</t>
  </si>
  <si>
    <t>000001096</t>
  </si>
  <si>
    <t>000001151</t>
  </si>
  <si>
    <t>000001502</t>
  </si>
  <si>
    <t>000007958</t>
  </si>
  <si>
    <t>000000406</t>
  </si>
  <si>
    <t>000000688</t>
  </si>
  <si>
    <t>000015927</t>
  </si>
  <si>
    <t>000016084</t>
  </si>
  <si>
    <t>000015909</t>
  </si>
  <si>
    <t>000001102</t>
  </si>
  <si>
    <t>000000819</t>
  </si>
  <si>
    <t>000006287</t>
  </si>
  <si>
    <t>000000070</t>
  </si>
  <si>
    <t>000002764</t>
  </si>
  <si>
    <t>000001339</t>
  </si>
  <si>
    <t>000001868</t>
  </si>
  <si>
    <t>000001874</t>
  </si>
  <si>
    <t>000001908</t>
  </si>
  <si>
    <t>000010843</t>
  </si>
  <si>
    <t>000000574</t>
  </si>
  <si>
    <t>000003718</t>
  </si>
  <si>
    <t>000020012</t>
  </si>
  <si>
    <t>000020032</t>
  </si>
  <si>
    <t>000007028</t>
  </si>
  <si>
    <t>000003094</t>
  </si>
  <si>
    <t>000001206</t>
  </si>
  <si>
    <t>000046426</t>
  </si>
  <si>
    <t>000016038</t>
  </si>
  <si>
    <t>000002083</t>
  </si>
  <si>
    <t>000004285</t>
  </si>
  <si>
    <t>000004288</t>
  </si>
  <si>
    <t>000002344</t>
  </si>
  <si>
    <t>000000572</t>
  </si>
  <si>
    <t>000000589</t>
  </si>
  <si>
    <t>000000590</t>
  </si>
  <si>
    <t>000000605</t>
  </si>
  <si>
    <t>000033136</t>
  </si>
  <si>
    <t>000000164</t>
  </si>
  <si>
    <t>000005722</t>
  </si>
  <si>
    <t>000024353</t>
  </si>
  <si>
    <t>000024355</t>
  </si>
  <si>
    <t>000024402</t>
  </si>
  <si>
    <t>000000656</t>
  </si>
  <si>
    <t>000000657</t>
  </si>
  <si>
    <t>000001669</t>
  </si>
  <si>
    <t>000010360</t>
  </si>
  <si>
    <t>000000060</t>
  </si>
  <si>
    <t>000001068</t>
  </si>
  <si>
    <t>000001080</t>
  </si>
  <si>
    <t>000026107</t>
  </si>
  <si>
    <t>000026108</t>
  </si>
  <si>
    <t>000026402</t>
  </si>
  <si>
    <t>000026403</t>
  </si>
  <si>
    <t>000026411</t>
  </si>
  <si>
    <t>000026460</t>
  </si>
  <si>
    <t>000016664</t>
  </si>
  <si>
    <t>000016666</t>
  </si>
  <si>
    <t>000000076</t>
  </si>
  <si>
    <t>000000081</t>
  </si>
  <si>
    <t>000000410</t>
  </si>
  <si>
    <t>000001207</t>
  </si>
  <si>
    <t>000001274</t>
  </si>
  <si>
    <t>000000117</t>
  </si>
  <si>
    <t>000000118</t>
  </si>
  <si>
    <t>000000696</t>
  </si>
  <si>
    <t>000000155</t>
  </si>
  <si>
    <t>000000172</t>
  </si>
  <si>
    <t>000000173</t>
  </si>
  <si>
    <t>000011115</t>
  </si>
  <si>
    <t>000002860</t>
  </si>
  <si>
    <t>000000363</t>
  </si>
  <si>
    <t>000000936</t>
  </si>
  <si>
    <t>000022171</t>
  </si>
  <si>
    <t>000006878</t>
  </si>
  <si>
    <t>000006892</t>
  </si>
  <si>
    <t>000006929</t>
  </si>
  <si>
    <t>000020812</t>
  </si>
  <si>
    <t>000001141</t>
  </si>
  <si>
    <t>000000277</t>
  </si>
  <si>
    <t>000000544</t>
  </si>
  <si>
    <t>000000628</t>
  </si>
  <si>
    <t>000012445</t>
  </si>
  <si>
    <t>000012446</t>
  </si>
  <si>
    <t>000001789</t>
  </si>
  <si>
    <t>000000933</t>
  </si>
  <si>
    <t>000000951</t>
  </si>
  <si>
    <t>000000960</t>
  </si>
  <si>
    <t>000000358</t>
  </si>
  <si>
    <t>000000569</t>
  </si>
  <si>
    <t>000000570</t>
  </si>
  <si>
    <t>000012800</t>
  </si>
  <si>
    <t>000000514</t>
  </si>
  <si>
    <t>000010441</t>
  </si>
  <si>
    <t>000010442</t>
  </si>
  <si>
    <t>000002943</t>
  </si>
  <si>
    <t>000002960</t>
  </si>
  <si>
    <t>000002287</t>
  </si>
  <si>
    <t>000013173</t>
  </si>
  <si>
    <t>000013350</t>
  </si>
  <si>
    <t>000000142</t>
  </si>
  <si>
    <t>000006043</t>
  </si>
  <si>
    <t>000016211</t>
  </si>
  <si>
    <t>000003782</t>
  </si>
  <si>
    <t>000000296</t>
  </si>
  <si>
    <t>000000374</t>
  </si>
  <si>
    <t>000000375</t>
  </si>
  <si>
    <t>000023967</t>
  </si>
  <si>
    <t>000023968</t>
  </si>
  <si>
    <t>000024107</t>
  </si>
  <si>
    <t>000025547</t>
  </si>
  <si>
    <t>000000723</t>
  </si>
  <si>
    <t>000000745</t>
  </si>
  <si>
    <t>000000758</t>
  </si>
  <si>
    <t>000000761</t>
  </si>
  <si>
    <t>000008463</t>
  </si>
  <si>
    <t>000011982</t>
  </si>
  <si>
    <t>000000648</t>
  </si>
  <si>
    <t>000000732</t>
  </si>
  <si>
    <t>000000409</t>
  </si>
  <si>
    <t>000000516</t>
  </si>
  <si>
    <t>000000520</t>
  </si>
  <si>
    <t>000000551</t>
  </si>
  <si>
    <t>000030941</t>
  </si>
  <si>
    <t>000000003</t>
  </si>
  <si>
    <t>000000484</t>
  </si>
  <si>
    <t>000010225</t>
  </si>
  <si>
    <t>000010236</t>
  </si>
  <si>
    <t>000010256</t>
  </si>
  <si>
    <t>000000796</t>
  </si>
  <si>
    <t>000000832</t>
  </si>
  <si>
    <t>000001111</t>
  </si>
  <si>
    <t>000019022</t>
  </si>
  <si>
    <t>000019028</t>
  </si>
  <si>
    <t>000019029</t>
  </si>
  <si>
    <t>000019065</t>
  </si>
  <si>
    <t>000019076</t>
  </si>
  <si>
    <t>000019109</t>
  </si>
  <si>
    <t>000004768</t>
  </si>
  <si>
    <t>000004769</t>
  </si>
  <si>
    <t>000001078</t>
  </si>
  <si>
    <t>000000342</t>
  </si>
  <si>
    <t>000003837</t>
  </si>
  <si>
    <t>000009968</t>
  </si>
  <si>
    <t>000002437</t>
  </si>
  <si>
    <t>000018668</t>
  </si>
  <si>
    <t>000018669</t>
  </si>
  <si>
    <t>000000842</t>
  </si>
  <si>
    <t>000000128</t>
  </si>
  <si>
    <t>000000129</t>
  </si>
  <si>
    <t>000000130</t>
  </si>
  <si>
    <t>000003904</t>
  </si>
  <si>
    <t>000001223</t>
  </si>
  <si>
    <t>000000638</t>
  </si>
  <si>
    <t>000001041</t>
  </si>
  <si>
    <t>000001049</t>
  </si>
  <si>
    <t>000001056</t>
  </si>
  <si>
    <t>000026726</t>
  </si>
  <si>
    <t>000001313</t>
  </si>
  <si>
    <t>0705417038001</t>
  </si>
  <si>
    <t>1792282616001</t>
  </si>
  <si>
    <t>NO</t>
  </si>
  <si>
    <t>500</t>
  </si>
  <si>
    <t>1272</t>
  </si>
  <si>
    <t>0706201601179170529700120010030000104180001041811</t>
  </si>
  <si>
    <t>1790273482001</t>
  </si>
  <si>
    <t>002</t>
  </si>
  <si>
    <t>52942</t>
  </si>
  <si>
    <t>0706201601179170529700120010030000104170001041811</t>
  </si>
  <si>
    <t>1790005739001</t>
  </si>
  <si>
    <t>81010</t>
  </si>
  <si>
    <t>3050274574</t>
  </si>
  <si>
    <t>004</t>
  </si>
  <si>
    <t>10418</t>
  </si>
  <si>
    <t>0706201601179170529700120010030000104190001041811</t>
  </si>
  <si>
    <t>1790041220001</t>
  </si>
  <si>
    <t>005</t>
  </si>
  <si>
    <t>908</t>
  </si>
  <si>
    <t>10430</t>
  </si>
  <si>
    <t>3006201612170817900412200018341808576</t>
  </si>
  <si>
    <t>1722199088</t>
  </si>
  <si>
    <t>006</t>
  </si>
  <si>
    <t>26</t>
  </si>
  <si>
    <t>1118323171</t>
  </si>
  <si>
    <t>1715110084001</t>
  </si>
  <si>
    <t>007</t>
  </si>
  <si>
    <t>1118829608</t>
  </si>
  <si>
    <t>008</t>
  </si>
  <si>
    <t>777</t>
  </si>
  <si>
    <t>38735087</t>
  </si>
  <si>
    <t>3006201620455517681525600018360361981</t>
  </si>
  <si>
    <t>1720277415</t>
  </si>
  <si>
    <t>009</t>
  </si>
  <si>
    <t>1118053592</t>
  </si>
  <si>
    <t>1792774012001</t>
  </si>
  <si>
    <t>01-PAGO A RESIDENTE</t>
  </si>
  <si>
    <t>1118847309</t>
  </si>
  <si>
    <t>903</t>
  </si>
  <si>
    <t>52056</t>
  </si>
  <si>
    <t>290620161642001790041220001832276134</t>
  </si>
  <si>
    <t>1704394970001</t>
  </si>
  <si>
    <t>100</t>
  </si>
  <si>
    <t>51996</t>
  </si>
  <si>
    <t>0206201602213517043949700017546493071</t>
  </si>
  <si>
    <t>0501982011001</t>
  </si>
  <si>
    <t>20999</t>
  </si>
  <si>
    <t>1118258247</t>
  </si>
  <si>
    <t>1790016919001</t>
  </si>
  <si>
    <t>188881</t>
  </si>
  <si>
    <t>111855301</t>
  </si>
  <si>
    <t>21920</t>
  </si>
  <si>
    <t>1118886518</t>
  </si>
  <si>
    <t>1705700985001</t>
  </si>
  <si>
    <t>1118362517</t>
  </si>
  <si>
    <t>1700645672001</t>
  </si>
  <si>
    <t>5854</t>
  </si>
  <si>
    <t>1118452726</t>
  </si>
  <si>
    <t>F-Facturación Física</t>
  </si>
  <si>
    <t>9999999999999</t>
  </si>
  <si>
    <t>0990055890001</t>
  </si>
  <si>
    <t>1710182690001</t>
  </si>
  <si>
    <t>0701385395001</t>
  </si>
  <si>
    <t>0700706559001</t>
  </si>
  <si>
    <t>1714701032001</t>
  </si>
  <si>
    <t>1391799659001</t>
  </si>
  <si>
    <t>0992155183001</t>
  </si>
  <si>
    <t>1802070787001</t>
  </si>
  <si>
    <t>1705332714001</t>
  </si>
  <si>
    <t/>
  </si>
  <si>
    <t xml:space="preserve">01-Factura </t>
  </si>
  <si>
    <t>1118790345</t>
  </si>
  <si>
    <t>1118883120</t>
  </si>
  <si>
    <t>1118932425</t>
  </si>
  <si>
    <t>1118932426</t>
  </si>
  <si>
    <t>1119005744</t>
  </si>
  <si>
    <t>07-Comprobante de Retención</t>
  </si>
  <si>
    <t>IMPEX FLOWERS</t>
  </si>
  <si>
    <t>21-PASAPORTE / IDENTIFICACIÓN TRIBUTARIA DEL EXTERIOR</t>
  </si>
  <si>
    <t>9999999999</t>
  </si>
  <si>
    <t>01-PERSONA NATURAL</t>
  </si>
  <si>
    <t>01-CON REFRENDO</t>
  </si>
  <si>
    <t>40-Exportación a consumo</t>
  </si>
  <si>
    <t>00377538</t>
  </si>
  <si>
    <t>14504545100</t>
  </si>
  <si>
    <t>0107201601179135258000120010020000051461234567813</t>
  </si>
  <si>
    <t>00377750</t>
  </si>
  <si>
    <t>17215737750</t>
  </si>
  <si>
    <t>07448227200</t>
  </si>
  <si>
    <t>0107201601179135258000120010020000051501234567815</t>
  </si>
  <si>
    <t>BLOOMING VALLEY</t>
  </si>
  <si>
    <t>00377531</t>
  </si>
  <si>
    <t>07445148213</t>
  </si>
  <si>
    <t>0107201601179135258000120010020000051511234567810</t>
  </si>
  <si>
    <t>RADUGA ALEX</t>
  </si>
  <si>
    <t>14502488205</t>
  </si>
  <si>
    <t>0107201601179135258000120010020000051521234567816</t>
  </si>
  <si>
    <t>NARCISS</t>
  </si>
  <si>
    <t>14502488220</t>
  </si>
  <si>
    <t>0207201601179135258000120010020000051531234567816</t>
  </si>
  <si>
    <t>FLEURAMETZ BV</t>
  </si>
  <si>
    <t>72976350820</t>
  </si>
  <si>
    <t>0407201601179135258000120010020000051541234567810</t>
  </si>
  <si>
    <t>COLUMNA PARA REVISIONES DEJAR VACIA</t>
  </si>
  <si>
    <t>15-COMPENSACIÓN DE DEUDAS</t>
  </si>
  <si>
    <t>16-TARJETA DE DÉBITO</t>
  </si>
  <si>
    <t>17-DINERO ELECTRÓNICO</t>
  </si>
  <si>
    <t>18-TARJETA PREPAGO</t>
  </si>
  <si>
    <t>19-TARJETA DE CRÉDITO</t>
  </si>
  <si>
    <t>20-OTROS CON UTILIZACION DEL SISTEMA FINANCIERO</t>
  </si>
  <si>
    <t>21-ENDOSO DE TÍTULOS</t>
  </si>
  <si>
    <t>01-SIN UTILIZACION DEL SISTEMA FINANCIERO</t>
  </si>
  <si>
    <t>ERROR EN COMPRA  CON ID   1792282616001  EN LA FILA 2,  SOLO VA TIPO DE PROVEEDOR PARA PROVEEDORES TIPO DE ID 03-PASAPORTE, CELDA: --&gt;  G2,  &lt;---CORREGIR...</t>
  </si>
  <si>
    <t>ERROR EN COMPRA  CON ID   1792282616001  EN LA FILA 2,  CORREGIR FECHA! DEBE SER FORMATO DD/MM/AAAA, NO PUEDE SER 31/ABRIL, 31 DE FEBRERO, ETC... Y  La fecha de emisión debe ser menor o igual a la fecha de Registro:  01-Enero, CELDA: --&gt;  L2,  &lt;---CORREGIR...</t>
  </si>
  <si>
    <t>ERROR EN COMPRA  CON ID   1792282616001  EN LA FILA 2,  CORREGIR FECHA! DEBE SER FORMATO DD/MM/AAAA, NO PUEDE SER 31/ABRIL, 31 DE FEBRERO, ETC... Y  La fecha de registro debe ser igual a la fecha del período informado:  01-Enero, CELDA: --&gt;  M2,  &lt;---CORREGIR...</t>
  </si>
  <si>
    <t>ERROR EN COMPRA  CON ID   1790273482001  EN LA FILA 3,  CORREGIR FECHA! DEBE SER FORMATO DD/MM/AAAA, NO PUEDE SER 31/ABRIL, 31 DE FEBRERO, ETC... Y  La fecha de emisión debe ser menor o igual a la fecha de Registro:  01-Enero, CELDA: --&gt;  L3,  &lt;---CORREGIR...</t>
  </si>
  <si>
    <t>ERROR EN COMPRA  CON ID   1790273482001  EN LA FILA 3,  CORREGIR FECHA! DEBE SER FORMATO DD/MM/AAAA, NO PUEDE SER 31/ABRIL, 31 DE FEBRERO, ETC... Y  La fecha de registro debe ser igual a la fecha del período informado:  01-Enero, CELDA: --&gt;  M3,  &lt;---CORREGIR...</t>
  </si>
  <si>
    <t>ADVERTENCIA COMPRAS...!!! EL REGISTRO DEL PROVEEDOR   1790273482001  EN LA FILA 3,   El valor Establecimiento debe ser solo números. Diferente de cero. 3 dígitos.  CELDA: --&gt;  AY3,  &lt;---CORREGIR...</t>
  </si>
  <si>
    <t>ADVERTENCIA COMPRAS...!!! EL REGISTRO DEL PROVEEDOR   1790273482001  EN LA FILA 3,  El valor Punto de emisión debe ser solo números. Diferente de cero. 3 dígitos.  CELDA: --&gt;  AZ3,  &lt;---CORREGIR...</t>
  </si>
  <si>
    <t>ADVERTENCIA COMPRAS...!!! EL REGISTRO DEL PROVEEDOR   1790273482001  EN LA FILA 3,  El valor Secuencial debe ser solo números.  Mínimo 1 dígito, máximo 9. Diferente de cero.  CELDA: --&gt;  BA3,  &lt;---CORREGIR...</t>
  </si>
  <si>
    <t>ADVERTENCIA COMPRAS...!!! EL REGISTRO DEL PROVEEDOR   1790273482001  EN LA FILA 3,  El valor No. autorización debe ser solo números.  Mínimo 3 dígitos, máximo 49. Diferente de cero.  CELDA: --&gt;  BB3,  &lt;---CORREGIR...</t>
  </si>
  <si>
    <t>ERROR EN COMPRA  CON ID   1790273482001  EN LA FILA 3,  CORREGIR FECHA! DEBE SER FORMATO DD/MM/AAAA, NO PUEDE SER 31/ABRIL, 31 DE FEBRERO, ETC... CELDA: --&gt;  BC3,  &lt;---CORREGIR...</t>
  </si>
  <si>
    <t>ADVERTENCIA EN COMPRA  CON ID   1790273482001  EN LA FILA 3,CORREGIR FECHA! DEBE SER FORMATO DD/MM/AAAA, NO PUEDE SER 31/ABRIL, 31 DE FEBRERO, ETC...Y  LA FECHA DE RETE. NO PUEDE SER ANTERIOR A LA FECHA DE EMISIÓN DE COMPROBANTE.  CELDA:-----&gt;  BC3,  &lt;---CORREGIR...</t>
  </si>
  <si>
    <t>ERROR EN COMPRA  CON ID   1790005739001  EN LA FILA 4,  CORREGIR FECHA! DEBE SER FORMATO DD/MM/AAAA, NO PUEDE SER 31/ABRIL, 31 DE FEBRERO, ETC... Y  La fecha de emisión debe ser menor o igual a la fecha de Registro:  01-Enero, CELDA: --&gt;  L4,  &lt;---CORREGIR...</t>
  </si>
  <si>
    <t>ERROR EN COMPRA  CON ID   1790005739001  EN LA FILA 4,  CORREGIR FECHA! DEBE SER FORMATO DD/MM/AAAA, NO PUEDE SER 31/ABRIL, 31 DE FEBRERO, ETC... Y  La fecha de registro debe ser igual a la fecha del período informado:  01-Enero, CELDA: --&gt;  M4,  &lt;---CORREGIR...</t>
  </si>
  <si>
    <t>ADVERTENCIA COMPRAS...!!! EL REGISTRO DEL PROVEEDOR   1790005739001  EN LA FILA 4,   El valor Establecimiento debe ser solo números. Diferente de cero. 3 dígitos.  CELDA: --&gt;  AY4,  &lt;---CORREGIR...</t>
  </si>
  <si>
    <t>ADVERTENCIA COMPRAS...!!! EL REGISTRO DEL PROVEEDOR   1790005739001  EN LA FILA 4,  El valor Punto de emisión debe ser solo números. Diferente de cero. 3 dígitos.  CELDA: --&gt;  AZ4,  &lt;---CORREGIR...</t>
  </si>
  <si>
    <t>ADVERTENCIA COMPRAS...!!! EL REGISTRO DEL PROVEEDOR   1790005739001  EN LA FILA 4,  El valor Secuencial debe ser solo números.  Mínimo 1 dígito, máximo 9. Diferente de cero.  CELDA: --&gt;  BA4,  &lt;---CORREGIR...</t>
  </si>
  <si>
    <t>ADVERTENCIA COMPRAS...!!! EL REGISTRO DEL PROVEEDOR   1790005739001  EN LA FILA 4,  El valor No. autorización debe ser solo números.  Mínimo 3 dígitos, máximo 49. Diferente de cero.  CELDA: --&gt;  BB4,  &lt;---CORREGIR...</t>
  </si>
  <si>
    <t>ERROR EN COMPRA  CON ID   1790005739001  EN LA FILA 4,  CORREGIR FECHA! DEBE SER FORMATO DD/MM/AAAA, NO PUEDE SER 31/ABRIL, 31 DE FEBRERO, ETC... CELDA: --&gt;  BC4,  &lt;---CORREGIR...</t>
  </si>
  <si>
    <t>ADVERTENCIA EN COMPRA  CON ID   1790005739001  EN LA FILA 4,CORREGIR FECHA! DEBE SER FORMATO DD/MM/AAAA, NO PUEDE SER 31/ABRIL, 31 DE FEBRERO, ETC...Y  LA FECHA DE RETE. NO PUEDE SER ANTERIOR A LA FECHA DE EMISIÓN DE COMPROBANTE.  CELDA:-----&gt;  BC4,  &lt;---CORREGIR...</t>
  </si>
  <si>
    <t>ERROR EN COMPRA  CON ID   3050274574  EN LA FILA 5,  CORREGIR FECHA! DEBE SER FORMATO DD/MM/AAAA, NO PUEDE SER 31/ABRIL, 31 DE FEBRERO, ETC... Y  La fecha de emisión debe ser menor o igual a la fecha de Registro:  01-Enero, CELDA: --&gt;  L5,  &lt;---CORREGIR...</t>
  </si>
  <si>
    <t>ERROR EN COMPRA  CON ID   3050274574  EN LA FILA 5,  CORREGIR FECHA! DEBE SER FORMATO DD/MM/AAAA, NO PUEDE SER 31/ABRIL, 31 DE FEBRERO, ETC... Y  La fecha de registro debe ser igual a la fecha del período informado:  01-Enero, CELDA: --&gt;  M5,  &lt;---CORREGIR...</t>
  </si>
  <si>
    <t>ERROR EN COMPRA  CON ID   1790041220001  EN LA FILA 6,  CORREGIR FECHA! DEBE SER FORMATO DD/MM/AAAA, NO PUEDE SER 31/ABRIL, 31 DE FEBRERO, ETC... Y  La fecha de emisión debe ser menor o igual a la fecha de Registro:  01-Enero, CELDA: --&gt;  L6,  &lt;---CORREGIR...</t>
  </si>
  <si>
    <t>ERROR EN COMPRA  CON ID   1790041220001  EN LA FILA 6,  CORREGIR FECHA! DEBE SER FORMATO DD/MM/AAAA, NO PUEDE SER 31/ABRIL, 31 DE FEBRERO, ETC... Y  La fecha de registro debe ser igual a la fecha del período informado:  01-Enero, CELDA: --&gt;  M6,  &lt;---CORREGIR...</t>
  </si>
  <si>
    <t>ERROR EN COMPRA  CON ID   1722199088  EN LA FILA 7,  CORREGIR FECHA! DEBE SER FORMATO DD/MM/AAAA, NO PUEDE SER 31/ABRIL, 31 DE FEBRERO, ETC... Y  La fecha de emisión debe ser menor o igual a la fecha de Registro:  01-Enero, CELDA: --&gt;  L7,  &lt;---CORREGIR...</t>
  </si>
  <si>
    <t>ERROR EN COMPRA  CON ID   1722199088  EN LA FILA 7,  CORREGIR FECHA! DEBE SER FORMATO DD/MM/AAAA, NO PUEDE SER 31/ABRIL, 31 DE FEBRERO, ETC... Y  La fecha de registro debe ser igual a la fecha del período informado:  01-Enero, CELDA: --&gt;  M7,  &lt;---CORREGIR...</t>
  </si>
  <si>
    <t>ERROR EN COMPRA  CON ID   1715110084001  EN LA FILA 8,  CORREGIR FECHA! DEBE SER FORMATO DD/MM/AAAA, NO PUEDE SER 31/ABRIL, 31 DE FEBRERO, ETC... Y  La fecha de emisión debe ser menor o igual a la fecha de Registro:  01-Enero, CELDA: --&gt;  L8,  &lt;---CORREGIR...</t>
  </si>
  <si>
    <t>ERROR EN COMPRA  CON ID   1715110084001  EN LA FILA 8,  CORREGIR FECHA! DEBE SER FORMATO DD/MM/AAAA, NO PUEDE SER 31/ABRIL, 31 DE FEBRERO, ETC... Y  La fecha de registro debe ser igual a la fecha del período informado:  01-Enero, CELDA: --&gt;  M8,  &lt;---CORREGIR...</t>
  </si>
  <si>
    <t>ERROR EN COMPRA  CON ID   0705417038001  EN LA FILA 9,  CORREGIR FECHA! DEBE SER FORMATO DD/MM/AAAA, NO PUEDE SER 31/ABRIL, 31 DE FEBRERO, ETC... Y  La fecha de emisión debe ser menor o igual a la fecha de Registro:  01-Enero, CELDA: --&gt;  L9,  &lt;---CORREGIR...</t>
  </si>
  <si>
    <t>ERROR EN COMPRA  CON ID   0705417038001  EN LA FILA 9,  CORREGIR FECHA! DEBE SER FORMATO DD/MM/AAAA, NO PUEDE SER 31/ABRIL, 31 DE FEBRERO, ETC... Y  La fecha de registro debe ser igual a la fecha del período informado:  01-Enero, CELDA: --&gt;  M9,  &lt;---CORREGIR...</t>
  </si>
  <si>
    <t>ERROR EN COMPRA  CON ID   1720277415  EN LA FILA 10,  CORREGIR FECHA! DEBE SER FORMATO DD/MM/AAAA, NO PUEDE SER 31/ABRIL, 31 DE FEBRERO, ETC... Y  La fecha de emisión debe ser menor o igual a la fecha de Registro:  01-Enero, CELDA: --&gt;  L10,  &lt;---CORREGIR...</t>
  </si>
  <si>
    <t>ERROR EN COMPRA  CON ID   1720277415  EN LA FILA 10,  CORREGIR FECHA! DEBE SER FORMATO DD/MM/AAAA, NO PUEDE SER 31/ABRIL, 31 DE FEBRERO, ETC... Y  La fecha de registro debe ser igual a la fecha del período informado:  01-Enero, CELDA: --&gt;  M10,  &lt;---CORREGIR...</t>
  </si>
  <si>
    <t>ADVERTENCIA COMPRAS...!!! EL REGISTRO DEL PROVEEDOR   1720277415  EN LA FILA 10,   El valor Establecimiento debe ser solo números. Diferente de cero. 3 dígitos.  CELDA: --&gt;  AY10,  &lt;---CORREGIR...</t>
  </si>
  <si>
    <t>ADVERTENCIA COMPRAS...!!! EL REGISTRO DEL PROVEEDOR   1720277415  EN LA FILA 10,  El valor Punto de emisión debe ser solo números. Diferente de cero. 3 dígitos.  CELDA: --&gt;  AZ10,  &lt;---CORREGIR...</t>
  </si>
  <si>
    <t>ADVERTENCIA COMPRAS...!!! EL REGISTRO DEL PROVEEDOR   1720277415  EN LA FILA 10,  El valor Secuencial debe ser solo números.  Mínimo 1 dígito, máximo 9. Diferente de cero.  CELDA: --&gt;  BA10,  &lt;---CORREGIR...</t>
  </si>
  <si>
    <t>ADVERTENCIA COMPRAS...!!! EL REGISTRO DEL PROVEEDOR   1720277415  EN LA FILA 10,  El valor No. autorización debe ser solo números.  Mínimo 3 dígitos, máximo 49. Diferente de cero.  CELDA: --&gt;  BB10,  &lt;---CORREGIR...</t>
  </si>
  <si>
    <t>ERROR EN COMPRA  CON ID   1720277415  EN LA FILA 10,  CORREGIR FECHA! DEBE SER FORMATO DD/MM/AAAA, NO PUEDE SER 31/ABRIL, 31 DE FEBRERO, ETC... CELDA: --&gt;  BC10,  &lt;---CORREGIR...</t>
  </si>
  <si>
    <t>ADVERTENCIA EN COMPRA  CON ID   1720277415  EN LA FILA 10,CORREGIR FECHA! DEBE SER FORMATO DD/MM/AAAA, NO PUEDE SER 31/ABRIL, 31 DE FEBRERO, ETC...Y  LA FECHA DE RETE. NO PUEDE SER ANTERIOR A LA FECHA DE EMISIÓN DE COMPROBANTE.  CELDA:-----&gt;  BC10,  &lt;---CORREGIR...</t>
  </si>
  <si>
    <t>ERROR EN COMPRA  CON ID   1792774012001  EN LA FILA 11,  CORREGIR FECHA! DEBE SER FORMATO DD/MM/AAAA, NO PUEDE SER 31/ABRIL, 31 DE FEBRERO, ETC... Y  La fecha de emisión debe ser menor o igual a la fecha de Registro:  01-Enero, CELDA: --&gt;  L11,  &lt;---CORREGIR...</t>
  </si>
  <si>
    <t>ERROR EN COMPRA  CON ID   1792774012001  EN LA FILA 11,  CORREGIR FECHA! DEBE SER FORMATO DD/MM/AAAA, NO PUEDE SER 31/ABRIL, 31 DE FEBRERO, ETC... Y  La fecha de registro debe ser igual a la fecha del período informado:  01-Enero, CELDA: --&gt;  M11,  &lt;---CORREGIR...</t>
  </si>
  <si>
    <t>ERROR COMPRAS REEMBOLSO ...!!! EL REGISTRO DEL PROVEEDOR   10  EN LA FILA 2,  CORREGIR FECHA! DEBE SER FORMATO DD/MM/AAAA, NO PUEDE SER 31/ABRIL, 31 DE FEBRERO, ETC... Y  LA FECHA DE REGISTRO DEBE SER DEL MES INFORMADO:  01-Enero, CELDA: --&gt;  H2,  &lt;---CORREGIR...</t>
  </si>
  <si>
    <t>ERROR COMPRAS REEMBOLSO ...!!! EL REGISTRO DEL PROVEEDOR   10  EN LA FILA 3,  CORREGIR FECHA! DEBE SER FORMATO DD/MM/AAAA, NO PUEDE SER 31/ABRIL, 31 DE FEBRERO, ETC... Y  LA FECHA DE REGISTRO DEBE SER DEL MES INFORMADO:  01-Enero, CELDA: --&gt;  H3,  &lt;---CORREGIR...</t>
  </si>
  <si>
    <t>ERROR COMPRAS REEMBOLSO ...!!! EL REGISTRO DEL PROVEEDOR   10  EN LA FILA 4,  CORREGIR FECHA! DEBE SER FORMATO DD/MM/AAAA, NO PUEDE SER 31/ABRIL, 31 DE FEBRERO, ETC... Y  LA FECHA DE REGISTRO DEBE SER DEL MES INFORMADO:  01-Enero, CELDA: --&gt;  H4,  &lt;---CORREGIR...</t>
  </si>
  <si>
    <t>ERROR COMPRAS REEMBOLSO ...!!! EL REGISTRO DEL PROVEEDOR   10  EN LA FILA 5,  CORREGIR FECHA! DEBE SER FORMATO DD/MM/AAAA, NO PUEDE SER 31/ABRIL, 31 DE FEBRERO, ETC... Y  LA FECHA DE REGISTRO DEBE SER DEL MES INFORMADO:  01-Enero, CELDA: --&gt;  H5,  &lt;---CORREGIR...</t>
  </si>
  <si>
    <t>ERROR COMPRAS REEMBOLSO ...!!! EL REGISTRO DEL PROVEEDOR   10  EN LA FILA 6,  CORREGIR FECHA! DEBE SER FORMATO DD/MM/AAAA, NO PUEDE SER 31/ABRIL, 31 DE FEBRERO, ETC... Y  LA FECHA DE REGISTRO DEBE SER DEL MES INFORMADO:  01-Enero, CELDA: --&gt;  H6,  &lt;---CORREGIR...</t>
  </si>
  <si>
    <t>ERROR COMPRAS REEMBOLSO ...!!! EL REGISTRO DEL PROVEEDOR   10  EN LA FILA 7,  CORREGIR FECHA! DEBE SER FORMATO DD/MM/AAAA, NO PUEDE SER 31/ABRIL, 31 DE FEBRERO, ETC... Y  LA FECHA DE REGISTRO DEBE SER DEL MES INFORMADO:  01-Enero, CELDA: --&gt;  H7,  &lt;---CORREGIR...</t>
  </si>
  <si>
    <t xml:space="preserve"> ERROR TOTAL DE VENTAS...!!! SE HA INGRESADO 0 EN VENTAS POR ESTABLECIMIENTOS, Y HAY 345 EN EL TOTAL DE VENTAS  &lt;---CORREGIR...</t>
  </si>
  <si>
    <t>ERROR EXPORTACIONES...!!! EL REGISTRO DEL PROVEEDOR   01-CON REFRENDO  EN LA FILA 6,  CORREGIR FECHA! DEBE SER FORMATO DD/MM/AAAA, NO PUEDE SER 31/ABRIL, 31 DE FEBRERO, ETC... Y  LA FECHA DE REGISTRO DEBE SER DEL MES INFORMADO:  01-Enero, CELDA: --&gt;  W6,  &lt;---CORREGIR...</t>
  </si>
  <si>
    <t>ERROR EXPORTACIONES ...!!! EL REGISTRO DEL PROVEEDOR   01-CON REFRENDO  EN LA FILA 6,  CORREGIR FECHA! DEBE SER FORMATO DD/MM/AAAA, NO PUEDE SER 31/ABRIL, 31 DE FEBRERO, ETC... Y  LA FECHA DE REGISTRO DEBE SER DEL MES INFORMADO:  01-Enero, CELDA: --&gt;  AE6,  &lt;---CORREGIR...</t>
  </si>
  <si>
    <t>ERROR EXPORTACIONES...!!! EL REGISTRO DEL PROVEEDOR   01-CON REFRENDO  EN LA FILA 7,  CORREGIR FECHA! DEBE SER FORMATO DD/MM/AAAA, NO PUEDE SER 31/ABRIL, 31 DE FEBRERO, ETC... Y  LA FECHA DE REGISTRO DEBE SER DEL MES INFORMADO:  01-Enero, CELDA: --&gt;  W7,  &lt;---CORREGIR...</t>
  </si>
  <si>
    <t>ERROR EXPORTACIONES ...!!! EL REGISTRO DEL PROVEEDOR   01-CON REFRENDO  EN LA FILA 7,  CORREGIR FECHA! DEBE SER FORMATO DD/MM/AAAA, NO PUEDE SER 31/ABRIL, 31 DE FEBRERO, ETC... Y  LA FECHA DE REGISTRO DEBE SER DEL MES INFORMADO:  01-Enero, CELDA: --&gt;  AE7,  &lt;---CORREGIR...</t>
  </si>
  <si>
    <t>ERROR EXPORTACIONES...!!! EL REGISTRO DEL PROVEEDOR   01-CON REFRENDO  EN LA FILA 8,  CORREGIR FECHA! DEBE SER FORMATO DD/MM/AAAA, NO PUEDE SER 31/ABRIL, 31 DE FEBRERO, ETC... Y  LA FECHA DE REGISTRO DEBE SER DEL MES INFORMADO:  01-Enero, CELDA: --&gt;  W8,  &lt;---CORREGIR...</t>
  </si>
  <si>
    <t>ERROR EXPORTACIONES ...!!! EL REGISTRO DEL PROVEEDOR   01-CON REFRENDO  EN LA FILA 8,  CORREGIR FECHA! DEBE SER FORMATO DD/MM/AAAA, NO PUEDE SER 31/ABRIL, 31 DE FEBRERO, ETC... Y  LA FECHA DE REGISTRO DEBE SER DEL MES INFORMADO:  01-Enero, CELDA: --&gt;  AE8,  &lt;---CORREGIR...</t>
  </si>
  <si>
    <t>ERROR EXPORTACIONES...!!! EL REGISTRO DEL PROVEEDOR   01-CON REFRENDO  EN LA FILA 9,  CORREGIR FECHA! DEBE SER FORMATO DD/MM/AAAA, NO PUEDE SER 31/ABRIL, 31 DE FEBRERO, ETC... Y  LA FECHA DE REGISTRO DEBE SER DEL MES INFORMADO:  01-Enero, CELDA: --&gt;  W9,  &lt;---CORREGIR...</t>
  </si>
  <si>
    <t>ERROR EXPORTACIONES ...!!! EL REGISTRO DEL PROVEEDOR   01-CON REFRENDO  EN LA FILA 9,  CORREGIR FECHA! DEBE SER FORMATO DD/MM/AAAA, NO PUEDE SER 31/ABRIL, 31 DE FEBRERO, ETC... Y  LA FECHA DE REGISTRO DEBE SER DEL MES INFORMADO:  01-Enero, CELDA: --&gt;  AE9,  &lt;---CORREGIR...</t>
  </si>
  <si>
    <t>ERROR EXPORTACIONES...!!! EL REGISTRO DEL PROVEEDOR   01-CON REFRENDO  EN LA FILA 10,  CORREGIR FECHA! DEBE SER FORMATO DD/MM/AAAA, NO PUEDE SER 31/ABRIL, 31 DE FEBRERO, ETC... Y  LA FECHA DE REGISTRO DEBE SER DEL MES INFORMADO:  01-Enero, CELDA: --&gt;  W10,  &lt;---CORREGIR...</t>
  </si>
  <si>
    <t>ERROR EXPORTACIONES ...!!! EL REGISTRO DEL PROVEEDOR   01-CON REFRENDO  EN LA FILA 10,  CORREGIR FECHA! DEBE SER FORMATO DD/MM/AAAA, NO PUEDE SER 31/ABRIL, 31 DE FEBRERO, ETC... Y  LA FECHA DE REGISTRO DEBE SER DEL MES INFORMADO:  01-Enero, CELDA: --&gt;  AE10,  &lt;---CORREGIR...</t>
  </si>
  <si>
    <t>ERROR EXPORTACIONES...!!! EL REGISTRO DEL PROVEEDOR   01-CON REFRENDO  EN LA FILA 11,  CORREGIR FECHA! DEBE SER FORMATO DD/MM/AAAA, NO PUEDE SER 31/ABRIL, 31 DE FEBRERO, ETC... Y  LA FECHA DE REGISTRO DEBE SER DEL MES INFORMADO:  01-Enero, CELDA: --&gt;  W11,  &lt;---CORREGIR...</t>
  </si>
  <si>
    <t>ERROR EXPORTACIONES ...!!! EL REGISTRO DEL PROVEEDOR   01-CON REFRENDO  EN LA FILA 11,  CORREGIR FECHA! DEBE SER FORMATO DD/MM/AAAA, NO PUEDE SER 31/ABRIL, 31 DE FEBRERO, ETC... Y  LA FECHA DE REGISTRO DEBE SER DEL MES INFORMADO:  01-Enero, CELDA: --&gt;  AE11,  &lt;---CORREGIR...</t>
  </si>
  <si>
    <t>ERROR EXPORTACIONES...!!! EL REGISTRO DEL PROVEEDOR   01-CON REFRENDO  EN LA FILA 12,  CORREGIR FECHA! DEBE SER FORMATO DD/MM/AAAA, NO PUEDE SER 31/ABRIL, 31 DE FEBRERO, ETC... Y  LA FECHA DE REGISTRO DEBE SER DEL MES INFORMADO:  01-Enero, CELDA: --&gt;  W12,  &lt;---CORREGIR...</t>
  </si>
  <si>
    <t>ERROR EXPORTACIONES ...!!! EL REGISTRO DEL PROVEEDOR   01-CON REFRENDO  EN LA FILA 12,  CORREGIR FECHA! DEBE SER FORMATO DD/MM/AAAA, NO PUEDE SER 31/ABRIL, 31 DE FEBRERO, ETC... Y  LA FECHA DE REGISTRO DEBE SER DEL MES INFORMADO:  01-Enero, CELDA: --&gt;  AE12,  &lt;---CORREGIR...</t>
  </si>
  <si>
    <t>ERROR EXPORTACIONES...!!! EL REGISTRO DEL PROVEEDOR   01-CON REFRENDO  EN LA FILA 13,  CORREGIR FECHA! DEBE SER FORMATO DD/MM/AAAA, NO PUEDE SER 31/ABRIL, 31 DE FEBRERO, ETC... Y  LA FECHA DE REGISTRO DEBE SER DEL MES INFORMADO:  01-Enero, CELDA: --&gt;  W13,  &lt;---CORREGIR...</t>
  </si>
  <si>
    <t>ERROR EXPORTACIONES ...!!! EL REGISTRO DEL PROVEEDOR   01-CON REFRENDO  EN LA FILA 13,  CORREGIR FECHA! DEBE SER FORMATO DD/MM/AAAA, NO PUEDE SER 31/ABRIL, 31 DE FEBRERO, ETC... Y  LA FECHA DE REGISTRO DEBE SER DEL MES INFORMADO:  01-Enero, CELDA: --&gt;  AE13,  &lt;---CORREGIR...</t>
  </si>
  <si>
    <t>04-Nota de crédito</t>
  </si>
  <si>
    <t>05-Nota de débito</t>
  </si>
  <si>
    <t xml:space="preserve">18-Documentos autorizados utilizados en ventas excepto N/C N/D </t>
  </si>
  <si>
    <t>44-Comprobante de Contribuciones y Aportes</t>
  </si>
  <si>
    <t>47-Nota de Crédito por Reembolso Emitida por Intermediario</t>
  </si>
  <si>
    <t>48-Nota de Débito por Reembolso Emitida por Intermediario</t>
  </si>
  <si>
    <t>370-Factura operadora transporte / socio</t>
  </si>
  <si>
    <t xml:space="preserve">371-Comprobante socio a operadora de transporte </t>
  </si>
  <si>
    <t>372-Nota de  crédito  operadora transporte / socio</t>
  </si>
  <si>
    <t>373-Nota de  débito  operadora transporte / socio</t>
  </si>
  <si>
    <t>Etiquetas de fila</t>
  </si>
  <si>
    <t>(en blanco)</t>
  </si>
  <si>
    <t>Total general</t>
  </si>
  <si>
    <t>Suma de Monto de compensaciones</t>
  </si>
  <si>
    <t>Suma de TOTAL SIN IVA</t>
  </si>
  <si>
    <t>Valores</t>
  </si>
  <si>
    <t>2019</t>
  </si>
  <si>
    <t>EXCEL Y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</si>
</sst>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_(&quot;$&quot;* #,##0.00_);_(&quot;$&quot;* \(#,##0.00\);_(&quot;$&quot;* &quot;-&quot;??_);_(@_)"/>
    <numFmt numFmtId="165" formatCode="_(* #,##0.00_);_(* \(#,##0.00\);_(* &quot;-&quot;??_);_(@_)"/>
    <numFmt numFmtId="166" formatCode="_-* #,##0.00\ [$€]_-;\-* #,##0.00\ [$€]_-;_-* &quot;-&quot;??\ [$€]_-;_-@_-"/>
    <numFmt numFmtId="167" formatCode="#.##0.00"/>
    <numFmt numFmtId="168" formatCode="_(* #,##0_);_(* \(#,##0\);_(* &quot;-&quot;??_);_(@_)"/>
    <numFmt numFmtId="169" formatCode="_ * #,##0_ ;_ * \-#,##0_ ;_ * &quot;-&quot;??_ ;_ @_ "/>
    <numFmt numFmtId="170" formatCode="0.0000000"/>
    <numFmt numFmtId="171" formatCode="_ * #,##0.00_ ;_ * \-#,##0.00_ ;_ * \-??_ ;_ @_ "/>
  </numFmts>
  <fonts count="141"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9"/>
      <name val="Arial"/>
      <family val="2"/>
    </font>
    <font>
      <sz val="11"/>
      <color indexed="8"/>
      <name val="Calibri"/>
      <family val="2"/>
    </font>
    <font>
      <sz val="10"/>
      <name val="Arial"/>
      <family val="2"/>
    </font>
    <font>
      <sz val="12"/>
      <color indexed="8"/>
      <name val="Calibri"/>
      <family val="2"/>
    </font>
    <font>
      <sz val="11"/>
      <color indexed="9"/>
      <name val="Verdana"/>
      <family val="2"/>
    </font>
    <font>
      <b/>
      <sz val="10"/>
      <color indexed="9"/>
      <name val="Verdana"/>
      <family val="2"/>
    </font>
    <font>
      <b/>
      <sz val="8"/>
      <color indexed="8"/>
      <name val="Verdana"/>
      <family val="2"/>
    </font>
    <font>
      <b/>
      <sz val="11"/>
      <color indexed="9"/>
      <name val="Verdana"/>
      <family val="2"/>
    </font>
    <font>
      <sz val="11"/>
      <color indexed="8"/>
      <name val="Verdana"/>
      <family val="2"/>
    </font>
    <font>
      <b/>
      <sz val="11"/>
      <color indexed="8"/>
      <name val="Verdana"/>
      <family val="2"/>
    </font>
    <font>
      <b/>
      <sz val="11"/>
      <color indexed="9"/>
      <name val="Verdana"/>
      <family val="2"/>
    </font>
    <font>
      <sz val="11"/>
      <color indexed="10"/>
      <name val="Verdana"/>
      <family val="2"/>
    </font>
    <font>
      <b/>
      <sz val="8"/>
      <color indexed="9"/>
      <name val="Verdana"/>
      <family val="2"/>
    </font>
    <font>
      <sz val="11"/>
      <name val="Verdana"/>
      <family val="2"/>
    </font>
    <font>
      <sz val="11"/>
      <color indexed="8"/>
      <name val="Calibri"/>
      <family val="2"/>
    </font>
    <font>
      <b/>
      <sz val="11"/>
      <name val="Verdana"/>
      <family val="2"/>
    </font>
    <font>
      <sz val="8"/>
      <name val="Calibri"/>
      <family val="2"/>
    </font>
    <font>
      <sz val="11"/>
      <color indexed="8"/>
      <name val="Calibri"/>
      <family val="2"/>
    </font>
    <font>
      <sz val="10"/>
      <name val="Tahoma"/>
      <family val="2"/>
    </font>
    <font>
      <sz val="10"/>
      <color indexed="8"/>
      <name val="Arial"/>
      <family val="2"/>
    </font>
    <font>
      <sz val="10"/>
      <color indexed="10"/>
      <name val="Arial"/>
      <family val="2"/>
    </font>
    <font>
      <sz val="11"/>
      <name val="Arial"/>
      <family val="2"/>
    </font>
    <font>
      <sz val="11"/>
      <color indexed="8"/>
      <name val="Arial"/>
      <family val="2"/>
    </font>
    <font>
      <b/>
      <sz val="8"/>
      <color indexed="8"/>
      <name val="Arial"/>
      <family val="2"/>
    </font>
    <font>
      <b/>
      <sz val="16"/>
      <name val="Calibri"/>
      <family val="2"/>
    </font>
    <font>
      <b/>
      <sz val="20"/>
      <name val="Calibri"/>
      <family val="2"/>
    </font>
    <font>
      <b/>
      <sz val="20"/>
      <color indexed="10"/>
      <name val="Calibri"/>
      <family val="2"/>
    </font>
    <font>
      <b/>
      <sz val="16"/>
      <color indexed="10"/>
      <name val="Calibri"/>
      <family val="2"/>
    </font>
    <font>
      <sz val="16"/>
      <color indexed="8"/>
      <name val="Arial"/>
      <family val="2"/>
    </font>
    <font>
      <b/>
      <sz val="16"/>
      <color indexed="10"/>
      <name val="Arial"/>
      <family val="2"/>
    </font>
    <font>
      <sz val="8"/>
      <name val="Arial"/>
      <family val="2"/>
    </font>
    <font>
      <b/>
      <sz val="12"/>
      <name val="Arial"/>
      <family val="2"/>
    </font>
    <font>
      <b/>
      <sz val="20"/>
      <name val="Arial"/>
      <family val="2"/>
    </font>
    <font>
      <b/>
      <sz val="18"/>
      <name val="Arial"/>
      <family val="2"/>
    </font>
    <font>
      <b/>
      <sz val="16"/>
      <name val="Arial"/>
      <family val="2"/>
    </font>
    <font>
      <sz val="9"/>
      <color indexed="81"/>
      <name val="Tahoma"/>
      <family val="2"/>
    </font>
    <font>
      <b/>
      <sz val="9"/>
      <color indexed="81"/>
      <name val="Tahoma"/>
      <family val="2"/>
    </font>
    <font>
      <sz val="12"/>
      <color indexed="81"/>
      <name val="Tahoma"/>
      <family val="2"/>
    </font>
    <font>
      <sz val="8"/>
      <color indexed="8"/>
      <name val="Arial"/>
      <family val="2"/>
    </font>
    <font>
      <b/>
      <sz val="8"/>
      <color indexed="9"/>
      <name val="Arial"/>
      <family val="2"/>
    </font>
    <font>
      <b/>
      <sz val="10"/>
      <color indexed="8"/>
      <name val="Calibri"/>
      <family val="2"/>
    </font>
    <font>
      <sz val="10"/>
      <color indexed="8"/>
      <name val="Arial"/>
      <family val="2"/>
    </font>
    <font>
      <b/>
      <sz val="10"/>
      <color indexed="8"/>
      <name val="Verdana"/>
      <family val="2"/>
    </font>
    <font>
      <sz val="10"/>
      <color indexed="8"/>
      <name val="Verdana"/>
      <family val="2"/>
    </font>
    <font>
      <sz val="10"/>
      <color indexed="8"/>
      <name val="Calibri"/>
      <family val="2"/>
    </font>
    <font>
      <b/>
      <sz val="10"/>
      <name val="Verdana"/>
      <family val="2"/>
    </font>
    <font>
      <sz val="10"/>
      <name val="Verdana"/>
      <family val="2"/>
    </font>
    <font>
      <sz val="9"/>
      <color indexed="8"/>
      <name val="Arial"/>
      <family val="2"/>
    </font>
    <font>
      <b/>
      <sz val="9"/>
      <color indexed="9"/>
      <name val="Verdana"/>
      <family val="2"/>
    </font>
    <font>
      <b/>
      <sz val="9"/>
      <color indexed="8"/>
      <name val="Verdana"/>
      <family val="2"/>
    </font>
    <font>
      <sz val="9"/>
      <color indexed="8"/>
      <name val="Verdana"/>
      <family val="2"/>
    </font>
    <font>
      <b/>
      <sz val="9"/>
      <name val="Verdana"/>
      <family val="2"/>
    </font>
    <font>
      <sz val="9"/>
      <name val="Verdana"/>
      <family val="2"/>
    </font>
    <font>
      <sz val="8"/>
      <color indexed="8"/>
      <name val="Arial"/>
      <family val="2"/>
    </font>
    <font>
      <b/>
      <sz val="24"/>
      <color indexed="8"/>
      <name val="Arial"/>
      <family val="2"/>
    </font>
    <font>
      <sz val="12"/>
      <color indexed="8"/>
      <name val="Arial"/>
      <family val="2"/>
    </font>
    <font>
      <i/>
      <sz val="10"/>
      <color indexed="23"/>
      <name val="Arial"/>
      <family val="2"/>
    </font>
    <font>
      <sz val="10"/>
      <color indexed="19"/>
      <name val="Arial"/>
      <family val="2"/>
    </font>
    <font>
      <sz val="10"/>
      <color indexed="16"/>
      <name val="Arial"/>
      <family val="2"/>
    </font>
    <font>
      <b/>
      <sz val="10"/>
      <color indexed="9"/>
      <name val="Arial"/>
      <family val="2"/>
    </font>
    <font>
      <b/>
      <sz val="10"/>
      <color indexed="8"/>
      <name val="Arial"/>
      <family val="2"/>
    </font>
    <font>
      <sz val="10"/>
      <color indexed="9"/>
      <name val="Arial"/>
      <family val="2"/>
    </font>
    <font>
      <sz val="11"/>
      <color indexed="8"/>
      <name val="Arial"/>
      <family val="2"/>
      <charset val="1"/>
    </font>
    <font>
      <sz val="12"/>
      <name val="Arial"/>
      <family val="2"/>
    </font>
    <font>
      <sz val="12"/>
      <name val="Calibri"/>
      <family val="2"/>
    </font>
    <font>
      <sz val="16"/>
      <color indexed="10"/>
      <name val="Arial"/>
      <family val="2"/>
    </font>
    <font>
      <sz val="11"/>
      <color theme="1"/>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000000"/>
      <name val="Arial"/>
      <family val="2"/>
      <charset val="1"/>
    </font>
    <font>
      <sz val="11"/>
      <color rgb="FFFF0000"/>
      <name val="Calibri"/>
      <family val="2"/>
      <scheme val="minor"/>
    </font>
    <font>
      <b/>
      <sz val="11"/>
      <color theme="1"/>
      <name val="Calibri"/>
      <family val="2"/>
      <scheme val="minor"/>
    </font>
    <font>
      <sz val="8"/>
      <color theme="1"/>
      <name val="Calibri"/>
      <family val="2"/>
      <scheme val="minor"/>
    </font>
    <font>
      <sz val="11"/>
      <name val="Calibri"/>
      <family val="2"/>
      <scheme val="minor"/>
    </font>
    <font>
      <sz val="12"/>
      <color theme="1"/>
      <name val="Calibri"/>
      <family val="2"/>
      <scheme val="minor"/>
    </font>
    <font>
      <b/>
      <sz val="8"/>
      <color theme="0"/>
      <name val="Arial"/>
      <family val="2"/>
    </font>
    <font>
      <sz val="11"/>
      <color rgb="FFFF0000"/>
      <name val="Calibri"/>
      <family val="2"/>
    </font>
    <font>
      <sz val="10"/>
      <color rgb="FFFF0000"/>
      <name val="Arial"/>
      <family val="2"/>
    </font>
    <font>
      <sz val="12"/>
      <color rgb="FFFF0000"/>
      <name val="Calibri"/>
      <family val="2"/>
    </font>
    <font>
      <sz val="11"/>
      <color rgb="FFFF0000"/>
      <name val="Verdana"/>
      <family val="2"/>
    </font>
    <font>
      <sz val="8"/>
      <color rgb="FFFF0000"/>
      <name val="Verdana"/>
      <family val="2"/>
    </font>
    <font>
      <b/>
      <sz val="11"/>
      <color rgb="FFFF0000"/>
      <name val="Verdana"/>
      <family val="2"/>
    </font>
    <font>
      <sz val="11"/>
      <color rgb="FF000000"/>
      <name val="Calibri"/>
      <family val="2"/>
      <scheme val="minor"/>
    </font>
    <font>
      <b/>
      <sz val="12"/>
      <color theme="0"/>
      <name val="Calibri"/>
      <family val="2"/>
      <scheme val="minor"/>
    </font>
    <font>
      <sz val="10"/>
      <color theme="1"/>
      <name val="Calibri"/>
      <family val="2"/>
      <scheme val="minor"/>
    </font>
    <font>
      <sz val="9"/>
      <color theme="1"/>
      <name val="Calibri"/>
      <family val="2"/>
      <scheme val="minor"/>
    </font>
    <font>
      <b/>
      <sz val="8"/>
      <color theme="1"/>
      <name val="Arial"/>
      <family val="2"/>
    </font>
    <font>
      <sz val="14"/>
      <color theme="1"/>
      <name val="Calibri"/>
      <family val="2"/>
      <scheme val="minor"/>
    </font>
    <font>
      <b/>
      <i/>
      <sz val="12"/>
      <color theme="1"/>
      <name val="Calibri"/>
      <family val="2"/>
      <scheme val="minor"/>
    </font>
    <font>
      <b/>
      <sz val="16"/>
      <name val="Calibri"/>
      <family val="2"/>
      <scheme val="minor"/>
    </font>
    <font>
      <b/>
      <sz val="16"/>
      <color theme="1"/>
      <name val="Calibri"/>
      <family val="2"/>
      <scheme val="minor"/>
    </font>
    <font>
      <b/>
      <sz val="16"/>
      <color rgb="FF3F3F3F"/>
      <name val="Calibri"/>
      <family val="2"/>
      <scheme val="minor"/>
    </font>
    <font>
      <b/>
      <sz val="16"/>
      <color rgb="FFFF0000"/>
      <name val="Calibri"/>
      <family val="2"/>
      <scheme val="minor"/>
    </font>
    <font>
      <sz val="11"/>
      <color rgb="FF0000FF"/>
      <name val="Calibri"/>
      <family val="2"/>
      <scheme val="minor"/>
    </font>
    <font>
      <sz val="10"/>
      <color rgb="FFFF0000"/>
      <name val="Calibri"/>
      <family val="2"/>
      <scheme val="minor"/>
    </font>
    <font>
      <b/>
      <sz val="10"/>
      <color theme="1"/>
      <name val="Calibri"/>
      <family val="2"/>
      <scheme val="minor"/>
    </font>
    <font>
      <b/>
      <sz val="14"/>
      <color theme="1"/>
      <name val="Calibri"/>
      <family val="2"/>
      <scheme val="minor"/>
    </font>
    <font>
      <b/>
      <sz val="8"/>
      <color rgb="FFFF0000"/>
      <name val="Arial"/>
      <family val="2"/>
    </font>
    <font>
      <b/>
      <sz val="10"/>
      <color rgb="FFFF0000"/>
      <name val="Arial"/>
      <family val="2"/>
    </font>
    <font>
      <b/>
      <sz val="11"/>
      <color theme="1"/>
      <name val="Arial"/>
      <family val="2"/>
    </font>
    <font>
      <sz val="10"/>
      <color theme="1"/>
      <name val="Arial"/>
      <family val="2"/>
    </font>
    <font>
      <b/>
      <sz val="10"/>
      <color rgb="FFFF0000"/>
      <name val="Calibri"/>
      <family val="2"/>
      <scheme val="minor"/>
    </font>
    <font>
      <sz val="11"/>
      <color rgb="FFFF0000"/>
      <name val="Arial"/>
      <family val="2"/>
    </font>
    <font>
      <sz val="10"/>
      <color theme="0"/>
      <name val="Calibri"/>
      <family val="2"/>
      <scheme val="minor"/>
    </font>
    <font>
      <sz val="11"/>
      <color theme="1"/>
      <name val="Arial"/>
      <family val="2"/>
    </font>
    <font>
      <b/>
      <sz val="9"/>
      <color rgb="FFFF0000"/>
      <name val="Arial"/>
      <family val="2"/>
    </font>
    <font>
      <sz val="8"/>
      <color rgb="FFFF0000"/>
      <name val="Arial"/>
      <family val="2"/>
    </font>
    <font>
      <sz val="8"/>
      <color theme="1"/>
      <name val="Arial"/>
      <family val="2"/>
    </font>
    <font>
      <b/>
      <sz val="10"/>
      <color rgb="FF00B050"/>
      <name val="Calibri"/>
      <family val="2"/>
      <scheme val="minor"/>
    </font>
    <font>
      <i/>
      <sz val="14"/>
      <color theme="1"/>
      <name val="Calibri"/>
      <family val="2"/>
      <scheme val="minor"/>
    </font>
    <font>
      <i/>
      <sz val="10"/>
      <color theme="1"/>
      <name val="Calibri"/>
      <family val="2"/>
      <scheme val="minor"/>
    </font>
    <font>
      <b/>
      <i/>
      <sz val="11"/>
      <color theme="1"/>
      <name val="Calibri"/>
      <family val="2"/>
      <scheme val="minor"/>
    </font>
    <font>
      <i/>
      <sz val="11"/>
      <color theme="1"/>
      <name val="Calibri"/>
      <family val="2"/>
      <scheme val="minor"/>
    </font>
    <font>
      <i/>
      <sz val="12"/>
      <color theme="1"/>
      <name val="Calibri"/>
      <family val="2"/>
      <scheme val="minor"/>
    </font>
    <font>
      <b/>
      <i/>
      <sz val="18"/>
      <color theme="1"/>
      <name val="Calibri"/>
      <family val="2"/>
      <scheme val="minor"/>
    </font>
    <font>
      <b/>
      <i/>
      <sz val="14"/>
      <color theme="1"/>
      <name val="Calibri"/>
      <family val="2"/>
      <scheme val="minor"/>
    </font>
    <font>
      <b/>
      <i/>
      <sz val="10"/>
      <color theme="1"/>
      <name val="Calibri"/>
      <family val="2"/>
      <scheme val="minor"/>
    </font>
    <font>
      <i/>
      <sz val="10"/>
      <color theme="1"/>
      <name val="Arial"/>
      <family val="2"/>
    </font>
    <font>
      <i/>
      <sz val="12"/>
      <color theme="1"/>
      <name val="Arial"/>
      <family val="2"/>
    </font>
    <font>
      <b/>
      <sz val="12"/>
      <color theme="1"/>
      <name val="Calibri"/>
      <family val="2"/>
      <scheme val="minor"/>
    </font>
    <font>
      <sz val="8"/>
      <color theme="0"/>
      <name val="Arial"/>
      <family val="2"/>
    </font>
    <font>
      <b/>
      <sz val="9"/>
      <color rgb="FF000000"/>
      <name val="Calibri"/>
      <family val="2"/>
    </font>
    <font>
      <sz val="9"/>
      <color rgb="FF000000"/>
      <name val="Calibri"/>
      <family val="2"/>
    </font>
    <font>
      <sz val="20"/>
      <color rgb="FFFF0000"/>
      <name val="Arial"/>
      <family val="2"/>
    </font>
    <font>
      <sz val="8"/>
      <name val="Calibri"/>
      <family val="2"/>
      <scheme val="minor"/>
    </font>
    <font>
      <b/>
      <sz val="12"/>
      <color rgb="FF000000"/>
      <name val="Calibri"/>
      <family val="2"/>
      <scheme val="minor"/>
    </font>
    <font>
      <sz val="12"/>
      <color rgb="FF000000"/>
      <name val="Calibri"/>
      <family val="2"/>
      <scheme val="minor"/>
    </font>
    <font>
      <sz val="14"/>
      <color theme="1"/>
      <name val="Arial"/>
      <family val="2"/>
    </font>
    <font>
      <sz val="18"/>
      <color rgb="FF9C5700"/>
      <name val="Calibri"/>
      <family val="2"/>
      <scheme val="minor"/>
    </font>
    <font>
      <b/>
      <sz val="8"/>
      <color rgb="FFFFFFFF"/>
      <name val="Arial"/>
      <family val="2"/>
    </font>
    <font>
      <b/>
      <sz val="20"/>
      <name val="Calibri"/>
      <family val="2"/>
      <scheme val="minor"/>
    </font>
    <font>
      <b/>
      <sz val="22"/>
      <color rgb="FFFF0000"/>
      <name val="Calibri"/>
      <family val="2"/>
      <scheme val="minor"/>
    </font>
    <font>
      <b/>
      <sz val="11"/>
      <color rgb="FFFF0000"/>
      <name val="Arial"/>
      <family val="2"/>
    </font>
  </fonts>
  <fills count="41">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indexed="9"/>
        <bgColor indexed="26"/>
      </patternFill>
    </fill>
    <fill>
      <patternFill patternType="solid">
        <fgColor indexed="30"/>
        <bgColor indexed="64"/>
      </patternFill>
    </fill>
    <fill>
      <patternFill patternType="solid">
        <fgColor indexed="62"/>
        <bgColor indexed="56"/>
      </patternFill>
    </fill>
    <fill>
      <patternFill patternType="solid">
        <fgColor indexed="18"/>
        <bgColor indexed="32"/>
      </patternFill>
    </fill>
    <fill>
      <patternFill patternType="solid">
        <fgColor rgb="FFF2F2F2"/>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theme="8" tint="-0.499984740745262"/>
        <bgColor indexed="64"/>
      </patternFill>
    </fill>
    <fill>
      <patternFill patternType="solid">
        <fgColor rgb="FFFFC7CE"/>
        <bgColor indexed="64"/>
      </patternFill>
    </fill>
    <fill>
      <patternFill patternType="solid">
        <fgColor theme="3" tint="-0.24994659260841701"/>
        <bgColor indexed="64"/>
      </patternFill>
    </fill>
    <fill>
      <patternFill patternType="solid">
        <fgColor rgb="FF0070C0"/>
        <bgColor indexed="64"/>
      </patternFill>
    </fill>
    <fill>
      <gradientFill degree="270">
        <stop position="0">
          <color theme="0"/>
        </stop>
        <stop position="1">
          <color theme="4" tint="0.59999389629810485"/>
        </stop>
      </gradientFill>
    </fill>
    <fill>
      <patternFill patternType="solid">
        <fgColor theme="8" tint="0.59999389629810485"/>
        <bgColor indexed="64"/>
      </patternFill>
    </fill>
    <fill>
      <patternFill patternType="solid">
        <fgColor rgb="FFFFFF00"/>
        <bgColor theme="1"/>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19FB95"/>
        <bgColor indexed="64"/>
      </patternFill>
    </fill>
    <fill>
      <gradientFill degree="90">
        <stop position="0">
          <color theme="8" tint="0.80001220740379042"/>
        </stop>
        <stop position="1">
          <color theme="8" tint="0.59999389629810485"/>
        </stop>
      </gradientFill>
    </fill>
    <fill>
      <patternFill patternType="solid">
        <fgColor rgb="FFC0C0C0"/>
        <bgColor indexed="64"/>
      </patternFill>
    </fill>
    <fill>
      <patternFill patternType="solid">
        <fgColor rgb="FFFFFF00"/>
        <bgColor indexed="26"/>
      </patternFill>
    </fill>
    <fill>
      <gradientFill degree="270">
        <stop position="0">
          <color theme="0"/>
        </stop>
        <stop position="1">
          <color theme="7" tint="0.80001220740379042"/>
        </stop>
      </gradient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000080"/>
        <bgColor indexed="64"/>
      </patternFill>
    </fill>
  </fills>
  <borders count="103">
    <border>
      <left/>
      <right/>
      <top/>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style="medium">
        <color indexed="22"/>
      </left>
      <right/>
      <top/>
      <bottom/>
      <diagonal/>
    </border>
    <border>
      <left/>
      <right style="medium">
        <color indexed="22"/>
      </right>
      <top/>
      <bottom style="medium">
        <color indexed="22"/>
      </bottom>
      <diagonal/>
    </border>
    <border>
      <left style="medium">
        <color indexed="22"/>
      </left>
      <right style="medium">
        <color indexed="22"/>
      </right>
      <top style="medium">
        <color indexed="22"/>
      </top>
      <bottom/>
      <diagonal/>
    </border>
    <border>
      <left/>
      <right/>
      <top style="medium">
        <color indexed="22"/>
      </top>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22"/>
      </left>
      <right/>
      <top/>
      <bottom style="medium">
        <color indexed="22"/>
      </bottom>
      <diagonal/>
    </border>
    <border>
      <left style="medium">
        <color indexed="22"/>
      </left>
      <right/>
      <top style="medium">
        <color indexed="22"/>
      </top>
      <bottom/>
      <diagonal/>
    </border>
    <border>
      <left style="medium">
        <color indexed="22"/>
      </left>
      <right style="medium">
        <color indexed="22"/>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right style="medium">
        <color indexed="22"/>
      </right>
      <top/>
      <bottom/>
      <diagonal/>
    </border>
    <border>
      <left/>
      <right style="medium">
        <color indexed="22"/>
      </right>
      <top style="medium">
        <color indexed="22"/>
      </top>
      <bottom/>
      <diagonal/>
    </border>
    <border>
      <left/>
      <right style="thin">
        <color indexed="8"/>
      </right>
      <top style="thin">
        <color indexed="8"/>
      </top>
      <bottom style="thin">
        <color indexed="8"/>
      </bottom>
      <diagonal/>
    </border>
    <border>
      <left style="double">
        <color indexed="64"/>
      </left>
      <right/>
      <top/>
      <bottom/>
      <diagonal/>
    </border>
    <border>
      <left style="medium">
        <color indexed="8"/>
      </left>
      <right style="medium">
        <color indexed="8"/>
      </right>
      <top style="medium">
        <color indexed="8"/>
      </top>
      <bottom/>
      <diagonal/>
    </border>
    <border>
      <left style="medium">
        <color indexed="64"/>
      </left>
      <right style="medium">
        <color indexed="8"/>
      </right>
      <top/>
      <bottom/>
      <diagonal/>
    </border>
    <border>
      <left style="medium">
        <color indexed="8"/>
      </left>
      <right/>
      <top/>
      <bottom/>
      <diagonal/>
    </border>
    <border>
      <left style="medium">
        <color indexed="8"/>
      </left>
      <right style="medium">
        <color indexed="64"/>
      </right>
      <top style="medium">
        <color indexed="8"/>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double">
        <color theme="0" tint="-0.34998626667073579"/>
      </left>
      <right style="double">
        <color theme="0" tint="-0.34998626667073579"/>
      </right>
      <top style="double">
        <color theme="0" tint="-0.34998626667073579"/>
      </top>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style="double">
        <color theme="0" tint="-0.24994659260841701"/>
      </left>
      <right style="double">
        <color theme="0" tint="-0.24994659260841701"/>
      </right>
      <top style="double">
        <color theme="0" tint="-0.24994659260841701"/>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style="double">
        <color theme="3"/>
      </left>
      <right style="double">
        <color rgb="FF3F3F3F"/>
      </right>
      <top style="double">
        <color theme="3"/>
      </top>
      <bottom style="double">
        <color theme="3"/>
      </bottom>
      <diagonal/>
    </border>
    <border>
      <left style="double">
        <color theme="3"/>
      </left>
      <right style="double">
        <color theme="3"/>
      </right>
      <top style="double">
        <color theme="3"/>
      </top>
      <bottom style="double">
        <color theme="3"/>
      </bottom>
      <diagonal/>
    </border>
    <border>
      <left style="double">
        <color rgb="FF3F3F3F"/>
      </left>
      <right style="double">
        <color theme="3"/>
      </right>
      <top style="double">
        <color rgb="FF3F3F3F"/>
      </top>
      <bottom style="double">
        <color rgb="FF3F3F3F"/>
      </bottom>
      <diagonal/>
    </border>
    <border>
      <left style="thin">
        <color indexed="64"/>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double">
        <color rgb="FF3F3F3F"/>
      </left>
      <right style="double">
        <color theme="3"/>
      </right>
      <top style="double">
        <color rgb="FF3F3F3F"/>
      </top>
      <bottom style="double">
        <color theme="3"/>
      </bottom>
      <diagonal/>
    </border>
    <border>
      <left style="double">
        <color theme="4" tint="-0.499984740745262"/>
      </left>
      <right style="double">
        <color theme="4" tint="-0.499984740745262"/>
      </right>
      <top style="double">
        <color theme="4" tint="-0.499984740745262"/>
      </top>
      <bottom/>
      <diagonal/>
    </border>
    <border>
      <left/>
      <right style="double">
        <color theme="3"/>
      </right>
      <top style="medium">
        <color indexed="64"/>
      </top>
      <bottom/>
      <diagonal/>
    </border>
    <border>
      <left/>
      <right/>
      <top style="double">
        <color theme="3"/>
      </top>
      <bottom/>
      <diagonal/>
    </border>
    <border>
      <left style="double">
        <color theme="3"/>
      </left>
      <right style="double">
        <color theme="3"/>
      </right>
      <top/>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3"/>
      </left>
      <right style="double">
        <color theme="3"/>
      </right>
      <top style="double">
        <color theme="3"/>
      </top>
      <bottom/>
      <diagonal/>
    </border>
    <border>
      <left style="double">
        <color theme="3"/>
      </left>
      <right style="double">
        <color theme="3"/>
      </right>
      <top/>
      <bottom style="double">
        <color theme="3"/>
      </bottom>
      <diagonal/>
    </border>
    <border>
      <left style="double">
        <color theme="4"/>
      </left>
      <right style="double">
        <color theme="4"/>
      </right>
      <top style="double">
        <color theme="4"/>
      </top>
      <bottom style="double">
        <color theme="4"/>
      </bottom>
      <diagonal/>
    </border>
    <border>
      <left style="double">
        <color theme="3"/>
      </left>
      <right/>
      <top/>
      <bottom/>
      <diagonal/>
    </border>
    <border>
      <left/>
      <right style="double">
        <color theme="3"/>
      </right>
      <top/>
      <bottom/>
      <diagonal/>
    </border>
    <border>
      <left/>
      <right style="double">
        <color theme="3"/>
      </right>
      <top/>
      <bottom style="double">
        <color theme="3"/>
      </bottom>
      <diagonal/>
    </border>
    <border>
      <left style="double">
        <color theme="0" tint="-0.34998626667073579"/>
      </left>
      <right style="double">
        <color theme="0" tint="-0.34998626667073579"/>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right style="double">
        <color theme="0" tint="-0.24994659260841701"/>
      </right>
      <top/>
      <bottom/>
      <diagonal/>
    </border>
    <border>
      <left style="double">
        <color theme="0" tint="-0.24994659260841701"/>
      </left>
      <right style="double">
        <color theme="0" tint="-0.24994659260841701"/>
      </right>
      <top/>
      <bottom/>
      <diagonal/>
    </border>
    <border>
      <left style="double">
        <color theme="1"/>
      </left>
      <right style="double">
        <color theme="1"/>
      </right>
      <top/>
      <bottom/>
      <diagonal/>
    </border>
    <border>
      <left style="double">
        <color theme="4" tint="-0.499984740745262"/>
      </left>
      <right/>
      <top style="double">
        <color theme="4" tint="-0.499984740745262"/>
      </top>
      <bottom/>
      <diagonal/>
    </border>
    <border>
      <left style="double">
        <color rgb="FF3F3F3F"/>
      </left>
      <right style="double">
        <color theme="3"/>
      </right>
      <top style="double">
        <color theme="3"/>
      </top>
      <bottom style="double">
        <color rgb="FF3F3F3F"/>
      </bottom>
      <diagonal/>
    </border>
    <border>
      <left style="double">
        <color rgb="FF3F3F3F"/>
      </left>
      <right style="double">
        <color theme="3"/>
      </right>
      <top style="double">
        <color theme="3"/>
      </top>
      <bottom style="double">
        <color theme="3"/>
      </bottom>
      <diagonal/>
    </border>
    <border>
      <left style="double">
        <color theme="3"/>
      </left>
      <right/>
      <top style="double">
        <color theme="3"/>
      </top>
      <bottom style="double">
        <color rgb="FF3F3F3F"/>
      </bottom>
      <diagonal/>
    </border>
    <border>
      <left/>
      <right style="double">
        <color theme="3"/>
      </right>
      <top style="double">
        <color theme="3"/>
      </top>
      <bottom style="double">
        <color rgb="FF3F3F3F"/>
      </bottom>
      <diagonal/>
    </border>
  </borders>
  <cellStyleXfs count="63">
    <xf numFmtId="0" fontId="0" fillId="0" borderId="0"/>
    <xf numFmtId="0" fontId="64" fillId="0" borderId="0" applyNumberFormat="0" applyFill="0" applyBorder="0" applyAlignment="0" applyProtection="0"/>
    <xf numFmtId="0" fontId="65" fillId="2" borderId="0" applyNumberFormat="0" applyBorder="0" applyAlignment="0" applyProtection="0"/>
    <xf numFmtId="0" fontId="65" fillId="3" borderId="0" applyNumberFormat="0" applyBorder="0" applyAlignment="0" applyProtection="0"/>
    <xf numFmtId="0" fontId="64" fillId="4" borderId="0" applyNumberFormat="0" applyBorder="0" applyAlignment="0" applyProtection="0"/>
    <xf numFmtId="0" fontId="62" fillId="5" borderId="0" applyNumberFormat="0" applyBorder="0" applyAlignment="0" applyProtection="0"/>
    <xf numFmtId="0" fontId="71" fillId="14" borderId="57" applyNumberFormat="0" applyAlignment="0" applyProtection="0"/>
    <xf numFmtId="0" fontId="72" fillId="15" borderId="58" applyNumberFormat="0" applyAlignment="0" applyProtection="0"/>
    <xf numFmtId="0" fontId="63" fillId="6" borderId="0" applyNumberFormat="0" applyBorder="0" applyAlignment="0" applyProtection="0"/>
    <xf numFmtId="0" fontId="18" fillId="0" borderId="0"/>
    <xf numFmtId="0" fontId="3"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60"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70" fillId="0" borderId="0" applyFont="0" applyFill="0" applyBorder="0" applyAlignment="0" applyProtection="0"/>
    <xf numFmtId="43" fontId="70" fillId="0" borderId="0" applyFont="0" applyFill="0" applyBorder="0" applyAlignment="0" applyProtection="0"/>
    <xf numFmtId="165" fontId="70" fillId="0" borderId="0" applyFont="0" applyFill="0" applyBorder="0" applyAlignment="0" applyProtection="0"/>
    <xf numFmtId="43" fontId="70" fillId="0" borderId="0" applyFont="0" applyFill="0" applyBorder="0" applyAlignment="0" applyProtection="0"/>
    <xf numFmtId="165" fontId="2" fillId="0" borderId="0" applyFont="0" applyFill="0" applyBorder="0" applyAlignment="0" applyProtection="0"/>
    <xf numFmtId="171" fontId="6" fillId="0" borderId="0" applyFill="0" applyBorder="0" applyAlignment="0" applyProtection="0"/>
    <xf numFmtId="43" fontId="1" fillId="0" borderId="0" applyFont="0" applyFill="0" applyBorder="0" applyAlignment="0" applyProtection="0"/>
    <xf numFmtId="171" fontId="6" fillId="0" borderId="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16" borderId="0" applyNumberFormat="0" applyBorder="0" applyAlignment="0" applyProtection="0"/>
    <xf numFmtId="0" fontId="61" fillId="7" borderId="0" applyNumberFormat="0" applyBorder="0" applyAlignment="0" applyProtection="0"/>
    <xf numFmtId="0" fontId="6" fillId="0" borderId="0"/>
    <xf numFmtId="166" fontId="70" fillId="0" borderId="0"/>
    <xf numFmtId="166" fontId="6" fillId="0" borderId="0"/>
    <xf numFmtId="0" fontId="6" fillId="0" borderId="0"/>
    <xf numFmtId="0" fontId="6" fillId="0" borderId="0"/>
    <xf numFmtId="0" fontId="6" fillId="0" borderId="0"/>
    <xf numFmtId="9" fontId="70"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76" fillId="14" borderId="59" applyNumberFormat="0" applyAlignment="0" applyProtection="0"/>
    <xf numFmtId="0" fontId="6" fillId="0" borderId="0" applyNumberFormat="0" applyFill="0" applyBorder="0" applyAlignment="0" applyProtection="0"/>
    <xf numFmtId="0" fontId="77" fillId="0" borderId="0"/>
    <xf numFmtId="0" fontId="66" fillId="0" borderId="0"/>
    <xf numFmtId="0" fontId="6" fillId="0" borderId="0" applyNumberFormat="0" applyFill="0" applyBorder="0" applyAlignment="0" applyProtection="0"/>
    <xf numFmtId="0" fontId="62" fillId="0" borderId="0" applyNumberFormat="0" applyFill="0" applyBorder="0" applyAlignment="0" applyProtection="0"/>
  </cellStyleXfs>
  <cellXfs count="623">
    <xf numFmtId="0" fontId="0" fillId="0" borderId="0" xfId="0"/>
    <xf numFmtId="0" fontId="79" fillId="31" borderId="82" xfId="0" applyFont="1" applyFill="1" applyBorder="1" applyAlignment="1">
      <alignment horizontal="center"/>
    </xf>
    <xf numFmtId="165" fontId="12" fillId="8" borderId="1" xfId="22" applyFont="1" applyFill="1" applyBorder="1" applyProtection="1">
      <protection hidden="1"/>
    </xf>
    <xf numFmtId="49" fontId="12" fillId="8" borderId="1" xfId="0" applyNumberFormat="1" applyFont="1" applyFill="1" applyBorder="1" applyAlignment="1">
      <alignment vertical="center" wrapText="1"/>
    </xf>
    <xf numFmtId="0" fontId="12" fillId="8" borderId="1" xfId="0" applyFont="1" applyFill="1" applyBorder="1" applyAlignment="1">
      <alignment vertical="center" wrapText="1"/>
    </xf>
    <xf numFmtId="168" fontId="12" fillId="8" borderId="2" xfId="22" applyNumberFormat="1" applyFont="1" applyFill="1" applyBorder="1"/>
    <xf numFmtId="165" fontId="7" fillId="8" borderId="3" xfId="22" applyFont="1" applyFill="1" applyBorder="1"/>
    <xf numFmtId="165" fontId="12" fillId="8" borderId="2" xfId="22" applyFont="1" applyFill="1" applyBorder="1"/>
    <xf numFmtId="0" fontId="12" fillId="8" borderId="3" xfId="0" applyFont="1" applyFill="1" applyBorder="1"/>
    <xf numFmtId="168" fontId="12" fillId="8" borderId="1" xfId="22" applyNumberFormat="1" applyFont="1" applyFill="1" applyBorder="1" applyAlignment="1">
      <alignment horizontal="center"/>
    </xf>
    <xf numFmtId="165" fontId="12" fillId="8" borderId="1" xfId="22" applyFont="1" applyFill="1" applyBorder="1" applyAlignment="1">
      <alignment horizontal="center"/>
    </xf>
    <xf numFmtId="49" fontId="0" fillId="0" borderId="0" xfId="0" applyNumberFormat="1"/>
    <xf numFmtId="0" fontId="0" fillId="17" borderId="0" xfId="0" applyFill="1" applyProtection="1">
      <protection locked="0"/>
    </xf>
    <xf numFmtId="0" fontId="0" fillId="17" borderId="0" xfId="0" applyFill="1"/>
    <xf numFmtId="0" fontId="80" fillId="0" borderId="0" xfId="0" applyFont="1"/>
    <xf numFmtId="49" fontId="0" fillId="0" borderId="0" xfId="0" applyNumberFormat="1" applyAlignment="1">
      <alignment horizontal="right"/>
    </xf>
    <xf numFmtId="0" fontId="81" fillId="17" borderId="0" xfId="0" applyFont="1" applyFill="1"/>
    <xf numFmtId="0" fontId="73" fillId="17" borderId="0" xfId="0" applyFont="1" applyFill="1"/>
    <xf numFmtId="0" fontId="82" fillId="17" borderId="0" xfId="0" applyFont="1" applyFill="1" applyProtection="1">
      <protection locked="0"/>
    </xf>
    <xf numFmtId="0" fontId="82" fillId="17" borderId="0" xfId="0" applyFont="1" applyFill="1"/>
    <xf numFmtId="0" fontId="82" fillId="0" borderId="0" xfId="0" applyFont="1"/>
    <xf numFmtId="49" fontId="82" fillId="17" borderId="0" xfId="0" applyNumberFormat="1" applyFont="1" applyFill="1"/>
    <xf numFmtId="0" fontId="10" fillId="9" borderId="1" xfId="0" applyFont="1" applyFill="1" applyBorder="1" applyAlignment="1" applyProtection="1">
      <alignment horizontal="left" vertical="center" wrapText="1"/>
      <protection hidden="1"/>
    </xf>
    <xf numFmtId="49" fontId="12" fillId="8" borderId="1" xfId="0" applyNumberFormat="1" applyFont="1" applyFill="1" applyBorder="1" applyAlignment="1" applyProtection="1">
      <alignment horizontal="left" vertical="center" wrapText="1"/>
      <protection hidden="1"/>
    </xf>
    <xf numFmtId="49" fontId="12" fillId="8" borderId="1" xfId="0" applyNumberFormat="1" applyFont="1" applyFill="1" applyBorder="1" applyAlignment="1">
      <alignment horizontal="left" vertical="center" wrapText="1"/>
    </xf>
    <xf numFmtId="0" fontId="10" fillId="9" borderId="4" xfId="0" applyFont="1" applyFill="1" applyBorder="1" applyAlignment="1" applyProtection="1">
      <alignment horizontal="left" vertical="center" wrapText="1"/>
      <protection hidden="1"/>
    </xf>
    <xf numFmtId="0" fontId="13" fillId="9" borderId="5" xfId="0" applyFont="1" applyFill="1" applyBorder="1" applyAlignment="1" applyProtection="1">
      <alignment horizontal="left" vertical="center" wrapText="1"/>
      <protection hidden="1"/>
    </xf>
    <xf numFmtId="0" fontId="0" fillId="8" borderId="0" xfId="0" applyFill="1" applyAlignment="1" applyProtection="1">
      <alignment horizontal="left" wrapText="1"/>
      <protection hidden="1"/>
    </xf>
    <xf numFmtId="167" fontId="12" fillId="8" borderId="6" xfId="0" applyNumberFormat="1" applyFont="1" applyFill="1" applyBorder="1" applyAlignment="1" applyProtection="1">
      <alignment horizontal="left" vertical="center" wrapText="1"/>
      <protection hidden="1"/>
    </xf>
    <xf numFmtId="0" fontId="12" fillId="8" borderId="0" xfId="0" applyFont="1" applyFill="1" applyAlignment="1" applyProtection="1">
      <alignment horizontal="left" wrapText="1"/>
      <protection hidden="1"/>
    </xf>
    <xf numFmtId="167" fontId="12" fillId="8" borderId="1" xfId="0" applyNumberFormat="1" applyFont="1" applyFill="1" applyBorder="1" applyAlignment="1" applyProtection="1">
      <alignment horizontal="left" wrapText="1"/>
      <protection hidden="1"/>
    </xf>
    <xf numFmtId="167" fontId="12" fillId="8" borderId="1" xfId="0" applyNumberFormat="1" applyFont="1" applyFill="1" applyBorder="1" applyAlignment="1">
      <alignment horizontal="left" vertical="center" wrapText="1"/>
    </xf>
    <xf numFmtId="167" fontId="12" fillId="8" borderId="7" xfId="0" applyNumberFormat="1" applyFont="1" applyFill="1" applyBorder="1" applyAlignment="1">
      <alignment horizontal="left" vertical="center" wrapText="1"/>
    </xf>
    <xf numFmtId="167" fontId="12" fillId="8" borderId="8" xfId="0" applyNumberFormat="1" applyFont="1" applyFill="1" applyBorder="1" applyAlignment="1" applyProtection="1">
      <alignment horizontal="left" vertical="center" wrapText="1"/>
      <protection hidden="1"/>
    </xf>
    <xf numFmtId="167" fontId="12" fillId="8" borderId="9" xfId="0" applyNumberFormat="1" applyFont="1" applyFill="1" applyBorder="1" applyAlignment="1" applyProtection="1">
      <alignment horizontal="left" vertical="center" wrapText="1"/>
      <protection hidden="1"/>
    </xf>
    <xf numFmtId="0" fontId="12" fillId="0" borderId="0" xfId="0" applyFont="1" applyAlignment="1" applyProtection="1">
      <alignment horizontal="left" wrapText="1"/>
      <protection hidden="1"/>
    </xf>
    <xf numFmtId="0" fontId="12" fillId="8" borderId="9" xfId="0" applyFont="1" applyFill="1" applyBorder="1" applyAlignment="1" applyProtection="1">
      <alignment horizontal="left" wrapText="1"/>
      <protection hidden="1"/>
    </xf>
    <xf numFmtId="0" fontId="15" fillId="8" borderId="0" xfId="0" applyFont="1" applyFill="1" applyAlignment="1" applyProtection="1">
      <alignment horizontal="left" wrapText="1"/>
      <protection hidden="1"/>
    </xf>
    <xf numFmtId="0" fontId="12" fillId="8" borderId="10" xfId="0" applyFont="1" applyFill="1" applyBorder="1" applyAlignment="1" applyProtection="1">
      <alignment horizontal="left" wrapText="1"/>
      <protection hidden="1"/>
    </xf>
    <xf numFmtId="0" fontId="8" fillId="8" borderId="9" xfId="0" applyFont="1" applyFill="1" applyBorder="1" applyAlignment="1" applyProtection="1">
      <alignment horizontal="left" wrapText="1"/>
      <protection hidden="1"/>
    </xf>
    <xf numFmtId="0" fontId="12" fillId="8" borderId="8" xfId="0" applyFont="1" applyFill="1" applyBorder="1" applyAlignment="1" applyProtection="1">
      <alignment horizontal="left" wrapText="1"/>
      <protection hidden="1"/>
    </xf>
    <xf numFmtId="169" fontId="12" fillId="8" borderId="9" xfId="23" applyNumberFormat="1" applyFont="1" applyFill="1" applyBorder="1" applyAlignment="1" applyProtection="1">
      <alignment horizontal="left" wrapText="1"/>
      <protection hidden="1"/>
    </xf>
    <xf numFmtId="0" fontId="17" fillId="10" borderId="0" xfId="9" applyFont="1" applyFill="1" applyAlignment="1" applyProtection="1">
      <alignment horizontal="left" wrapText="1"/>
      <protection hidden="1"/>
    </xf>
    <xf numFmtId="0" fontId="17" fillId="10" borderId="0" xfId="9" applyFont="1" applyFill="1" applyAlignment="1" applyProtection="1">
      <alignment horizontal="left" vertical="top" wrapText="1"/>
      <protection hidden="1"/>
    </xf>
    <xf numFmtId="0" fontId="19" fillId="10" borderId="0" xfId="9" applyFont="1" applyFill="1" applyAlignment="1" applyProtection="1">
      <alignment horizontal="left" wrapText="1"/>
      <protection hidden="1"/>
    </xf>
    <xf numFmtId="0" fontId="19" fillId="10" borderId="0" xfId="9" applyFont="1" applyFill="1" applyAlignment="1" applyProtection="1">
      <alignment horizontal="left" vertical="top" wrapText="1"/>
      <protection hidden="1"/>
    </xf>
    <xf numFmtId="0" fontId="0" fillId="17" borderId="0" xfId="0" applyFill="1" applyAlignment="1">
      <alignment horizontal="left" wrapText="1"/>
    </xf>
    <xf numFmtId="0" fontId="0" fillId="0" borderId="0" xfId="0" applyAlignment="1">
      <alignment wrapText="1"/>
    </xf>
    <xf numFmtId="2" fontId="83" fillId="18" borderId="60" xfId="0" applyNumberFormat="1" applyFont="1" applyFill="1" applyBorder="1" applyAlignment="1">
      <alignment horizontal="center" vertical="center" wrapText="1"/>
    </xf>
    <xf numFmtId="49" fontId="83" fillId="18" borderId="60" xfId="0" applyNumberFormat="1" applyFont="1" applyFill="1" applyBorder="1" applyAlignment="1">
      <alignment horizontal="center" vertical="center" wrapText="1"/>
    </xf>
    <xf numFmtId="49" fontId="83" fillId="18" borderId="60" xfId="0" applyNumberFormat="1" applyFont="1" applyFill="1" applyBorder="1" applyAlignment="1">
      <alignment horizontal="right" vertical="center" wrapText="1"/>
    </xf>
    <xf numFmtId="49" fontId="83" fillId="18" borderId="61" xfId="0" applyNumberFormat="1" applyFont="1" applyFill="1" applyBorder="1" applyAlignment="1">
      <alignment horizontal="center" vertical="center" wrapText="1"/>
    </xf>
    <xf numFmtId="0" fontId="0" fillId="0" borderId="0" xfId="0" applyAlignment="1">
      <alignment horizontal="right"/>
    </xf>
    <xf numFmtId="11" fontId="0" fillId="0" borderId="0" xfId="0" applyNumberFormat="1" applyAlignment="1">
      <alignment horizontal="right"/>
    </xf>
    <xf numFmtId="169" fontId="12" fillId="8" borderId="2" xfId="23" applyNumberFormat="1" applyFont="1" applyFill="1" applyBorder="1" applyAlignment="1">
      <alignment wrapText="1"/>
    </xf>
    <xf numFmtId="169" fontId="12" fillId="8" borderId="10" xfId="23" applyNumberFormat="1" applyFont="1" applyFill="1" applyBorder="1" applyAlignment="1">
      <alignment wrapText="1"/>
    </xf>
    <xf numFmtId="169" fontId="12" fillId="8" borderId="3" xfId="23" applyNumberFormat="1" applyFont="1" applyFill="1" applyBorder="1" applyAlignment="1">
      <alignment wrapText="1"/>
    </xf>
    <xf numFmtId="0" fontId="73" fillId="0" borderId="0" xfId="0" applyFont="1"/>
    <xf numFmtId="165" fontId="73" fillId="0" borderId="0" xfId="0" applyNumberFormat="1" applyFont="1"/>
    <xf numFmtId="49" fontId="0" fillId="17" borderId="0" xfId="0" applyNumberFormat="1" applyFill="1" applyProtection="1">
      <protection locked="0"/>
    </xf>
    <xf numFmtId="0" fontId="84" fillId="0" borderId="0" xfId="0" applyFont="1"/>
    <xf numFmtId="0" fontId="84" fillId="0" borderId="0" xfId="0" applyFont="1" applyAlignment="1">
      <alignment horizontal="center"/>
    </xf>
    <xf numFmtId="0" fontId="85" fillId="0" borderId="0" xfId="0" applyFont="1" applyAlignment="1">
      <alignment wrapText="1"/>
    </xf>
    <xf numFmtId="0" fontId="86" fillId="0" borderId="0" xfId="0" applyFont="1"/>
    <xf numFmtId="0" fontId="87" fillId="0" borderId="0" xfId="0" applyFont="1"/>
    <xf numFmtId="0" fontId="88" fillId="0" borderId="0" xfId="0" applyFont="1"/>
    <xf numFmtId="0" fontId="89" fillId="0" borderId="0" xfId="23" applyNumberFormat="1" applyFont="1"/>
    <xf numFmtId="0" fontId="87" fillId="0" borderId="5" xfId="0" applyFont="1" applyBorder="1" applyAlignment="1" applyProtection="1">
      <alignment horizontal="left"/>
      <protection locked="0"/>
    </xf>
    <xf numFmtId="0" fontId="86" fillId="0" borderId="5" xfId="0" applyFont="1" applyBorder="1"/>
    <xf numFmtId="0" fontId="87" fillId="0" borderId="0" xfId="0" applyFont="1" applyAlignment="1">
      <alignment horizontal="center" vertical="center" wrapText="1"/>
    </xf>
    <xf numFmtId="0" fontId="87" fillId="0" borderId="5" xfId="0" applyFont="1" applyBorder="1"/>
    <xf numFmtId="0" fontId="78" fillId="0" borderId="0" xfId="0" applyFont="1"/>
    <xf numFmtId="0" fontId="90" fillId="0" borderId="0" xfId="0" applyFont="1" applyAlignment="1">
      <alignment vertical="center"/>
    </xf>
    <xf numFmtId="0" fontId="74" fillId="19" borderId="0" xfId="0" applyFont="1" applyFill="1" applyAlignment="1">
      <alignment vertical="center"/>
    </xf>
    <xf numFmtId="0" fontId="91" fillId="20" borderId="62" xfId="0" applyFont="1" applyFill="1" applyBorder="1" applyAlignment="1">
      <alignment horizontal="center" vertical="center" wrapText="1"/>
    </xf>
    <xf numFmtId="49" fontId="91" fillId="20" borderId="62" xfId="0" applyNumberFormat="1" applyFont="1" applyFill="1" applyBorder="1" applyAlignment="1">
      <alignment horizontal="center" vertical="center" wrapText="1"/>
    </xf>
    <xf numFmtId="0" fontId="0" fillId="19" borderId="0" xfId="0" applyFill="1"/>
    <xf numFmtId="1" fontId="82" fillId="17" borderId="0" xfId="22" applyNumberFormat="1" applyFont="1" applyFill="1" applyAlignment="1">
      <alignment horizontal="right"/>
    </xf>
    <xf numFmtId="1" fontId="91" fillId="20" borderId="62" xfId="22" applyNumberFormat="1" applyFont="1" applyFill="1" applyBorder="1" applyAlignment="1">
      <alignment horizontal="center" vertical="center" wrapText="1"/>
    </xf>
    <xf numFmtId="1" fontId="82" fillId="0" borderId="11" xfId="22" applyNumberFormat="1" applyFont="1" applyBorder="1" applyAlignment="1" applyProtection="1">
      <alignment horizontal="center"/>
      <protection locked="0"/>
    </xf>
    <xf numFmtId="1" fontId="82" fillId="0" borderId="11" xfId="22" applyNumberFormat="1" applyFont="1" applyBorder="1" applyAlignment="1" applyProtection="1">
      <alignment horizontal="right"/>
      <protection locked="0"/>
    </xf>
    <xf numFmtId="1" fontId="82" fillId="0" borderId="63" xfId="22" applyNumberFormat="1" applyFont="1" applyBorder="1" applyAlignment="1" applyProtection="1">
      <alignment horizontal="right"/>
      <protection locked="0"/>
    </xf>
    <xf numFmtId="1" fontId="82" fillId="0" borderId="64" xfId="22" applyNumberFormat="1" applyFont="1" applyBorder="1" applyAlignment="1" applyProtection="1">
      <alignment horizontal="right"/>
      <protection locked="0"/>
    </xf>
    <xf numFmtId="1" fontId="82" fillId="0" borderId="0" xfId="22" applyNumberFormat="1" applyFont="1" applyAlignment="1">
      <alignment horizontal="right"/>
    </xf>
    <xf numFmtId="49" fontId="83" fillId="21" borderId="65" xfId="0" applyNumberFormat="1" applyFont="1" applyFill="1" applyBorder="1" applyAlignment="1">
      <alignment horizontal="center" vertical="center" wrapText="1"/>
    </xf>
    <xf numFmtId="49" fontId="83" fillId="21" borderId="64" xfId="0" applyNumberFormat="1" applyFont="1" applyFill="1" applyBorder="1" applyAlignment="1">
      <alignment horizontal="center" vertical="center" wrapText="1"/>
    </xf>
    <xf numFmtId="0" fontId="83" fillId="21" borderId="64" xfId="0" applyFont="1" applyFill="1" applyBorder="1" applyAlignment="1">
      <alignment horizontal="center" vertical="center" wrapText="1"/>
    </xf>
    <xf numFmtId="14" fontId="83" fillId="21" borderId="64" xfId="0" applyNumberFormat="1" applyFont="1" applyFill="1" applyBorder="1" applyAlignment="1">
      <alignment horizontal="center" vertical="center" wrapText="1"/>
    </xf>
    <xf numFmtId="165" fontId="83" fillId="21" borderId="64" xfId="22" applyFont="1" applyFill="1" applyBorder="1" applyAlignment="1">
      <alignment horizontal="center" vertical="center" wrapText="1"/>
    </xf>
    <xf numFmtId="165" fontId="83" fillId="21" borderId="66" xfId="22" applyFont="1" applyFill="1" applyBorder="1" applyAlignment="1">
      <alignment horizontal="center" vertical="center" wrapText="1"/>
    </xf>
    <xf numFmtId="49" fontId="80" fillId="0" borderId="11" xfId="0" applyNumberFormat="1" applyFont="1" applyBorder="1" applyAlignment="1" applyProtection="1">
      <alignment horizontal="left"/>
      <protection locked="0"/>
    </xf>
    <xf numFmtId="49" fontId="80" fillId="0" borderId="11" xfId="0" applyNumberFormat="1" applyFont="1" applyBorder="1" applyAlignment="1" applyProtection="1">
      <alignment horizontal="left" vertical="center"/>
      <protection locked="0"/>
    </xf>
    <xf numFmtId="0" fontId="92" fillId="0" borderId="11" xfId="0" applyFont="1" applyBorder="1" applyAlignment="1" applyProtection="1">
      <alignment horizontal="left"/>
      <protection locked="0"/>
    </xf>
    <xf numFmtId="1" fontId="80" fillId="0" borderId="11" xfId="0" applyNumberFormat="1" applyFont="1" applyBorder="1" applyAlignment="1" applyProtection="1">
      <alignment horizontal="right"/>
      <protection locked="0"/>
    </xf>
    <xf numFmtId="4" fontId="80" fillId="0" borderId="11" xfId="0" applyNumberFormat="1" applyFont="1" applyBorder="1" applyAlignment="1" applyProtection="1">
      <alignment horizontal="right"/>
      <protection locked="0"/>
    </xf>
    <xf numFmtId="49" fontId="92" fillId="0" borderId="11" xfId="0" applyNumberFormat="1" applyFont="1" applyBorder="1" applyAlignment="1" applyProtection="1">
      <alignment horizontal="right"/>
      <protection locked="0"/>
    </xf>
    <xf numFmtId="0" fontId="93" fillId="0" borderId="11" xfId="0" applyFont="1" applyBorder="1" applyProtection="1">
      <protection locked="0"/>
    </xf>
    <xf numFmtId="4" fontId="80" fillId="0" borderId="14" xfId="0" applyNumberFormat="1" applyFont="1" applyBorder="1" applyAlignment="1" applyProtection="1">
      <alignment horizontal="right"/>
      <protection locked="0"/>
    </xf>
    <xf numFmtId="49" fontId="92" fillId="0" borderId="11" xfId="0" applyNumberFormat="1" applyFont="1" applyBorder="1" applyAlignment="1" applyProtection="1">
      <alignment horizontal="left"/>
      <protection locked="0"/>
    </xf>
    <xf numFmtId="165" fontId="70" fillId="17" borderId="0" xfId="22" applyFont="1" applyFill="1" applyProtection="1">
      <protection locked="0"/>
    </xf>
    <xf numFmtId="165" fontId="12" fillId="8" borderId="10" xfId="22" applyFont="1" applyFill="1" applyBorder="1"/>
    <xf numFmtId="0" fontId="12" fillId="8" borderId="2" xfId="0" applyFont="1" applyFill="1" applyBorder="1" applyAlignment="1" applyProtection="1">
      <alignment horizontal="left" wrapText="1"/>
      <protection hidden="1"/>
    </xf>
    <xf numFmtId="49" fontId="73" fillId="17" borderId="0" xfId="0" applyNumberFormat="1" applyFont="1" applyFill="1" applyAlignment="1">
      <alignment horizontal="left"/>
    </xf>
    <xf numFmtId="49" fontId="0" fillId="8" borderId="0" xfId="0" applyNumberFormat="1" applyFill="1" applyAlignment="1" applyProtection="1">
      <alignment horizontal="left"/>
      <protection hidden="1"/>
    </xf>
    <xf numFmtId="49" fontId="10" fillId="9" borderId="1" xfId="0" applyNumberFormat="1" applyFont="1" applyFill="1" applyBorder="1" applyAlignment="1" applyProtection="1">
      <alignment horizontal="left" vertical="center" wrapText="1"/>
      <protection hidden="1"/>
    </xf>
    <xf numFmtId="49" fontId="12" fillId="8" borderId="1" xfId="0" applyNumberFormat="1" applyFont="1" applyFill="1" applyBorder="1" applyAlignment="1" applyProtection="1">
      <alignment horizontal="left"/>
      <protection hidden="1"/>
    </xf>
    <xf numFmtId="49" fontId="12" fillId="8" borderId="1" xfId="0" applyNumberFormat="1" applyFont="1" applyFill="1" applyBorder="1" applyAlignment="1">
      <alignment horizontal="left"/>
    </xf>
    <xf numFmtId="49" fontId="11" fillId="8" borderId="15" xfId="23" applyNumberFormat="1" applyFont="1" applyFill="1" applyBorder="1" applyAlignment="1" applyProtection="1">
      <alignment horizontal="left"/>
      <protection hidden="1"/>
    </xf>
    <xf numFmtId="49" fontId="12" fillId="8" borderId="0" xfId="0" applyNumberFormat="1" applyFont="1" applyFill="1" applyAlignment="1" applyProtection="1">
      <alignment horizontal="left"/>
      <protection hidden="1"/>
    </xf>
    <xf numFmtId="49" fontId="10" fillId="9" borderId="4" xfId="0" applyNumberFormat="1" applyFont="1" applyFill="1" applyBorder="1" applyAlignment="1" applyProtection="1">
      <alignment horizontal="left" vertical="center" wrapText="1"/>
      <protection hidden="1"/>
    </xf>
    <xf numFmtId="49" fontId="12" fillId="8" borderId="7" xfId="0" applyNumberFormat="1" applyFont="1" applyFill="1" applyBorder="1" applyAlignment="1">
      <alignment horizontal="left"/>
    </xf>
    <xf numFmtId="49" fontId="12" fillId="8" borderId="16" xfId="0" applyNumberFormat="1" applyFont="1" applyFill="1" applyBorder="1" applyAlignment="1" applyProtection="1">
      <alignment horizontal="left"/>
      <protection hidden="1"/>
    </xf>
    <xf numFmtId="49" fontId="13" fillId="9" borderId="1" xfId="0" applyNumberFormat="1" applyFont="1" applyFill="1" applyBorder="1" applyAlignment="1" applyProtection="1">
      <alignment horizontal="left" vertical="center" wrapText="1"/>
      <protection hidden="1"/>
    </xf>
    <xf numFmtId="49" fontId="12" fillId="8" borderId="15" xfId="0" applyNumberFormat="1" applyFont="1" applyFill="1" applyBorder="1" applyAlignment="1" applyProtection="1">
      <alignment horizontal="left"/>
      <protection hidden="1"/>
    </xf>
    <xf numFmtId="49" fontId="15" fillId="8" borderId="0" xfId="0" applyNumberFormat="1" applyFont="1" applyFill="1" applyAlignment="1" applyProtection="1">
      <alignment horizontal="left"/>
      <protection hidden="1"/>
    </xf>
    <xf numFmtId="49" fontId="12" fillId="8" borderId="10" xfId="0" applyNumberFormat="1" applyFont="1" applyFill="1" applyBorder="1" applyAlignment="1" applyProtection="1">
      <alignment horizontal="left"/>
      <protection hidden="1"/>
    </xf>
    <xf numFmtId="49" fontId="10" fillId="9" borderId="17" xfId="0" applyNumberFormat="1" applyFont="1" applyFill="1" applyBorder="1" applyAlignment="1" applyProtection="1">
      <alignment horizontal="left" vertical="center" wrapText="1"/>
      <protection hidden="1"/>
    </xf>
    <xf numFmtId="49" fontId="12" fillId="8" borderId="2" xfId="23" applyNumberFormat="1" applyFont="1" applyFill="1" applyBorder="1" applyAlignment="1">
      <alignment horizontal="left" wrapText="1"/>
    </xf>
    <xf numFmtId="49" fontId="17" fillId="10" borderId="0" xfId="9" applyNumberFormat="1" applyFont="1" applyFill="1" applyAlignment="1" applyProtection="1">
      <alignment horizontal="left"/>
      <protection hidden="1"/>
    </xf>
    <xf numFmtId="49" fontId="0" fillId="17" borderId="0" xfId="0" applyNumberFormat="1" applyFill="1" applyAlignment="1">
      <alignment horizontal="left"/>
    </xf>
    <xf numFmtId="49" fontId="0" fillId="0" borderId="0" xfId="0" applyNumberFormat="1" applyAlignment="1">
      <alignment horizontal="left"/>
    </xf>
    <xf numFmtId="49" fontId="94" fillId="22" borderId="61" xfId="0" applyNumberFormat="1" applyFont="1" applyFill="1" applyBorder="1" applyAlignment="1">
      <alignment horizontal="center" vertical="center" wrapText="1"/>
    </xf>
    <xf numFmtId="49" fontId="93" fillId="0" borderId="11" xfId="0" applyNumberFormat="1" applyFont="1" applyBorder="1" applyProtection="1">
      <protection locked="0"/>
    </xf>
    <xf numFmtId="49" fontId="93" fillId="0" borderId="11" xfId="0" applyNumberFormat="1" applyFont="1" applyBorder="1" applyAlignment="1" applyProtection="1">
      <alignment horizontal="right"/>
      <protection locked="0"/>
    </xf>
    <xf numFmtId="0" fontId="80" fillId="0" borderId="11" xfId="0" applyFont="1" applyBorder="1" applyAlignment="1" applyProtection="1">
      <alignment horizontal="center"/>
      <protection locked="0"/>
    </xf>
    <xf numFmtId="49" fontId="82" fillId="0" borderId="0" xfId="0" applyNumberFormat="1" applyFont="1"/>
    <xf numFmtId="49" fontId="22" fillId="0" borderId="11" xfId="23" applyNumberFormat="1" applyFont="1" applyBorder="1" applyProtection="1">
      <protection locked="0"/>
    </xf>
    <xf numFmtId="0" fontId="82" fillId="0" borderId="64" xfId="0" applyFont="1" applyBorder="1" applyProtection="1">
      <protection locked="0"/>
    </xf>
    <xf numFmtId="49" fontId="82" fillId="0" borderId="64" xfId="0" applyNumberFormat="1" applyFont="1" applyBorder="1" applyProtection="1">
      <protection locked="0"/>
    </xf>
    <xf numFmtId="49" fontId="82" fillId="0" borderId="11" xfId="0" applyNumberFormat="1" applyFont="1" applyBorder="1" applyAlignment="1" applyProtection="1">
      <alignment horizontal="center"/>
      <protection locked="0"/>
    </xf>
    <xf numFmtId="49" fontId="95" fillId="0" borderId="11" xfId="0" applyNumberFormat="1" applyFont="1" applyBorder="1" applyAlignment="1" applyProtection="1">
      <alignment horizontal="right"/>
      <protection locked="0"/>
    </xf>
    <xf numFmtId="0" fontId="82" fillId="0" borderId="63" xfId="0" applyFont="1" applyBorder="1" applyProtection="1">
      <protection locked="0"/>
    </xf>
    <xf numFmtId="49" fontId="82" fillId="0" borderId="63" xfId="0" applyNumberFormat="1" applyFont="1" applyBorder="1" applyProtection="1">
      <protection locked="0"/>
    </xf>
    <xf numFmtId="0" fontId="82" fillId="0" borderId="11" xfId="0" applyFont="1" applyBorder="1" applyProtection="1">
      <protection locked="0"/>
    </xf>
    <xf numFmtId="49" fontId="82" fillId="0" borderId="11" xfId="0" applyNumberFormat="1" applyFont="1" applyBorder="1" applyProtection="1">
      <protection locked="0"/>
    </xf>
    <xf numFmtId="49" fontId="82" fillId="0" borderId="67" xfId="0" applyNumberFormat="1" applyFont="1" applyBorder="1" applyProtection="1">
      <protection locked="0"/>
    </xf>
    <xf numFmtId="49" fontId="82" fillId="0" borderId="68" xfId="0" applyNumberFormat="1" applyFont="1" applyBorder="1" applyProtection="1">
      <protection locked="0"/>
    </xf>
    <xf numFmtId="1" fontId="92" fillId="0" borderId="11" xfId="0" applyNumberFormat="1" applyFont="1" applyBorder="1" applyAlignment="1" applyProtection="1">
      <alignment horizontal="center"/>
      <protection locked="0"/>
    </xf>
    <xf numFmtId="1" fontId="92" fillId="0" borderId="11" xfId="0" applyNumberFormat="1" applyFont="1" applyBorder="1" applyAlignment="1">
      <alignment horizontal="center"/>
    </xf>
    <xf numFmtId="49" fontId="0" fillId="0" borderId="11" xfId="0" applyNumberFormat="1" applyBorder="1"/>
    <xf numFmtId="0" fontId="96" fillId="23" borderId="0" xfId="0" applyFont="1" applyFill="1" applyProtection="1">
      <protection locked="0"/>
    </xf>
    <xf numFmtId="0" fontId="97" fillId="17" borderId="69" xfId="7" applyFont="1" applyFill="1" applyBorder="1" applyAlignment="1">
      <alignment horizontal="left" vertical="center"/>
    </xf>
    <xf numFmtId="0" fontId="97" fillId="17" borderId="70" xfId="7" applyFont="1" applyFill="1" applyBorder="1" applyAlignment="1">
      <alignment horizontal="center" vertical="center"/>
    </xf>
    <xf numFmtId="0" fontId="97" fillId="17" borderId="69" xfId="7" applyFont="1" applyFill="1" applyBorder="1" applyAlignment="1">
      <alignment horizontal="left" vertical="center" indent="1"/>
    </xf>
    <xf numFmtId="49" fontId="98" fillId="17" borderId="71" xfId="0" applyNumberFormat="1" applyFont="1" applyFill="1" applyBorder="1" applyAlignment="1" applyProtection="1">
      <alignment horizontal="right"/>
      <protection locked="0"/>
    </xf>
    <xf numFmtId="0" fontId="95" fillId="0" borderId="18" xfId="0" applyFont="1" applyBorder="1" applyAlignment="1" applyProtection="1">
      <alignment horizontal="center"/>
      <protection locked="0"/>
    </xf>
    <xf numFmtId="49" fontId="82" fillId="0" borderId="11" xfId="0" applyNumberFormat="1" applyFont="1" applyBorder="1" applyAlignment="1" applyProtection="1">
      <alignment horizontal="left"/>
      <protection locked="0"/>
    </xf>
    <xf numFmtId="165" fontId="93" fillId="0" borderId="11" xfId="22" applyFont="1" applyBorder="1" applyProtection="1">
      <protection locked="0"/>
    </xf>
    <xf numFmtId="0" fontId="93" fillId="0" borderId="19" xfId="0" applyFont="1" applyBorder="1" applyAlignment="1" applyProtection="1">
      <alignment horizontal="right"/>
      <protection locked="0"/>
    </xf>
    <xf numFmtId="165" fontId="93" fillId="0" borderId="72" xfId="22" applyFont="1" applyBorder="1" applyAlignment="1" applyProtection="1">
      <alignment horizontal="right"/>
      <protection locked="0"/>
    </xf>
    <xf numFmtId="49" fontId="93" fillId="0" borderId="11" xfId="0" applyNumberFormat="1" applyFont="1" applyBorder="1" applyAlignment="1" applyProtection="1">
      <alignment horizontal="left"/>
      <protection locked="0"/>
    </xf>
    <xf numFmtId="0" fontId="93" fillId="0" borderId="73" xfId="0" applyFont="1" applyBorder="1" applyProtection="1">
      <protection locked="0"/>
    </xf>
    <xf numFmtId="49" fontId="93" fillId="0" borderId="20" xfId="0" applyNumberFormat="1" applyFont="1" applyBorder="1" applyProtection="1">
      <protection locked="0"/>
    </xf>
    <xf numFmtId="49" fontId="93" fillId="0" borderId="65" xfId="0" applyNumberFormat="1" applyFont="1" applyBorder="1" applyProtection="1">
      <protection locked="0"/>
    </xf>
    <xf numFmtId="49" fontId="93" fillId="0" borderId="64" xfId="0" applyNumberFormat="1" applyFont="1" applyBorder="1" applyProtection="1">
      <protection locked="0"/>
    </xf>
    <xf numFmtId="49" fontId="22" fillId="0" borderId="64" xfId="23" applyNumberFormat="1" applyFont="1" applyBorder="1" applyProtection="1">
      <protection locked="0"/>
    </xf>
    <xf numFmtId="49" fontId="93" fillId="0" borderId="64" xfId="0" applyNumberFormat="1" applyFont="1" applyBorder="1" applyAlignment="1" applyProtection="1">
      <alignment horizontal="right"/>
      <protection locked="0"/>
    </xf>
    <xf numFmtId="165" fontId="93" fillId="0" borderId="64" xfId="22" applyFont="1" applyBorder="1" applyProtection="1">
      <protection locked="0"/>
    </xf>
    <xf numFmtId="1" fontId="93" fillId="0" borderId="65" xfId="0" applyNumberFormat="1" applyFont="1" applyBorder="1" applyProtection="1">
      <protection locked="0"/>
    </xf>
    <xf numFmtId="165" fontId="93" fillId="0" borderId="64" xfId="33" applyFont="1" applyBorder="1" applyProtection="1">
      <protection locked="0"/>
    </xf>
    <xf numFmtId="1" fontId="93" fillId="0" borderId="11" xfId="0" applyNumberFormat="1" applyFont="1" applyBorder="1" applyProtection="1">
      <protection locked="0"/>
    </xf>
    <xf numFmtId="165" fontId="93" fillId="0" borderId="11" xfId="33" applyFont="1" applyBorder="1" applyProtection="1">
      <protection locked="0"/>
    </xf>
    <xf numFmtId="0" fontId="0" fillId="0" borderId="11" xfId="0" applyBorder="1"/>
    <xf numFmtId="165" fontId="78" fillId="0" borderId="0" xfId="0" applyNumberFormat="1" applyFont="1"/>
    <xf numFmtId="165" fontId="70" fillId="0" borderId="11" xfId="22" applyFont="1" applyBorder="1" applyProtection="1">
      <protection locked="0"/>
    </xf>
    <xf numFmtId="165" fontId="93" fillId="0" borderId="66" xfId="22" applyFont="1" applyBorder="1" applyProtection="1">
      <protection locked="0"/>
    </xf>
    <xf numFmtId="0" fontId="35" fillId="24" borderId="74" xfId="0" applyFont="1" applyFill="1" applyBorder="1" applyAlignment="1">
      <alignment horizontal="left"/>
    </xf>
    <xf numFmtId="49" fontId="35" fillId="24" borderId="75" xfId="0" applyNumberFormat="1" applyFont="1" applyFill="1" applyBorder="1" applyAlignment="1">
      <alignment horizontal="left"/>
    </xf>
    <xf numFmtId="0" fontId="35" fillId="24" borderId="75" xfId="0" applyFont="1" applyFill="1" applyBorder="1" applyAlignment="1">
      <alignment horizontal="left"/>
    </xf>
    <xf numFmtId="49" fontId="35" fillId="24" borderId="76" xfId="0" applyNumberFormat="1" applyFont="1" applyFill="1" applyBorder="1" applyAlignment="1">
      <alignment horizontal="left"/>
    </xf>
    <xf numFmtId="0" fontId="0" fillId="17" borderId="0" xfId="0" applyFill="1" applyAlignment="1">
      <alignment wrapText="1"/>
    </xf>
    <xf numFmtId="0" fontId="99" fillId="17" borderId="77" xfId="57" applyFont="1" applyFill="1" applyBorder="1" applyAlignment="1" applyProtection="1">
      <alignment horizontal="right"/>
      <protection locked="0"/>
    </xf>
    <xf numFmtId="0" fontId="100" fillId="25" borderId="69" xfId="7" applyFont="1" applyFill="1" applyBorder="1" applyAlignment="1">
      <alignment horizontal="left" vertical="center" wrapText="1"/>
    </xf>
    <xf numFmtId="0" fontId="101" fillId="0" borderId="0" xfId="0" applyFont="1"/>
    <xf numFmtId="49" fontId="102" fillId="26" borderId="78" xfId="0" applyNumberFormat="1" applyFont="1" applyFill="1" applyBorder="1" applyAlignment="1">
      <alignment horizontal="center" vertical="center" wrapText="1"/>
    </xf>
    <xf numFmtId="1" fontId="103" fillId="26" borderId="78" xfId="0" applyNumberFormat="1" applyFont="1" applyFill="1" applyBorder="1" applyAlignment="1">
      <alignment horizontal="center" vertical="center" wrapText="1"/>
    </xf>
    <xf numFmtId="49" fontId="103" fillId="27" borderId="78" xfId="0" applyNumberFormat="1" applyFont="1" applyFill="1" applyBorder="1" applyAlignment="1">
      <alignment horizontal="center" vertical="center" wrapText="1"/>
    </xf>
    <xf numFmtId="165" fontId="99" fillId="17" borderId="77" xfId="57" applyNumberFormat="1" applyFont="1" applyFill="1" applyBorder="1" applyAlignment="1" applyProtection="1">
      <alignment horizontal="right"/>
      <protection locked="0"/>
    </xf>
    <xf numFmtId="165" fontId="99" fillId="17" borderId="77" xfId="22" applyFont="1" applyFill="1" applyBorder="1" applyAlignment="1" applyProtection="1">
      <alignment horizontal="right"/>
      <protection locked="0"/>
    </xf>
    <xf numFmtId="0" fontId="104" fillId="17" borderId="70" xfId="0" applyFont="1" applyFill="1" applyBorder="1" applyAlignment="1" applyProtection="1">
      <alignment horizontal="right"/>
      <protection locked="0"/>
    </xf>
    <xf numFmtId="49" fontId="105" fillId="25" borderId="65" xfId="0" applyNumberFormat="1" applyFont="1" applyFill="1" applyBorder="1" applyAlignment="1">
      <alignment horizontal="center" vertical="center" wrapText="1"/>
    </xf>
    <xf numFmtId="49" fontId="0" fillId="0" borderId="11" xfId="0" applyNumberFormat="1" applyBorder="1" applyAlignment="1">
      <alignment horizontal="right"/>
    </xf>
    <xf numFmtId="49" fontId="82" fillId="0" borderId="11" xfId="0" applyNumberFormat="1" applyFont="1" applyBorder="1" applyAlignment="1" applyProtection="1">
      <alignment horizontal="right"/>
      <protection locked="0"/>
    </xf>
    <xf numFmtId="165" fontId="70" fillId="0" borderId="11" xfId="22" applyFont="1" applyBorder="1"/>
    <xf numFmtId="49" fontId="106" fillId="28" borderId="78" xfId="0" applyNumberFormat="1" applyFont="1" applyFill="1" applyBorder="1" applyAlignment="1">
      <alignment horizontal="center" vertical="center" wrapText="1"/>
    </xf>
    <xf numFmtId="49" fontId="107" fillId="22" borderId="60" xfId="0" applyNumberFormat="1" applyFont="1" applyFill="1" applyBorder="1" applyAlignment="1">
      <alignment horizontal="center" vertical="center" wrapText="1"/>
    </xf>
    <xf numFmtId="0" fontId="0" fillId="0" borderId="0" xfId="0" applyProtection="1">
      <protection locked="0"/>
    </xf>
    <xf numFmtId="0" fontId="0" fillId="29" borderId="11" xfId="0" applyFill="1" applyBorder="1"/>
    <xf numFmtId="0" fontId="0" fillId="30" borderId="11" xfId="0" applyFill="1" applyBorder="1"/>
    <xf numFmtId="0" fontId="73" fillId="0" borderId="1" xfId="0" applyFont="1" applyBorder="1"/>
    <xf numFmtId="165" fontId="73" fillId="0" borderId="1" xfId="0" applyNumberFormat="1" applyFont="1" applyBorder="1"/>
    <xf numFmtId="14" fontId="0" fillId="0" borderId="11" xfId="0" applyNumberFormat="1" applyBorder="1"/>
    <xf numFmtId="49" fontId="93" fillId="0" borderId="21" xfId="0" applyNumberFormat="1" applyFont="1" applyBorder="1" applyProtection="1">
      <protection locked="0"/>
    </xf>
    <xf numFmtId="165" fontId="105" fillId="31" borderId="66" xfId="22" applyFont="1" applyFill="1" applyBorder="1" applyAlignment="1">
      <alignment horizontal="center" vertical="center" wrapText="1"/>
    </xf>
    <xf numFmtId="49" fontId="0" fillId="0" borderId="0" xfId="0" applyNumberFormat="1" applyAlignment="1">
      <alignment vertical="top"/>
    </xf>
    <xf numFmtId="49" fontId="98" fillId="17" borderId="79" xfId="0" applyNumberFormat="1" applyFont="1" applyFill="1" applyBorder="1" applyAlignment="1" applyProtection="1">
      <alignment horizontal="right"/>
      <protection locked="0"/>
    </xf>
    <xf numFmtId="165" fontId="93" fillId="0" borderId="11" xfId="22" applyFont="1" applyBorder="1" applyAlignment="1" applyProtection="1">
      <alignment horizontal="center"/>
      <protection locked="0"/>
    </xf>
    <xf numFmtId="0" fontId="34" fillId="0" borderId="11" xfId="0" applyFont="1" applyBorder="1" applyAlignment="1">
      <alignment horizontal="center"/>
    </xf>
    <xf numFmtId="0" fontId="34" fillId="0" borderId="11" xfId="0" applyFont="1" applyBorder="1"/>
    <xf numFmtId="49" fontId="94" fillId="22" borderId="60" xfId="0" applyNumberFormat="1" applyFont="1" applyFill="1" applyBorder="1" applyAlignment="1">
      <alignment horizontal="center" vertical="center" wrapText="1"/>
    </xf>
    <xf numFmtId="49" fontId="93" fillId="0" borderId="22" xfId="0" applyNumberFormat="1" applyFont="1" applyBorder="1" applyProtection="1">
      <protection locked="0"/>
    </xf>
    <xf numFmtId="165" fontId="108" fillId="0" borderId="23" xfId="22" applyFont="1" applyBorder="1" applyProtection="1">
      <protection locked="0"/>
    </xf>
    <xf numFmtId="49" fontId="109" fillId="25" borderId="78" xfId="0" applyNumberFormat="1" applyFont="1" applyFill="1" applyBorder="1" applyAlignment="1">
      <alignment horizontal="center" vertical="center" wrapText="1"/>
    </xf>
    <xf numFmtId="49" fontId="102" fillId="25" borderId="78" xfId="0" applyNumberFormat="1" applyFont="1" applyFill="1" applyBorder="1" applyAlignment="1">
      <alignment horizontal="center" vertical="center" wrapText="1"/>
    </xf>
    <xf numFmtId="2" fontId="0" fillId="0" borderId="0" xfId="0" applyNumberFormat="1"/>
    <xf numFmtId="49" fontId="0" fillId="23" borderId="20" xfId="0" applyNumberFormat="1" applyFill="1" applyBorder="1"/>
    <xf numFmtId="165" fontId="12" fillId="8" borderId="1" xfId="22" applyFont="1" applyFill="1" applyBorder="1" applyAlignment="1" applyProtection="1">
      <alignment horizontal="center" vertical="center"/>
      <protection hidden="1"/>
    </xf>
    <xf numFmtId="165" fontId="12" fillId="8" borderId="1" xfId="22" applyFont="1" applyFill="1" applyBorder="1"/>
    <xf numFmtId="0" fontId="0" fillId="25" borderId="24" xfId="0" applyFill="1" applyBorder="1"/>
    <xf numFmtId="0" fontId="0" fillId="32" borderId="25" xfId="0" applyFill="1" applyBorder="1" applyProtection="1">
      <protection locked="0"/>
    </xf>
    <xf numFmtId="49" fontId="0" fillId="32" borderId="26" xfId="0" applyNumberFormat="1" applyFill="1" applyBorder="1" applyProtection="1">
      <protection locked="0"/>
    </xf>
    <xf numFmtId="49" fontId="0" fillId="32" borderId="27" xfId="0" applyNumberFormat="1" applyFill="1" applyBorder="1" applyProtection="1">
      <protection locked="0"/>
    </xf>
    <xf numFmtId="49" fontId="110" fillId="23" borderId="28" xfId="0" applyNumberFormat="1" applyFont="1" applyFill="1" applyBorder="1" applyAlignment="1" applyProtection="1">
      <alignment horizontal="center" vertical="center" wrapText="1"/>
      <protection locked="0"/>
    </xf>
    <xf numFmtId="49" fontId="4" fillId="25" borderId="28" xfId="0" applyNumberFormat="1" applyFont="1" applyFill="1" applyBorder="1" applyAlignment="1" applyProtection="1">
      <alignment horizontal="center" vertical="center" wrapText="1"/>
      <protection locked="0"/>
    </xf>
    <xf numFmtId="0" fontId="97" fillId="17" borderId="80" xfId="7" applyFont="1" applyFill="1" applyBorder="1" applyAlignment="1">
      <alignment horizontal="center" vertical="center"/>
    </xf>
    <xf numFmtId="0" fontId="104" fillId="17" borderId="80" xfId="0" applyFont="1" applyFill="1" applyBorder="1" applyAlignment="1" applyProtection="1">
      <alignment horizontal="right"/>
      <protection locked="0"/>
    </xf>
    <xf numFmtId="49" fontId="96" fillId="23" borderId="0" xfId="0" applyNumberFormat="1" applyFont="1" applyFill="1" applyProtection="1">
      <protection locked="0"/>
    </xf>
    <xf numFmtId="49" fontId="81" fillId="0" borderId="11" xfId="0" applyNumberFormat="1" applyFont="1" applyBorder="1" applyAlignment="1">
      <alignment horizontal="right"/>
    </xf>
    <xf numFmtId="49" fontId="107" fillId="23" borderId="29" xfId="0" applyNumberFormat="1" applyFont="1" applyFill="1" applyBorder="1" applyAlignment="1" applyProtection="1">
      <alignment vertical="center" wrapText="1"/>
      <protection locked="0"/>
    </xf>
    <xf numFmtId="165" fontId="96" fillId="23" borderId="0" xfId="22" applyFont="1" applyFill="1" applyProtection="1">
      <protection locked="0"/>
    </xf>
    <xf numFmtId="165" fontId="73" fillId="17" borderId="0" xfId="22" applyFont="1" applyFill="1" applyAlignment="1">
      <alignment horizontal="left"/>
    </xf>
    <xf numFmtId="165" fontId="70" fillId="32" borderId="24" xfId="22" applyFont="1" applyFill="1" applyBorder="1" applyProtection="1">
      <protection locked="0"/>
    </xf>
    <xf numFmtId="49" fontId="0" fillId="25" borderId="26" xfId="0" applyNumberFormat="1" applyFill="1" applyBorder="1"/>
    <xf numFmtId="0" fontId="44" fillId="8" borderId="0" xfId="0" applyFont="1" applyFill="1" applyAlignment="1" applyProtection="1">
      <alignment horizontal="center" vertical="center"/>
      <protection hidden="1"/>
    </xf>
    <xf numFmtId="0" fontId="92" fillId="8" borderId="0" xfId="0" applyFont="1" applyFill="1" applyProtection="1">
      <protection hidden="1"/>
    </xf>
    <xf numFmtId="0" fontId="111" fillId="0" borderId="0" xfId="0" applyFont="1"/>
    <xf numFmtId="0" fontId="92" fillId="0" borderId="0" xfId="0" applyFont="1" applyProtection="1">
      <protection hidden="1"/>
    </xf>
    <xf numFmtId="0" fontId="46" fillId="9" borderId="1" xfId="0" applyFont="1" applyFill="1" applyBorder="1" applyAlignment="1" applyProtection="1">
      <alignment horizontal="center" vertical="center" wrapText="1"/>
      <protection hidden="1"/>
    </xf>
    <xf numFmtId="165" fontId="47" fillId="8" borderId="1" xfId="22" applyFont="1" applyFill="1" applyBorder="1"/>
    <xf numFmtId="165" fontId="47" fillId="8" borderId="1" xfId="22" applyFont="1" applyFill="1" applyBorder="1" applyProtection="1">
      <protection hidden="1"/>
    </xf>
    <xf numFmtId="165" fontId="47" fillId="8" borderId="7" xfId="22" applyFont="1" applyFill="1" applyBorder="1" applyProtection="1">
      <protection hidden="1"/>
    </xf>
    <xf numFmtId="165" fontId="47" fillId="8" borderId="4" xfId="22" applyFont="1" applyFill="1" applyBorder="1" applyProtection="1">
      <protection hidden="1"/>
    </xf>
    <xf numFmtId="0" fontId="47" fillId="8" borderId="0" xfId="0" applyFont="1" applyFill="1" applyProtection="1">
      <protection hidden="1"/>
    </xf>
    <xf numFmtId="0" fontId="47" fillId="8" borderId="30" xfId="0" applyFont="1" applyFill="1" applyBorder="1" applyProtection="1">
      <protection hidden="1"/>
    </xf>
    <xf numFmtId="0" fontId="46" fillId="9" borderId="4" xfId="0" applyFont="1" applyFill="1" applyBorder="1" applyAlignment="1" applyProtection="1">
      <alignment horizontal="center" vertical="center" wrapText="1"/>
      <protection hidden="1"/>
    </xf>
    <xf numFmtId="0" fontId="46" fillId="8" borderId="30" xfId="0" applyFont="1" applyFill="1" applyBorder="1" applyProtection="1">
      <protection hidden="1"/>
    </xf>
    <xf numFmtId="168" fontId="47" fillId="8" borderId="16" xfId="22" applyNumberFormat="1" applyFont="1" applyFill="1" applyBorder="1" applyProtection="1">
      <protection hidden="1"/>
    </xf>
    <xf numFmtId="165" fontId="47" fillId="8" borderId="31" xfId="22" applyFont="1" applyFill="1" applyBorder="1" applyProtection="1">
      <protection hidden="1"/>
    </xf>
    <xf numFmtId="165" fontId="47" fillId="8" borderId="16" xfId="22" applyFont="1" applyFill="1" applyBorder="1" applyProtection="1">
      <protection hidden="1"/>
    </xf>
    <xf numFmtId="165" fontId="47" fillId="8" borderId="8" xfId="22" applyFont="1" applyFill="1" applyBorder="1" applyProtection="1">
      <protection hidden="1"/>
    </xf>
    <xf numFmtId="0" fontId="47" fillId="8" borderId="31" xfId="0" applyFont="1" applyFill="1" applyBorder="1" applyProtection="1">
      <protection hidden="1"/>
    </xf>
    <xf numFmtId="168" fontId="47" fillId="8" borderId="15" xfId="22" applyNumberFormat="1" applyFont="1" applyFill="1" applyBorder="1" applyProtection="1">
      <protection hidden="1"/>
    </xf>
    <xf numFmtId="165" fontId="47" fillId="8" borderId="6" xfId="22" applyFont="1" applyFill="1" applyBorder="1" applyProtection="1">
      <protection hidden="1"/>
    </xf>
    <xf numFmtId="165" fontId="47" fillId="8" borderId="15" xfId="22" applyFont="1" applyFill="1" applyBorder="1" applyProtection="1">
      <protection hidden="1"/>
    </xf>
    <xf numFmtId="165" fontId="47" fillId="8" borderId="9" xfId="22" applyFont="1" applyFill="1" applyBorder="1" applyProtection="1">
      <protection hidden="1"/>
    </xf>
    <xf numFmtId="0" fontId="47" fillId="8" borderId="6" xfId="0" applyFont="1" applyFill="1" applyBorder="1" applyProtection="1">
      <protection hidden="1"/>
    </xf>
    <xf numFmtId="0" fontId="47" fillId="8" borderId="1" xfId="0" applyFont="1" applyFill="1" applyBorder="1" applyProtection="1">
      <protection hidden="1"/>
    </xf>
    <xf numFmtId="0" fontId="47" fillId="8" borderId="10" xfId="0" applyFont="1" applyFill="1" applyBorder="1" applyProtection="1">
      <protection hidden="1"/>
    </xf>
    <xf numFmtId="0" fontId="48" fillId="8" borderId="10" xfId="0" applyFont="1" applyFill="1" applyBorder="1" applyProtection="1">
      <protection hidden="1"/>
    </xf>
    <xf numFmtId="0" fontId="47" fillId="8" borderId="3" xfId="0" applyFont="1" applyFill="1" applyBorder="1" applyProtection="1">
      <protection hidden="1"/>
    </xf>
    <xf numFmtId="49" fontId="47" fillId="8" borderId="1" xfId="0" applyNumberFormat="1" applyFont="1" applyFill="1" applyBorder="1" applyAlignment="1" applyProtection="1">
      <alignment horizontal="center"/>
      <protection hidden="1"/>
    </xf>
    <xf numFmtId="0" fontId="111" fillId="0" borderId="1" xfId="0" applyFont="1" applyBorder="1"/>
    <xf numFmtId="0" fontId="111" fillId="0" borderId="2" xfId="0" applyFont="1" applyBorder="1"/>
    <xf numFmtId="0" fontId="46" fillId="9" borderId="0" xfId="0" applyFont="1" applyFill="1" applyAlignment="1" applyProtection="1">
      <alignment vertical="center" wrapText="1"/>
      <protection hidden="1"/>
    </xf>
    <xf numFmtId="0" fontId="46" fillId="9" borderId="17" xfId="0" applyFont="1" applyFill="1" applyBorder="1" applyAlignment="1" applyProtection="1">
      <alignment horizontal="center" vertical="center" wrapText="1"/>
      <protection hidden="1"/>
    </xf>
    <xf numFmtId="168" fontId="47" fillId="8" borderId="1" xfId="22" applyNumberFormat="1" applyFont="1" applyFill="1" applyBorder="1" applyAlignment="1">
      <alignment horizontal="center"/>
    </xf>
    <xf numFmtId="165" fontId="47" fillId="8" borderId="1" xfId="22" applyFont="1" applyFill="1" applyBorder="1" applyAlignment="1">
      <alignment horizontal="center"/>
    </xf>
    <xf numFmtId="165" fontId="111" fillId="0" borderId="1" xfId="0" applyNumberFormat="1" applyFont="1" applyBorder="1"/>
    <xf numFmtId="169" fontId="47" fillId="8" borderId="6" xfId="23" applyNumberFormat="1" applyFont="1" applyFill="1" applyBorder="1" applyAlignment="1" applyProtection="1">
      <alignment horizontal="center"/>
      <protection hidden="1"/>
    </xf>
    <xf numFmtId="165" fontId="47" fillId="8" borderId="0" xfId="0" applyNumberFormat="1" applyFont="1" applyFill="1" applyAlignment="1" applyProtection="1">
      <alignment horizontal="center"/>
      <protection hidden="1"/>
    </xf>
    <xf numFmtId="0" fontId="47" fillId="8" borderId="0" xfId="0" applyFont="1" applyFill="1" applyAlignment="1" applyProtection="1">
      <alignment horizontal="center"/>
      <protection hidden="1"/>
    </xf>
    <xf numFmtId="0" fontId="48" fillId="8" borderId="2" xfId="0" applyFont="1" applyFill="1" applyBorder="1" applyProtection="1">
      <protection hidden="1"/>
    </xf>
    <xf numFmtId="165" fontId="47" fillId="8" borderId="10" xfId="22" applyFont="1" applyFill="1" applyBorder="1" applyProtection="1">
      <protection hidden="1"/>
    </xf>
    <xf numFmtId="165" fontId="47" fillId="8" borderId="3" xfId="22" applyFont="1" applyFill="1" applyBorder="1" applyProtection="1">
      <protection hidden="1"/>
    </xf>
    <xf numFmtId="0" fontId="47" fillId="8" borderId="16" xfId="0" applyFont="1" applyFill="1" applyBorder="1" applyProtection="1">
      <protection hidden="1"/>
    </xf>
    <xf numFmtId="0" fontId="47" fillId="8" borderId="15" xfId="0" applyFont="1" applyFill="1" applyBorder="1" applyProtection="1">
      <protection hidden="1"/>
    </xf>
    <xf numFmtId="0" fontId="48" fillId="8" borderId="16" xfId="0" applyFont="1" applyFill="1" applyBorder="1" applyProtection="1">
      <protection hidden="1"/>
    </xf>
    <xf numFmtId="0" fontId="47" fillId="0" borderId="31" xfId="0" applyFont="1" applyBorder="1" applyProtection="1">
      <protection hidden="1"/>
    </xf>
    <xf numFmtId="169" fontId="47" fillId="8" borderId="6" xfId="23" applyNumberFormat="1" applyFont="1" applyFill="1" applyBorder="1" applyProtection="1">
      <protection hidden="1"/>
    </xf>
    <xf numFmtId="0" fontId="48" fillId="8" borderId="15" xfId="0" applyFont="1" applyFill="1" applyBorder="1" applyProtection="1">
      <protection hidden="1"/>
    </xf>
    <xf numFmtId="0" fontId="50" fillId="10" borderId="0" xfId="9" applyFont="1" applyFill="1" applyProtection="1">
      <protection hidden="1"/>
    </xf>
    <xf numFmtId="0" fontId="49" fillId="10" borderId="0" xfId="9" applyFont="1" applyFill="1" applyAlignment="1" applyProtection="1">
      <alignment vertical="center"/>
      <protection hidden="1"/>
    </xf>
    <xf numFmtId="0" fontId="49" fillId="10" borderId="0" xfId="9" applyFont="1" applyFill="1" applyAlignment="1" applyProtection="1">
      <alignment horizontal="center" vertical="center"/>
      <protection hidden="1"/>
    </xf>
    <xf numFmtId="0" fontId="92" fillId="17" borderId="0" xfId="0" applyFont="1" applyFill="1"/>
    <xf numFmtId="0" fontId="49" fillId="10" borderId="0" xfId="9" applyFont="1" applyFill="1" applyAlignment="1" applyProtection="1">
      <alignment horizontal="center"/>
      <protection hidden="1"/>
    </xf>
    <xf numFmtId="0" fontId="49" fillId="0" borderId="0" xfId="9" applyFont="1" applyAlignment="1" applyProtection="1">
      <alignment horizontal="center" vertical="top"/>
      <protection hidden="1"/>
    </xf>
    <xf numFmtId="0" fontId="92" fillId="0" borderId="0" xfId="0" applyFont="1"/>
    <xf numFmtId="0" fontId="53" fillId="9" borderId="1" xfId="0" applyFont="1" applyFill="1" applyBorder="1" applyAlignment="1" applyProtection="1">
      <alignment horizontal="center" vertical="center" wrapText="1"/>
      <protection hidden="1"/>
    </xf>
    <xf numFmtId="0" fontId="54" fillId="8" borderId="7" xfId="22" applyNumberFormat="1" applyFont="1" applyFill="1" applyBorder="1" applyAlignment="1" applyProtection="1">
      <alignment horizontal="center" vertical="center"/>
      <protection hidden="1"/>
    </xf>
    <xf numFmtId="0" fontId="54" fillId="8" borderId="4" xfId="22" applyNumberFormat="1" applyFont="1" applyFill="1" applyBorder="1" applyAlignment="1" applyProtection="1">
      <alignment horizontal="center" vertical="center"/>
      <protection hidden="1"/>
    </xf>
    <xf numFmtId="0" fontId="53" fillId="9" borderId="4" xfId="0" applyFont="1" applyFill="1" applyBorder="1" applyAlignment="1" applyProtection="1">
      <alignment horizontal="center" vertical="center" wrapText="1"/>
      <protection hidden="1"/>
    </xf>
    <xf numFmtId="0" fontId="54" fillId="8" borderId="9" xfId="23" applyNumberFormat="1" applyFont="1" applyFill="1" applyBorder="1" applyAlignment="1" applyProtection="1">
      <alignment horizontal="center"/>
      <protection hidden="1"/>
    </xf>
    <xf numFmtId="0" fontId="54" fillId="8" borderId="0" xfId="0" applyFont="1" applyFill="1" applyAlignment="1" applyProtection="1">
      <alignment horizontal="center"/>
      <protection hidden="1"/>
    </xf>
    <xf numFmtId="0" fontId="93" fillId="17" borderId="0" xfId="0" applyFont="1" applyFill="1" applyAlignment="1">
      <alignment horizontal="center"/>
    </xf>
    <xf numFmtId="0" fontId="93" fillId="8" borderId="0" xfId="0" applyFont="1" applyFill="1" applyAlignment="1" applyProtection="1">
      <alignment horizontal="center"/>
      <protection hidden="1"/>
    </xf>
    <xf numFmtId="0" fontId="54" fillId="8" borderId="7" xfId="22" applyNumberFormat="1" applyFont="1" applyFill="1" applyBorder="1" applyAlignment="1" applyProtection="1">
      <alignment horizontal="center"/>
      <protection hidden="1"/>
    </xf>
    <xf numFmtId="0" fontId="54" fillId="8" borderId="4" xfId="22" applyNumberFormat="1" applyFont="1" applyFill="1" applyBorder="1" applyAlignment="1" applyProtection="1">
      <alignment horizontal="center"/>
      <protection hidden="1"/>
    </xf>
    <xf numFmtId="0" fontId="54" fillId="8" borderId="31" xfId="0" applyFont="1" applyFill="1" applyBorder="1" applyAlignment="1" applyProtection="1">
      <alignment horizontal="center" vertical="center"/>
      <protection hidden="1"/>
    </xf>
    <xf numFmtId="0" fontId="54" fillId="8" borderId="6" xfId="0" applyFont="1" applyFill="1" applyBorder="1" applyAlignment="1" applyProtection="1">
      <alignment horizontal="center"/>
      <protection hidden="1"/>
    </xf>
    <xf numFmtId="0" fontId="54" fillId="8" borderId="10" xfId="0" applyFont="1" applyFill="1" applyBorder="1" applyAlignment="1" applyProtection="1">
      <alignment horizontal="center"/>
      <protection hidden="1"/>
    </xf>
    <xf numFmtId="0" fontId="53" fillId="9" borderId="0" xfId="0" applyFont="1" applyFill="1" applyAlignment="1" applyProtection="1">
      <alignment horizontal="center" vertical="center" wrapText="1"/>
      <protection hidden="1"/>
    </xf>
    <xf numFmtId="0" fontId="54" fillId="8" borderId="8" xfId="0" applyFont="1" applyFill="1" applyBorder="1" applyAlignment="1" applyProtection="1">
      <alignment horizontal="center"/>
      <protection hidden="1"/>
    </xf>
    <xf numFmtId="0" fontId="54" fillId="8" borderId="9" xfId="0" applyFont="1" applyFill="1" applyBorder="1" applyAlignment="1" applyProtection="1">
      <alignment horizontal="center"/>
      <protection hidden="1"/>
    </xf>
    <xf numFmtId="0" fontId="56" fillId="10" borderId="0" xfId="9" applyFont="1" applyFill="1" applyAlignment="1" applyProtection="1">
      <alignment horizontal="center"/>
      <protection hidden="1"/>
    </xf>
    <xf numFmtId="0" fontId="55" fillId="10" borderId="0" xfId="9" applyFont="1" applyFill="1" applyAlignment="1" applyProtection="1">
      <alignment horizontal="center" vertical="center"/>
      <protection hidden="1"/>
    </xf>
    <xf numFmtId="0" fontId="93" fillId="0" borderId="0" xfId="0" applyFont="1" applyAlignment="1">
      <alignment horizontal="center"/>
    </xf>
    <xf numFmtId="49" fontId="112" fillId="0" borderId="11" xfId="0" applyNumberFormat="1" applyFont="1" applyBorder="1" applyAlignment="1">
      <alignment horizontal="center" vertical="center" wrapText="1"/>
    </xf>
    <xf numFmtId="14" fontId="93" fillId="0" borderId="11" xfId="22" applyNumberFormat="1" applyFont="1" applyBorder="1" applyProtection="1">
      <protection locked="0"/>
    </xf>
    <xf numFmtId="49" fontId="105" fillId="28" borderId="28" xfId="0" applyNumberFormat="1" applyFont="1" applyFill="1" applyBorder="1" applyAlignment="1">
      <alignment horizontal="center" vertical="center" wrapText="1"/>
    </xf>
    <xf numFmtId="49" fontId="113" fillId="25" borderId="28" xfId="0" applyNumberFormat="1" applyFont="1" applyFill="1" applyBorder="1" applyAlignment="1">
      <alignment horizontal="center" vertical="center" wrapText="1"/>
    </xf>
    <xf numFmtId="49" fontId="114" fillId="25" borderId="28" xfId="11" applyNumberFormat="1" applyFont="1" applyFill="1" applyBorder="1" applyAlignment="1">
      <alignment horizontal="left" vertical="center" wrapText="1"/>
    </xf>
    <xf numFmtId="49" fontId="115" fillId="25" borderId="28" xfId="11" applyNumberFormat="1" applyFont="1" applyFill="1" applyBorder="1" applyAlignment="1">
      <alignment horizontal="left" vertical="center" wrapText="1"/>
    </xf>
    <xf numFmtId="0" fontId="115" fillId="25" borderId="28" xfId="11" applyFont="1" applyFill="1" applyBorder="1" applyAlignment="1">
      <alignment horizontal="left" vertical="center" wrapText="1"/>
    </xf>
    <xf numFmtId="49" fontId="4" fillId="23" borderId="28" xfId="0" applyNumberFormat="1" applyFont="1" applyFill="1" applyBorder="1" applyAlignment="1" applyProtection="1">
      <alignment horizontal="center" vertical="center" wrapText="1"/>
      <protection locked="0"/>
    </xf>
    <xf numFmtId="165" fontId="115" fillId="25" borderId="28" xfId="22" applyFont="1" applyFill="1" applyBorder="1" applyAlignment="1">
      <alignment horizontal="left" vertical="center" wrapText="1"/>
    </xf>
    <xf numFmtId="49" fontId="4" fillId="23" borderId="28" xfId="0" applyNumberFormat="1" applyFont="1" applyFill="1" applyBorder="1" applyAlignment="1" applyProtection="1">
      <alignment horizontal="left" vertical="center" wrapText="1"/>
      <protection locked="0"/>
    </xf>
    <xf numFmtId="49" fontId="113" fillId="25" borderId="28" xfId="0" applyNumberFormat="1" applyFont="1" applyFill="1" applyBorder="1" applyAlignment="1" applyProtection="1">
      <alignment horizontal="center" vertical="center" wrapText="1"/>
      <protection locked="0"/>
    </xf>
    <xf numFmtId="165" fontId="4" fillId="23" borderId="28" xfId="26" applyFont="1" applyFill="1" applyBorder="1" applyAlignment="1" applyProtection="1">
      <alignment horizontal="center" vertical="center" wrapText="1"/>
      <protection locked="0"/>
    </xf>
    <xf numFmtId="165" fontId="81" fillId="0" borderId="11" xfId="22" applyFont="1" applyBorder="1"/>
    <xf numFmtId="49" fontId="54" fillId="8" borderId="1" xfId="22" applyNumberFormat="1" applyFont="1" applyFill="1" applyBorder="1" applyAlignment="1" applyProtection="1">
      <alignment horizontal="center" vertical="center"/>
      <protection hidden="1"/>
    </xf>
    <xf numFmtId="165" fontId="93" fillId="0" borderId="64" xfId="26" applyFont="1" applyBorder="1" applyProtection="1">
      <protection locked="0"/>
    </xf>
    <xf numFmtId="49" fontId="80" fillId="0" borderId="11" xfId="0" applyNumberFormat="1" applyFont="1" applyBorder="1" applyAlignment="1" applyProtection="1">
      <alignment horizontal="center"/>
      <protection locked="0"/>
    </xf>
    <xf numFmtId="168" fontId="109" fillId="26" borderId="78" xfId="26" applyNumberFormat="1" applyFont="1" applyFill="1" applyBorder="1" applyAlignment="1">
      <alignment horizontal="center" vertical="center" wrapText="1"/>
    </xf>
    <xf numFmtId="165" fontId="103" fillId="26" borderId="78" xfId="26" applyFont="1" applyFill="1" applyBorder="1" applyAlignment="1">
      <alignment horizontal="center" vertical="center" wrapText="1"/>
    </xf>
    <xf numFmtId="165" fontId="116" fillId="26" borderId="78" xfId="26" applyFont="1" applyFill="1" applyBorder="1" applyAlignment="1">
      <alignment horizontal="center" vertical="center" wrapText="1"/>
    </xf>
    <xf numFmtId="165" fontId="116" fillId="25" borderId="78" xfId="26" applyFont="1" applyFill="1" applyBorder="1" applyAlignment="1">
      <alignment horizontal="center" vertical="center" wrapText="1"/>
    </xf>
    <xf numFmtId="165" fontId="103" fillId="27" borderId="78" xfId="26" applyFont="1" applyFill="1" applyBorder="1" applyAlignment="1">
      <alignment horizontal="center" vertical="center" wrapText="1"/>
    </xf>
    <xf numFmtId="1" fontId="70" fillId="0" borderId="0" xfId="22" applyNumberFormat="1" applyFont="1" applyAlignment="1">
      <alignment horizontal="left"/>
    </xf>
    <xf numFmtId="165" fontId="93" fillId="0" borderId="11" xfId="26" applyFont="1" applyBorder="1" applyProtection="1">
      <protection locked="0"/>
    </xf>
    <xf numFmtId="49" fontId="115" fillId="25" borderId="32" xfId="11" applyNumberFormat="1" applyFont="1" applyFill="1" applyBorder="1" applyAlignment="1">
      <alignment horizontal="center" vertical="center" wrapText="1"/>
    </xf>
    <xf numFmtId="0" fontId="115" fillId="25" borderId="32" xfId="11" applyFont="1" applyFill="1" applyBorder="1" applyAlignment="1">
      <alignment horizontal="center" vertical="center" wrapText="1"/>
    </xf>
    <xf numFmtId="49" fontId="114" fillId="25" borderId="32" xfId="11" applyNumberFormat="1" applyFont="1" applyFill="1" applyBorder="1" applyAlignment="1">
      <alignment vertical="center" wrapText="1"/>
    </xf>
    <xf numFmtId="1" fontId="92" fillId="17" borderId="0" xfId="0" applyNumberFormat="1" applyFont="1" applyFill="1" applyProtection="1">
      <protection locked="0"/>
    </xf>
    <xf numFmtId="168" fontId="70" fillId="17" borderId="0" xfId="22" applyNumberFormat="1" applyFont="1" applyFill="1" applyAlignment="1" applyProtection="1">
      <alignment horizontal="center"/>
      <protection locked="0"/>
    </xf>
    <xf numFmtId="49" fontId="70" fillId="17" borderId="0" xfId="22" applyNumberFormat="1" applyFont="1" applyFill="1" applyProtection="1">
      <protection locked="0"/>
    </xf>
    <xf numFmtId="49" fontId="117" fillId="17" borderId="0" xfId="45" applyNumberFormat="1" applyFont="1" applyFill="1" applyProtection="1">
      <protection locked="0"/>
    </xf>
    <xf numFmtId="1" fontId="118" fillId="17" borderId="0" xfId="45" applyNumberFormat="1" applyFont="1" applyFill="1" applyProtection="1">
      <protection locked="0"/>
    </xf>
    <xf numFmtId="168" fontId="117" fillId="17" borderId="0" xfId="22" applyNumberFormat="1" applyFont="1" applyFill="1" applyAlignment="1" applyProtection="1">
      <alignment horizontal="center"/>
      <protection locked="0"/>
    </xf>
    <xf numFmtId="165" fontId="117" fillId="17" borderId="0" xfId="22" applyFont="1" applyFill="1" applyAlignment="1" applyProtection="1">
      <alignment horizontal="right"/>
      <protection locked="0"/>
    </xf>
    <xf numFmtId="165" fontId="92" fillId="17" borderId="0" xfId="22" applyFont="1" applyFill="1" applyAlignment="1" applyProtection="1">
      <alignment horizontal="right"/>
      <protection locked="0"/>
    </xf>
    <xf numFmtId="165" fontId="92" fillId="17" borderId="0" xfId="22" applyFont="1" applyFill="1" applyProtection="1">
      <protection locked="0"/>
    </xf>
    <xf numFmtId="49" fontId="119" fillId="17" borderId="0" xfId="45" applyNumberFormat="1" applyFont="1" applyFill="1" applyProtection="1">
      <protection locked="0"/>
    </xf>
    <xf numFmtId="49" fontId="120" fillId="17" borderId="0" xfId="45" applyNumberFormat="1" applyFont="1" applyFill="1" applyAlignment="1" applyProtection="1">
      <alignment horizontal="right"/>
      <protection locked="0"/>
    </xf>
    <xf numFmtId="49" fontId="121" fillId="0" borderId="0" xfId="45" applyNumberFormat="1" applyFont="1" applyProtection="1">
      <protection locked="0"/>
    </xf>
    <xf numFmtId="49" fontId="117" fillId="17" borderId="0" xfId="45" applyNumberFormat="1" applyFont="1" applyFill="1" applyAlignment="1" applyProtection="1">
      <alignment horizontal="right"/>
      <protection locked="0"/>
    </xf>
    <xf numFmtId="49" fontId="79" fillId="17" borderId="0" xfId="0" applyNumberFormat="1" applyFont="1" applyFill="1" applyAlignment="1" applyProtection="1">
      <alignment vertical="center" wrapText="1"/>
      <protection locked="0"/>
    </xf>
    <xf numFmtId="165" fontId="79" fillId="17" borderId="0" xfId="22" applyFont="1" applyFill="1" applyAlignment="1" applyProtection="1">
      <alignment vertical="center" wrapText="1"/>
      <protection locked="0"/>
    </xf>
    <xf numFmtId="49" fontId="79" fillId="17" borderId="0" xfId="22" applyNumberFormat="1" applyFont="1" applyFill="1" applyAlignment="1" applyProtection="1">
      <alignment vertical="center" wrapText="1"/>
      <protection locked="0"/>
    </xf>
    <xf numFmtId="49" fontId="0" fillId="0" borderId="0" xfId="0" applyNumberFormat="1" applyProtection="1">
      <protection locked="0"/>
    </xf>
    <xf numFmtId="49" fontId="122" fillId="23" borderId="0" xfId="45" applyNumberFormat="1" applyFont="1" applyFill="1" applyProtection="1">
      <protection locked="0"/>
    </xf>
    <xf numFmtId="165" fontId="122" fillId="23" borderId="0" xfId="22" applyFont="1" applyFill="1" applyProtection="1">
      <protection locked="0"/>
    </xf>
    <xf numFmtId="49" fontId="96" fillId="17" borderId="0" xfId="45" applyNumberFormat="1" applyFont="1" applyFill="1" applyProtection="1">
      <protection locked="0"/>
    </xf>
    <xf numFmtId="49" fontId="96" fillId="0" borderId="0" xfId="45" applyNumberFormat="1" applyFont="1" applyProtection="1">
      <protection locked="0"/>
    </xf>
    <xf numFmtId="49" fontId="123" fillId="17" borderId="0" xfId="45" applyNumberFormat="1" applyFont="1" applyFill="1" applyProtection="1">
      <protection locked="0"/>
    </xf>
    <xf numFmtId="1" fontId="124" fillId="17" borderId="0" xfId="45" applyNumberFormat="1" applyFont="1" applyFill="1" applyProtection="1">
      <protection locked="0"/>
    </xf>
    <xf numFmtId="168" fontId="123" fillId="17" borderId="0" xfId="22" applyNumberFormat="1" applyFont="1" applyFill="1" applyAlignment="1" applyProtection="1">
      <alignment horizontal="center"/>
      <protection locked="0"/>
    </xf>
    <xf numFmtId="165" fontId="123" fillId="17" borderId="0" xfId="22" applyFont="1" applyFill="1" applyAlignment="1" applyProtection="1">
      <alignment horizontal="right"/>
      <protection locked="0"/>
    </xf>
    <xf numFmtId="165" fontId="124" fillId="17" borderId="0" xfId="22" applyFont="1" applyFill="1" applyProtection="1">
      <protection locked="0"/>
    </xf>
    <xf numFmtId="49" fontId="124" fillId="17" borderId="0" xfId="45" applyNumberFormat="1" applyFont="1" applyFill="1" applyProtection="1">
      <protection locked="0"/>
    </xf>
    <xf numFmtId="49" fontId="0" fillId="17" borderId="0" xfId="0" applyNumberFormat="1" applyFill="1" applyAlignment="1" applyProtection="1">
      <alignment horizontal="right"/>
      <protection locked="0"/>
    </xf>
    <xf numFmtId="165" fontId="70" fillId="17" borderId="0" xfId="22" applyFont="1" applyFill="1" applyAlignment="1" applyProtection="1">
      <alignment horizontal="right"/>
      <protection locked="0"/>
    </xf>
    <xf numFmtId="49" fontId="70" fillId="17" borderId="0" xfId="22" applyNumberFormat="1" applyFont="1" applyFill="1" applyAlignment="1" applyProtection="1">
      <alignment horizontal="right"/>
      <protection locked="0"/>
    </xf>
    <xf numFmtId="49" fontId="120" fillId="17" borderId="0" xfId="0" applyNumberFormat="1" applyFont="1" applyFill="1" applyProtection="1">
      <protection locked="0"/>
    </xf>
    <xf numFmtId="49" fontId="120" fillId="0" borderId="0" xfId="0" applyNumberFormat="1" applyFont="1" applyProtection="1">
      <protection locked="0"/>
    </xf>
    <xf numFmtId="49" fontId="118" fillId="17" borderId="0" xfId="0" applyNumberFormat="1" applyFont="1" applyFill="1" applyProtection="1">
      <protection locked="0"/>
    </xf>
    <xf numFmtId="1" fontId="125" fillId="17" borderId="0" xfId="45" applyNumberFormat="1" applyFont="1" applyFill="1" applyProtection="1">
      <protection locked="0"/>
    </xf>
    <xf numFmtId="168" fontId="126" fillId="17" borderId="0" xfId="22" applyNumberFormat="1" applyFont="1" applyFill="1" applyAlignment="1" applyProtection="1">
      <alignment horizontal="center"/>
      <protection locked="0"/>
    </xf>
    <xf numFmtId="165" fontId="126" fillId="17" borderId="0" xfId="22" applyFont="1" applyFill="1" applyAlignment="1" applyProtection="1">
      <alignment horizontal="center"/>
      <protection locked="0"/>
    </xf>
    <xf numFmtId="165" fontId="108" fillId="17" borderId="0" xfId="22" applyFont="1" applyFill="1" applyProtection="1">
      <protection locked="0"/>
    </xf>
    <xf numFmtId="0" fontId="0" fillId="17" borderId="33" xfId="0" applyFill="1" applyBorder="1" applyProtection="1">
      <protection locked="0"/>
    </xf>
    <xf numFmtId="49" fontId="0" fillId="0" borderId="11" xfId="0" applyNumberFormat="1" applyBorder="1" applyAlignment="1" applyProtection="1">
      <alignment horizontal="center"/>
      <protection locked="0"/>
    </xf>
    <xf numFmtId="0" fontId="0" fillId="0" borderId="11" xfId="0" applyBorder="1" applyProtection="1">
      <protection locked="0"/>
    </xf>
    <xf numFmtId="49" fontId="0" fillId="0" borderId="11" xfId="0" applyNumberFormat="1" applyBorder="1" applyProtection="1">
      <protection locked="0"/>
    </xf>
    <xf numFmtId="0" fontId="82" fillId="0" borderId="11" xfId="26" applyNumberFormat="1" applyFont="1" applyBorder="1" applyAlignment="1" applyProtection="1">
      <alignment horizontal="center"/>
      <protection locked="0"/>
    </xf>
    <xf numFmtId="165" fontId="70" fillId="0" borderId="11" xfId="26" applyFont="1" applyBorder="1" applyProtection="1">
      <protection locked="0"/>
    </xf>
    <xf numFmtId="165" fontId="70" fillId="0" borderId="11" xfId="26" applyFont="1" applyBorder="1" applyAlignment="1" applyProtection="1">
      <alignment horizontal="right"/>
      <protection locked="0"/>
    </xf>
    <xf numFmtId="49" fontId="93" fillId="0" borderId="11" xfId="26" applyNumberFormat="1" applyFont="1" applyBorder="1" applyProtection="1">
      <protection locked="0"/>
    </xf>
    <xf numFmtId="0" fontId="0" fillId="0" borderId="81" xfId="0" applyBorder="1"/>
    <xf numFmtId="0" fontId="79" fillId="31" borderId="82" xfId="0" applyFont="1" applyFill="1" applyBorder="1"/>
    <xf numFmtId="0" fontId="79" fillId="31" borderId="83" xfId="0" applyFont="1" applyFill="1" applyBorder="1"/>
    <xf numFmtId="0" fontId="79" fillId="31" borderId="84" xfId="0" applyFont="1" applyFill="1" applyBorder="1"/>
    <xf numFmtId="49" fontId="70" fillId="0" borderId="0" xfId="26" applyNumberFormat="1" applyFont="1"/>
    <xf numFmtId="0" fontId="127" fillId="33" borderId="70" xfId="0" applyFont="1" applyFill="1" applyBorder="1"/>
    <xf numFmtId="0" fontId="127" fillId="33" borderId="70" xfId="0" applyFont="1" applyFill="1" applyBorder="1" applyAlignment="1">
      <alignment horizontal="center"/>
    </xf>
    <xf numFmtId="0" fontId="127" fillId="33" borderId="70" xfId="0" applyFont="1" applyFill="1" applyBorder="1" applyAlignment="1">
      <alignment wrapText="1"/>
    </xf>
    <xf numFmtId="0" fontId="0" fillId="0" borderId="85" xfId="0" applyBorder="1"/>
    <xf numFmtId="49" fontId="127" fillId="33" borderId="70" xfId="0" applyNumberFormat="1" applyFont="1" applyFill="1" applyBorder="1" applyAlignment="1">
      <alignment horizontal="center"/>
    </xf>
    <xf numFmtId="10" fontId="70" fillId="0" borderId="0" xfId="50" applyNumberFormat="1"/>
    <xf numFmtId="0" fontId="83" fillId="12" borderId="11" xfId="11" applyFont="1" applyFill="1" applyBorder="1" applyAlignment="1">
      <alignment horizontal="center" vertical="center" wrapText="1"/>
    </xf>
    <xf numFmtId="0" fontId="83" fillId="12" borderId="34" xfId="11" applyFont="1" applyFill="1" applyBorder="1" applyAlignment="1">
      <alignment horizontal="center" vertical="center" wrapText="1"/>
    </xf>
    <xf numFmtId="0" fontId="83" fillId="12" borderId="35" xfId="11" applyFont="1" applyFill="1" applyBorder="1" applyAlignment="1">
      <alignment horizontal="center" vertical="center"/>
    </xf>
    <xf numFmtId="0" fontId="128" fillId="12" borderId="36" xfId="11" applyFont="1" applyFill="1" applyBorder="1" applyAlignment="1">
      <alignment horizontal="center" vertical="center" wrapText="1"/>
    </xf>
    <xf numFmtId="0" fontId="83" fillId="12" borderId="37" xfId="11" applyFont="1" applyFill="1" applyBorder="1" applyAlignment="1">
      <alignment horizontal="center" vertical="center" wrapText="1"/>
    </xf>
    <xf numFmtId="0" fontId="0" fillId="0" borderId="81" xfId="0" applyBorder="1" applyAlignment="1">
      <alignment horizontal="center"/>
    </xf>
    <xf numFmtId="0" fontId="0" fillId="0" borderId="81" xfId="0" applyBorder="1" applyAlignment="1">
      <alignment wrapText="1"/>
    </xf>
    <xf numFmtId="49" fontId="0" fillId="0" borderId="85" xfId="0" applyNumberFormat="1" applyBorder="1" applyAlignment="1">
      <alignment horizontal="left" wrapText="1"/>
    </xf>
    <xf numFmtId="0" fontId="0" fillId="0" borderId="85" xfId="0" applyBorder="1" applyAlignment="1">
      <alignment horizontal="left" wrapText="1"/>
    </xf>
    <xf numFmtId="0" fontId="115" fillId="0" borderId="11" xfId="0" applyFont="1" applyBorder="1"/>
    <xf numFmtId="0" fontId="129" fillId="34" borderId="38" xfId="0" applyFont="1" applyFill="1" applyBorder="1" applyAlignment="1">
      <alignment horizontal="center" wrapText="1"/>
    </xf>
    <xf numFmtId="0" fontId="129" fillId="34" borderId="0" xfId="0" applyFont="1" applyFill="1" applyAlignment="1">
      <alignment horizontal="center" wrapText="1"/>
    </xf>
    <xf numFmtId="0" fontId="129" fillId="34" borderId="11" xfId="0" applyFont="1" applyFill="1" applyBorder="1" applyAlignment="1">
      <alignment horizontal="center" wrapText="1"/>
    </xf>
    <xf numFmtId="0" fontId="57" fillId="10" borderId="39" xfId="11" applyFont="1" applyFill="1" applyBorder="1" applyAlignment="1">
      <alignment horizontal="left" vertical="center"/>
    </xf>
    <xf numFmtId="49" fontId="57" fillId="10" borderId="40" xfId="11" applyNumberFormat="1" applyFont="1" applyFill="1" applyBorder="1" applyAlignment="1">
      <alignment horizontal="center" vertical="center" wrapText="1"/>
    </xf>
    <xf numFmtId="14" fontId="57" fillId="0" borderId="40" xfId="11" applyNumberFormat="1" applyFont="1" applyBorder="1"/>
    <xf numFmtId="49" fontId="34" fillId="10" borderId="41" xfId="11" applyNumberFormat="1" applyFont="1" applyFill="1" applyBorder="1" applyAlignment="1">
      <alignment horizontal="center" vertical="center" wrapText="1"/>
    </xf>
    <xf numFmtId="49" fontId="0" fillId="0" borderId="81" xfId="0" applyNumberFormat="1" applyBorder="1" applyAlignment="1">
      <alignment horizontal="left" wrapText="1"/>
    </xf>
    <xf numFmtId="0" fontId="0" fillId="0" borderId="81" xfId="0" applyBorder="1" applyAlignment="1">
      <alignment horizontal="left" wrapText="1"/>
    </xf>
    <xf numFmtId="0" fontId="0" fillId="0" borderId="20" xfId="0" applyBorder="1" applyAlignment="1">
      <alignment horizontal="center"/>
    </xf>
    <xf numFmtId="0" fontId="57" fillId="35" borderId="18" xfId="11" applyFont="1" applyFill="1" applyBorder="1" applyAlignment="1">
      <alignment horizontal="left" vertical="center"/>
    </xf>
    <xf numFmtId="49" fontId="57" fillId="35" borderId="11" xfId="11" applyNumberFormat="1" applyFont="1" applyFill="1" applyBorder="1" applyAlignment="1">
      <alignment horizontal="center" vertical="center" wrapText="1"/>
    </xf>
    <xf numFmtId="14" fontId="57" fillId="25" borderId="11" xfId="11" applyNumberFormat="1" applyFont="1" applyFill="1" applyBorder="1"/>
    <xf numFmtId="14" fontId="34" fillId="35" borderId="14" xfId="11" applyNumberFormat="1" applyFont="1" applyFill="1" applyBorder="1" applyAlignment="1">
      <alignment horizontal="center" vertical="center" wrapText="1"/>
    </xf>
    <xf numFmtId="0" fontId="79" fillId="0" borderId="0" xfId="0" applyFont="1"/>
    <xf numFmtId="0" fontId="129" fillId="34" borderId="42" xfId="0" applyFont="1" applyFill="1" applyBorder="1" applyAlignment="1">
      <alignment horizontal="center" wrapText="1"/>
    </xf>
    <xf numFmtId="0" fontId="130" fillId="0" borderId="11" xfId="0" applyFont="1" applyBorder="1" applyAlignment="1">
      <alignment wrapText="1"/>
    </xf>
    <xf numFmtId="0" fontId="130" fillId="0" borderId="11" xfId="0" quotePrefix="1" applyFont="1" applyBorder="1" applyAlignment="1">
      <alignment horizontal="center" wrapText="1"/>
    </xf>
    <xf numFmtId="0" fontId="81" fillId="0" borderId="0" xfId="0" applyFont="1"/>
    <xf numFmtId="0" fontId="57" fillId="10" borderId="18" xfId="11" applyFont="1" applyFill="1" applyBorder="1" applyAlignment="1">
      <alignment horizontal="left" vertical="center"/>
    </xf>
    <xf numFmtId="49" fontId="57" fillId="10" borderId="11" xfId="11" applyNumberFormat="1" applyFont="1" applyFill="1" applyBorder="1" applyAlignment="1">
      <alignment horizontal="center" vertical="center" wrapText="1"/>
    </xf>
    <xf numFmtId="14" fontId="57" fillId="0" borderId="11" xfId="11" applyNumberFormat="1" applyFont="1" applyBorder="1"/>
    <xf numFmtId="49" fontId="34" fillId="10" borderId="14" xfId="11" applyNumberFormat="1" applyFont="1" applyFill="1" applyBorder="1" applyAlignment="1">
      <alignment horizontal="center" vertical="center" wrapText="1"/>
    </xf>
    <xf numFmtId="0" fontId="130" fillId="0" borderId="11" xfId="0" applyFont="1" applyBorder="1" applyAlignment="1">
      <alignment horizontal="center" wrapText="1"/>
    </xf>
    <xf numFmtId="0" fontId="57" fillId="0" borderId="18" xfId="11" applyFont="1" applyBorder="1" applyAlignment="1">
      <alignment horizontal="left" vertical="center"/>
    </xf>
    <xf numFmtId="49" fontId="57" fillId="0" borderId="11" xfId="11" applyNumberFormat="1" applyFont="1" applyBorder="1" applyAlignment="1">
      <alignment horizontal="center" vertical="center" wrapText="1"/>
    </xf>
    <xf numFmtId="0" fontId="57" fillId="0" borderId="43" xfId="11" applyFont="1" applyBorder="1" applyAlignment="1">
      <alignment horizontal="left" vertical="center"/>
    </xf>
    <xf numFmtId="49" fontId="57" fillId="0" borderId="44" xfId="11" applyNumberFormat="1" applyFont="1" applyBorder="1" applyAlignment="1">
      <alignment horizontal="center" vertical="center" wrapText="1"/>
    </xf>
    <xf numFmtId="14" fontId="57" fillId="0" borderId="44" xfId="11" applyNumberFormat="1" applyFont="1" applyBorder="1"/>
    <xf numFmtId="49" fontId="34" fillId="10" borderId="45" xfId="11" applyNumberFormat="1" applyFont="1" applyFill="1" applyBorder="1" applyAlignment="1">
      <alignment horizontal="center" vertical="center" wrapText="1"/>
    </xf>
    <xf numFmtId="0" fontId="57" fillId="0" borderId="46" xfId="11" applyFont="1" applyBorder="1" applyAlignment="1">
      <alignment horizontal="left" vertical="center"/>
    </xf>
    <xf numFmtId="49" fontId="57" fillId="0" borderId="47" xfId="11" applyNumberFormat="1" applyFont="1" applyBorder="1" applyAlignment="1">
      <alignment horizontal="center" vertical="center" wrapText="1"/>
    </xf>
    <xf numFmtId="14" fontId="57" fillId="0" borderId="47" xfId="11" applyNumberFormat="1" applyFont="1" applyBorder="1"/>
    <xf numFmtId="0" fontId="0" fillId="0" borderId="48" xfId="0" applyBorder="1"/>
    <xf numFmtId="49" fontId="0" fillId="0" borderId="86" xfId="0" applyNumberFormat="1" applyBorder="1" applyAlignment="1">
      <alignment horizontal="left" wrapText="1"/>
    </xf>
    <xf numFmtId="0" fontId="0" fillId="0" borderId="86" xfId="0" applyBorder="1" applyAlignment="1">
      <alignment horizontal="left" wrapText="1"/>
    </xf>
    <xf numFmtId="0" fontId="79" fillId="33" borderId="70" xfId="0" applyFont="1" applyFill="1" applyBorder="1" applyAlignment="1">
      <alignment horizontal="center" vertical="center" wrapText="1"/>
    </xf>
    <xf numFmtId="0" fontId="127" fillId="33" borderId="70" xfId="0" applyFont="1" applyFill="1" applyBorder="1" applyAlignment="1">
      <alignment horizontal="center" vertical="center" wrapText="1"/>
    </xf>
    <xf numFmtId="0" fontId="79" fillId="0" borderId="0" xfId="0" applyFont="1" applyAlignment="1">
      <alignment horizontal="center" vertical="center" wrapText="1"/>
    </xf>
    <xf numFmtId="0" fontId="79" fillId="31" borderId="70" xfId="0" applyFont="1" applyFill="1" applyBorder="1"/>
    <xf numFmtId="0" fontId="79" fillId="0" borderId="0" xfId="0" applyFont="1" applyAlignment="1">
      <alignment wrapText="1"/>
    </xf>
    <xf numFmtId="16" fontId="0" fillId="0" borderId="81" xfId="0" applyNumberFormat="1" applyBorder="1"/>
    <xf numFmtId="0" fontId="0" fillId="0" borderId="49" xfId="0" applyBorder="1"/>
    <xf numFmtId="0" fontId="0" fillId="0" borderId="86" xfId="0" applyBorder="1"/>
    <xf numFmtId="0" fontId="43" fillId="13" borderId="11" xfId="11" applyFont="1" applyFill="1" applyBorder="1" applyAlignment="1">
      <alignment horizontal="center" vertical="center" wrapText="1"/>
    </xf>
    <xf numFmtId="0" fontId="0" fillId="0" borderId="11" xfId="0" quotePrefix="1" applyBorder="1" applyAlignment="1">
      <alignment horizontal="center"/>
    </xf>
    <xf numFmtId="170" fontId="0" fillId="0" borderId="0" xfId="0" applyNumberFormat="1"/>
    <xf numFmtId="22" fontId="0" fillId="0" borderId="0" xfId="0" applyNumberFormat="1"/>
    <xf numFmtId="0" fontId="25" fillId="0" borderId="0" xfId="11" applyFont="1" applyAlignment="1">
      <alignment horizontal="center" vertical="center" wrapText="1"/>
    </xf>
    <xf numFmtId="0" fontId="25" fillId="0" borderId="87" xfId="0" applyFont="1" applyBorder="1"/>
    <xf numFmtId="0" fontId="25" fillId="0" borderId="87" xfId="0" applyFont="1" applyBorder="1" applyAlignment="1">
      <alignment horizontal="center"/>
    </xf>
    <xf numFmtId="0" fontId="0" fillId="0" borderId="87" xfId="0" applyBorder="1" applyAlignment="1">
      <alignment wrapText="1"/>
    </xf>
    <xf numFmtId="0" fontId="0" fillId="0" borderId="87" xfId="0" applyBorder="1"/>
    <xf numFmtId="0" fontId="26" fillId="0" borderId="88" xfId="11" applyFont="1" applyBorder="1" applyAlignment="1">
      <alignment horizontal="left" vertical="center" wrapText="1"/>
    </xf>
    <xf numFmtId="49" fontId="26" fillId="0" borderId="81" xfId="11" applyNumberFormat="1" applyFont="1" applyBorder="1" applyAlignment="1">
      <alignment horizontal="center" vertical="center" wrapText="1"/>
    </xf>
    <xf numFmtId="0" fontId="0" fillId="0" borderId="89" xfId="0" applyBorder="1" applyAlignment="1">
      <alignment wrapText="1"/>
    </xf>
    <xf numFmtId="1" fontId="25" fillId="0" borderId="0" xfId="11" applyNumberFormat="1" applyFont="1" applyAlignment="1">
      <alignment horizontal="center" vertical="center"/>
    </xf>
    <xf numFmtId="0" fontId="0" fillId="0" borderId="88" xfId="0" applyBorder="1"/>
    <xf numFmtId="0" fontId="0" fillId="0" borderId="86" xfId="0" applyBorder="1" applyAlignment="1">
      <alignment wrapText="1"/>
    </xf>
    <xf numFmtId="0" fontId="0" fillId="0" borderId="0" xfId="0" applyAlignment="1">
      <alignment horizontal="center"/>
    </xf>
    <xf numFmtId="0" fontId="0" fillId="0" borderId="86" xfId="0" applyBorder="1" applyAlignment="1">
      <alignment horizontal="center"/>
    </xf>
    <xf numFmtId="0" fontId="0" fillId="0" borderId="90" xfId="0" applyBorder="1" applyAlignment="1">
      <alignment wrapText="1"/>
    </xf>
    <xf numFmtId="0" fontId="0" fillId="0" borderId="89" xfId="0" applyBorder="1"/>
    <xf numFmtId="0" fontId="0" fillId="0" borderId="90" xfId="0" applyBorder="1"/>
    <xf numFmtId="0" fontId="25" fillId="0" borderId="81" xfId="11" applyFont="1" applyBorder="1" applyAlignment="1">
      <alignment wrapText="1"/>
    </xf>
    <xf numFmtId="0" fontId="25" fillId="0" borderId="88" xfId="11" applyFont="1" applyBorder="1" applyAlignment="1">
      <alignment horizontal="center" wrapText="1"/>
    </xf>
    <xf numFmtId="0" fontId="0" fillId="0" borderId="81" xfId="0" applyBorder="1" applyAlignment="1">
      <alignment horizontal="center" vertical="center"/>
    </xf>
    <xf numFmtId="0" fontId="25" fillId="0" borderId="88" xfId="11" applyFont="1" applyBorder="1" applyAlignment="1">
      <alignment wrapText="1"/>
    </xf>
    <xf numFmtId="0" fontId="0" fillId="0" borderId="88" xfId="0" applyBorder="1" applyAlignment="1">
      <alignment wrapText="1"/>
    </xf>
    <xf numFmtId="0" fontId="0" fillId="0" borderId="86" xfId="0" applyBorder="1" applyAlignment="1">
      <alignment horizontal="center" vertical="center"/>
    </xf>
    <xf numFmtId="0" fontId="59" fillId="0" borderId="12" xfId="11" applyFont="1" applyBorder="1" applyAlignment="1">
      <alignment horizontal="center"/>
    </xf>
    <xf numFmtId="0" fontId="59" fillId="0" borderId="12" xfId="11" applyFont="1" applyBorder="1" applyAlignment="1">
      <alignment horizontal="center" wrapText="1"/>
    </xf>
    <xf numFmtId="0" fontId="67" fillId="0" borderId="12" xfId="11" applyFont="1" applyBorder="1" applyAlignment="1">
      <alignment horizontal="center"/>
    </xf>
    <xf numFmtId="0" fontId="67" fillId="0" borderId="12" xfId="11" applyFont="1" applyBorder="1" applyAlignment="1">
      <alignment horizontal="center" wrapText="1"/>
    </xf>
    <xf numFmtId="1" fontId="131" fillId="22" borderId="61" xfId="0" applyNumberFormat="1" applyFont="1" applyFill="1" applyBorder="1" applyAlignment="1">
      <alignment horizontal="center" vertical="center" wrapText="1"/>
    </xf>
    <xf numFmtId="49" fontId="112" fillId="22" borderId="60" xfId="0" applyNumberFormat="1" applyFont="1" applyFill="1" applyBorder="1" applyAlignment="1">
      <alignment horizontal="center" vertical="center"/>
    </xf>
    <xf numFmtId="0" fontId="6" fillId="0" borderId="0" xfId="44" applyAlignment="1">
      <alignment wrapText="1"/>
    </xf>
    <xf numFmtId="49" fontId="115" fillId="22" borderId="60" xfId="0" applyNumberFormat="1" applyFont="1" applyFill="1" applyBorder="1" applyAlignment="1">
      <alignment horizontal="left" vertical="center" wrapText="1"/>
    </xf>
    <xf numFmtId="49" fontId="115" fillId="22" borderId="60" xfId="0" applyNumberFormat="1" applyFont="1" applyFill="1" applyBorder="1" applyAlignment="1">
      <alignment horizontal="right" vertical="center" wrapText="1"/>
    </xf>
    <xf numFmtId="14" fontId="108" fillId="22" borderId="60" xfId="0" applyNumberFormat="1" applyFont="1" applyFill="1" applyBorder="1" applyAlignment="1">
      <alignment horizontal="left" vertical="center" wrapText="1"/>
    </xf>
    <xf numFmtId="49" fontId="115" fillId="36" borderId="91" xfId="0" applyNumberFormat="1" applyFont="1" applyFill="1" applyBorder="1" applyAlignment="1">
      <alignment horizontal="center" vertical="center" wrapText="1"/>
    </xf>
    <xf numFmtId="0" fontId="115" fillId="37" borderId="92" xfId="0" applyFont="1" applyFill="1" applyBorder="1" applyAlignment="1">
      <alignment horizontal="center" vertical="center" wrapText="1"/>
    </xf>
    <xf numFmtId="0" fontId="115" fillId="37" borderId="93" xfId="0" applyFont="1" applyFill="1" applyBorder="1" applyAlignment="1">
      <alignment horizontal="center" vertical="center" wrapText="1"/>
    </xf>
    <xf numFmtId="0" fontId="115" fillId="37" borderId="94" xfId="0" applyFont="1" applyFill="1" applyBorder="1" applyAlignment="1">
      <alignment horizontal="center" vertical="center" wrapText="1"/>
    </xf>
    <xf numFmtId="49" fontId="114" fillId="28" borderId="91" xfId="0" applyNumberFormat="1" applyFont="1" applyFill="1" applyBorder="1" applyAlignment="1">
      <alignment horizontal="center" vertical="center" wrapText="1"/>
    </xf>
    <xf numFmtId="14" fontId="128" fillId="21" borderId="95" xfId="0" applyNumberFormat="1" applyFont="1" applyFill="1" applyBorder="1" applyAlignment="1">
      <alignment horizontal="center" vertical="center" wrapText="1"/>
    </xf>
    <xf numFmtId="165" fontId="128" fillId="21" borderId="96" xfId="22" applyFont="1" applyFill="1" applyBorder="1" applyAlignment="1">
      <alignment horizontal="center" vertical="center" wrapText="1"/>
    </xf>
    <xf numFmtId="1" fontId="128" fillId="21" borderId="96" xfId="0" applyNumberFormat="1" applyFont="1" applyFill="1" applyBorder="1" applyAlignment="1">
      <alignment horizontal="center" vertical="center" wrapText="1"/>
    </xf>
    <xf numFmtId="49" fontId="128" fillId="21" borderId="96" xfId="0" applyNumberFormat="1" applyFont="1" applyFill="1" applyBorder="1" applyAlignment="1">
      <alignment horizontal="left" vertical="center" wrapText="1"/>
    </xf>
    <xf numFmtId="49" fontId="128" fillId="21" borderId="96" xfId="0" applyNumberFormat="1" applyFont="1" applyFill="1" applyBorder="1" applyAlignment="1">
      <alignment horizontal="center" vertical="center" wrapText="1"/>
    </xf>
    <xf numFmtId="14" fontId="128" fillId="21" borderId="96" xfId="0" applyNumberFormat="1" applyFont="1" applyFill="1" applyBorder="1" applyAlignment="1">
      <alignment horizontal="right" vertical="center" wrapText="1"/>
    </xf>
    <xf numFmtId="0" fontId="115" fillId="26" borderId="96" xfId="0" applyFont="1" applyFill="1" applyBorder="1" applyAlignment="1">
      <alignment horizontal="center" vertical="center" wrapText="1"/>
    </xf>
    <xf numFmtId="49" fontId="128" fillId="18" borderId="97" xfId="0" applyNumberFormat="1" applyFont="1" applyFill="1" applyBorder="1" applyAlignment="1">
      <alignment horizontal="center" vertical="center" wrapText="1"/>
    </xf>
    <xf numFmtId="0" fontId="85" fillId="25" borderId="92" xfId="0" applyFont="1" applyFill="1" applyBorder="1" applyAlignment="1">
      <alignment horizontal="center" vertical="center" wrapText="1"/>
    </xf>
    <xf numFmtId="1" fontId="115" fillId="38" borderId="92" xfId="0" applyNumberFormat="1" applyFont="1" applyFill="1" applyBorder="1" applyAlignment="1">
      <alignment horizontal="center" vertical="center" wrapText="1"/>
    </xf>
    <xf numFmtId="0" fontId="115" fillId="38" borderId="93" xfId="0" applyFont="1" applyFill="1" applyBorder="1" applyAlignment="1">
      <alignment horizontal="center" vertical="center" wrapText="1"/>
    </xf>
    <xf numFmtId="2" fontId="115" fillId="38" borderId="93" xfId="50" applyNumberFormat="1" applyFont="1" applyFill="1" applyBorder="1" applyAlignment="1">
      <alignment horizontal="center" vertical="center" wrapText="1"/>
    </xf>
    <xf numFmtId="2" fontId="115" fillId="38" borderId="93" xfId="0" applyNumberFormat="1" applyFont="1" applyFill="1" applyBorder="1" applyAlignment="1">
      <alignment horizontal="center" vertical="center" wrapText="1"/>
    </xf>
    <xf numFmtId="1" fontId="115" fillId="31" borderId="96" xfId="0" applyNumberFormat="1" applyFont="1" applyFill="1" applyBorder="1" applyAlignment="1">
      <alignment horizontal="center" vertical="center" wrapText="1"/>
    </xf>
    <xf numFmtId="0" fontId="115" fillId="31" borderId="96" xfId="0" applyFont="1" applyFill="1" applyBorder="1" applyAlignment="1">
      <alignment horizontal="center" vertical="center" wrapText="1"/>
    </xf>
    <xf numFmtId="2" fontId="115" fillId="31" borderId="96" xfId="50" applyNumberFormat="1" applyFont="1" applyFill="1" applyBorder="1" applyAlignment="1">
      <alignment horizontal="center" vertical="center" wrapText="1"/>
    </xf>
    <xf numFmtId="2" fontId="115" fillId="31" borderId="96" xfId="0" applyNumberFormat="1" applyFont="1" applyFill="1" applyBorder="1" applyAlignment="1">
      <alignment horizontal="center" vertical="center" wrapText="1"/>
    </xf>
    <xf numFmtId="49" fontId="114" fillId="25" borderId="91" xfId="0" applyNumberFormat="1" applyFont="1" applyFill="1" applyBorder="1" applyAlignment="1">
      <alignment horizontal="center" vertical="center" wrapText="1"/>
    </xf>
    <xf numFmtId="165" fontId="70" fillId="0" borderId="81" xfId="26" applyFont="1" applyBorder="1" applyAlignment="1">
      <alignment wrapText="1"/>
    </xf>
    <xf numFmtId="0" fontId="70" fillId="0" borderId="81" xfId="26" applyNumberFormat="1" applyFont="1" applyBorder="1" applyAlignment="1">
      <alignment wrapText="1"/>
    </xf>
    <xf numFmtId="49" fontId="25" fillId="0" borderId="50" xfId="11" applyNumberFormat="1" applyFont="1" applyBorder="1" applyAlignment="1">
      <alignment horizontal="center" vertical="center" wrapText="1"/>
    </xf>
    <xf numFmtId="49" fontId="25" fillId="0" borderId="13" xfId="11" applyNumberFormat="1" applyFont="1" applyBorder="1" applyAlignment="1">
      <alignment horizontal="center" vertical="center" wrapText="1"/>
    </xf>
    <xf numFmtId="0" fontId="25" fillId="0" borderId="51" xfId="0" applyFont="1" applyBorder="1" applyAlignment="1">
      <alignment horizontal="center" wrapText="1"/>
    </xf>
    <xf numFmtId="165" fontId="132" fillId="0" borderId="11" xfId="22" applyFont="1" applyBorder="1" applyAlignment="1" applyProtection="1">
      <alignment horizontal="center" vertical="center" wrapText="1"/>
      <protection locked="0"/>
    </xf>
    <xf numFmtId="165" fontId="82" fillId="0" borderId="11" xfId="22" applyFont="1" applyBorder="1" applyAlignment="1" applyProtection="1">
      <alignment horizontal="right"/>
      <protection locked="0"/>
    </xf>
    <xf numFmtId="165" fontId="34" fillId="0" borderId="11" xfId="22" applyFont="1" applyBorder="1" applyAlignment="1" applyProtection="1">
      <alignment horizontal="center" vertical="center" wrapText="1"/>
      <protection locked="0"/>
    </xf>
    <xf numFmtId="165" fontId="103" fillId="26" borderId="78" xfId="22" applyFont="1" applyFill="1" applyBorder="1" applyAlignment="1">
      <alignment horizontal="center" vertical="center" wrapText="1"/>
    </xf>
    <xf numFmtId="165" fontId="115" fillId="26" borderId="96" xfId="22" applyFont="1" applyFill="1" applyBorder="1" applyAlignment="1">
      <alignment horizontal="center" vertical="center" wrapText="1"/>
    </xf>
    <xf numFmtId="49" fontId="81" fillId="0" borderId="11" xfId="0" applyNumberFormat="1" applyFont="1" applyBorder="1" applyAlignment="1">
      <alignment horizontal="right" wrapText="1"/>
    </xf>
    <xf numFmtId="49" fontId="103" fillId="27" borderId="98" xfId="0" applyNumberFormat="1" applyFont="1" applyFill="1" applyBorder="1" applyAlignment="1">
      <alignment horizontal="center" vertical="center" wrapText="1"/>
    </xf>
    <xf numFmtId="49" fontId="0" fillId="0" borderId="20" xfId="0" applyNumberFormat="1" applyBorder="1" applyAlignment="1" applyProtection="1">
      <alignment horizontal="right"/>
      <protection locked="0"/>
    </xf>
    <xf numFmtId="165" fontId="115" fillId="26" borderId="64" xfId="22" applyFont="1" applyFill="1" applyBorder="1" applyAlignment="1">
      <alignment horizontal="center" vertical="center" wrapText="1"/>
    </xf>
    <xf numFmtId="49" fontId="94" fillId="22" borderId="61" xfId="0" applyNumberFormat="1" applyFont="1" applyFill="1" applyBorder="1" applyAlignment="1">
      <alignment horizontal="center" wrapText="1"/>
    </xf>
    <xf numFmtId="49" fontId="81" fillId="0" borderId="11" xfId="0" applyNumberFormat="1" applyFont="1" applyBorder="1" applyAlignment="1">
      <alignment horizontal="left" vertical="center" wrapText="1"/>
    </xf>
    <xf numFmtId="14" fontId="0" fillId="17" borderId="0" xfId="0" applyNumberFormat="1" applyFill="1" applyProtection="1">
      <protection locked="0"/>
    </xf>
    <xf numFmtId="14" fontId="79" fillId="17" borderId="0" xfId="0" applyNumberFormat="1" applyFont="1" applyFill="1" applyAlignment="1" applyProtection="1">
      <alignment vertical="center" wrapText="1"/>
      <protection locked="0"/>
    </xf>
    <xf numFmtId="14" fontId="122" fillId="23" borderId="0" xfId="45" applyNumberFormat="1" applyFont="1" applyFill="1" applyProtection="1">
      <protection locked="0"/>
    </xf>
    <xf numFmtId="14" fontId="0" fillId="17" borderId="0" xfId="0" applyNumberFormat="1" applyFill="1" applyAlignment="1" applyProtection="1">
      <alignment horizontal="right"/>
      <protection locked="0"/>
    </xf>
    <xf numFmtId="14" fontId="103" fillId="26" borderId="78" xfId="0" applyNumberFormat="1" applyFont="1" applyFill="1" applyBorder="1" applyAlignment="1">
      <alignment horizontal="center" vertical="center" wrapText="1"/>
    </xf>
    <xf numFmtId="165" fontId="72" fillId="15" borderId="58" xfId="7" applyNumberFormat="1" applyProtection="1">
      <protection locked="0"/>
    </xf>
    <xf numFmtId="165" fontId="72" fillId="15" borderId="58" xfId="7" applyNumberFormat="1" applyAlignment="1">
      <alignment horizontal="center" vertical="center" wrapText="1"/>
    </xf>
    <xf numFmtId="0" fontId="12" fillId="8" borderId="7" xfId="0" applyFont="1" applyFill="1" applyBorder="1" applyAlignment="1">
      <alignment horizontal="left"/>
    </xf>
    <xf numFmtId="0" fontId="71" fillId="14" borderId="57" xfId="6" applyAlignment="1">
      <alignment horizontal="center" vertical="center" wrapText="1"/>
    </xf>
    <xf numFmtId="165" fontId="12" fillId="0" borderId="1" xfId="22" applyFont="1" applyBorder="1" applyAlignment="1">
      <alignment horizontal="center"/>
    </xf>
    <xf numFmtId="165" fontId="47" fillId="0" borderId="1" xfId="22" applyFont="1" applyBorder="1" applyAlignment="1">
      <alignment horizontal="center"/>
    </xf>
    <xf numFmtId="165" fontId="47" fillId="0" borderId="10" xfId="22" applyFont="1" applyBorder="1" applyProtection="1">
      <protection hidden="1"/>
    </xf>
    <xf numFmtId="0" fontId="46" fillId="39" borderId="4" xfId="0" applyFont="1" applyFill="1" applyBorder="1" applyAlignment="1" applyProtection="1">
      <alignment horizontal="center" vertical="center" wrapText="1"/>
      <protection hidden="1"/>
    </xf>
    <xf numFmtId="49" fontId="0" fillId="25" borderId="11" xfId="0" applyNumberFormat="1" applyFill="1" applyBorder="1" applyProtection="1">
      <protection locked="0"/>
    </xf>
    <xf numFmtId="49" fontId="133" fillId="0" borderId="0" xfId="0" applyNumberFormat="1" applyFont="1" applyAlignment="1">
      <alignment vertical="center" wrapText="1"/>
    </xf>
    <xf numFmtId="49" fontId="134" fillId="0" borderId="0" xfId="0" applyNumberFormat="1" applyFont="1" applyAlignment="1">
      <alignment vertical="center" wrapText="1"/>
    </xf>
    <xf numFmtId="49" fontId="104" fillId="17" borderId="99" xfId="0" applyNumberFormat="1" applyFont="1" applyFill="1" applyBorder="1" applyAlignment="1" applyProtection="1">
      <alignment horizontal="right"/>
      <protection locked="0"/>
    </xf>
    <xf numFmtId="0" fontId="43" fillId="13" borderId="52" xfId="11" applyFont="1" applyFill="1" applyBorder="1" applyAlignment="1">
      <alignment vertical="center" wrapText="1"/>
    </xf>
    <xf numFmtId="0" fontId="43" fillId="13" borderId="53" xfId="11" applyFont="1" applyFill="1" applyBorder="1" applyAlignment="1">
      <alignment vertical="center" wrapText="1"/>
    </xf>
    <xf numFmtId="0" fontId="43" fillId="13" borderId="54" xfId="11" applyFont="1" applyFill="1" applyBorder="1" applyAlignment="1">
      <alignment vertical="center" wrapText="1"/>
    </xf>
    <xf numFmtId="165" fontId="70" fillId="30" borderId="20" xfId="22" applyFont="1" applyFill="1" applyBorder="1"/>
    <xf numFmtId="14" fontId="108" fillId="0" borderId="11" xfId="0" applyNumberFormat="1" applyFont="1" applyBorder="1" applyAlignment="1">
      <alignment horizontal="center" vertical="center"/>
    </xf>
    <xf numFmtId="14" fontId="108" fillId="0" borderId="11" xfId="0" applyNumberFormat="1" applyFont="1" applyBorder="1" applyAlignment="1">
      <alignment horizontal="center" vertical="center" wrapText="1"/>
    </xf>
    <xf numFmtId="14" fontId="92" fillId="0" borderId="11" xfId="0" applyNumberFormat="1" applyFont="1" applyBorder="1" applyAlignment="1">
      <alignment horizontal="center" vertical="center" wrapText="1"/>
    </xf>
    <xf numFmtId="14" fontId="93" fillId="0" borderId="64" xfId="0" applyNumberFormat="1" applyFont="1" applyBorder="1" applyProtection="1">
      <protection locked="0"/>
    </xf>
    <xf numFmtId="14" fontId="0" fillId="0" borderId="11" xfId="0" applyNumberFormat="1" applyBorder="1" applyProtection="1">
      <protection locked="0"/>
    </xf>
    <xf numFmtId="14" fontId="0" fillId="0" borderId="0" xfId="0" applyNumberFormat="1"/>
    <xf numFmtId="164" fontId="128" fillId="18" borderId="91" xfId="26" applyNumberFormat="1" applyFont="1" applyFill="1" applyBorder="1" applyAlignment="1">
      <alignment horizontal="center" wrapText="1"/>
    </xf>
    <xf numFmtId="49" fontId="115" fillId="36" borderId="91" xfId="0" applyNumberFormat="1" applyFont="1" applyFill="1" applyBorder="1" applyAlignment="1">
      <alignment horizontal="center" wrapText="1"/>
    </xf>
    <xf numFmtId="49" fontId="135" fillId="36" borderId="91" xfId="0" applyNumberFormat="1" applyFont="1" applyFill="1" applyBorder="1" applyAlignment="1">
      <alignment horizontal="left" wrapText="1"/>
    </xf>
    <xf numFmtId="0" fontId="136" fillId="16" borderId="11" xfId="42" applyFont="1" applyBorder="1"/>
    <xf numFmtId="49" fontId="0" fillId="0" borderId="81" xfId="0" applyNumberFormat="1" applyBorder="1"/>
    <xf numFmtId="49" fontId="0" fillId="0" borderId="81" xfId="0" applyNumberFormat="1" applyBorder="1" applyAlignment="1">
      <alignment wrapText="1"/>
    </xf>
    <xf numFmtId="0" fontId="0" fillId="0" borderId="0" xfId="0" pivotButton="1"/>
    <xf numFmtId="0" fontId="0" fillId="0" borderId="0" xfId="0" applyAlignment="1">
      <alignment horizontal="left"/>
    </xf>
    <xf numFmtId="0" fontId="137" fillId="40" borderId="0" xfId="0" applyFont="1" applyFill="1" applyAlignment="1">
      <alignment horizontal="center" wrapText="1"/>
    </xf>
    <xf numFmtId="0" fontId="43" fillId="13" borderId="36" xfId="11" applyFont="1" applyFill="1" applyBorder="1" applyAlignment="1">
      <alignment horizontal="center" vertical="center" wrapText="1"/>
    </xf>
    <xf numFmtId="0" fontId="43" fillId="13" borderId="0" xfId="11" applyFont="1" applyFill="1" applyAlignment="1">
      <alignment horizontal="center" vertical="center" wrapText="1"/>
    </xf>
    <xf numFmtId="0" fontId="79" fillId="31" borderId="82" xfId="0" applyFont="1" applyFill="1" applyBorder="1" applyAlignment="1">
      <alignment horizontal="center"/>
    </xf>
    <xf numFmtId="0" fontId="79" fillId="31" borderId="83" xfId="0" applyFont="1" applyFill="1" applyBorder="1" applyAlignment="1">
      <alignment horizontal="center"/>
    </xf>
    <xf numFmtId="0" fontId="79" fillId="31" borderId="88" xfId="0" applyFont="1" applyFill="1" applyBorder="1" applyAlignment="1">
      <alignment horizontal="center"/>
    </xf>
    <xf numFmtId="0" fontId="79" fillId="31" borderId="0" xfId="0" applyFont="1" applyFill="1" applyAlignment="1">
      <alignment horizontal="center"/>
    </xf>
    <xf numFmtId="0" fontId="79" fillId="31" borderId="84" xfId="0" applyFont="1" applyFill="1" applyBorder="1" applyAlignment="1">
      <alignment horizontal="center"/>
    </xf>
    <xf numFmtId="0" fontId="79" fillId="31" borderId="70" xfId="0" applyFont="1" applyFill="1" applyBorder="1" applyAlignment="1">
      <alignment horizontal="center"/>
    </xf>
    <xf numFmtId="0" fontId="97" fillId="17" borderId="69" xfId="7" applyFont="1" applyFill="1" applyBorder="1" applyAlignment="1">
      <alignment horizontal="left" vertical="center"/>
    </xf>
    <xf numFmtId="0" fontId="97" fillId="17" borderId="100" xfId="7" applyFont="1" applyFill="1" applyBorder="1" applyAlignment="1">
      <alignment horizontal="left" vertical="center"/>
    </xf>
    <xf numFmtId="0" fontId="138" fillId="17" borderId="82" xfId="7" applyFont="1" applyFill="1" applyBorder="1" applyAlignment="1">
      <alignment horizontal="center" vertical="center"/>
    </xf>
    <xf numFmtId="0" fontId="138" fillId="17" borderId="84" xfId="7" applyFont="1" applyFill="1" applyBorder="1" applyAlignment="1">
      <alignment horizontal="center" vertical="center"/>
    </xf>
    <xf numFmtId="0" fontId="139" fillId="17" borderId="58" xfId="7" applyFont="1" applyFill="1" applyAlignment="1" applyProtection="1">
      <alignment horizontal="center"/>
      <protection locked="0"/>
    </xf>
    <xf numFmtId="0" fontId="97" fillId="17" borderId="101" xfId="7" applyFont="1" applyFill="1" applyBorder="1" applyAlignment="1">
      <alignment horizontal="center" vertical="center"/>
    </xf>
    <xf numFmtId="0" fontId="97" fillId="17" borderId="102" xfId="7" applyFont="1" applyFill="1" applyBorder="1" applyAlignment="1">
      <alignment horizontal="center" vertical="center"/>
    </xf>
    <xf numFmtId="0" fontId="79" fillId="17" borderId="0" xfId="0" applyFont="1" applyFill="1" applyAlignment="1" applyProtection="1">
      <alignment horizontal="center"/>
      <protection locked="0"/>
    </xf>
    <xf numFmtId="49" fontId="107" fillId="23" borderId="55" xfId="0" applyNumberFormat="1" applyFont="1" applyFill="1" applyBorder="1" applyAlignment="1" applyProtection="1">
      <alignment horizontal="center" vertical="center" wrapText="1"/>
      <protection locked="0"/>
    </xf>
    <xf numFmtId="49" fontId="107" fillId="23" borderId="53" xfId="0" applyNumberFormat="1" applyFont="1" applyFill="1" applyBorder="1" applyAlignment="1" applyProtection="1">
      <alignment horizontal="center" vertical="center" wrapText="1"/>
      <protection locked="0"/>
    </xf>
    <xf numFmtId="49" fontId="107" fillId="23" borderId="56" xfId="0" applyNumberFormat="1" applyFont="1" applyFill="1" applyBorder="1" applyAlignment="1" applyProtection="1">
      <alignment horizontal="center" vertical="center" wrapText="1"/>
      <protection locked="0"/>
    </xf>
    <xf numFmtId="49" fontId="140" fillId="25" borderId="26" xfId="0" applyNumberFormat="1" applyFont="1" applyFill="1" applyBorder="1" applyAlignment="1">
      <alignment horizontal="center" vertical="center" wrapText="1"/>
    </xf>
    <xf numFmtId="49" fontId="140" fillId="25" borderId="27" xfId="0" applyNumberFormat="1" applyFont="1" applyFill="1" applyBorder="1" applyAlignment="1">
      <alignment horizontal="center" vertical="center" wrapText="1"/>
    </xf>
    <xf numFmtId="49" fontId="140" fillId="25" borderId="24" xfId="0" applyNumberFormat="1" applyFont="1" applyFill="1" applyBorder="1" applyAlignment="1">
      <alignment horizontal="center" vertical="center" wrapText="1"/>
    </xf>
    <xf numFmtId="49" fontId="140" fillId="32" borderId="26" xfId="0" applyNumberFormat="1" applyFont="1" applyFill="1" applyBorder="1" applyAlignment="1">
      <alignment horizontal="center" vertical="center"/>
    </xf>
    <xf numFmtId="49" fontId="140" fillId="32" borderId="27" xfId="0" applyNumberFormat="1" applyFont="1" applyFill="1" applyBorder="1" applyAlignment="1">
      <alignment horizontal="center" vertical="center"/>
    </xf>
    <xf numFmtId="49" fontId="140" fillId="32" borderId="24" xfId="0" applyNumberFormat="1" applyFont="1" applyFill="1" applyBorder="1" applyAlignment="1">
      <alignment horizontal="center" vertical="center"/>
    </xf>
    <xf numFmtId="165" fontId="72" fillId="15" borderId="58" xfId="7" applyNumberFormat="1" applyAlignment="1" applyProtection="1">
      <alignment horizontal="center" wrapText="1"/>
      <protection locked="0"/>
    </xf>
    <xf numFmtId="49" fontId="117" fillId="17" borderId="0" xfId="45" applyNumberFormat="1" applyFont="1" applyFill="1" applyAlignment="1" applyProtection="1">
      <alignment horizontal="right"/>
      <protection locked="0"/>
    </xf>
    <xf numFmtId="165" fontId="126" fillId="17" borderId="0" xfId="22" applyFont="1" applyFill="1" applyAlignment="1" applyProtection="1">
      <alignment horizontal="center"/>
      <protection locked="0"/>
    </xf>
    <xf numFmtId="49" fontId="72" fillId="15" borderId="58" xfId="7" applyNumberFormat="1" applyAlignment="1" applyProtection="1">
      <alignment horizontal="center" vertical="center" wrapText="1"/>
      <protection locked="0"/>
    </xf>
    <xf numFmtId="0" fontId="91" fillId="15" borderId="58" xfId="7" applyFont="1" applyAlignment="1">
      <alignment horizontal="center"/>
    </xf>
    <xf numFmtId="0" fontId="46" fillId="9" borderId="5" xfId="0" applyFont="1" applyFill="1" applyBorder="1" applyAlignment="1" applyProtection="1">
      <alignment horizontal="center" vertical="center" wrapText="1"/>
      <protection hidden="1"/>
    </xf>
    <xf numFmtId="0" fontId="46" fillId="9" borderId="0" xfId="0" applyFont="1" applyFill="1" applyAlignment="1" applyProtection="1">
      <alignment horizontal="center" vertical="center" wrapText="1"/>
      <protection hidden="1"/>
    </xf>
    <xf numFmtId="169" fontId="12" fillId="8" borderId="2" xfId="23" applyNumberFormat="1" applyFont="1" applyFill="1" applyBorder="1" applyAlignment="1">
      <alignment horizontal="left" wrapText="1"/>
    </xf>
    <xf numFmtId="0" fontId="54" fillId="8" borderId="10" xfId="23" applyNumberFormat="1" applyFont="1" applyFill="1" applyBorder="1" applyAlignment="1">
      <alignment horizontal="center" wrapText="1"/>
    </xf>
    <xf numFmtId="169" fontId="47" fillId="8" borderId="3" xfId="23" applyNumberFormat="1" applyFont="1" applyFill="1" applyBorder="1" applyAlignment="1">
      <alignment horizontal="left" wrapText="1"/>
    </xf>
    <xf numFmtId="0" fontId="46" fillId="9" borderId="16" xfId="0" applyFont="1" applyFill="1" applyBorder="1" applyAlignment="1" applyProtection="1">
      <alignment horizontal="center" vertical="center" wrapText="1"/>
      <protection hidden="1"/>
    </xf>
    <xf numFmtId="0" fontId="46" fillId="9" borderId="8" xfId="0" applyFont="1" applyFill="1" applyBorder="1" applyAlignment="1" applyProtection="1">
      <alignment horizontal="center" vertical="center" wrapText="1"/>
      <protection hidden="1"/>
    </xf>
    <xf numFmtId="0" fontId="46" fillId="9" borderId="31" xfId="0" applyFont="1" applyFill="1" applyBorder="1" applyAlignment="1" applyProtection="1">
      <alignment horizontal="center" vertical="center" wrapText="1"/>
      <protection hidden="1"/>
    </xf>
    <xf numFmtId="0" fontId="46" fillId="9" borderId="30" xfId="0" applyFont="1" applyFill="1" applyBorder="1" applyAlignment="1" applyProtection="1">
      <alignment horizontal="center" vertical="center" wrapText="1"/>
      <protection hidden="1"/>
    </xf>
    <xf numFmtId="0" fontId="32" fillId="8" borderId="0" xfId="0" applyFont="1" applyFill="1" applyAlignment="1" applyProtection="1">
      <alignment horizontal="center" wrapText="1"/>
      <protection hidden="1"/>
    </xf>
    <xf numFmtId="0" fontId="51" fillId="8" borderId="0" xfId="0" applyFont="1" applyFill="1" applyAlignment="1" applyProtection="1">
      <alignment horizontal="center" wrapText="1"/>
      <protection hidden="1"/>
    </xf>
    <xf numFmtId="0" fontId="45" fillId="8" borderId="0" xfId="0" applyFont="1" applyFill="1" applyAlignment="1" applyProtection="1">
      <alignment horizontal="center" wrapText="1"/>
      <protection hidden="1"/>
    </xf>
    <xf numFmtId="49" fontId="19" fillId="10" borderId="0" xfId="9" applyNumberFormat="1" applyFont="1" applyFill="1" applyAlignment="1" applyProtection="1">
      <alignment horizontal="center" vertical="center"/>
      <protection hidden="1"/>
    </xf>
    <xf numFmtId="49" fontId="19" fillId="10" borderId="0" xfId="9" applyNumberFormat="1" applyFont="1" applyFill="1" applyAlignment="1" applyProtection="1">
      <alignment horizontal="center" vertical="center" wrapText="1"/>
      <protection hidden="1"/>
    </xf>
    <xf numFmtId="0" fontId="55" fillId="10" borderId="0" xfId="9" applyFont="1" applyFill="1" applyAlignment="1" applyProtection="1">
      <alignment horizontal="center" vertical="center"/>
      <protection hidden="1"/>
    </xf>
    <xf numFmtId="49" fontId="49" fillId="10" borderId="0" xfId="9" applyNumberFormat="1" applyFont="1" applyFill="1" applyAlignment="1" applyProtection="1">
      <alignment horizontal="center" vertical="center"/>
      <protection hidden="1"/>
    </xf>
    <xf numFmtId="167" fontId="12" fillId="8" borderId="2" xfId="0" applyNumberFormat="1" applyFont="1" applyFill="1" applyBorder="1" applyAlignment="1">
      <alignment horizontal="left" vertical="center" wrapText="1"/>
    </xf>
    <xf numFmtId="167" fontId="12" fillId="8" borderId="3" xfId="0" applyNumberFormat="1" applyFont="1" applyFill="1" applyBorder="1" applyAlignment="1">
      <alignment horizontal="left" vertical="center" wrapText="1"/>
    </xf>
    <xf numFmtId="49" fontId="10" fillId="9" borderId="7" xfId="0" applyNumberFormat="1" applyFont="1" applyFill="1" applyBorder="1" applyAlignment="1" applyProtection="1">
      <alignment horizontal="left" vertical="center" wrapText="1"/>
      <protection hidden="1"/>
    </xf>
    <xf numFmtId="49" fontId="10" fillId="9" borderId="17" xfId="0" applyNumberFormat="1" applyFont="1" applyFill="1" applyBorder="1" applyAlignment="1" applyProtection="1">
      <alignment horizontal="left" vertical="center" wrapText="1"/>
      <protection hidden="1"/>
    </xf>
    <xf numFmtId="49" fontId="10" fillId="9" borderId="16" xfId="0" applyNumberFormat="1" applyFont="1" applyFill="1" applyBorder="1" applyAlignment="1" applyProtection="1">
      <alignment horizontal="left" vertical="center" wrapText="1"/>
      <protection hidden="1"/>
    </xf>
    <xf numFmtId="49" fontId="10" fillId="9" borderId="5" xfId="0" applyNumberFormat="1" applyFont="1" applyFill="1" applyBorder="1" applyAlignment="1" applyProtection="1">
      <alignment horizontal="left" vertical="center" wrapText="1"/>
      <protection hidden="1"/>
    </xf>
    <xf numFmtId="0" fontId="10" fillId="9" borderId="16" xfId="0" applyFont="1" applyFill="1" applyBorder="1" applyAlignment="1" applyProtection="1">
      <alignment horizontal="left" vertical="center" wrapText="1"/>
      <protection hidden="1"/>
    </xf>
    <xf numFmtId="0" fontId="53" fillId="9" borderId="8" xfId="0" applyFont="1" applyFill="1" applyBorder="1" applyAlignment="1" applyProtection="1">
      <alignment horizontal="center" vertical="center" wrapText="1"/>
      <protection hidden="1"/>
    </xf>
    <xf numFmtId="0" fontId="10" fillId="9" borderId="5" xfId="0" applyFont="1" applyFill="1" applyBorder="1" applyAlignment="1" applyProtection="1">
      <alignment horizontal="left" vertical="center" wrapText="1"/>
      <protection hidden="1"/>
    </xf>
    <xf numFmtId="0" fontId="53" fillId="9" borderId="0" xfId="0" applyFont="1" applyFill="1" applyAlignment="1" applyProtection="1">
      <alignment horizontal="center" vertical="center" wrapText="1"/>
      <protection hidden="1"/>
    </xf>
    <xf numFmtId="0" fontId="13" fillId="9" borderId="2" xfId="0" applyFont="1" applyFill="1" applyBorder="1" applyAlignment="1" applyProtection="1">
      <alignment horizontal="left" vertical="center" wrapText="1"/>
      <protection hidden="1"/>
    </xf>
    <xf numFmtId="0" fontId="53" fillId="9" borderId="3" xfId="0" applyFont="1" applyFill="1" applyBorder="1" applyAlignment="1" applyProtection="1">
      <alignment horizontal="center" vertical="center" wrapText="1"/>
      <protection hidden="1"/>
    </xf>
    <xf numFmtId="0" fontId="46" fillId="9" borderId="2" xfId="0" applyFont="1" applyFill="1" applyBorder="1" applyAlignment="1" applyProtection="1">
      <alignment horizontal="center" vertical="center" wrapText="1"/>
      <protection hidden="1"/>
    </xf>
    <xf numFmtId="0" fontId="46" fillId="9" borderId="3" xfId="0" applyFont="1" applyFill="1" applyBorder="1" applyAlignment="1" applyProtection="1">
      <alignment horizontal="center" vertical="center" wrapText="1"/>
      <protection hidden="1"/>
    </xf>
    <xf numFmtId="0" fontId="14" fillId="11" borderId="0" xfId="0" applyFont="1" applyFill="1" applyAlignment="1" applyProtection="1">
      <alignment horizontal="center" vertical="center"/>
      <protection hidden="1"/>
    </xf>
    <xf numFmtId="0" fontId="14" fillId="11" borderId="0" xfId="0" applyFont="1" applyFill="1" applyAlignment="1" applyProtection="1">
      <alignment horizontal="center" vertical="center" wrapText="1"/>
      <protection hidden="1"/>
    </xf>
    <xf numFmtId="0" fontId="52" fillId="11" borderId="0" xfId="0" applyFont="1" applyFill="1" applyAlignment="1" applyProtection="1">
      <alignment horizontal="center" vertical="center"/>
      <protection hidden="1"/>
    </xf>
    <xf numFmtId="0" fontId="9" fillId="11" borderId="0" xfId="0" applyFont="1" applyFill="1" applyAlignment="1" applyProtection="1">
      <alignment horizontal="center" vertical="center"/>
      <protection hidden="1"/>
    </xf>
    <xf numFmtId="0" fontId="14" fillId="11" borderId="5" xfId="0" applyFont="1" applyFill="1" applyBorder="1" applyAlignment="1" applyProtection="1">
      <alignment horizontal="center" vertical="center"/>
      <protection hidden="1"/>
    </xf>
    <xf numFmtId="2" fontId="9" fillId="11" borderId="2" xfId="0" applyNumberFormat="1" applyFont="1" applyFill="1" applyBorder="1" applyAlignment="1" applyProtection="1">
      <alignment horizontal="center" vertical="center" wrapText="1"/>
      <protection hidden="1"/>
    </xf>
    <xf numFmtId="2" fontId="9" fillId="11" borderId="10" xfId="0" applyNumberFormat="1" applyFont="1" applyFill="1" applyBorder="1" applyAlignment="1" applyProtection="1">
      <alignment horizontal="center" vertical="center" wrapText="1"/>
      <protection hidden="1"/>
    </xf>
    <xf numFmtId="0" fontId="52" fillId="11" borderId="10" xfId="0" applyFont="1" applyFill="1" applyBorder="1" applyAlignment="1" applyProtection="1">
      <alignment horizontal="center" vertical="center" wrapText="1"/>
      <protection hidden="1"/>
    </xf>
    <xf numFmtId="2" fontId="9" fillId="11" borderId="3" xfId="0" applyNumberFormat="1" applyFont="1" applyFill="1" applyBorder="1" applyAlignment="1" applyProtection="1">
      <alignment horizontal="center" vertical="center" wrapText="1"/>
      <protection hidden="1"/>
    </xf>
    <xf numFmtId="2" fontId="14" fillId="11" borderId="2" xfId="0" applyNumberFormat="1" applyFont="1" applyFill="1" applyBorder="1" applyAlignment="1" applyProtection="1">
      <alignment horizontal="center" vertical="center" wrapText="1"/>
      <protection hidden="1"/>
    </xf>
    <xf numFmtId="2" fontId="14" fillId="11" borderId="10" xfId="0" applyNumberFormat="1" applyFont="1" applyFill="1" applyBorder="1" applyAlignment="1" applyProtection="1">
      <alignment horizontal="center" vertical="center" wrapText="1"/>
      <protection hidden="1"/>
    </xf>
    <xf numFmtId="2" fontId="14" fillId="11" borderId="5" xfId="0" applyNumberFormat="1" applyFont="1" applyFill="1" applyBorder="1" applyAlignment="1" applyProtection="1">
      <alignment horizontal="center" vertical="center" wrapText="1"/>
      <protection hidden="1"/>
    </xf>
    <xf numFmtId="2" fontId="14" fillId="11" borderId="0" xfId="0" applyNumberFormat="1" applyFont="1" applyFill="1" applyAlignment="1" applyProtection="1">
      <alignment horizontal="center" vertical="center" wrapText="1"/>
      <protection hidden="1"/>
    </xf>
    <xf numFmtId="0" fontId="52" fillId="11" borderId="0" xfId="0" applyFont="1" applyFill="1" applyAlignment="1" applyProtection="1">
      <alignment horizontal="center" vertical="center" wrapText="1"/>
      <protection hidden="1"/>
    </xf>
    <xf numFmtId="2" fontId="9" fillId="11" borderId="0" xfId="0" applyNumberFormat="1" applyFont="1" applyFill="1" applyAlignment="1" applyProtection="1">
      <alignment horizontal="center" vertical="center" wrapText="1"/>
      <protection hidden="1"/>
    </xf>
    <xf numFmtId="0" fontId="13" fillId="9" borderId="16" xfId="0" applyFont="1" applyFill="1" applyBorder="1" applyAlignment="1" applyProtection="1">
      <alignment horizontal="center" vertical="center" wrapText="1"/>
      <protection hidden="1"/>
    </xf>
    <xf numFmtId="0" fontId="13" fillId="9" borderId="8" xfId="0" applyFont="1" applyFill="1" applyBorder="1" applyAlignment="1" applyProtection="1">
      <alignment horizontal="center" vertical="center" wrapText="1"/>
      <protection hidden="1"/>
    </xf>
    <xf numFmtId="0" fontId="16" fillId="11" borderId="5" xfId="0" applyFont="1" applyFill="1" applyBorder="1" applyAlignment="1" applyProtection="1">
      <alignment horizontal="center" vertical="center" wrapText="1"/>
      <protection hidden="1"/>
    </xf>
    <xf numFmtId="0" fontId="16" fillId="11" borderId="0" xfId="0" applyFont="1" applyFill="1" applyAlignment="1" applyProtection="1">
      <alignment horizontal="center" vertical="center" wrapText="1"/>
      <protection hidden="1"/>
    </xf>
    <xf numFmtId="0" fontId="9" fillId="11" borderId="0" xfId="0" applyFont="1" applyFill="1" applyAlignment="1" applyProtection="1">
      <alignment horizontal="center" vertical="center" wrapText="1"/>
      <protection hidden="1"/>
    </xf>
  </cellXfs>
  <cellStyles count="6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Cálculo" xfId="6" builtinId="22"/>
    <cellStyle name="Celda de comprobación" xfId="7" builtinId="23"/>
    <cellStyle name="Error" xfId="8" xr:uid="{00000000-0005-0000-0000-000008000000}"/>
    <cellStyle name="Excel Built-in Normal" xfId="9" xr:uid="{00000000-0005-0000-0000-000009000000}"/>
    <cellStyle name="Excel Built-in Normal 2" xfId="10" xr:uid="{00000000-0005-0000-0000-00000A000000}"/>
    <cellStyle name="Excel Built-in Normal 2 2" xfId="11" xr:uid="{00000000-0005-0000-0000-00000B000000}"/>
    <cellStyle name="Excel Built-in Normal 2 2 2" xfId="12" xr:uid="{00000000-0005-0000-0000-00000C000000}"/>
    <cellStyle name="Excel Built-in Normal 2 3" xfId="13" xr:uid="{00000000-0005-0000-0000-00000D000000}"/>
    <cellStyle name="Excel Built-in Normal 3" xfId="14" xr:uid="{00000000-0005-0000-0000-00000E000000}"/>
    <cellStyle name="Excel Built-in Normal 3 2" xfId="15" xr:uid="{00000000-0005-0000-0000-00000F000000}"/>
    <cellStyle name="Excel Built-in Normal 4" xfId="16" xr:uid="{00000000-0005-0000-0000-000010000000}"/>
    <cellStyle name="Excel Built-in Normal 4 2" xfId="17" xr:uid="{00000000-0005-0000-0000-000011000000}"/>
    <cellStyle name="Excel Built-in Normal 5" xfId="18" xr:uid="{00000000-0005-0000-0000-000012000000}"/>
    <cellStyle name="Footnote" xfId="19" xr:uid="{00000000-0005-0000-0000-000013000000}"/>
    <cellStyle name="Heading" xfId="20" xr:uid="{00000000-0005-0000-0000-000014000000}"/>
    <cellStyle name="Heading 2" xfId="21" xr:uid="{00000000-0005-0000-0000-000015000000}"/>
    <cellStyle name="Millares" xfId="22" builtinId="3"/>
    <cellStyle name="Millares 2" xfId="23" xr:uid="{00000000-0005-0000-0000-000016000000}"/>
    <cellStyle name="Millares 2 2" xfId="24" xr:uid="{00000000-0005-0000-0000-000017000000}"/>
    <cellStyle name="Millares 3" xfId="25" xr:uid="{00000000-0005-0000-0000-000018000000}"/>
    <cellStyle name="Millares 3 2" xfId="26" xr:uid="{00000000-0005-0000-0000-000019000000}"/>
    <cellStyle name="Millares 3 2 2" xfId="27" xr:uid="{00000000-0005-0000-0000-00001A000000}"/>
    <cellStyle name="Millares 3 2 2 2" xfId="28" xr:uid="{00000000-0005-0000-0000-00001B000000}"/>
    <cellStyle name="Millares 3 2 3" xfId="29" xr:uid="{00000000-0005-0000-0000-00001C000000}"/>
    <cellStyle name="Millares 3 3" xfId="30" xr:uid="{00000000-0005-0000-0000-00001D000000}"/>
    <cellStyle name="Millares 4" xfId="31" xr:uid="{00000000-0005-0000-0000-00001E000000}"/>
    <cellStyle name="Millares 4 2" xfId="32" xr:uid="{00000000-0005-0000-0000-00001F000000}"/>
    <cellStyle name="Millares 5" xfId="33" xr:uid="{00000000-0005-0000-0000-000020000000}"/>
    <cellStyle name="Millares 5 2" xfId="34" xr:uid="{00000000-0005-0000-0000-000021000000}"/>
    <cellStyle name="Millares 6" xfId="35" xr:uid="{00000000-0005-0000-0000-000022000000}"/>
    <cellStyle name="Millares 6 2" xfId="36" xr:uid="{00000000-0005-0000-0000-000023000000}"/>
    <cellStyle name="Millares 6 3" xfId="37" xr:uid="{00000000-0005-0000-0000-000024000000}"/>
    <cellStyle name="Millares 7" xfId="38" xr:uid="{00000000-0005-0000-0000-000025000000}"/>
    <cellStyle name="Millares 8" xfId="39" xr:uid="{00000000-0005-0000-0000-000026000000}"/>
    <cellStyle name="Millares 8 2" xfId="40" xr:uid="{00000000-0005-0000-0000-000027000000}"/>
    <cellStyle name="Millares 9" xfId="41" xr:uid="{00000000-0005-0000-0000-000028000000}"/>
    <cellStyle name="Neutral" xfId="42" builtinId="28"/>
    <cellStyle name="Neutral 2" xfId="43" xr:uid="{00000000-0005-0000-0000-00002A000000}"/>
    <cellStyle name="Normal" xfId="0" builtinId="0"/>
    <cellStyle name="Normal 10" xfId="44" xr:uid="{00000000-0005-0000-0000-00002C000000}"/>
    <cellStyle name="Normal 2" xfId="45" xr:uid="{00000000-0005-0000-0000-00002D000000}"/>
    <cellStyle name="Normal 2 2" xfId="46" xr:uid="{00000000-0005-0000-0000-00002E000000}"/>
    <cellStyle name="Normal 2 3" xfId="47" xr:uid="{00000000-0005-0000-0000-00002F000000}"/>
    <cellStyle name="Normal 3" xfId="48" xr:uid="{00000000-0005-0000-0000-000030000000}"/>
    <cellStyle name="Normal 4" xfId="49" xr:uid="{00000000-0005-0000-0000-000031000000}"/>
    <cellStyle name="Porcentaje" xfId="50" builtinId="5"/>
    <cellStyle name="Porcentaje 2" xfId="51" xr:uid="{00000000-0005-0000-0000-000034000000}"/>
    <cellStyle name="Porcentual 2" xfId="52" xr:uid="{00000000-0005-0000-0000-000035000000}"/>
    <cellStyle name="Porcentual 2 2" xfId="53" xr:uid="{00000000-0005-0000-0000-000036000000}"/>
    <cellStyle name="Porcentual 2 2 2" xfId="54" xr:uid="{00000000-0005-0000-0000-000037000000}"/>
    <cellStyle name="Porcentual 2 3" xfId="55" xr:uid="{00000000-0005-0000-0000-000038000000}"/>
    <cellStyle name="Porcentual 3" xfId="56" xr:uid="{00000000-0005-0000-0000-000039000000}"/>
    <cellStyle name="Salida" xfId="57" builtinId="21"/>
    <cellStyle name="Status" xfId="58" xr:uid="{00000000-0005-0000-0000-00003A000000}"/>
    <cellStyle name="TableStyleLight1" xfId="59" xr:uid="{00000000-0005-0000-0000-00003B000000}"/>
    <cellStyle name="TableStyleLight1 2" xfId="60" xr:uid="{00000000-0005-0000-0000-00003C000000}"/>
    <cellStyle name="Text" xfId="61" xr:uid="{00000000-0005-0000-0000-00003D000000}"/>
    <cellStyle name="Warning" xfId="62" xr:uid="{00000000-0005-0000-0000-00003E000000}"/>
  </cellStyles>
  <dxfs count="17">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5" tint="0.79998168889431442"/>
        </patternFill>
      </fill>
      <border>
        <top style="thick">
          <color auto="1"/>
        </top>
        <bottom style="double">
          <color auto="1"/>
        </bottom>
      </border>
    </dxf>
    <dxf>
      <border diagonalUp="1">
        <top style="thick">
          <color auto="1"/>
        </top>
        <diagonal style="thick">
          <color auto="1"/>
        </diagonal>
      </border>
    </dxf>
    <dxf>
      <border>
        <top style="thick">
          <color auto="1"/>
        </top>
      </border>
    </dxf>
    <dxf>
      <fill>
        <patternFill>
          <bgColor rgb="FF00B0F0"/>
        </patternFill>
      </fill>
    </dxf>
    <dxf>
      <border diagonalUp="1">
        <top style="thick">
          <color auto="1"/>
        </top>
        <bottom style="thick">
          <color auto="1"/>
        </bottom>
        <diagonal style="thick">
          <color auto="1"/>
        </diagonal>
      </border>
    </dxf>
    <dxf>
      <font>
        <b/>
        <i val="0"/>
      </font>
      <fill>
        <patternFill>
          <bgColor theme="8" tint="0.79998168889431442"/>
        </patternFill>
      </fill>
      <border>
        <top style="double">
          <color auto="1"/>
        </top>
        <bottom style="thick">
          <color auto="1"/>
        </bottom>
      </border>
    </dxf>
    <dxf>
      <border>
        <top style="thick">
          <color auto="1"/>
        </top>
        <bottom style="thick">
          <color auto="1"/>
        </bottom>
      </border>
    </dxf>
    <dxf>
      <border>
        <top style="thick">
          <color auto="1"/>
        </top>
        <bottom style="thick">
          <color auto="1"/>
        </bottom>
      </border>
    </dxf>
    <dxf>
      <border diagonalDown="1">
        <top style="double">
          <color auto="1"/>
        </top>
        <bottom style="double">
          <color auto="1"/>
        </bottom>
        <diagonal style="double">
          <color auto="1"/>
        </diagonal>
      </border>
    </dxf>
    <dxf>
      <font>
        <b/>
        <i val="0"/>
      </font>
      <fill>
        <patternFill>
          <bgColor theme="8" tint="0.39994506668294322"/>
        </patternFill>
      </fill>
      <border>
        <top style="medium">
          <color auto="1"/>
        </top>
        <bottom style="medium">
          <color auto="1"/>
        </bottom>
      </border>
    </dxf>
  </dxfs>
  <tableStyles count="1" defaultTableStyle="TableStyleMedium2" defaultPivotStyle="PivotStyleLight16">
    <tableStyle name="Estilo de tabla dinámica 1" table="0" count="10" xr9:uid="{00000000-0011-0000-FFFF-FFFF00000000}">
      <tableStyleElement type="headerRow" dxfId="16"/>
      <tableStyleElement type="totalRow" dxfId="15"/>
      <tableStyleElement type="firstRowStripe" dxfId="14"/>
      <tableStyleElement type="firstSubtotalColumn" dxfId="13"/>
      <tableStyleElement type="firstSubtotalRow" dxfId="12"/>
      <tableStyleElement type="blankRow" dxfId="11"/>
      <tableStyleElement type="firstColumnSubheading" dxfId="10"/>
      <tableStyleElement type="secondColumnSubheading" dxfId="9"/>
      <tableStyleElement type="thirdColumnSubheading" dxfId="8"/>
      <tableStyleElement type="firstRowSubheading"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http://www.excelyempresa.com/p/videos.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TABLAS!BC1"/></Relationships>
</file>

<file path=xl/drawings/_rels/drawing3.xml.rels><?xml version="1.0" encoding="UTF-8" standalone="yes"?>
<Relationships xmlns="http://schemas.openxmlformats.org/package/2006/relationships"><Relationship Id="rId1" Type="http://schemas.openxmlformats.org/officeDocument/2006/relationships/hyperlink" Target="#TABLAS!O112"/></Relationships>
</file>

<file path=xl/drawings/_rels/drawing4.xml.rels><?xml version="1.0" encoding="UTF-8" standalone="yes"?>
<Relationships xmlns="http://schemas.openxmlformats.org/package/2006/relationships"><Relationship Id="rId1" Type="http://schemas.openxmlformats.org/officeDocument/2006/relationships/hyperlink" Target="#TABLAS!BC1"/></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173265</xdr:colOff>
      <xdr:row>1</xdr:row>
      <xdr:rowOff>422275</xdr:rowOff>
    </xdr:from>
    <xdr:to>
      <xdr:col>1</xdr:col>
      <xdr:colOff>2123641</xdr:colOff>
      <xdr:row>1</xdr:row>
      <xdr:rowOff>896686</xdr:rowOff>
    </xdr:to>
    <xdr:sp macro="[0]!Hoja14.CommandBCONT_Click" textlink="">
      <xdr:nvSpPr>
        <xdr:cNvPr id="13" name="12 Rectángulo redondeado">
          <a:extLst>
            <a:ext uri="{FF2B5EF4-FFF2-40B4-BE49-F238E27FC236}">
              <a16:creationId xmlns:a16="http://schemas.microsoft.com/office/drawing/2014/main" id="{00000000-0008-0000-0300-00000D000000}"/>
            </a:ext>
          </a:extLst>
        </xdr:cNvPr>
        <xdr:cNvSpPr/>
      </xdr:nvSpPr>
      <xdr:spPr>
        <a:xfrm>
          <a:off x="170090" y="1133475"/>
          <a:ext cx="2160000" cy="468000"/>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600" b="0" cap="none" spc="0">
              <a:ln>
                <a:noFill/>
              </a:ln>
              <a:solidFill>
                <a:schemeClr val="tx1"/>
              </a:solidFill>
              <a:effectLst/>
            </a:rPr>
            <a:t>SELECCIONAR RUC</a:t>
          </a:r>
        </a:p>
      </xdr:txBody>
    </xdr:sp>
    <xdr:clientData fLocksWithSheet="0"/>
  </xdr:twoCellAnchor>
  <xdr:twoCellAnchor editAs="absolute">
    <xdr:from>
      <xdr:col>0</xdr:col>
      <xdr:colOff>158749</xdr:colOff>
      <xdr:row>0</xdr:row>
      <xdr:rowOff>57602</xdr:rowOff>
    </xdr:from>
    <xdr:to>
      <xdr:col>1</xdr:col>
      <xdr:colOff>2109525</xdr:colOff>
      <xdr:row>0</xdr:row>
      <xdr:rowOff>532013</xdr:rowOff>
    </xdr:to>
    <xdr:sp macro="[0]!Hoja14.validare" textlink="">
      <xdr:nvSpPr>
        <xdr:cNvPr id="11" name="10 Rectángulo redondeado">
          <a:extLst>
            <a:ext uri="{FF2B5EF4-FFF2-40B4-BE49-F238E27FC236}">
              <a16:creationId xmlns:a16="http://schemas.microsoft.com/office/drawing/2014/main" id="{00000000-0008-0000-0300-00000B000000}"/>
            </a:ext>
          </a:extLst>
        </xdr:cNvPr>
        <xdr:cNvSpPr/>
      </xdr:nvSpPr>
      <xdr:spPr>
        <a:xfrm>
          <a:off x="161924" y="63952"/>
          <a:ext cx="2160000" cy="468000"/>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400" b="0" cap="none" spc="0">
              <a:ln>
                <a:noFill/>
              </a:ln>
              <a:solidFill>
                <a:schemeClr val="tx1"/>
              </a:solidFill>
              <a:effectLst/>
            </a:rPr>
            <a:t>VALIDAR</a:t>
          </a:r>
          <a:r>
            <a:rPr lang="es-EC" sz="1400" b="0" cap="none" spc="0" baseline="0">
              <a:ln>
                <a:noFill/>
              </a:ln>
              <a:solidFill>
                <a:schemeClr val="tx1"/>
              </a:solidFill>
              <a:effectLst/>
            </a:rPr>
            <a:t> REGISTROS</a:t>
          </a:r>
          <a:endParaRPr lang="es-EC" sz="1400" b="0" cap="none" spc="0">
            <a:ln>
              <a:noFill/>
            </a:ln>
            <a:solidFill>
              <a:schemeClr val="tx1"/>
            </a:solidFill>
            <a:effectLst/>
          </a:endParaRPr>
        </a:p>
      </xdr:txBody>
    </xdr:sp>
    <xdr:clientData fLocksWithSheet="0"/>
  </xdr:twoCellAnchor>
  <xdr:twoCellAnchor editAs="absolute">
    <xdr:from>
      <xdr:col>7</xdr:col>
      <xdr:colOff>275167</xdr:colOff>
      <xdr:row>0</xdr:row>
      <xdr:rowOff>38100</xdr:rowOff>
    </xdr:from>
    <xdr:to>
      <xdr:col>10</xdr:col>
      <xdr:colOff>2163</xdr:colOff>
      <xdr:row>0</xdr:row>
      <xdr:rowOff>498518</xdr:rowOff>
    </xdr:to>
    <xdr:sp macro="[0]!Hoja14.CommBBRR_Click" textlink="">
      <xdr:nvSpPr>
        <xdr:cNvPr id="2119" name="11 Rectángulo redondeado">
          <a:extLst>
            <a:ext uri="{FF2B5EF4-FFF2-40B4-BE49-F238E27FC236}">
              <a16:creationId xmlns:a16="http://schemas.microsoft.com/office/drawing/2014/main" id="{00000000-0008-0000-0300-000047080000}"/>
            </a:ext>
          </a:extLst>
        </xdr:cNvPr>
        <xdr:cNvSpPr>
          <a:spLocks noChangeArrowheads="1"/>
        </xdr:cNvSpPr>
      </xdr:nvSpPr>
      <xdr:spPr bwMode="auto">
        <a:xfrm flipH="1">
          <a:off x="10156825" y="38100"/>
          <a:ext cx="1791758" cy="466725"/>
        </a:xfrm>
        <a:prstGeom prst="roundRect">
          <a:avLst>
            <a:gd name="adj" fmla="val 16667"/>
          </a:avLst>
        </a:prstGeom>
        <a:gradFill rotWithShape="1">
          <a:gsLst>
            <a:gs pos="0">
              <a:srgbClr val="FF8080"/>
            </a:gs>
            <a:gs pos="50000">
              <a:srgbClr val="FFB3B3"/>
            </a:gs>
            <a:gs pos="100000">
              <a:srgbClr val="FFDADA"/>
            </a:gs>
          </a:gsLst>
          <a:path path="shape">
            <a:fillToRect l="100000" t="100000"/>
          </a:path>
        </a:gradFill>
        <a:ln w="25400" algn="ctr">
          <a:solidFill>
            <a:srgbClr val="385D8A"/>
          </a:solidFill>
          <a:round/>
          <a:headEnd/>
          <a:tailEnd/>
        </a:ln>
      </xdr:spPr>
      <xdr:txBody>
        <a:bodyPr vertOverflow="clip" wrap="square" lIns="36576" tIns="32004" rIns="36576" bIns="32004" anchor="ctr" upright="1"/>
        <a:lstStyle/>
        <a:p>
          <a:pPr algn="ctr" rtl="0">
            <a:defRPr sz="1000"/>
          </a:pPr>
          <a:r>
            <a:rPr lang="es-ES" sz="1600" b="0" i="0" u="none" strike="noStrike" baseline="0">
              <a:solidFill>
                <a:srgbClr val="000000"/>
              </a:solidFill>
              <a:latin typeface="Calibri"/>
            </a:rPr>
            <a:t>LIMPIAR HOJAS</a:t>
          </a:r>
        </a:p>
      </xdr:txBody>
    </xdr:sp>
    <xdr:clientData fLocksWithSheet="0"/>
  </xdr:twoCellAnchor>
  <xdr:twoCellAnchor editAs="absolute">
    <xdr:from>
      <xdr:col>1</xdr:col>
      <xdr:colOff>2179949</xdr:colOff>
      <xdr:row>0</xdr:row>
      <xdr:rowOff>606361</xdr:rowOff>
    </xdr:from>
    <xdr:to>
      <xdr:col>2</xdr:col>
      <xdr:colOff>1530012</xdr:colOff>
      <xdr:row>1</xdr:row>
      <xdr:rowOff>369511</xdr:rowOff>
    </xdr:to>
    <xdr:sp macro="[0]!generaxmlnue" textlink="">
      <xdr:nvSpPr>
        <xdr:cNvPr id="16" name="15 Rectángulo redondeado">
          <a:extLst>
            <a:ext uri="{FF2B5EF4-FFF2-40B4-BE49-F238E27FC236}">
              <a16:creationId xmlns:a16="http://schemas.microsoft.com/office/drawing/2014/main" id="{00000000-0008-0000-0300-000010000000}"/>
            </a:ext>
          </a:extLst>
        </xdr:cNvPr>
        <xdr:cNvSpPr/>
      </xdr:nvSpPr>
      <xdr:spPr>
        <a:xfrm>
          <a:off x="2386324" y="606361"/>
          <a:ext cx="2160000" cy="468000"/>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400" b="0" cap="none" spc="0">
              <a:ln>
                <a:noFill/>
              </a:ln>
              <a:solidFill>
                <a:schemeClr val="tx1"/>
              </a:solidFill>
              <a:effectLst/>
            </a:rPr>
            <a:t>GENERAR</a:t>
          </a:r>
          <a:r>
            <a:rPr lang="es-EC" sz="1400" b="0" cap="none" spc="0" baseline="0">
              <a:ln>
                <a:noFill/>
              </a:ln>
              <a:solidFill>
                <a:schemeClr val="tx1"/>
              </a:solidFill>
              <a:effectLst/>
            </a:rPr>
            <a:t> ATS XML</a:t>
          </a:r>
          <a:endParaRPr lang="es-EC" sz="1400" b="0" cap="none" spc="0">
            <a:ln>
              <a:noFill/>
            </a:ln>
            <a:solidFill>
              <a:schemeClr val="tx1"/>
            </a:solidFill>
            <a:effectLst/>
          </a:endParaRPr>
        </a:p>
      </xdr:txBody>
    </xdr:sp>
    <xdr:clientData fLocksWithSheet="0"/>
  </xdr:twoCellAnchor>
  <xdr:twoCellAnchor editAs="absolute">
    <xdr:from>
      <xdr:col>1</xdr:col>
      <xdr:colOff>2170036</xdr:colOff>
      <xdr:row>0</xdr:row>
      <xdr:rowOff>55925</xdr:rowOff>
    </xdr:from>
    <xdr:to>
      <xdr:col>2</xdr:col>
      <xdr:colOff>1526501</xdr:colOff>
      <xdr:row>0</xdr:row>
      <xdr:rowOff>530336</xdr:rowOff>
    </xdr:to>
    <xdr:sp macro="[0]!abreimportar" textlink="">
      <xdr:nvSpPr>
        <xdr:cNvPr id="18" name="17 Rectángulo redondeado">
          <a:extLst>
            <a:ext uri="{FF2B5EF4-FFF2-40B4-BE49-F238E27FC236}">
              <a16:creationId xmlns:a16="http://schemas.microsoft.com/office/drawing/2014/main" id="{00000000-0008-0000-0300-000012000000}"/>
            </a:ext>
          </a:extLst>
        </xdr:cNvPr>
        <xdr:cNvSpPr/>
      </xdr:nvSpPr>
      <xdr:spPr>
        <a:xfrm>
          <a:off x="2382761" y="62275"/>
          <a:ext cx="2160000" cy="468000"/>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400" b="0" cap="none" spc="0">
              <a:ln>
                <a:noFill/>
              </a:ln>
              <a:solidFill>
                <a:schemeClr val="tx1"/>
              </a:solidFill>
              <a:effectLst/>
            </a:rPr>
            <a:t>IMPORTAR</a:t>
          </a:r>
          <a:r>
            <a:rPr lang="es-EC" sz="1400" b="0" cap="none" spc="0" baseline="0">
              <a:ln>
                <a:noFill/>
              </a:ln>
              <a:solidFill>
                <a:schemeClr val="tx1"/>
              </a:solidFill>
              <a:effectLst/>
            </a:rPr>
            <a:t> DATOS XML</a:t>
          </a:r>
          <a:endParaRPr lang="es-EC" sz="1400" b="0" cap="none" spc="0">
            <a:ln>
              <a:noFill/>
            </a:ln>
            <a:solidFill>
              <a:schemeClr val="tx1"/>
            </a:solidFill>
            <a:effectLst/>
          </a:endParaRPr>
        </a:p>
      </xdr:txBody>
    </xdr:sp>
    <xdr:clientData fLocksWithSheet="0"/>
  </xdr:twoCellAnchor>
  <xdr:oneCellAnchor>
    <xdr:from>
      <xdr:col>2</xdr:col>
      <xdr:colOff>1616680</xdr:colOff>
      <xdr:row>0</xdr:row>
      <xdr:rowOff>41579</xdr:rowOff>
    </xdr:from>
    <xdr:ext cx="1983933" cy="673801"/>
    <xdr:sp macro="[0]!Hoja14.CommandButtonimp_Click" textlink="">
      <xdr:nvSpPr>
        <xdr:cNvPr id="23" name="22 Rectángulo redondeado">
          <a:extLst>
            <a:ext uri="{FF2B5EF4-FFF2-40B4-BE49-F238E27FC236}">
              <a16:creationId xmlns:a16="http://schemas.microsoft.com/office/drawing/2014/main" id="{00000000-0008-0000-0300-000017000000}"/>
            </a:ext>
          </a:extLst>
        </xdr:cNvPr>
        <xdr:cNvSpPr/>
      </xdr:nvSpPr>
      <xdr:spPr>
        <a:xfrm>
          <a:off x="4643513" y="41579"/>
          <a:ext cx="1983933" cy="673801"/>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s-EC" sz="1100" b="0" cap="none" spc="0">
              <a:ln>
                <a:noFill/>
              </a:ln>
              <a:solidFill>
                <a:schemeClr val="tx1"/>
              </a:solidFill>
              <a:effectLst/>
            </a:rPr>
            <a:t>IMPORTAR</a:t>
          </a:r>
          <a:r>
            <a:rPr lang="es-EC" sz="1100" b="0" cap="none" spc="0" baseline="0">
              <a:ln>
                <a:noFill/>
              </a:ln>
              <a:solidFill>
                <a:schemeClr val="tx1"/>
              </a:solidFill>
              <a:effectLst/>
            </a:rPr>
            <a:t> DATOS EXCEL/ DE PLANTILLA ACTUAL O RESPALDO</a:t>
          </a:r>
          <a:endParaRPr lang="es-EC" sz="1100" b="0" cap="none" spc="0">
            <a:ln>
              <a:noFill/>
            </a:ln>
            <a:solidFill>
              <a:schemeClr val="tx1"/>
            </a:solidFill>
            <a:effectLst/>
          </a:endParaRPr>
        </a:p>
      </xdr:txBody>
    </xdr:sp>
    <xdr:clientData fLocksWithSheet="0"/>
  </xdr:oneCellAnchor>
  <xdr:twoCellAnchor editAs="absolute">
    <xdr:from>
      <xdr:col>0</xdr:col>
      <xdr:colOff>158750</xdr:colOff>
      <xdr:row>0</xdr:row>
      <xdr:rowOff>589863</xdr:rowOff>
    </xdr:from>
    <xdr:to>
      <xdr:col>1</xdr:col>
      <xdr:colOff>2109126</xdr:colOff>
      <xdr:row>1</xdr:row>
      <xdr:rowOff>343568</xdr:rowOff>
    </xdr:to>
    <xdr:sp macro="[0]!Hoja3.FORM" textlink="">
      <xdr:nvSpPr>
        <xdr:cNvPr id="14" name="22 Rectángulo redondeado">
          <a:extLst>
            <a:ext uri="{FF2B5EF4-FFF2-40B4-BE49-F238E27FC236}">
              <a16:creationId xmlns:a16="http://schemas.microsoft.com/office/drawing/2014/main" id="{00000000-0008-0000-0300-00000E000000}"/>
            </a:ext>
          </a:extLst>
        </xdr:cNvPr>
        <xdr:cNvSpPr/>
      </xdr:nvSpPr>
      <xdr:spPr>
        <a:xfrm>
          <a:off x="161925" y="589863"/>
          <a:ext cx="2160000" cy="468000"/>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s-EC" sz="1200" b="0" cap="none" spc="0">
              <a:ln>
                <a:noFill/>
              </a:ln>
              <a:solidFill>
                <a:schemeClr val="tx1"/>
              </a:solidFill>
              <a:effectLst/>
            </a:rPr>
            <a:t>INGRESAR COMPRAS DESDE FORMULARIO (CTRL + F)</a:t>
          </a:r>
        </a:p>
      </xdr:txBody>
    </xdr:sp>
    <xdr:clientData fLocksWithSheet="0"/>
  </xdr:twoCellAnchor>
  <xdr:twoCellAnchor editAs="absolute">
    <xdr:from>
      <xdr:col>1</xdr:col>
      <xdr:colOff>2185913</xdr:colOff>
      <xdr:row>1</xdr:row>
      <xdr:rowOff>443762</xdr:rowOff>
    </xdr:from>
    <xdr:to>
      <xdr:col>2</xdr:col>
      <xdr:colOff>1545622</xdr:colOff>
      <xdr:row>1</xdr:row>
      <xdr:rowOff>918173</xdr:rowOff>
    </xdr:to>
    <xdr:sp macro="" textlink="">
      <xdr:nvSpPr>
        <xdr:cNvPr id="17" name="16 Rectángulo redondeado">
          <a:hlinkClick xmlns:r="http://schemas.openxmlformats.org/officeDocument/2006/relationships" r:id="rId1"/>
          <a:extLst>
            <a:ext uri="{FF2B5EF4-FFF2-40B4-BE49-F238E27FC236}">
              <a16:creationId xmlns:a16="http://schemas.microsoft.com/office/drawing/2014/main" id="{00000000-0008-0000-0300-000011000000}"/>
            </a:ext>
          </a:extLst>
        </xdr:cNvPr>
        <xdr:cNvSpPr/>
      </xdr:nvSpPr>
      <xdr:spPr>
        <a:xfrm>
          <a:off x="2403930" y="1159195"/>
          <a:ext cx="2165291" cy="468000"/>
        </a:xfrm>
        <a:prstGeom prst="round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400" b="0" cap="none" spc="0">
              <a:ln>
                <a:noFill/>
              </a:ln>
              <a:solidFill>
                <a:srgbClr val="FF0000"/>
              </a:solidFill>
              <a:effectLst/>
            </a:rPr>
            <a:t>VER VIDEOS TUTORIALES</a:t>
          </a:r>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190500</xdr:colOff>
          <xdr:row>17</xdr:row>
          <xdr:rowOff>152400</xdr:rowOff>
        </xdr:from>
        <xdr:to>
          <xdr:col>2</xdr:col>
          <xdr:colOff>3105150</xdr:colOff>
          <xdr:row>23</xdr:row>
          <xdr:rowOff>114300</xdr:rowOff>
        </xdr:to>
        <xdr:sp macro="" textlink="">
          <xdr:nvSpPr>
            <xdr:cNvPr id="2057" name="Label1"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43793</xdr:colOff>
      <xdr:row>0</xdr:row>
      <xdr:rowOff>32845</xdr:rowOff>
    </xdr:from>
    <xdr:to>
      <xdr:col>4</xdr:col>
      <xdr:colOff>1437253</xdr:colOff>
      <xdr:row>0</xdr:row>
      <xdr:rowOff>372241</xdr:rowOff>
    </xdr:to>
    <xdr:sp macro="[0]!reponeridcompras" textlink="">
      <xdr:nvSpPr>
        <xdr:cNvPr id="2" name="1 Rectángulo">
          <a:extLst>
            <a:ext uri="{FF2B5EF4-FFF2-40B4-BE49-F238E27FC236}">
              <a16:creationId xmlns:a16="http://schemas.microsoft.com/office/drawing/2014/main" id="{00000000-0008-0000-0400-000002000000}"/>
            </a:ext>
          </a:extLst>
        </xdr:cNvPr>
        <xdr:cNvSpPr/>
      </xdr:nvSpPr>
      <xdr:spPr>
        <a:xfrm>
          <a:off x="5704052" y="32845"/>
          <a:ext cx="1390431" cy="33939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s-ES" sz="1200" b="1">
              <a:solidFill>
                <a:srgbClr val="FFFF00"/>
              </a:solidFill>
            </a:rPr>
            <a:t>REPARAR</a:t>
          </a:r>
          <a:r>
            <a:rPr lang="es-ES" sz="1200" b="1" baseline="0">
              <a:solidFill>
                <a:srgbClr val="FFFF00"/>
              </a:solidFill>
            </a:rPr>
            <a:t> ID</a:t>
          </a:r>
          <a:endParaRPr lang="es-ES" sz="1200" b="1">
            <a:solidFill>
              <a:srgbClr val="FFFF00"/>
            </a:solidFill>
          </a:endParaRPr>
        </a:p>
      </xdr:txBody>
    </xdr:sp>
    <xdr:clientData/>
  </xdr:twoCellAnchor>
  <xdr:oneCellAnchor>
    <xdr:from>
      <xdr:col>37</xdr:col>
      <xdr:colOff>235403</xdr:colOff>
      <xdr:row>0</xdr:row>
      <xdr:rowOff>0</xdr:rowOff>
    </xdr:from>
    <xdr:ext cx="2437820" cy="235857"/>
    <xdr:sp macro="" textlink="">
      <xdr:nvSpPr>
        <xdr:cNvPr id="3" name="1 Rectángul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1387142" y="0"/>
          <a:ext cx="2467429" cy="23585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lang="es-ES" sz="1000"/>
            <a:t>VER FORMAS DE COBRO/</a:t>
          </a:r>
          <a:r>
            <a:rPr lang="es-ES" sz="1000" baseline="0"/>
            <a:t> </a:t>
          </a:r>
          <a:r>
            <a:rPr lang="es-ES" sz="1000"/>
            <a:t>PAGO VIGENTES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9525</xdr:colOff>
      <xdr:row>3</xdr:row>
      <xdr:rowOff>47625</xdr:rowOff>
    </xdr:from>
    <xdr:to>
      <xdr:col>11</xdr:col>
      <xdr:colOff>28575</xdr:colOff>
      <xdr:row>3</xdr:row>
      <xdr:rowOff>323850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9629775" y="47625"/>
          <a:ext cx="1028700" cy="276225"/>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EC" sz="1100" b="1">
              <a:solidFill>
                <a:srgbClr val="FF0000"/>
              </a:solidFill>
            </a:rPr>
            <a:t>VER</a:t>
          </a:r>
          <a:r>
            <a:rPr lang="es-EC" sz="1100" b="1" baseline="0">
              <a:solidFill>
                <a:srgbClr val="FF0000"/>
              </a:solidFill>
            </a:rPr>
            <a:t> PAÍSES</a:t>
          </a:r>
          <a:endParaRPr lang="es-EC"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402520</xdr:colOff>
      <xdr:row>0</xdr:row>
      <xdr:rowOff>63852</xdr:rowOff>
    </xdr:from>
    <xdr:to>
      <xdr:col>4</xdr:col>
      <xdr:colOff>1090091</xdr:colOff>
      <xdr:row>0</xdr:row>
      <xdr:rowOff>397227</xdr:rowOff>
    </xdr:to>
    <xdr:sp macro="[0]!aconsufi" textlink="">
      <xdr:nvSpPr>
        <xdr:cNvPr id="13" name="12 Rectángulo redondeado">
          <a:extLst>
            <a:ext uri="{FF2B5EF4-FFF2-40B4-BE49-F238E27FC236}">
              <a16:creationId xmlns:a16="http://schemas.microsoft.com/office/drawing/2014/main" id="{00000000-0008-0000-0700-00000D000000}"/>
            </a:ext>
          </a:extLst>
        </xdr:cNvPr>
        <xdr:cNvSpPr/>
      </xdr:nvSpPr>
      <xdr:spPr>
        <a:xfrm>
          <a:off x="2601737" y="63852"/>
          <a:ext cx="1901490" cy="33337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lnSpc>
              <a:spcPts val="1100"/>
            </a:lnSpc>
          </a:pPr>
          <a:r>
            <a:rPr lang="es-EC" sz="1100" b="0" i="0" cap="none" spc="0" baseline="0">
              <a:ln>
                <a:noFill/>
              </a:ln>
              <a:solidFill>
                <a:schemeClr val="tx1"/>
              </a:solidFill>
              <a:effectLst/>
            </a:rPr>
            <a:t>CAMBIAR A CONSUMIDOR FINAL  ID. INCORRECTOS</a:t>
          </a:r>
          <a:endParaRPr lang="es-EC" sz="1100" b="0" i="0" cap="none" spc="0">
            <a:ln>
              <a:noFill/>
            </a:ln>
            <a:solidFill>
              <a:schemeClr val="tx1"/>
            </a:solidFill>
            <a:effectLst/>
          </a:endParaRPr>
        </a:p>
      </xdr:txBody>
    </xdr:sp>
    <xdr:clientData fLocksWithSheet="0"/>
  </xdr:twoCellAnchor>
  <xdr:oneCellAnchor>
    <xdr:from>
      <xdr:col>24</xdr:col>
      <xdr:colOff>3174</xdr:colOff>
      <xdr:row>0</xdr:row>
      <xdr:rowOff>3175</xdr:rowOff>
    </xdr:from>
    <xdr:ext cx="1655918" cy="435022"/>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5279349" y="9525"/>
          <a:ext cx="1666876" cy="428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lang="es-ES" sz="1000"/>
            <a:t>VER FORMAS DE COBRO/</a:t>
          </a:r>
          <a:r>
            <a:rPr lang="es-ES" sz="1000" baseline="0"/>
            <a:t> </a:t>
          </a:r>
          <a:r>
            <a:rPr lang="es-ES" sz="1000"/>
            <a:t>PAGO VIGENTES</a:t>
          </a:r>
        </a:p>
      </xdr:txBody>
    </xdr:sp>
    <xdr:clientData/>
  </xdr:oneCellAnchor>
  <xdr:twoCellAnchor editAs="absolute">
    <xdr:from>
      <xdr:col>0</xdr:col>
      <xdr:colOff>0</xdr:colOff>
      <xdr:row>0</xdr:row>
      <xdr:rowOff>47624</xdr:rowOff>
    </xdr:from>
    <xdr:to>
      <xdr:col>3</xdr:col>
      <xdr:colOff>298438</xdr:colOff>
      <xdr:row>0</xdr:row>
      <xdr:rowOff>380999</xdr:rowOff>
    </xdr:to>
    <xdr:sp macro="[0]!reponerid" textlink="">
      <xdr:nvSpPr>
        <xdr:cNvPr id="5" name="4 Rectángulo redondeado">
          <a:extLst>
            <a:ext uri="{FF2B5EF4-FFF2-40B4-BE49-F238E27FC236}">
              <a16:creationId xmlns:a16="http://schemas.microsoft.com/office/drawing/2014/main" id="{00000000-0008-0000-0700-000005000000}"/>
            </a:ext>
          </a:extLst>
        </xdr:cNvPr>
        <xdr:cNvSpPr/>
      </xdr:nvSpPr>
      <xdr:spPr>
        <a:xfrm>
          <a:off x="0" y="47624"/>
          <a:ext cx="2371726" cy="333375"/>
        </a:xfrm>
        <a:prstGeom prst="roundRect">
          <a:avLst/>
        </a:prstGeom>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overflow" horzOverflow="overflow" rtlCol="0" anchor="ctr"/>
        <a:lstStyle/>
        <a:p>
          <a:pPr algn="ctr"/>
          <a:r>
            <a:rPr lang="es-EC" sz="1050" b="1" i="0" cap="none" spc="0" baseline="0">
              <a:ln>
                <a:noFill/>
              </a:ln>
              <a:solidFill>
                <a:schemeClr val="tx1"/>
              </a:solidFill>
              <a:effectLst/>
            </a:rPr>
            <a:t>REPARAR  ID / REVISAR FILAS: FORMAS DE COBROS Y NOMBRES</a:t>
          </a:r>
          <a:endParaRPr lang="es-EC" sz="1050" b="1" i="0" cap="none" spc="0">
            <a:ln>
              <a:noFill/>
            </a:ln>
            <a:solidFill>
              <a:schemeClr val="tx1"/>
            </a:solidFill>
            <a:effectLst/>
          </a:endParaRPr>
        </a:p>
      </xdr:txBody>
    </xdr:sp>
    <xdr:clientData fLocksWithSheet="0"/>
  </xdr:twoCellAnchor>
  <xdr:twoCellAnchor editAs="absolute">
    <xdr:from>
      <xdr:col>4</xdr:col>
      <xdr:colOff>1303513</xdr:colOff>
      <xdr:row>0</xdr:row>
      <xdr:rowOff>57150</xdr:rowOff>
    </xdr:from>
    <xdr:to>
      <xdr:col>5</xdr:col>
      <xdr:colOff>797751</xdr:colOff>
      <xdr:row>0</xdr:row>
      <xdr:rowOff>390525</xdr:rowOff>
    </xdr:to>
    <xdr:sp macro="[0]!igualanombres" textlink="">
      <xdr:nvSpPr>
        <xdr:cNvPr id="6" name="5 Rectángulo redondeado">
          <a:extLst>
            <a:ext uri="{FF2B5EF4-FFF2-40B4-BE49-F238E27FC236}">
              <a16:creationId xmlns:a16="http://schemas.microsoft.com/office/drawing/2014/main" id="{00000000-0008-0000-0700-000006000000}"/>
            </a:ext>
          </a:extLst>
        </xdr:cNvPr>
        <xdr:cNvSpPr/>
      </xdr:nvSpPr>
      <xdr:spPr>
        <a:xfrm>
          <a:off x="4524375" y="57150"/>
          <a:ext cx="2228850" cy="33337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s-EC" sz="1100" b="0" i="0" cap="none" spc="0" baseline="0">
              <a:ln>
                <a:noFill/>
              </a:ln>
              <a:solidFill>
                <a:schemeClr val="tx1"/>
              </a:solidFill>
              <a:effectLst/>
            </a:rPr>
            <a:t>IGUALAR NOMBRES DE CLIENTES REPETIDOS </a:t>
          </a:r>
          <a:r>
            <a:rPr lang="es-EC" sz="1100" b="1" i="0" cap="none" spc="0" baseline="0">
              <a:ln>
                <a:noFill/>
              </a:ln>
              <a:solidFill>
                <a:srgbClr val="FF0000"/>
              </a:solidFill>
              <a:effectLst/>
            </a:rPr>
            <a:t>(HASTA 500 VENTAS)</a:t>
          </a:r>
          <a:endParaRPr lang="es-EC" sz="1100" b="1" i="0" cap="none" spc="0">
            <a:ln>
              <a:noFill/>
            </a:ln>
            <a:solidFill>
              <a:srgbClr val="FF0000"/>
            </a:solidFill>
            <a:effectLst/>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292100</xdr:colOff>
      <xdr:row>0</xdr:row>
      <xdr:rowOff>117475</xdr:rowOff>
    </xdr:from>
    <xdr:to>
      <xdr:col>8</xdr:col>
      <xdr:colOff>69890</xdr:colOff>
      <xdr:row>3</xdr:row>
      <xdr:rowOff>76257</xdr:rowOff>
    </xdr:to>
    <xdr:sp macro="[0]!Hoja7.CommandACTVEES_Click" textlink="">
      <xdr:nvSpPr>
        <xdr:cNvPr id="2" name="1 Rectángulo redondeado">
          <a:extLst>
            <a:ext uri="{FF2B5EF4-FFF2-40B4-BE49-F238E27FC236}">
              <a16:creationId xmlns:a16="http://schemas.microsoft.com/office/drawing/2014/main" id="{00000000-0008-0000-0900-000002000000}"/>
            </a:ext>
          </a:extLst>
        </xdr:cNvPr>
        <xdr:cNvSpPr/>
      </xdr:nvSpPr>
      <xdr:spPr>
        <a:xfrm>
          <a:off x="7810500" y="114300"/>
          <a:ext cx="3057525" cy="53340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200" b="0" cap="none" spc="0">
              <a:ln>
                <a:noFill/>
              </a:ln>
              <a:solidFill>
                <a:schemeClr val="tx1"/>
              </a:solidFill>
              <a:effectLst/>
            </a:rPr>
            <a:t>ACTUALIZAR VENTAS POR ESTABLECIMIENTOS AUTOMATICAMENTE.</a:t>
          </a:r>
        </a:p>
      </xdr:txBody>
    </xdr:sp>
    <xdr:clientData fLocksWithSheet="0"/>
  </xdr:twoCellAnchor>
  <xdr:twoCellAnchor editAs="absolute">
    <xdr:from>
      <xdr:col>6</xdr:col>
      <xdr:colOff>301625</xdr:colOff>
      <xdr:row>4</xdr:row>
      <xdr:rowOff>114300</xdr:rowOff>
    </xdr:from>
    <xdr:to>
      <xdr:col>8</xdr:col>
      <xdr:colOff>79355</xdr:colOff>
      <xdr:row>7</xdr:row>
      <xdr:rowOff>79433</xdr:rowOff>
    </xdr:to>
    <xdr:sp macro="[0]!BORRAPE" textlink="">
      <xdr:nvSpPr>
        <xdr:cNvPr id="3" name="2 Rectángulo redondeado">
          <a:extLst>
            <a:ext uri="{FF2B5EF4-FFF2-40B4-BE49-F238E27FC236}">
              <a16:creationId xmlns:a16="http://schemas.microsoft.com/office/drawing/2014/main" id="{00000000-0008-0000-0900-000003000000}"/>
            </a:ext>
          </a:extLst>
        </xdr:cNvPr>
        <xdr:cNvSpPr/>
      </xdr:nvSpPr>
      <xdr:spPr>
        <a:xfrm>
          <a:off x="7820025" y="876300"/>
          <a:ext cx="3057525" cy="52387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C" sz="1200" b="0" cap="none" spc="0">
              <a:ln>
                <a:noFill/>
              </a:ln>
              <a:solidFill>
                <a:schemeClr val="tx1"/>
              </a:solidFill>
              <a:effectLst/>
            </a:rPr>
            <a:t>INGRESAR VENTAS POR ESTABLECIMIENTOS MANUAL</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12</xdr:col>
      <xdr:colOff>440530</xdr:colOff>
      <xdr:row>1</xdr:row>
      <xdr:rowOff>57150</xdr:rowOff>
    </xdr:from>
    <xdr:to>
      <xdr:col>14</xdr:col>
      <xdr:colOff>586614</xdr:colOff>
      <xdr:row>4</xdr:row>
      <xdr:rowOff>142874</xdr:rowOff>
    </xdr:to>
    <xdr:sp macro="[0]!Hoja16.CommandButton1_Click" textlink="">
      <xdr:nvSpPr>
        <xdr:cNvPr id="2" name="Rectángulo 1">
          <a:extLst>
            <a:ext uri="{FF2B5EF4-FFF2-40B4-BE49-F238E27FC236}">
              <a16:creationId xmlns:a16="http://schemas.microsoft.com/office/drawing/2014/main" id="{00000000-0008-0000-0A00-000002000000}"/>
            </a:ext>
          </a:extLst>
        </xdr:cNvPr>
        <xdr:cNvSpPr/>
      </xdr:nvSpPr>
      <xdr:spPr>
        <a:xfrm>
          <a:off x="13430249" y="238125"/>
          <a:ext cx="2524127" cy="666749"/>
        </a:xfrm>
        <a:prstGeom prst="rect">
          <a:avLst/>
        </a:prstGeom>
        <a:solidFill>
          <a:schemeClr val="tx2">
            <a:lumMod val="60000"/>
            <a:lumOff val="40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800" b="0" cap="none" spc="0">
              <a:ln>
                <a:noFill/>
              </a:ln>
              <a:solidFill>
                <a:schemeClr val="tx1"/>
              </a:solidFill>
              <a:effectLst/>
            </a:rPr>
            <a:t>ACTUALIZAR</a:t>
          </a:r>
          <a:r>
            <a:rPr lang="es-ES" sz="1800" b="0" cap="none" spc="0" baseline="0">
              <a:ln>
                <a:noFill/>
              </a:ln>
              <a:solidFill>
                <a:schemeClr val="tx1"/>
              </a:solidFill>
              <a:effectLst/>
            </a:rPr>
            <a:t> TALÓN RESUMEN</a:t>
          </a:r>
          <a:endParaRPr lang="es-ES" sz="1800" b="0" cap="none" spc="0">
            <a:ln>
              <a:noFill/>
            </a:ln>
            <a:solidFill>
              <a:schemeClr val="tx1"/>
            </a:solidFill>
            <a:effectLs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3536.429045717596" createdVersion="3" refreshedVersion="4" minRefreshableVersion="3" recordCount="4994" xr:uid="{00000000-000A-0000-FFFF-FFFF00000000}">
  <cacheSource type="worksheet">
    <worksheetSource ref="B7:AA25000" sheet="VENTAS"/>
  </cacheSource>
  <cacheFields count="26">
    <cacheField name="Tipo de emisión" numFmtId="0">
      <sharedItems containsString="0"/>
    </cacheField>
    <cacheField name="TIPO DE ID." numFmtId="0">
      <sharedItems containsString="0"/>
    </cacheField>
    <cacheField name="IDENT." numFmtId="0">
      <sharedItems containsString="0"/>
    </cacheField>
    <cacheField name="TIPO DE COMPROBANTE" numFmtId="0">
      <sharedItems containsString="0"/>
    </cacheField>
    <cacheField name="RAZÓN SOCIAL" numFmtId="0">
      <sharedItems containsNonDate="0" containsString="0"/>
    </cacheField>
    <cacheField name="# DE  FACT." numFmtId="0">
      <sharedItems containsNonDate="0" containsString="0"/>
    </cacheField>
    <cacheField name="No. DE COMPROB." numFmtId="0">
      <sharedItems containsString="0" containsNumber="1" containsInteger="1"/>
    </cacheField>
    <cacheField name="BASE NO OBJETO DE IVA" numFmtId="0">
      <sharedItems containsString="0" containsNumber="1" containsInteger="1"/>
    </cacheField>
    <cacheField name="SUBTOTAL TARIFA 0 %" numFmtId="0">
      <sharedItems containsString="0" containsNumber="1" containsInteger="1"/>
    </cacheField>
    <cacheField name="SUB TOTAL TARIFA 12%" numFmtId="0">
      <sharedItems containsString="0" containsNumber="1"/>
    </cacheField>
    <cacheField name="SUB TOTAL TARIFA 14%" numFmtId="0">
      <sharedItems containsNonDate="0" containsString="0"/>
    </cacheField>
    <cacheField name="IVA COBRADO  12" numFmtId="0">
      <sharedItems containsString="0" containsNumber="1"/>
    </cacheField>
    <cacheField name="IVA COBRADO   14" numFmtId="0">
      <sharedItems containsString="0" containsNumber="1" containsInteger="1"/>
    </cacheField>
    <cacheField name="IR" numFmtId="0">
      <sharedItems containsString="0" containsNumber="1" containsInteger="1"/>
    </cacheField>
    <cacheField name="IVA" numFmtId="0">
      <sharedItems containsString="0" containsNumber="1" containsInteger="1"/>
    </cacheField>
    <cacheField name="MONTO ICE" numFmtId="0">
      <sharedItems containsNonDate="0" containsString="0"/>
    </cacheField>
    <cacheField name="Parte Relacionada" numFmtId="0">
      <sharedItems containsString="0"/>
    </cacheField>
    <cacheField name="TOTAL COBRADO SIN RET." numFmtId="0">
      <sharedItems containsString="0" containsNumber="1"/>
    </cacheField>
    <cacheField name="TIPO DE CLIENTE" numFmtId="0">
      <sharedItems containsNonDate="0" containsString="0"/>
    </cacheField>
    <cacheField name="FECHA" numFmtId="0">
      <sharedItems containsNonDate="0" containsString="0"/>
    </cacheField>
    <cacheField name="TOTAL SIN IVA" numFmtId="0">
      <sharedItems containsString="0" containsNumber="1"/>
    </cacheField>
    <cacheField name="Tipo de Compensaciones" numFmtId="0">
      <sharedItems containsNonDate="0" containsString="0"/>
    </cacheField>
    <cacheField name="Monto de compensaciones" numFmtId="0">
      <sharedItems containsNonDate="0" containsString="0"/>
    </cacheField>
    <cacheField name="Forma de cobro" numFmtId="0">
      <sharedItems containsString="0"/>
    </cacheField>
    <cacheField name="# RETENCION" numFmtId="0">
      <sharedItems containsNonDate="0" containsString="0"/>
    </cacheField>
    <cacheField name="ESTABLECIMIENTO" numFmtId="0">
      <sharedItems containsBlank="1" count="2">
        <s v="00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94"/>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TOTALES" cacheId="0"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location ref="A4:C8" firstHeaderRow="1" firstDataRow="2"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3">
        <item x="0"/>
        <item x="1"/>
        <item t="default"/>
      </items>
    </pivotField>
  </pivotFields>
  <rowFields count="1">
    <field x="25"/>
  </rowFields>
  <rowItems count="3">
    <i>
      <x/>
    </i>
    <i>
      <x v="1"/>
    </i>
    <i t="grand">
      <x/>
    </i>
  </rowItems>
  <colFields count="1">
    <field x="-2"/>
  </colFields>
  <colItems count="2">
    <i>
      <x/>
    </i>
    <i i="1">
      <x v="1"/>
    </i>
  </colItems>
  <dataFields count="2">
    <dataField name="Suma de TOTAL SIN IVA" fld="20" baseField="0" baseItem="0" numFmtId="2"/>
    <dataField name="Suma de Monto de compensaciones" fld="22" baseField="0" baseItem="0" numFmtId="2"/>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ENTAS_1" connectionId="1" xr16:uid="{00000000-0016-0000-07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ENTAS" connectionId="1" xr16:uid="{00000000-0016-0000-07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0">
    <tabColor theme="3" tint="0.39997558519241921"/>
  </sheetPr>
  <dimension ref="A1:BI458"/>
  <sheetViews>
    <sheetView topLeftCell="A7" zoomScale="70" zoomScaleNormal="70" workbookViewId="0">
      <selection activeCell="B3" sqref="B3:C17"/>
    </sheetView>
  </sheetViews>
  <sheetFormatPr baseColWidth="10" defaultColWidth="11.453125" defaultRowHeight="20.25" customHeight="1" x14ac:dyDescent="0.35"/>
  <cols>
    <col min="1" max="1" width="19.453125" customWidth="1"/>
    <col min="2" max="2" width="13" style="447" customWidth="1"/>
    <col min="3" max="3" width="85.54296875" style="47" customWidth="1"/>
    <col min="4" max="4" width="31.1796875" customWidth="1"/>
    <col min="5" max="5" width="22" style="47" customWidth="1"/>
    <col min="6" max="6" width="22.26953125" customWidth="1"/>
    <col min="7" max="7" width="30.81640625" customWidth="1"/>
    <col min="8" max="8" width="44.1796875" customWidth="1"/>
    <col min="9" max="9" width="32.1796875" style="47" customWidth="1"/>
    <col min="14" max="14" width="26.81640625" customWidth="1"/>
    <col min="16" max="16" width="14.1796875" style="47" customWidth="1"/>
    <col min="18" max="18" width="9.7265625" customWidth="1"/>
    <col min="21" max="21" width="12.453125" style="11" customWidth="1"/>
    <col min="22" max="22" width="16.26953125" style="11" customWidth="1"/>
    <col min="23" max="23" width="15" bestFit="1" customWidth="1"/>
    <col min="24" max="24" width="19" customWidth="1"/>
    <col min="25" max="25" width="17.54296875" customWidth="1"/>
    <col min="26" max="26" width="8.453125" customWidth="1"/>
    <col min="27" max="27" width="28.7265625" customWidth="1"/>
    <col min="28" max="28" width="9.1796875" customWidth="1"/>
    <col min="29" max="29" width="22.7265625" customWidth="1"/>
    <col min="30" max="30" width="11" customWidth="1"/>
    <col min="31" max="31" width="25.54296875" customWidth="1"/>
    <col min="32" max="32" width="15" customWidth="1"/>
    <col min="33" max="33" width="18.54296875" customWidth="1"/>
    <col min="34" max="34" width="13.81640625" customWidth="1"/>
    <col min="35" max="35" width="15.1796875" customWidth="1"/>
    <col min="36" max="36" width="9.54296875" customWidth="1"/>
    <col min="37" max="37" width="5" customWidth="1"/>
    <col min="38" max="38" width="5.81640625" customWidth="1"/>
    <col min="42" max="42" width="7" customWidth="1"/>
    <col min="43" max="43" width="21.1796875" customWidth="1"/>
    <col min="44" max="46" width="15.81640625" customWidth="1"/>
    <col min="47" max="47" width="21.54296875" customWidth="1"/>
    <col min="55" max="55" width="59.26953125" customWidth="1"/>
    <col min="56" max="56" width="42.54296875" customWidth="1"/>
    <col min="58" max="58" width="15.453125" customWidth="1"/>
    <col min="59" max="59" width="10.1796875" bestFit="1" customWidth="1"/>
    <col min="61" max="61" width="45.453125" customWidth="1"/>
  </cols>
  <sheetData>
    <row r="1" spans="1:61" ht="28.5" customHeight="1" thickTop="1" thickBot="1" x14ac:dyDescent="0.4">
      <c r="A1" s="367"/>
      <c r="B1" s="368"/>
      <c r="C1" s="1" t="s">
        <v>15</v>
      </c>
      <c r="D1" s="369"/>
      <c r="E1" s="370"/>
      <c r="H1" s="545" t="s">
        <v>883</v>
      </c>
      <c r="I1" s="546"/>
      <c r="Q1" s="371"/>
      <c r="R1" s="187"/>
      <c r="U1"/>
      <c r="V1"/>
      <c r="Y1" s="543" t="s">
        <v>975</v>
      </c>
      <c r="Z1" s="544"/>
      <c r="AA1" s="544"/>
      <c r="AB1" s="544"/>
      <c r="AC1" s="544"/>
      <c r="AD1" s="544"/>
      <c r="AF1" s="542" t="s">
        <v>1077</v>
      </c>
      <c r="AG1" s="542"/>
      <c r="AH1" s="542"/>
      <c r="AI1" s="542"/>
      <c r="BD1" s="524" t="s">
        <v>1252</v>
      </c>
      <c r="BE1" s="525"/>
      <c r="BF1" s="525"/>
      <c r="BG1" s="526"/>
    </row>
    <row r="2" spans="1:61" ht="28.5" customHeight="1" thickTop="1" thickBot="1" x14ac:dyDescent="0.6">
      <c r="A2" s="372"/>
      <c r="B2" s="373" t="s">
        <v>845</v>
      </c>
      <c r="C2" s="373" t="s">
        <v>14</v>
      </c>
      <c r="D2" s="372"/>
      <c r="E2" s="374"/>
      <c r="G2" s="375"/>
      <c r="H2" s="376" t="s">
        <v>845</v>
      </c>
      <c r="I2" s="373" t="s">
        <v>14</v>
      </c>
      <c r="O2" s="377">
        <v>0.01</v>
      </c>
      <c r="P2">
        <v>3000</v>
      </c>
      <c r="R2" s="11"/>
      <c r="Y2" s="378" t="s">
        <v>976</v>
      </c>
      <c r="Z2" s="378" t="s">
        <v>175</v>
      </c>
      <c r="AA2" s="378" t="s">
        <v>977</v>
      </c>
      <c r="AB2" s="378" t="s">
        <v>978</v>
      </c>
      <c r="AC2" s="379" t="s">
        <v>979</v>
      </c>
      <c r="AD2" s="379" t="s">
        <v>980</v>
      </c>
      <c r="AF2" s="542"/>
      <c r="AG2" s="542"/>
      <c r="AH2" s="542"/>
      <c r="AI2" s="542"/>
      <c r="BD2" s="380" t="s">
        <v>174</v>
      </c>
      <c r="BE2" s="381" t="s">
        <v>175</v>
      </c>
      <c r="BF2" s="379" t="s">
        <v>979</v>
      </c>
      <c r="BG2" s="382" t="s">
        <v>980</v>
      </c>
      <c r="BI2" s="537">
        <v>2019</v>
      </c>
    </row>
    <row r="3" spans="1:61" ht="28.5" customHeight="1" thickTop="1" x14ac:dyDescent="0.35">
      <c r="A3" s="367"/>
      <c r="B3" s="383" t="str">
        <f t="shared" ref="B3:B13" si="0">MID(C3,1,2)</f>
        <v>04</v>
      </c>
      <c r="C3" s="384" t="s">
        <v>2905</v>
      </c>
      <c r="D3" s="538"/>
      <c r="E3" s="384"/>
      <c r="G3" s="367" t="str">
        <f>H3&amp;"-"&amp;I3</f>
        <v xml:space="preserve">01-Factura </v>
      </c>
      <c r="H3" s="385" t="s">
        <v>60</v>
      </c>
      <c r="I3" s="386" t="s">
        <v>126</v>
      </c>
      <c r="O3" s="377">
        <v>1.2500000000000001E-2</v>
      </c>
      <c r="P3">
        <v>3000</v>
      </c>
      <c r="R3" s="11"/>
      <c r="X3" t="str">
        <f>+Z3&amp;"-"&amp;Y3</f>
        <v>1-ANGUILA (Territorio no autónomo del Reino Unido)</v>
      </c>
      <c r="Y3" s="387" t="s">
        <v>981</v>
      </c>
      <c r="Z3" s="197">
        <v>1</v>
      </c>
      <c r="AA3" s="198" t="s">
        <v>213</v>
      </c>
      <c r="AB3" s="197" t="s">
        <v>982</v>
      </c>
      <c r="AC3" s="191">
        <v>39203</v>
      </c>
      <c r="AD3" s="162" t="str">
        <f>+AB3&amp;"-"&amp;AA3</f>
        <v>109-ANGUILA</v>
      </c>
      <c r="AF3" s="388" t="s">
        <v>1078</v>
      </c>
      <c r="AG3" s="389" t="s">
        <v>1079</v>
      </c>
      <c r="AH3" s="390" t="s">
        <v>1080</v>
      </c>
      <c r="AI3" s="390" t="s">
        <v>1081</v>
      </c>
      <c r="BC3" t="str">
        <f>+BE3&amp;"-"&amp;BD3</f>
        <v>01-SIN UTILIZACION DEL SISTEMA FINANCIERO</v>
      </c>
      <c r="BD3" s="391" t="s">
        <v>176</v>
      </c>
      <c r="BE3" s="392" t="s">
        <v>60</v>
      </c>
      <c r="BF3" s="393">
        <v>41275</v>
      </c>
      <c r="BG3" s="394"/>
      <c r="BI3" s="162" t="s">
        <v>2842</v>
      </c>
    </row>
    <row r="4" spans="1:61" ht="28.5" customHeight="1" x14ac:dyDescent="0.35">
      <c r="A4" s="367"/>
      <c r="B4" s="383" t="str">
        <f t="shared" si="0"/>
        <v>05</v>
      </c>
      <c r="C4" s="384" t="s">
        <v>2906</v>
      </c>
      <c r="D4" s="538"/>
      <c r="E4" s="384"/>
      <c r="G4" s="367" t="str">
        <f t="shared" ref="G4:G35" si="1">H4&amp;"-"&amp;I4</f>
        <v xml:space="preserve">02-Nota o boleta de venta </v>
      </c>
      <c r="H4" s="395" t="s">
        <v>94</v>
      </c>
      <c r="I4" s="396" t="s">
        <v>884</v>
      </c>
      <c r="O4" s="377">
        <v>1.4999999999999999E-2</v>
      </c>
      <c r="P4">
        <v>2000</v>
      </c>
      <c r="R4" s="11"/>
      <c r="X4" t="str">
        <f t="shared" ref="X4:X67" si="2">+Z4&amp;"-"&amp;Y4</f>
        <v>2-ANTIGUA Y BARBUDA (Estado independiente)</v>
      </c>
      <c r="Y4" s="387" t="s">
        <v>983</v>
      </c>
      <c r="Z4" s="197">
        <v>2</v>
      </c>
      <c r="AA4" s="198" t="s">
        <v>260</v>
      </c>
      <c r="AB4" s="197" t="s">
        <v>261</v>
      </c>
      <c r="AC4" s="191">
        <v>39203</v>
      </c>
      <c r="AD4" s="162" t="str">
        <f t="shared" ref="AD4:AD67" si="3">+AB4&amp;"-"&amp;AA4</f>
        <v>134-ANTIGUA Y BARBUDA</v>
      </c>
      <c r="AF4" s="162" t="s">
        <v>1082</v>
      </c>
      <c r="AG4" s="397" t="s">
        <v>1083</v>
      </c>
      <c r="AH4" s="191">
        <v>36526</v>
      </c>
      <c r="AI4" s="162"/>
      <c r="BC4" t="str">
        <f t="shared" ref="BC4:BC23" si="4">+BE4&amp;"-"&amp;BD4</f>
        <v>02-CHEQUE PROPIO</v>
      </c>
      <c r="BD4" s="398" t="s">
        <v>177</v>
      </c>
      <c r="BE4" s="399" t="s">
        <v>94</v>
      </c>
      <c r="BF4" s="400">
        <v>41275</v>
      </c>
      <c r="BG4" s="401">
        <v>42400</v>
      </c>
      <c r="BI4" s="162" t="s">
        <v>2835</v>
      </c>
    </row>
    <row r="5" spans="1:61" ht="28.5" customHeight="1" x14ac:dyDescent="0.35">
      <c r="A5" s="367"/>
      <c r="B5" s="383" t="str">
        <f t="shared" si="0"/>
        <v>18</v>
      </c>
      <c r="C5" s="384" t="s">
        <v>2907</v>
      </c>
      <c r="D5" s="538"/>
      <c r="E5" s="384"/>
      <c r="G5" s="367" t="str">
        <f t="shared" si="1"/>
        <v xml:space="preserve">03-Liquidación de compra de Bienes o Prestación de servicios </v>
      </c>
      <c r="H5" s="395" t="s">
        <v>179</v>
      </c>
      <c r="I5" s="396" t="s">
        <v>885</v>
      </c>
      <c r="O5" s="377">
        <v>0.02</v>
      </c>
      <c r="P5"/>
      <c r="R5" s="11"/>
      <c r="X5" t="str">
        <f t="shared" si="2"/>
        <v>3-ARCHIPIÉLAGO DE SVALBARD</v>
      </c>
      <c r="Y5" s="387" t="s">
        <v>984</v>
      </c>
      <c r="Z5" s="197">
        <v>3</v>
      </c>
      <c r="AA5" s="198" t="s">
        <v>333</v>
      </c>
      <c r="AB5" s="197" t="s">
        <v>334</v>
      </c>
      <c r="AC5" s="191">
        <v>39203</v>
      </c>
      <c r="AD5" s="162" t="str">
        <f t="shared" si="3"/>
        <v>222-NORUEGA</v>
      </c>
      <c r="AF5" s="162" t="s">
        <v>1084</v>
      </c>
      <c r="AG5" s="397" t="s">
        <v>1085</v>
      </c>
      <c r="AH5" s="191">
        <v>39083</v>
      </c>
      <c r="AI5" s="162"/>
      <c r="BC5" t="str">
        <f t="shared" si="4"/>
        <v>03-CHEQUE CERTIFICADO</v>
      </c>
      <c r="BD5" s="398" t="s">
        <v>178</v>
      </c>
      <c r="BE5" s="399" t="s">
        <v>179</v>
      </c>
      <c r="BF5" s="400">
        <v>41275</v>
      </c>
      <c r="BG5" s="401">
        <v>42400</v>
      </c>
      <c r="BI5" s="162" t="s">
        <v>2836</v>
      </c>
    </row>
    <row r="6" spans="1:61" ht="28.5" customHeight="1" x14ac:dyDescent="0.35">
      <c r="A6" s="367"/>
      <c r="B6" s="383" t="str">
        <f t="shared" si="0"/>
        <v>41</v>
      </c>
      <c r="C6" s="384" t="s">
        <v>17</v>
      </c>
      <c r="D6" s="538"/>
      <c r="E6" s="384"/>
      <c r="G6" s="367" t="str">
        <f t="shared" si="1"/>
        <v>04-Nota de crédito</v>
      </c>
      <c r="H6" s="395" t="s">
        <v>61</v>
      </c>
      <c r="I6" s="396" t="s">
        <v>127</v>
      </c>
      <c r="J6" s="402"/>
      <c r="K6" s="402"/>
      <c r="R6" s="11"/>
      <c r="U6"/>
      <c r="V6"/>
      <c r="X6" t="str">
        <f t="shared" si="2"/>
        <v>4-ARUBA</v>
      </c>
      <c r="Y6" s="387" t="s">
        <v>274</v>
      </c>
      <c r="Z6" s="197">
        <v>4</v>
      </c>
      <c r="AA6" s="198" t="s">
        <v>274</v>
      </c>
      <c r="AB6" s="197" t="s">
        <v>275</v>
      </c>
      <c r="AC6" s="191">
        <v>39203</v>
      </c>
      <c r="AD6" s="162" t="str">
        <f t="shared" si="3"/>
        <v>141-ARUBA</v>
      </c>
      <c r="BC6" t="str">
        <f t="shared" si="4"/>
        <v>04-CHEQUE DE GERENCIA</v>
      </c>
      <c r="BD6" s="398" t="s">
        <v>180</v>
      </c>
      <c r="BE6" s="399" t="s">
        <v>61</v>
      </c>
      <c r="BF6" s="400">
        <v>41275</v>
      </c>
      <c r="BG6" s="401">
        <v>42400</v>
      </c>
      <c r="BI6" s="162" t="s">
        <v>2837</v>
      </c>
    </row>
    <row r="7" spans="1:61" ht="28.5" customHeight="1" x14ac:dyDescent="0.35">
      <c r="A7" s="367"/>
      <c r="B7" s="383" t="str">
        <f t="shared" si="0"/>
        <v>44</v>
      </c>
      <c r="C7" s="384" t="s">
        <v>2908</v>
      </c>
      <c r="D7" s="538"/>
      <c r="E7" s="384"/>
      <c r="G7" s="367" t="str">
        <f t="shared" si="1"/>
        <v>05-Nota de débito</v>
      </c>
      <c r="H7" s="395" t="s">
        <v>90</v>
      </c>
      <c r="I7" s="396" t="s">
        <v>128</v>
      </c>
      <c r="R7" s="11"/>
      <c r="U7"/>
      <c r="V7"/>
      <c r="X7" t="str">
        <f t="shared" si="2"/>
        <v>5-BARBADOS (Estado independiente)</v>
      </c>
      <c r="Y7" s="387" t="s">
        <v>985</v>
      </c>
      <c r="Z7" s="197">
        <v>5</v>
      </c>
      <c r="AA7" s="198" t="s">
        <v>252</v>
      </c>
      <c r="AB7" s="197" t="s">
        <v>253</v>
      </c>
      <c r="AC7" s="191">
        <v>39203</v>
      </c>
      <c r="AD7" s="162" t="str">
        <f t="shared" si="3"/>
        <v>130-BARBADOS</v>
      </c>
      <c r="BC7" t="str">
        <f t="shared" si="4"/>
        <v>05-CHEQUE DEL EXTERIOR</v>
      </c>
      <c r="BD7" s="398" t="s">
        <v>181</v>
      </c>
      <c r="BE7" s="399" t="s">
        <v>90</v>
      </c>
      <c r="BF7" s="400">
        <v>41275</v>
      </c>
      <c r="BG7" s="401">
        <v>42400</v>
      </c>
      <c r="BI7" s="162" t="s">
        <v>2838</v>
      </c>
    </row>
    <row r="8" spans="1:61" ht="28.5" customHeight="1" x14ac:dyDescent="0.35">
      <c r="A8" s="367"/>
      <c r="B8" s="383" t="str">
        <f t="shared" si="0"/>
        <v>47</v>
      </c>
      <c r="C8" s="384" t="s">
        <v>2909</v>
      </c>
      <c r="D8" s="538"/>
      <c r="E8" s="384"/>
      <c r="G8" s="367" t="str">
        <f t="shared" si="1"/>
        <v xml:space="preserve">06-Guías de Remisión </v>
      </c>
      <c r="H8" s="395" t="s">
        <v>62</v>
      </c>
      <c r="I8" s="396" t="s">
        <v>886</v>
      </c>
      <c r="R8" s="11"/>
      <c r="U8"/>
      <c r="V8"/>
      <c r="X8" t="str">
        <f t="shared" si="2"/>
        <v>6-BELICE (Estado independiente)</v>
      </c>
      <c r="Y8" s="387" t="s">
        <v>986</v>
      </c>
      <c r="Z8" s="197">
        <v>6</v>
      </c>
      <c r="AA8" s="198" t="s">
        <v>262</v>
      </c>
      <c r="AB8" s="197" t="s">
        <v>263</v>
      </c>
      <c r="AC8" s="191">
        <v>39203</v>
      </c>
      <c r="AD8" s="162" t="str">
        <f t="shared" si="3"/>
        <v>135-BELICE</v>
      </c>
      <c r="AF8" s="542" t="s">
        <v>1087</v>
      </c>
      <c r="AG8" s="542"/>
      <c r="AH8" s="542"/>
      <c r="AI8" s="542"/>
      <c r="BC8" t="str">
        <f t="shared" si="4"/>
        <v>06-DÉBITO DE CUENTA</v>
      </c>
      <c r="BD8" s="398" t="s">
        <v>811</v>
      </c>
      <c r="BE8" s="399" t="s">
        <v>62</v>
      </c>
      <c r="BF8" s="400">
        <v>41275</v>
      </c>
      <c r="BG8" s="401">
        <v>42400</v>
      </c>
      <c r="BI8" s="162" t="s">
        <v>2839</v>
      </c>
    </row>
    <row r="9" spans="1:61" ht="28.5" customHeight="1" x14ac:dyDescent="0.35">
      <c r="A9" s="367"/>
      <c r="B9" s="383" t="str">
        <f t="shared" si="0"/>
        <v>48</v>
      </c>
      <c r="C9" s="384" t="s">
        <v>2910</v>
      </c>
      <c r="D9" s="538"/>
      <c r="E9" s="384"/>
      <c r="G9" s="367" t="str">
        <f t="shared" si="1"/>
        <v>07-Comprobante de Retención</v>
      </c>
      <c r="H9" s="395" t="s">
        <v>82</v>
      </c>
      <c r="I9" s="396" t="s">
        <v>887</v>
      </c>
      <c r="R9" s="11"/>
      <c r="V9"/>
      <c r="X9" t="str">
        <f t="shared" si="2"/>
        <v>7-BERMUDAS (Territorio no autónomo del Reino Unido)</v>
      </c>
      <c r="Y9" s="387" t="s">
        <v>987</v>
      </c>
      <c r="Z9" s="197">
        <v>7</v>
      </c>
      <c r="AA9" s="198" t="s">
        <v>276</v>
      </c>
      <c r="AB9" s="197" t="s">
        <v>277</v>
      </c>
      <c r="AC9" s="191">
        <v>39203</v>
      </c>
      <c r="AD9" s="162" t="str">
        <f t="shared" si="3"/>
        <v>142-BERMUDA</v>
      </c>
      <c r="AF9" s="542"/>
      <c r="AG9" s="542"/>
      <c r="AH9" s="542"/>
      <c r="AI9" s="542"/>
      <c r="BC9" t="str">
        <f t="shared" si="4"/>
        <v>07-TRANSFERENCIA PROPIO BANCO</v>
      </c>
      <c r="BD9" s="398" t="s">
        <v>182</v>
      </c>
      <c r="BE9" s="399" t="s">
        <v>82</v>
      </c>
      <c r="BF9" s="400">
        <v>41275</v>
      </c>
      <c r="BG9" s="401">
        <v>42400</v>
      </c>
      <c r="BI9" s="162" t="s">
        <v>2840</v>
      </c>
    </row>
    <row r="10" spans="1:61" ht="28.5" customHeight="1" x14ac:dyDescent="0.35">
      <c r="A10" s="367"/>
      <c r="B10" s="383" t="str">
        <f t="shared" si="0"/>
        <v>49</v>
      </c>
      <c r="C10" s="384" t="s">
        <v>18</v>
      </c>
      <c r="D10" s="538"/>
      <c r="E10" s="384"/>
      <c r="G10" s="367" t="str">
        <f t="shared" si="1"/>
        <v>08-Boletos o entradas a espectáculos públicos</v>
      </c>
      <c r="H10" s="395" t="s">
        <v>184</v>
      </c>
      <c r="I10" s="396" t="s">
        <v>888</v>
      </c>
      <c r="R10" s="11"/>
      <c r="V10"/>
      <c r="X10" t="str">
        <f t="shared" si="2"/>
        <v>8-BONAIRE, SABA Y SAN EUSTAQUIO</v>
      </c>
      <c r="Y10" s="387" t="s">
        <v>988</v>
      </c>
      <c r="Z10" s="197">
        <v>8</v>
      </c>
      <c r="AA10" s="198" t="s">
        <v>319</v>
      </c>
      <c r="AB10" s="197" t="s">
        <v>320</v>
      </c>
      <c r="AC10" s="191">
        <v>39203</v>
      </c>
      <c r="AD10" s="162" t="str">
        <f t="shared" si="3"/>
        <v>215-PAISES BAJOS (HOLANDA)</v>
      </c>
      <c r="AF10" s="388" t="s">
        <v>1078</v>
      </c>
      <c r="AG10" s="403" t="s">
        <v>1079</v>
      </c>
      <c r="AH10" s="403" t="s">
        <v>1080</v>
      </c>
      <c r="AI10" s="403" t="s">
        <v>1081</v>
      </c>
      <c r="BC10" t="str">
        <f t="shared" si="4"/>
        <v>08-TRANSFERENCIA OTRO BANCO NACIONAL</v>
      </c>
      <c r="BD10" s="398" t="s">
        <v>183</v>
      </c>
      <c r="BE10" s="399" t="s">
        <v>184</v>
      </c>
      <c r="BF10" s="400">
        <v>41275</v>
      </c>
      <c r="BG10" s="401">
        <v>42400</v>
      </c>
      <c r="BI10" s="162" t="s">
        <v>2841</v>
      </c>
    </row>
    <row r="11" spans="1:61" ht="28.5" customHeight="1" x14ac:dyDescent="0.35">
      <c r="A11" s="367"/>
      <c r="B11" s="383" t="str">
        <f t="shared" si="0"/>
        <v>50</v>
      </c>
      <c r="C11" s="384" t="s">
        <v>19</v>
      </c>
      <c r="D11" s="538"/>
      <c r="E11" s="384"/>
      <c r="G11" s="367" t="str">
        <f t="shared" si="1"/>
        <v>7-Tiquetes o vales emitidos por máquinas registradoras</v>
      </c>
      <c r="H11" s="395">
        <v>7</v>
      </c>
      <c r="I11" s="396" t="s">
        <v>889</v>
      </c>
      <c r="R11" s="11"/>
      <c r="V11"/>
      <c r="X11" t="str">
        <f t="shared" si="2"/>
        <v>9-BRUNEI DARUSSALAM (Estado independiente)</v>
      </c>
      <c r="Y11" s="387" t="s">
        <v>989</v>
      </c>
      <c r="Z11" s="197">
        <v>9</v>
      </c>
      <c r="AA11" s="198" t="s">
        <v>468</v>
      </c>
      <c r="AB11" s="197" t="s">
        <v>469</v>
      </c>
      <c r="AC11" s="191">
        <v>39203</v>
      </c>
      <c r="AD11" s="162" t="str">
        <f t="shared" si="3"/>
        <v>344-BRUNEI DARUSSALAM</v>
      </c>
      <c r="AF11" s="404" t="s">
        <v>1088</v>
      </c>
      <c r="AG11" s="405" t="s">
        <v>60</v>
      </c>
      <c r="AH11" s="191">
        <v>39083</v>
      </c>
      <c r="AI11" s="162"/>
      <c r="AK11">
        <v>312</v>
      </c>
      <c r="AV11" s="406"/>
      <c r="BC11" t="str">
        <f t="shared" si="4"/>
        <v>09-TRANSFERENCIA  BANCO EXTERIOR</v>
      </c>
      <c r="BD11" s="398" t="s">
        <v>185</v>
      </c>
      <c r="BE11" s="399" t="s">
        <v>1091</v>
      </c>
      <c r="BF11" s="400">
        <v>41275</v>
      </c>
      <c r="BG11" s="401">
        <v>42400</v>
      </c>
    </row>
    <row r="12" spans="1:61" ht="28.5" customHeight="1" x14ac:dyDescent="0.35">
      <c r="A12" s="367"/>
      <c r="B12" s="383" t="str">
        <f t="shared" si="0"/>
        <v>51</v>
      </c>
      <c r="C12" s="384" t="s">
        <v>27</v>
      </c>
      <c r="D12" s="538"/>
      <c r="E12" s="384"/>
      <c r="G12" s="367" t="str">
        <f t="shared" si="1"/>
        <v>11-Pasajes expedidos por empresas de aviación</v>
      </c>
      <c r="H12" s="395">
        <v>11</v>
      </c>
      <c r="I12" s="396" t="s">
        <v>890</v>
      </c>
      <c r="R12" s="11"/>
      <c r="V12"/>
      <c r="X12" t="str">
        <f t="shared" si="2"/>
        <v>10-CAMPIONE D'ITALIA (Comune di Campioned'Italia)</v>
      </c>
      <c r="Y12" s="387" t="s">
        <v>990</v>
      </c>
      <c r="Z12" s="197">
        <v>10</v>
      </c>
      <c r="AA12" s="198" t="s">
        <v>327</v>
      </c>
      <c r="AB12" s="197" t="s">
        <v>328</v>
      </c>
      <c r="AC12" s="191">
        <v>39203</v>
      </c>
      <c r="AD12" s="162" t="str">
        <f t="shared" si="3"/>
        <v>219-ITALIA</v>
      </c>
      <c r="AF12" s="404" t="s">
        <v>1089</v>
      </c>
      <c r="AG12" s="405" t="s">
        <v>94</v>
      </c>
      <c r="AH12" s="191">
        <v>39203</v>
      </c>
      <c r="AI12" s="162"/>
      <c r="BC12" t="str">
        <f t="shared" si="4"/>
        <v>10-TARJETA DE CRÉDITO NACIONAL</v>
      </c>
      <c r="BD12" s="398" t="s">
        <v>812</v>
      </c>
      <c r="BE12" s="399" t="s">
        <v>186</v>
      </c>
      <c r="BF12" s="400">
        <v>41275</v>
      </c>
      <c r="BG12" s="401">
        <v>42400</v>
      </c>
    </row>
    <row r="13" spans="1:61" ht="28.5" customHeight="1" x14ac:dyDescent="0.35">
      <c r="A13" s="367"/>
      <c r="B13" s="383" t="str">
        <f t="shared" si="0"/>
        <v>52</v>
      </c>
      <c r="C13" s="384" t="s">
        <v>28</v>
      </c>
      <c r="D13" s="538"/>
      <c r="E13" s="384"/>
      <c r="G13" s="367" t="str">
        <f t="shared" si="1"/>
        <v>12-Documentos emitidos por instituciones financieras</v>
      </c>
      <c r="H13" s="395">
        <v>12</v>
      </c>
      <c r="I13" s="396" t="s">
        <v>891</v>
      </c>
      <c r="V13"/>
      <c r="X13" t="str">
        <f t="shared" si="2"/>
        <v>11-COLONIA DE GIBRALTAR</v>
      </c>
      <c r="Y13" s="387" t="s">
        <v>991</v>
      </c>
      <c r="Z13" s="197">
        <v>11</v>
      </c>
      <c r="AA13" s="198" t="s">
        <v>363</v>
      </c>
      <c r="AB13" s="197" t="s">
        <v>364</v>
      </c>
      <c r="AC13" s="191">
        <v>39203</v>
      </c>
      <c r="AD13" s="162" t="str">
        <f t="shared" si="3"/>
        <v>239-GIBRALTAR</v>
      </c>
      <c r="BC13" t="str">
        <f t="shared" si="4"/>
        <v>11-TARJETA DE CRÉDITO INTERNACIONAL</v>
      </c>
      <c r="BD13" s="398" t="s">
        <v>813</v>
      </c>
      <c r="BE13" s="399" t="s">
        <v>92</v>
      </c>
      <c r="BF13" s="400">
        <v>41275</v>
      </c>
      <c r="BG13" s="401">
        <v>42400</v>
      </c>
    </row>
    <row r="14" spans="1:61" ht="28.5" customHeight="1" x14ac:dyDescent="0.35">
      <c r="A14" s="367"/>
      <c r="B14" s="383">
        <v>370</v>
      </c>
      <c r="C14" s="384" t="s">
        <v>2911</v>
      </c>
      <c r="D14" s="538"/>
      <c r="E14" s="384"/>
      <c r="G14" s="367" t="str">
        <f t="shared" si="1"/>
        <v>15-Comprobante de venta emitido en el Exterior</v>
      </c>
      <c r="H14" s="395">
        <v>15</v>
      </c>
      <c r="I14" s="396" t="s">
        <v>892</v>
      </c>
      <c r="V14"/>
      <c r="X14" t="str">
        <f t="shared" si="2"/>
        <v>12-COMUNIDAD DE LAS BAHAMAS (Estado independiente)</v>
      </c>
      <c r="Y14" s="387" t="s">
        <v>992</v>
      </c>
      <c r="Z14" s="197">
        <v>12</v>
      </c>
      <c r="AA14" s="198" t="s">
        <v>250</v>
      </c>
      <c r="AB14" s="197" t="s">
        <v>251</v>
      </c>
      <c r="AC14" s="191">
        <v>39203</v>
      </c>
      <c r="AD14" s="162" t="str">
        <f t="shared" si="3"/>
        <v>129-BAHAMAS</v>
      </c>
      <c r="BC14" t="str">
        <f t="shared" si="4"/>
        <v>12-GIRO</v>
      </c>
      <c r="BD14" s="398" t="s">
        <v>187</v>
      </c>
      <c r="BE14" s="399" t="s">
        <v>108</v>
      </c>
      <c r="BF14" s="400">
        <v>41275</v>
      </c>
      <c r="BG14" s="401">
        <v>42400</v>
      </c>
    </row>
    <row r="15" spans="1:61" ht="28.5" customHeight="1" x14ac:dyDescent="0.35">
      <c r="A15" s="367"/>
      <c r="B15" s="383">
        <v>371</v>
      </c>
      <c r="C15" s="384" t="s">
        <v>2912</v>
      </c>
      <c r="D15" s="539"/>
      <c r="E15" s="384"/>
      <c r="G15" s="367" t="str">
        <f t="shared" si="1"/>
        <v>16-Formulario Único de Exportación (FUE) o Declaración Aduanera Única (DAU) o Declaración Andina de Valor (DAV)</v>
      </c>
      <c r="H15" s="395">
        <v>16</v>
      </c>
      <c r="I15" s="396" t="s">
        <v>893</v>
      </c>
      <c r="V15"/>
      <c r="X15" t="str">
        <f t="shared" si="2"/>
        <v>13-CURAZAO</v>
      </c>
      <c r="Y15" s="387" t="s">
        <v>248</v>
      </c>
      <c r="Z15" s="197">
        <v>13</v>
      </c>
      <c r="AA15" s="198" t="s">
        <v>248</v>
      </c>
      <c r="AB15" s="197" t="s">
        <v>249</v>
      </c>
      <c r="AC15" s="191">
        <v>39203</v>
      </c>
      <c r="AD15" s="162" t="str">
        <f t="shared" si="3"/>
        <v>127-CURAZAO</v>
      </c>
      <c r="BC15" t="str">
        <f t="shared" si="4"/>
        <v>13-DEPOSITO EN CUENTA (CORRIENTE/AHORROS)</v>
      </c>
      <c r="BD15" s="398" t="s">
        <v>188</v>
      </c>
      <c r="BE15" s="399" t="s">
        <v>189</v>
      </c>
      <c r="BF15" s="400">
        <v>41275</v>
      </c>
      <c r="BG15" s="401">
        <v>42400</v>
      </c>
    </row>
    <row r="16" spans="1:61" ht="28.5" customHeight="1" x14ac:dyDescent="0.35">
      <c r="A16" s="367"/>
      <c r="B16" s="383">
        <v>372</v>
      </c>
      <c r="C16" s="384" t="s">
        <v>2913</v>
      </c>
      <c r="D16" s="539"/>
      <c r="E16" s="384"/>
      <c r="G16" s="367" t="str">
        <f t="shared" si="1"/>
        <v xml:space="preserve">18-Documentos autorizados utilizados en ventas excepto N/C N/D </v>
      </c>
      <c r="H16" s="395">
        <v>18</v>
      </c>
      <c r="I16" s="396" t="s">
        <v>894</v>
      </c>
      <c r="V16"/>
      <c r="X16" t="str">
        <f t="shared" si="2"/>
        <v>14-ESTADO ASOCIADO DE GRANADA (Estado independiente)</v>
      </c>
      <c r="Y16" s="387" t="s">
        <v>993</v>
      </c>
      <c r="Z16" s="197">
        <v>14</v>
      </c>
      <c r="AA16" s="198" t="s">
        <v>254</v>
      </c>
      <c r="AB16" s="197" t="s">
        <v>255</v>
      </c>
      <c r="AC16" s="191">
        <v>39203</v>
      </c>
      <c r="AD16" s="162" t="str">
        <f t="shared" si="3"/>
        <v>131-GRANADA</v>
      </c>
      <c r="AF16" s="542" t="s">
        <v>1108</v>
      </c>
      <c r="AG16" s="542"/>
      <c r="AH16" s="542"/>
      <c r="AI16" s="542"/>
      <c r="BC16" t="str">
        <f t="shared" si="4"/>
        <v>14-ENDOSO DE INVERSIÒN</v>
      </c>
      <c r="BD16" s="398" t="s">
        <v>190</v>
      </c>
      <c r="BE16" s="399" t="s">
        <v>191</v>
      </c>
      <c r="BF16" s="400">
        <v>41275</v>
      </c>
      <c r="BG16" s="401">
        <v>42400</v>
      </c>
    </row>
    <row r="17" spans="1:59" ht="28.5" customHeight="1" x14ac:dyDescent="0.35">
      <c r="A17" s="367"/>
      <c r="B17" s="383">
        <v>373</v>
      </c>
      <c r="C17" s="384" t="s">
        <v>2914</v>
      </c>
      <c r="D17" s="539"/>
      <c r="E17" s="384"/>
      <c r="G17" s="367" t="str">
        <f t="shared" si="1"/>
        <v>19-Comprobantes de Pago de Cuotas o Aportes</v>
      </c>
      <c r="H17" s="395">
        <v>19</v>
      </c>
      <c r="I17" s="396" t="s">
        <v>895</v>
      </c>
      <c r="V17"/>
      <c r="X17" t="str">
        <f t="shared" si="2"/>
        <v>15-ESTADO DE BAHREIN (Estado independiente)</v>
      </c>
      <c r="Y17" s="387" t="s">
        <v>994</v>
      </c>
      <c r="Z17" s="197">
        <v>15</v>
      </c>
      <c r="AA17" s="198" t="s">
        <v>436</v>
      </c>
      <c r="AB17" s="197" t="s">
        <v>437</v>
      </c>
      <c r="AC17" s="191">
        <v>39203</v>
      </c>
      <c r="AD17" s="162" t="str">
        <f t="shared" si="3"/>
        <v>327-BAHREIN</v>
      </c>
      <c r="AF17" s="388" t="s">
        <v>1078</v>
      </c>
      <c r="AG17" s="403" t="s">
        <v>1079</v>
      </c>
      <c r="AH17" s="403" t="s">
        <v>1080</v>
      </c>
      <c r="AI17" s="403" t="s">
        <v>1081</v>
      </c>
      <c r="AJ17" s="403" t="s">
        <v>1147</v>
      </c>
      <c r="BC17" t="str">
        <f t="shared" si="4"/>
        <v>15-COMPENSACIÓN DE DEUDAS</v>
      </c>
      <c r="BD17" s="407" t="s">
        <v>814</v>
      </c>
      <c r="BE17" s="408" t="s">
        <v>91</v>
      </c>
      <c r="BF17" s="409">
        <v>41275</v>
      </c>
      <c r="BG17" s="410"/>
    </row>
    <row r="18" spans="1:59" ht="28.5" customHeight="1" x14ac:dyDescent="0.35">
      <c r="A18" s="367"/>
      <c r="B18" s="383" t="str">
        <f>MID(C18,1,2)</f>
        <v>--</v>
      </c>
      <c r="C18" s="384" t="s">
        <v>871</v>
      </c>
      <c r="D18" s="384"/>
      <c r="E18" s="384"/>
      <c r="G18" s="367" t="str">
        <f t="shared" si="1"/>
        <v>20-Documentos por Servicios Administrativos emitidos por Inst. del Estado</v>
      </c>
      <c r="H18" s="395">
        <v>20</v>
      </c>
      <c r="I18" s="396" t="s">
        <v>896</v>
      </c>
      <c r="V18"/>
      <c r="X18" t="str">
        <f t="shared" si="2"/>
        <v>16-ESTADO DE KUWAIT (Estado independiente)</v>
      </c>
      <c r="Y18" s="387" t="s">
        <v>995</v>
      </c>
      <c r="Z18" s="197">
        <v>16</v>
      </c>
      <c r="AA18" s="198" t="s">
        <v>420</v>
      </c>
      <c r="AB18" s="197" t="s">
        <v>421</v>
      </c>
      <c r="AC18" s="191">
        <v>39203</v>
      </c>
      <c r="AD18" s="162" t="str">
        <f t="shared" si="3"/>
        <v>316-KUWAIT</v>
      </c>
      <c r="AF18" s="404" t="s">
        <v>1109</v>
      </c>
      <c r="AG18" s="411">
        <v>401</v>
      </c>
      <c r="AH18" s="191">
        <v>39203</v>
      </c>
      <c r="AI18" s="162"/>
      <c r="AJ18" s="162" t="str">
        <f>AG18&amp;"-"&amp;AF18</f>
        <v>401- Rentas Inmobiliarias</v>
      </c>
      <c r="BC18" t="str">
        <f t="shared" si="4"/>
        <v>16-TARJETA DE DÉBITO</v>
      </c>
      <c r="BD18" s="412" t="s">
        <v>1092</v>
      </c>
      <c r="BE18" s="413" t="s">
        <v>93</v>
      </c>
      <c r="BF18" s="409">
        <v>42491</v>
      </c>
      <c r="BG18" s="410"/>
    </row>
    <row r="19" spans="1:59" ht="28.5" customHeight="1" x14ac:dyDescent="0.35">
      <c r="A19" s="367"/>
      <c r="B19" s="383" t="str">
        <f>MID(C19,1,2)</f>
        <v>--</v>
      </c>
      <c r="C19" s="384" t="s">
        <v>871</v>
      </c>
      <c r="D19" s="367"/>
      <c r="E19" s="384"/>
      <c r="G19" s="367" t="str">
        <f t="shared" si="1"/>
        <v>21-Carta de Porte Aéreo</v>
      </c>
      <c r="H19" s="395">
        <v>21</v>
      </c>
      <c r="I19" s="396" t="s">
        <v>897</v>
      </c>
      <c r="V19"/>
      <c r="X19" t="str">
        <f t="shared" si="2"/>
        <v>17-ESTADO LIBRE ASOCIADO DE PUERTO RICO (Estado asociado a los EEUU)</v>
      </c>
      <c r="Y19" s="387" t="s">
        <v>996</v>
      </c>
      <c r="Z19" s="197">
        <v>17</v>
      </c>
      <c r="AA19" s="198" t="s">
        <v>236</v>
      </c>
      <c r="AB19" s="197" t="s">
        <v>237</v>
      </c>
      <c r="AC19" s="191">
        <v>39203</v>
      </c>
      <c r="AD19" s="162" t="str">
        <f t="shared" si="3"/>
        <v>121-PUERTO RICO</v>
      </c>
      <c r="AF19" s="404" t="s">
        <v>1110</v>
      </c>
      <c r="AG19" s="411">
        <v>402</v>
      </c>
      <c r="AH19" s="191">
        <v>39203</v>
      </c>
      <c r="AI19" s="162"/>
      <c r="AJ19" s="162" t="str">
        <f t="shared" ref="AJ19:AJ56" si="5">AG19&amp;"-"&amp;AF19</f>
        <v>402- Beneficios  y servicios Empresariales  / Asistencia técnica</v>
      </c>
      <c r="BC19" t="str">
        <f t="shared" si="4"/>
        <v>17-DINERO ELECTRÓNICO</v>
      </c>
      <c r="BD19" s="412" t="s">
        <v>1093</v>
      </c>
      <c r="BE19" s="413" t="s">
        <v>1072</v>
      </c>
      <c r="BF19" s="409">
        <v>42491</v>
      </c>
      <c r="BG19" s="410"/>
    </row>
    <row r="20" spans="1:59" ht="28.5" customHeight="1" thickBot="1" x14ac:dyDescent="0.4">
      <c r="A20" s="367"/>
      <c r="B20" s="383" t="str">
        <f>MID(C20,1,2)</f>
        <v>--</v>
      </c>
      <c r="C20" s="384" t="s">
        <v>871</v>
      </c>
      <c r="D20" s="367"/>
      <c r="E20" s="384"/>
      <c r="G20" s="367" t="str">
        <f t="shared" si="1"/>
        <v>22-RECAP</v>
      </c>
      <c r="H20" s="395">
        <v>22</v>
      </c>
      <c r="I20" s="396" t="s">
        <v>898</v>
      </c>
      <c r="V20"/>
      <c r="X20" t="str">
        <f t="shared" si="2"/>
        <v>18-EMIRATOS ÁRABES UNIDOS (Estado independiente)</v>
      </c>
      <c r="Y20" s="387" t="s">
        <v>997</v>
      </c>
      <c r="Z20" s="197">
        <v>18</v>
      </c>
      <c r="AA20" s="198" t="s">
        <v>448</v>
      </c>
      <c r="AB20" s="197" t="s">
        <v>449</v>
      </c>
      <c r="AC20" s="191">
        <v>39203</v>
      </c>
      <c r="AD20" s="162" t="str">
        <f t="shared" si="3"/>
        <v>333-EMIRATOS ARABES UNIDOS</v>
      </c>
      <c r="AF20" s="404" t="s">
        <v>1111</v>
      </c>
      <c r="AG20" s="411">
        <v>403</v>
      </c>
      <c r="AH20" s="191">
        <v>39203</v>
      </c>
      <c r="AI20" s="162"/>
      <c r="AJ20" s="162" t="str">
        <f t="shared" si="5"/>
        <v>403- Beneficios  y servicios Empresariales  / Comisiones</v>
      </c>
      <c r="BC20" t="str">
        <f t="shared" si="4"/>
        <v>18-TARJETA PREPAGO</v>
      </c>
      <c r="BD20" s="412" t="s">
        <v>1094</v>
      </c>
      <c r="BE20" s="413" t="s">
        <v>1073</v>
      </c>
      <c r="BF20" s="409">
        <v>42491</v>
      </c>
      <c r="BG20" s="410"/>
    </row>
    <row r="21" spans="1:59" ht="28.5" customHeight="1" thickTop="1" thickBot="1" x14ac:dyDescent="0.4">
      <c r="A21" s="545" t="s">
        <v>20</v>
      </c>
      <c r="B21" s="546"/>
      <c r="C21" s="546"/>
      <c r="D21" s="546"/>
      <c r="E21" s="549"/>
      <c r="F21" s="402"/>
      <c r="G21" s="367" t="str">
        <f t="shared" si="1"/>
        <v>23-Nota de Crédito TC</v>
      </c>
      <c r="H21" s="395">
        <v>23</v>
      </c>
      <c r="I21" s="396" t="s">
        <v>899</v>
      </c>
      <c r="V21"/>
      <c r="X21" t="str">
        <f t="shared" si="2"/>
        <v>19-FEDERACIÓN DE SAN CRISTÓBAL (Islas Saint Kitts and Nevis: independientes)</v>
      </c>
      <c r="Y21" s="387" t="s">
        <v>998</v>
      </c>
      <c r="Z21" s="197">
        <v>19</v>
      </c>
      <c r="AA21" s="198" t="s">
        <v>266</v>
      </c>
      <c r="AB21" s="197" t="s">
        <v>267</v>
      </c>
      <c r="AC21" s="191">
        <v>39203</v>
      </c>
      <c r="AD21" s="162" t="str">
        <f t="shared" si="3"/>
        <v>137-SAN CRISTOBAL Y NEVIS</v>
      </c>
      <c r="AF21" s="404" t="s">
        <v>1112</v>
      </c>
      <c r="AG21" s="411">
        <v>404</v>
      </c>
      <c r="AH21" s="191">
        <v>39203</v>
      </c>
      <c r="AI21" s="162"/>
      <c r="AJ21" s="162" t="str">
        <f t="shared" si="5"/>
        <v>404- Beneficios  y servicios Empresariales / Comisiones sobre préstamos</v>
      </c>
      <c r="BC21" t="str">
        <f t="shared" si="4"/>
        <v>19-TARJETA DE CRÉDITO</v>
      </c>
      <c r="BD21" s="414" t="s">
        <v>1095</v>
      </c>
      <c r="BE21" s="415" t="s">
        <v>1074</v>
      </c>
      <c r="BF21" s="416">
        <v>43556</v>
      </c>
      <c r="BG21" s="417"/>
    </row>
    <row r="22" spans="1:59" ht="28.5" customHeight="1" thickTop="1" thickBot="1" x14ac:dyDescent="0.4">
      <c r="A22" s="372"/>
      <c r="B22" s="373" t="s">
        <v>845</v>
      </c>
      <c r="C22" s="373" t="s">
        <v>14</v>
      </c>
      <c r="D22" s="372"/>
      <c r="E22" s="374"/>
      <c r="G22" s="367" t="str">
        <f t="shared" si="1"/>
        <v>24-Nota de Débito TC</v>
      </c>
      <c r="H22" s="395">
        <v>24</v>
      </c>
      <c r="I22" s="396" t="s">
        <v>900</v>
      </c>
      <c r="V22"/>
      <c r="X22" t="str">
        <f t="shared" si="2"/>
        <v>20-GRAN DUCADO DE LUXEMBURGO</v>
      </c>
      <c r="Y22" s="387" t="s">
        <v>999</v>
      </c>
      <c r="Z22" s="197">
        <v>20</v>
      </c>
      <c r="AA22" s="198" t="s">
        <v>329</v>
      </c>
      <c r="AB22" s="197" t="s">
        <v>330</v>
      </c>
      <c r="AC22" s="191">
        <v>39203</v>
      </c>
      <c r="AD22" s="162" t="str">
        <f t="shared" si="3"/>
        <v>220-LUXEMBURGO</v>
      </c>
      <c r="AF22" s="404" t="s">
        <v>1113</v>
      </c>
      <c r="AG22" s="411">
        <v>405</v>
      </c>
      <c r="AH22" s="191">
        <v>39203</v>
      </c>
      <c r="AI22" s="162"/>
      <c r="AJ22" s="162" t="str">
        <f t="shared" si="5"/>
        <v>405- Beneficios  y servicios Empresariales/Honorarios</v>
      </c>
      <c r="BC22" t="str">
        <f t="shared" si="4"/>
        <v>20-OTROS CON UTILIZACION DEL SISTEMA FINANCIERO</v>
      </c>
      <c r="BD22" s="414" t="s">
        <v>1096</v>
      </c>
      <c r="BE22" s="415" t="s">
        <v>1075</v>
      </c>
      <c r="BF22" s="416">
        <v>43556</v>
      </c>
      <c r="BG22" s="417"/>
    </row>
    <row r="23" spans="1:59" ht="28.5" customHeight="1" thickTop="1" thickBot="1" x14ac:dyDescent="0.4">
      <c r="A23" s="367"/>
      <c r="B23" s="383" t="str">
        <f t="shared" ref="B23:B44" si="6">MID(C23,1,2)</f>
        <v>01</v>
      </c>
      <c r="C23" s="384" t="s">
        <v>878</v>
      </c>
      <c r="D23" s="367"/>
      <c r="E23" s="384"/>
      <c r="G23" s="367" t="str">
        <f t="shared" si="1"/>
        <v>41-Comprobante de venta emitido por reembolso</v>
      </c>
      <c r="H23" s="395">
        <v>41</v>
      </c>
      <c r="I23" s="396" t="s">
        <v>130</v>
      </c>
      <c r="V23"/>
      <c r="X23" t="str">
        <f t="shared" si="2"/>
        <v>21-GROENLANDIA</v>
      </c>
      <c r="Y23" s="387" t="s">
        <v>377</v>
      </c>
      <c r="Z23" s="197">
        <v>21</v>
      </c>
      <c r="AA23" s="198" t="s">
        <v>377</v>
      </c>
      <c r="AB23" s="197" t="s">
        <v>378</v>
      </c>
      <c r="AC23" s="191">
        <v>39203</v>
      </c>
      <c r="AD23" s="162" t="str">
        <f t="shared" si="3"/>
        <v>247-GROENLANDIA</v>
      </c>
      <c r="AF23" s="404" t="s">
        <v>1114</v>
      </c>
      <c r="AG23" s="411">
        <v>406</v>
      </c>
      <c r="AH23" s="191">
        <v>39203</v>
      </c>
      <c r="AI23" s="162"/>
      <c r="AJ23" s="162" t="str">
        <f t="shared" si="5"/>
        <v>406- Beneficios  y servicios Empresariales / Publicidad</v>
      </c>
      <c r="BC23" t="str">
        <f t="shared" si="4"/>
        <v>21-ENDOSO DE TÍTULOS</v>
      </c>
      <c r="BD23" s="418" t="s">
        <v>1097</v>
      </c>
      <c r="BE23" s="419">
        <v>21</v>
      </c>
      <c r="BF23" s="420">
        <v>43556</v>
      </c>
      <c r="BG23" s="421"/>
    </row>
    <row r="24" spans="1:59" ht="28.5" customHeight="1" x14ac:dyDescent="0.35">
      <c r="A24" s="367"/>
      <c r="B24" s="383" t="str">
        <f t="shared" si="6"/>
        <v>02</v>
      </c>
      <c r="C24" s="384" t="s">
        <v>1381</v>
      </c>
      <c r="D24" s="367"/>
      <c r="E24" s="384"/>
      <c r="G24" s="367" t="str">
        <f t="shared" si="1"/>
        <v>42-Documento agente de retención Presuntiva</v>
      </c>
      <c r="H24" s="395">
        <v>42</v>
      </c>
      <c r="I24" s="396" t="s">
        <v>901</v>
      </c>
      <c r="V24"/>
      <c r="X24" t="str">
        <f t="shared" si="2"/>
        <v>22-GUAM (Territorio no autónomo de los EEUU)</v>
      </c>
      <c r="Y24" s="387" t="s">
        <v>1000</v>
      </c>
      <c r="Z24" s="197">
        <v>22</v>
      </c>
      <c r="AA24" s="198" t="s">
        <v>635</v>
      </c>
      <c r="AB24" s="197" t="s">
        <v>636</v>
      </c>
      <c r="AC24" s="191">
        <v>39203</v>
      </c>
      <c r="AD24" s="162" t="str">
        <f t="shared" si="3"/>
        <v>517-GUAM</v>
      </c>
      <c r="AF24" s="404" t="s">
        <v>1115</v>
      </c>
      <c r="AG24" s="411">
        <v>407</v>
      </c>
      <c r="AH24" s="191">
        <v>39203</v>
      </c>
      <c r="AI24" s="162"/>
      <c r="AJ24" s="162" t="str">
        <f t="shared" si="5"/>
        <v>407- Beneficios  y servicios Empresariales / Servicios administrativos</v>
      </c>
    </row>
    <row r="25" spans="1:59" ht="28.5" customHeight="1" x14ac:dyDescent="0.35">
      <c r="A25" s="367"/>
      <c r="B25" s="383" t="str">
        <f t="shared" si="6"/>
        <v>03</v>
      </c>
      <c r="C25" s="384" t="s">
        <v>1382</v>
      </c>
      <c r="D25" s="367"/>
      <c r="E25" s="384"/>
      <c r="G25" s="367" t="str">
        <f t="shared" si="1"/>
        <v>43-Liquidación para Explotación y Exploracion de Hidrocarburos</v>
      </c>
      <c r="H25" s="395">
        <v>43</v>
      </c>
      <c r="I25" s="396" t="s">
        <v>902</v>
      </c>
      <c r="V25"/>
      <c r="X25" t="str">
        <f t="shared" si="2"/>
        <v>23-ISLA DE ASCENSIÓN</v>
      </c>
      <c r="Y25" s="387" t="s">
        <v>1001</v>
      </c>
      <c r="Z25" s="197">
        <v>23</v>
      </c>
      <c r="AA25" s="198" t="s">
        <v>604</v>
      </c>
      <c r="AB25" s="197" t="s">
        <v>605</v>
      </c>
      <c r="AC25" s="191">
        <v>39203</v>
      </c>
      <c r="AD25" s="162" t="str">
        <f t="shared" si="3"/>
        <v>466-SANTA ELENA</v>
      </c>
      <c r="AF25" s="404" t="s">
        <v>1116</v>
      </c>
      <c r="AG25" s="411">
        <v>408</v>
      </c>
      <c r="AH25" s="191">
        <v>39203</v>
      </c>
      <c r="AI25" s="162"/>
      <c r="AJ25" s="162" t="str">
        <f t="shared" si="5"/>
        <v>408- Beneficios  y servicios Empresariales / Servicios financieros</v>
      </c>
    </row>
    <row r="26" spans="1:59" ht="28.5" customHeight="1" x14ac:dyDescent="0.35">
      <c r="A26" s="367"/>
      <c r="B26" s="383" t="str">
        <f t="shared" si="6"/>
        <v>04</v>
      </c>
      <c r="C26" s="384" t="s">
        <v>872</v>
      </c>
      <c r="D26" s="367"/>
      <c r="E26" s="384"/>
      <c r="G26" s="367" t="str">
        <f t="shared" si="1"/>
        <v>44-Comprobante de Contribuciones y Aportes</v>
      </c>
      <c r="H26" s="395">
        <v>44</v>
      </c>
      <c r="I26" s="396" t="s">
        <v>903</v>
      </c>
      <c r="V26"/>
      <c r="X26" t="str">
        <f t="shared" si="2"/>
        <v>24-ISLAS AZORES</v>
      </c>
      <c r="Y26" s="387" t="s">
        <v>1002</v>
      </c>
      <c r="Z26" s="197">
        <v>24</v>
      </c>
      <c r="AA26" s="198" t="s">
        <v>337</v>
      </c>
      <c r="AB26" s="197" t="s">
        <v>338</v>
      </c>
      <c r="AC26" s="191">
        <v>39203</v>
      </c>
      <c r="AD26" s="162" t="str">
        <f t="shared" si="3"/>
        <v>224-PORTUGAL</v>
      </c>
      <c r="AF26" s="404" t="s">
        <v>1117</v>
      </c>
      <c r="AG26" s="411">
        <v>409</v>
      </c>
      <c r="AH26" s="191">
        <v>39203</v>
      </c>
      <c r="AI26" s="162"/>
      <c r="AJ26" s="162" t="str">
        <f t="shared" si="5"/>
        <v>409- Beneficios  y servicios Empresariales /Servicios intermedios de la producción (maquila)</v>
      </c>
    </row>
    <row r="27" spans="1:59" ht="28.5" customHeight="1" x14ac:dyDescent="0.35">
      <c r="A27" s="367"/>
      <c r="B27" s="383" t="str">
        <f t="shared" si="6"/>
        <v>05</v>
      </c>
      <c r="C27" s="384" t="s">
        <v>873</v>
      </c>
      <c r="D27" s="367"/>
      <c r="E27" s="384"/>
      <c r="G27" s="367" t="str">
        <f t="shared" si="1"/>
        <v>45-Liquidación por reclamos de aseguradoras</v>
      </c>
      <c r="H27" s="395">
        <v>45</v>
      </c>
      <c r="I27" s="396" t="s">
        <v>904</v>
      </c>
      <c r="V27"/>
      <c r="X27" t="str">
        <f t="shared" si="2"/>
        <v>25-ISLAS CAIMÁN (Territorio no autónomo del Reino Unido)</v>
      </c>
      <c r="Y27" s="387" t="s">
        <v>1003</v>
      </c>
      <c r="Z27" s="197">
        <v>25</v>
      </c>
      <c r="AA27" s="198" t="s">
        <v>282</v>
      </c>
      <c r="AB27" s="197" t="s">
        <v>283</v>
      </c>
      <c r="AC27" s="191">
        <v>39203</v>
      </c>
      <c r="AD27" s="162" t="str">
        <f t="shared" si="3"/>
        <v>145-ISLAS CAIMAN</v>
      </c>
      <c r="AF27" s="404" t="s">
        <v>1118</v>
      </c>
      <c r="AG27" s="411">
        <v>410</v>
      </c>
      <c r="AH27" s="191">
        <v>39203</v>
      </c>
      <c r="AI27" s="162"/>
      <c r="AJ27" s="162" t="str">
        <f t="shared" si="5"/>
        <v>410- Beneficios  y servicios Empresariales /Servicios técnicos</v>
      </c>
    </row>
    <row r="28" spans="1:59" ht="28.5" customHeight="1" x14ac:dyDescent="0.35">
      <c r="A28" s="367"/>
      <c r="B28" s="383" t="str">
        <f t="shared" si="6"/>
        <v>08</v>
      </c>
      <c r="C28" s="384" t="s">
        <v>21</v>
      </c>
      <c r="D28" s="367"/>
      <c r="E28" s="384"/>
      <c r="G28" s="367" t="str">
        <f t="shared" si="1"/>
        <v>47-Nota de Crédito por Reembolso Emitida por Intermediario</v>
      </c>
      <c r="H28" s="395">
        <v>47</v>
      </c>
      <c r="I28" s="396" t="s">
        <v>132</v>
      </c>
      <c r="V28"/>
      <c r="X28" t="str">
        <f t="shared" si="2"/>
        <v>26-ISLAS CHRISTMAS</v>
      </c>
      <c r="Y28" s="387" t="s">
        <v>1004</v>
      </c>
      <c r="Z28" s="197">
        <v>26</v>
      </c>
      <c r="AA28" s="198" t="s">
        <v>641</v>
      </c>
      <c r="AB28" s="197" t="s">
        <v>642</v>
      </c>
      <c r="AC28" s="191">
        <v>39203</v>
      </c>
      <c r="AD28" s="162" t="str">
        <f t="shared" si="3"/>
        <v>520-ISLAS NAVIDAD</v>
      </c>
      <c r="AF28" s="404" t="s">
        <v>1119</v>
      </c>
      <c r="AG28" s="411">
        <v>411</v>
      </c>
      <c r="AH28" s="191">
        <v>39203</v>
      </c>
      <c r="AI28" s="162"/>
      <c r="AJ28" s="162" t="str">
        <f t="shared" si="5"/>
        <v>411- Navegación Marítima y/o aérea</v>
      </c>
    </row>
    <row r="29" spans="1:59" ht="28.5" customHeight="1" x14ac:dyDescent="0.35">
      <c r="A29" s="367"/>
      <c r="B29" s="383" t="str">
        <f t="shared" si="6"/>
        <v>09</v>
      </c>
      <c r="C29" s="384" t="s">
        <v>1378</v>
      </c>
      <c r="D29" s="367"/>
      <c r="E29" s="384"/>
      <c r="G29" s="367" t="str">
        <f t="shared" si="1"/>
        <v>48-Nota de Débito por Reembolso Emitida por Intermediario</v>
      </c>
      <c r="H29" s="395">
        <v>48</v>
      </c>
      <c r="I29" s="396" t="s">
        <v>134</v>
      </c>
      <c r="V29"/>
      <c r="X29" t="str">
        <f t="shared" si="2"/>
        <v>27-ISLA DE COCOS O KEELING</v>
      </c>
      <c r="Y29" s="387" t="s">
        <v>1005</v>
      </c>
      <c r="Z29" s="197">
        <v>27</v>
      </c>
      <c r="AA29" s="198" t="s">
        <v>637</v>
      </c>
      <c r="AB29" s="197" t="s">
        <v>638</v>
      </c>
      <c r="AC29" s="191">
        <v>39203</v>
      </c>
      <c r="AD29" s="162" t="str">
        <f t="shared" si="3"/>
        <v>518-ISLAS COCOS (KEELING)</v>
      </c>
      <c r="AF29" s="404" t="s">
        <v>1120</v>
      </c>
      <c r="AG29" s="411">
        <v>412</v>
      </c>
      <c r="AH29" s="191">
        <v>39203</v>
      </c>
      <c r="AI29" s="162"/>
      <c r="AJ29" s="162" t="str">
        <f t="shared" si="5"/>
        <v>412-Dividendos</v>
      </c>
    </row>
    <row r="30" spans="1:59" ht="28.5" customHeight="1" x14ac:dyDescent="0.35">
      <c r="A30" s="367"/>
      <c r="B30" s="383" t="str">
        <f t="shared" si="6"/>
        <v>11</v>
      </c>
      <c r="C30" s="384" t="s">
        <v>22</v>
      </c>
      <c r="D30" s="367"/>
      <c r="E30" s="384"/>
      <c r="G30" s="367" t="str">
        <f t="shared" si="1"/>
        <v>49-Proveedor Directo de Exportador Bajo Régimen Especial</v>
      </c>
      <c r="H30" s="395">
        <v>49</v>
      </c>
      <c r="I30" s="396" t="s">
        <v>905</v>
      </c>
      <c r="V30"/>
      <c r="X30" t="str">
        <f t="shared" si="2"/>
        <v>28-ISLA DE COOK (Territorio autónomo asociado a Nueva Zelanda)</v>
      </c>
      <c r="Y30" s="387" t="s">
        <v>1006</v>
      </c>
      <c r="Z30" s="197">
        <v>28</v>
      </c>
      <c r="AA30" s="198" t="s">
        <v>639</v>
      </c>
      <c r="AB30" s="197" t="s">
        <v>640</v>
      </c>
      <c r="AC30" s="191">
        <v>39203</v>
      </c>
      <c r="AD30" s="162" t="str">
        <f t="shared" si="3"/>
        <v>519-ISLAS COOK</v>
      </c>
      <c r="AF30" s="404" t="s">
        <v>1121</v>
      </c>
      <c r="AG30" s="411">
        <v>413</v>
      </c>
      <c r="AH30" s="191">
        <v>39203</v>
      </c>
      <c r="AI30" s="162"/>
      <c r="AJ30" s="162" t="str">
        <f t="shared" si="5"/>
        <v>413-Rendimientos financieros / Comisiones sobre préstamos</v>
      </c>
    </row>
    <row r="31" spans="1:59" ht="28.5" customHeight="1" x14ac:dyDescent="0.35">
      <c r="A31" s="367"/>
      <c r="B31" s="383" t="str">
        <f t="shared" si="6"/>
        <v>12</v>
      </c>
      <c r="C31" s="384" t="s">
        <v>23</v>
      </c>
      <c r="D31" s="367"/>
      <c r="E31" s="384"/>
      <c r="G31" s="367" t="str">
        <f t="shared" si="1"/>
        <v>50-A Inst. Estado y Empr. Públicas que percibe ingreso exento de Imp. Renta</v>
      </c>
      <c r="H31" s="395">
        <v>50</v>
      </c>
      <c r="I31" s="396" t="s">
        <v>906</v>
      </c>
      <c r="V31"/>
      <c r="X31" t="str">
        <f t="shared" si="2"/>
        <v>29-ISLA DE MAN (Territorio del Reino Unido)</v>
      </c>
      <c r="Y31" s="387" t="s">
        <v>1007</v>
      </c>
      <c r="Z31" s="197">
        <v>29</v>
      </c>
      <c r="AA31" s="198" t="s">
        <v>697</v>
      </c>
      <c r="AB31" s="197" t="s">
        <v>698</v>
      </c>
      <c r="AC31" s="191">
        <v>39203</v>
      </c>
      <c r="AD31" s="162" t="str">
        <f t="shared" si="3"/>
        <v>833-ISLE OF MAN</v>
      </c>
      <c r="AF31" s="404" t="s">
        <v>1122</v>
      </c>
      <c r="AG31" s="411">
        <v>414</v>
      </c>
      <c r="AH31" s="191">
        <v>39203</v>
      </c>
      <c r="AI31" s="162"/>
      <c r="AJ31" s="162" t="str">
        <f t="shared" si="5"/>
        <v>414-Rendimientos financieros / Otras inversiones</v>
      </c>
    </row>
    <row r="32" spans="1:59" ht="28.5" customHeight="1" x14ac:dyDescent="0.35">
      <c r="A32" s="367"/>
      <c r="B32" s="383" t="str">
        <f t="shared" si="6"/>
        <v>13</v>
      </c>
      <c r="C32" s="384" t="s">
        <v>874</v>
      </c>
      <c r="D32" s="367"/>
      <c r="E32" s="384"/>
      <c r="G32" s="367" t="str">
        <f t="shared" si="1"/>
        <v>51-N/C A Inst. Estado y Empr. Públicas que percibe ingreso exento de Imp. Renta</v>
      </c>
      <c r="H32" s="395">
        <v>51</v>
      </c>
      <c r="I32" s="396" t="s">
        <v>907</v>
      </c>
      <c r="V32"/>
      <c r="X32" t="str">
        <f t="shared" si="2"/>
        <v>30-ISLA DE NORFOLK</v>
      </c>
      <c r="Y32" s="387" t="s">
        <v>1008</v>
      </c>
      <c r="Z32" s="197">
        <v>30</v>
      </c>
      <c r="AA32" s="198" t="s">
        <v>647</v>
      </c>
      <c r="AB32" s="197" t="s">
        <v>648</v>
      </c>
      <c r="AC32" s="191">
        <v>39203</v>
      </c>
      <c r="AD32" s="162" t="str">
        <f t="shared" si="3"/>
        <v>523-NORFOLK ISLA</v>
      </c>
      <c r="AF32" s="404" t="s">
        <v>1123</v>
      </c>
      <c r="AG32" s="411">
        <v>415</v>
      </c>
      <c r="AH32" s="191">
        <v>39203</v>
      </c>
      <c r="AI32" s="162"/>
      <c r="AJ32" s="162" t="str">
        <f t="shared" si="5"/>
        <v>415-Garantías</v>
      </c>
    </row>
    <row r="33" spans="1:36" ht="20.25" customHeight="1" x14ac:dyDescent="0.35">
      <c r="A33" s="367"/>
      <c r="B33" s="383" t="str">
        <f t="shared" si="6"/>
        <v>14</v>
      </c>
      <c r="C33" s="384" t="s">
        <v>875</v>
      </c>
      <c r="D33" s="367"/>
      <c r="E33" s="384"/>
      <c r="G33" s="367" t="str">
        <f t="shared" si="1"/>
        <v>52-N/D A Inst. Estado y Empr. Públicas que percibe ingreso exento de Imp. Renta</v>
      </c>
      <c r="H33" s="395">
        <v>52</v>
      </c>
      <c r="I33" s="396" t="s">
        <v>908</v>
      </c>
      <c r="V33"/>
      <c r="X33" t="str">
        <f t="shared" si="2"/>
        <v>31-ISLA DE SAN PEDRO Y MIGUELÓN</v>
      </c>
      <c r="Y33" s="387" t="s">
        <v>1009</v>
      </c>
      <c r="Z33" s="197">
        <v>31</v>
      </c>
      <c r="AA33" s="198" t="s">
        <v>685</v>
      </c>
      <c r="AB33" s="197" t="s">
        <v>686</v>
      </c>
      <c r="AC33" s="191">
        <v>39203</v>
      </c>
      <c r="AD33" s="162" t="str">
        <f t="shared" si="3"/>
        <v>604-ST. PIERRE AND MIQUE</v>
      </c>
      <c r="AF33" s="404" t="s">
        <v>1124</v>
      </c>
      <c r="AG33" s="411">
        <v>416</v>
      </c>
      <c r="AH33" s="191">
        <v>39203</v>
      </c>
      <c r="AI33" s="162"/>
      <c r="AJ33" s="162" t="str">
        <f t="shared" si="5"/>
        <v>416- Servicios profesionales independientes /dependientes</v>
      </c>
    </row>
    <row r="34" spans="1:36" ht="20.25" customHeight="1" x14ac:dyDescent="0.35">
      <c r="A34" s="367"/>
      <c r="B34" s="383" t="str">
        <f t="shared" si="6"/>
        <v>15</v>
      </c>
      <c r="C34" s="384" t="s">
        <v>876</v>
      </c>
      <c r="D34" s="367"/>
      <c r="E34" s="384"/>
      <c r="G34" s="367" t="str">
        <f t="shared" si="1"/>
        <v>294-Liquidación de compra de Bienes Muebles Usados</v>
      </c>
      <c r="H34" s="395">
        <v>294</v>
      </c>
      <c r="I34" s="396" t="s">
        <v>909</v>
      </c>
      <c r="U34"/>
      <c r="V34"/>
      <c r="X34" t="str">
        <f t="shared" si="2"/>
        <v>32-ISLAS DEL CANAL (Guernesey, Alderney, Isla de Great Stark, Herm, Little Sark, Brechou, Jethou, Lihou)</v>
      </c>
      <c r="Y34" s="387" t="s">
        <v>1010</v>
      </c>
      <c r="Z34" s="197">
        <v>32</v>
      </c>
      <c r="AA34" s="198" t="s">
        <v>695</v>
      </c>
      <c r="AB34" s="197" t="s">
        <v>696</v>
      </c>
      <c r="AC34" s="191">
        <v>39203</v>
      </c>
      <c r="AD34" s="162" t="str">
        <f t="shared" si="3"/>
        <v>831-GUERNSEY</v>
      </c>
      <c r="AF34" s="404" t="s">
        <v>1125</v>
      </c>
      <c r="AG34" s="411">
        <v>417</v>
      </c>
      <c r="AH34" s="191">
        <v>39203</v>
      </c>
      <c r="AI34" s="162"/>
      <c r="AJ34" s="162" t="str">
        <f t="shared" si="5"/>
        <v>417-Intereses sobre préstamos</v>
      </c>
    </row>
    <row r="35" spans="1:36" ht="20.25" customHeight="1" thickBot="1" x14ac:dyDescent="0.4">
      <c r="A35" s="367"/>
      <c r="B35" s="383" t="str">
        <f t="shared" si="6"/>
        <v>19</v>
      </c>
      <c r="C35" s="384" t="s">
        <v>24</v>
      </c>
      <c r="D35" s="367"/>
      <c r="E35" s="384"/>
      <c r="G35" s="367" t="str">
        <f t="shared" si="1"/>
        <v xml:space="preserve">344-Liquidación de compra de vehículos usados </v>
      </c>
      <c r="H35" s="422">
        <v>344</v>
      </c>
      <c r="I35" s="423" t="s">
        <v>910</v>
      </c>
      <c r="U35"/>
      <c r="V35"/>
      <c r="X35" t="str">
        <f t="shared" si="2"/>
        <v>88-ISLAS DEL CANAL (Jersey)</v>
      </c>
      <c r="Y35" s="387" t="s">
        <v>1011</v>
      </c>
      <c r="Z35" s="197">
        <v>88</v>
      </c>
      <c r="AA35" s="198" t="s">
        <v>606</v>
      </c>
      <c r="AB35" s="197" t="s">
        <v>607</v>
      </c>
      <c r="AC35" s="191">
        <v>39203</v>
      </c>
      <c r="AD35" s="162" t="str">
        <f t="shared" si="3"/>
        <v>499-JERSEY</v>
      </c>
      <c r="AF35" s="404" t="s">
        <v>1126</v>
      </c>
      <c r="AG35" s="411">
        <v>418</v>
      </c>
      <c r="AH35" s="191">
        <v>39203</v>
      </c>
      <c r="AI35" s="162"/>
      <c r="AJ35" s="162" t="str">
        <f t="shared" si="5"/>
        <v xml:space="preserve">418-Intereses créditos en ventas </v>
      </c>
    </row>
    <row r="36" spans="1:36" ht="20.25" customHeight="1" thickTop="1" x14ac:dyDescent="0.35">
      <c r="A36" s="367"/>
      <c r="B36" s="383" t="str">
        <f t="shared" si="6"/>
        <v>20</v>
      </c>
      <c r="C36" s="384" t="s">
        <v>16</v>
      </c>
      <c r="D36" s="367"/>
      <c r="E36" s="384"/>
      <c r="V36"/>
      <c r="X36" t="str">
        <f t="shared" si="2"/>
        <v>33-ISLA QESHM</v>
      </c>
      <c r="Y36" s="387" t="s">
        <v>1012</v>
      </c>
      <c r="Z36" s="197">
        <v>33</v>
      </c>
      <c r="AA36" s="198" t="s">
        <v>412</v>
      </c>
      <c r="AB36" s="197" t="s">
        <v>413</v>
      </c>
      <c r="AC36" s="191">
        <v>39203</v>
      </c>
      <c r="AD36" s="162" t="str">
        <f t="shared" si="3"/>
        <v>312-IRAN (REPUBLICA ISLAMICA)</v>
      </c>
      <c r="AF36" s="404" t="s">
        <v>1127</v>
      </c>
      <c r="AG36" s="411">
        <v>419</v>
      </c>
      <c r="AH36" s="191">
        <v>39203</v>
      </c>
      <c r="AI36" s="162"/>
      <c r="AJ36" s="162" t="str">
        <f t="shared" si="5"/>
        <v>419-Regalías /Cánones, derechos de autor,  marcas, patentes y similares</v>
      </c>
    </row>
    <row r="37" spans="1:36" ht="20.25" customHeight="1" x14ac:dyDescent="0.35">
      <c r="A37" s="367"/>
      <c r="B37" s="383" t="str">
        <f t="shared" si="6"/>
        <v>21</v>
      </c>
      <c r="C37" s="384" t="s">
        <v>25</v>
      </c>
      <c r="D37" s="367"/>
      <c r="E37" s="384"/>
      <c r="U37"/>
      <c r="V37"/>
      <c r="X37" t="str">
        <f t="shared" si="2"/>
        <v>34-ISLAS SALOMÓN</v>
      </c>
      <c r="Y37" s="387" t="s">
        <v>1013</v>
      </c>
      <c r="Z37" s="197">
        <v>34</v>
      </c>
      <c r="AA37" s="198" t="s">
        <v>629</v>
      </c>
      <c r="AB37" s="197" t="s">
        <v>630</v>
      </c>
      <c r="AC37" s="191">
        <v>39203</v>
      </c>
      <c r="AD37" s="162" t="str">
        <f t="shared" si="3"/>
        <v>514-SALOMON  ISLAS</v>
      </c>
      <c r="AF37" s="404" t="s">
        <v>1128</v>
      </c>
      <c r="AG37" s="411">
        <v>420</v>
      </c>
      <c r="AH37" s="191">
        <v>39203</v>
      </c>
      <c r="AI37" s="162"/>
      <c r="AJ37" s="162" t="str">
        <f t="shared" si="5"/>
        <v>420-Regalías / Por concepto de franquicias</v>
      </c>
    </row>
    <row r="38" spans="1:36" ht="20.25" customHeight="1" x14ac:dyDescent="0.35">
      <c r="A38" s="367"/>
      <c r="B38" s="383" t="str">
        <f t="shared" si="6"/>
        <v>41</v>
      </c>
      <c r="C38" s="384" t="s">
        <v>17</v>
      </c>
      <c r="D38" s="367"/>
      <c r="E38" s="384"/>
      <c r="U38"/>
      <c r="V38"/>
      <c r="X38" t="str">
        <f t="shared" si="2"/>
        <v>35-ISLAS TURKAS E ISLAS CAICOS (Territorio no autónomo del Reino Unido)</v>
      </c>
      <c r="Y38" s="387" t="s">
        <v>1014</v>
      </c>
      <c r="Z38" s="197">
        <v>35</v>
      </c>
      <c r="AA38" s="198" t="s">
        <v>292</v>
      </c>
      <c r="AB38" s="197" t="s">
        <v>293</v>
      </c>
      <c r="AC38" s="191">
        <v>39203</v>
      </c>
      <c r="AD38" s="162" t="str">
        <f t="shared" si="3"/>
        <v>151-TURCAS  Y CAICOS ISLAS</v>
      </c>
      <c r="AF38" s="404" t="s">
        <v>1129</v>
      </c>
      <c r="AG38" s="411">
        <v>421</v>
      </c>
      <c r="AH38" s="191">
        <v>39203</v>
      </c>
      <c r="AI38" s="162"/>
      <c r="AJ38" s="162" t="str">
        <f t="shared" si="5"/>
        <v xml:space="preserve">421-Seguros y reaseguros (primas y cesiones)  </v>
      </c>
    </row>
    <row r="39" spans="1:36" ht="20.25" customHeight="1" x14ac:dyDescent="0.35">
      <c r="A39" s="367"/>
      <c r="B39" s="383" t="str">
        <f t="shared" si="6"/>
        <v>42</v>
      </c>
      <c r="C39" s="384" t="s">
        <v>806</v>
      </c>
      <c r="D39" s="367"/>
      <c r="E39" s="384"/>
      <c r="V39"/>
      <c r="X39" t="str">
        <f t="shared" si="2"/>
        <v>36-ISLAS VÍRGENES BRITÁNICAS (Territorio no autónomo del Reino Unido)</v>
      </c>
      <c r="Y39" s="387" t="s">
        <v>1015</v>
      </c>
      <c r="Z39" s="197">
        <v>36</v>
      </c>
      <c r="AA39" s="198" t="s">
        <v>284</v>
      </c>
      <c r="AB39" s="197" t="s">
        <v>285</v>
      </c>
      <c r="AC39" s="191">
        <v>39203</v>
      </c>
      <c r="AD39" s="162" t="str">
        <f t="shared" si="3"/>
        <v>146-ISLAS VIRGENES (BRITANICAS)</v>
      </c>
      <c r="AF39" s="404" t="s">
        <v>1130</v>
      </c>
      <c r="AG39" s="411">
        <v>422</v>
      </c>
      <c r="AH39" s="191">
        <v>39203</v>
      </c>
      <c r="AI39" s="162"/>
      <c r="AJ39" s="162" t="str">
        <f t="shared" si="5"/>
        <v>422-Utilidad o pérdida por derivados financieros</v>
      </c>
    </row>
    <row r="40" spans="1:36" ht="20.25" customHeight="1" x14ac:dyDescent="0.35">
      <c r="A40" s="367"/>
      <c r="B40" s="383" t="str">
        <f t="shared" si="6"/>
        <v>43</v>
      </c>
      <c r="C40" s="384" t="s">
        <v>26</v>
      </c>
      <c r="D40" s="367"/>
      <c r="E40" s="384"/>
      <c r="V40"/>
      <c r="X40" t="str">
        <f t="shared" si="2"/>
        <v>37-ISLAS VÍRGENES DE ESTADOS UNIDOS DE AMÉRICA</v>
      </c>
      <c r="Y40" s="387" t="s">
        <v>1016</v>
      </c>
      <c r="Z40" s="197">
        <v>37</v>
      </c>
      <c r="AA40" s="198" t="s">
        <v>294</v>
      </c>
      <c r="AB40" s="197" t="s">
        <v>295</v>
      </c>
      <c r="AC40" s="191">
        <v>39203</v>
      </c>
      <c r="AD40" s="162" t="str">
        <f t="shared" si="3"/>
        <v>152-VIRGENES,ISLAS(NORT.AMER.)</v>
      </c>
      <c r="AF40" s="404" t="s">
        <v>1131</v>
      </c>
      <c r="AG40" s="411">
        <v>423</v>
      </c>
      <c r="AH40" s="191">
        <v>39203</v>
      </c>
      <c r="AI40" s="162"/>
      <c r="AJ40" s="162" t="str">
        <f t="shared" si="5"/>
        <v>423-Utilidad por operaciones de futuros distintas de las del sector financiero</v>
      </c>
    </row>
    <row r="41" spans="1:36" ht="20.25" customHeight="1" x14ac:dyDescent="0.35">
      <c r="A41" s="367"/>
      <c r="B41" s="383" t="str">
        <f t="shared" si="6"/>
        <v>45</v>
      </c>
      <c r="C41" s="384" t="s">
        <v>877</v>
      </c>
      <c r="D41" s="367"/>
      <c r="E41" s="384"/>
      <c r="V41"/>
      <c r="X41" t="str">
        <f t="shared" si="2"/>
        <v>38-KIRIBATI</v>
      </c>
      <c r="Y41" s="387" t="s">
        <v>621</v>
      </c>
      <c r="Z41" s="197">
        <v>38</v>
      </c>
      <c r="AA41" s="198" t="s">
        <v>621</v>
      </c>
      <c r="AB41" s="197" t="s">
        <v>622</v>
      </c>
      <c r="AC41" s="191">
        <v>39203</v>
      </c>
      <c r="AD41" s="162" t="str">
        <f t="shared" si="3"/>
        <v>510-KIRIBATI</v>
      </c>
      <c r="AF41" s="404" t="s">
        <v>1132</v>
      </c>
      <c r="AG41" s="411">
        <v>424</v>
      </c>
      <c r="AH41" s="191">
        <v>39203</v>
      </c>
      <c r="AI41" s="162"/>
      <c r="AJ41" s="162" t="str">
        <f t="shared" si="5"/>
        <v>424-Venta de bienes intangibles</v>
      </c>
    </row>
    <row r="42" spans="1:36" ht="20.25" customHeight="1" x14ac:dyDescent="0.35">
      <c r="A42" s="367"/>
      <c r="B42" s="383" t="str">
        <f t="shared" si="6"/>
        <v>47</v>
      </c>
      <c r="C42" s="384" t="s">
        <v>869</v>
      </c>
      <c r="D42" s="367"/>
      <c r="E42" s="384"/>
      <c r="V42"/>
      <c r="X42" t="str">
        <f t="shared" si="2"/>
        <v>39-LABUAN</v>
      </c>
      <c r="Y42" s="387" t="s">
        <v>1017</v>
      </c>
      <c r="Z42" s="197">
        <v>39</v>
      </c>
      <c r="AA42" s="198" t="s">
        <v>426</v>
      </c>
      <c r="AB42" s="197" t="s">
        <v>427</v>
      </c>
      <c r="AC42" s="191">
        <v>39203</v>
      </c>
      <c r="AD42" s="162" t="str">
        <f t="shared" si="3"/>
        <v>319-MALASIA</v>
      </c>
      <c r="AF42" s="404" t="s">
        <v>1133</v>
      </c>
      <c r="AG42" s="411">
        <v>425</v>
      </c>
      <c r="AH42" s="191">
        <v>39203</v>
      </c>
      <c r="AI42" s="162"/>
      <c r="AJ42" s="162" t="str">
        <f t="shared" si="5"/>
        <v>425-Enajenación de derechos representativos de capital</v>
      </c>
    </row>
    <row r="43" spans="1:36" ht="20.25" customHeight="1" x14ac:dyDescent="0.35">
      <c r="A43" s="367"/>
      <c r="B43" s="383" t="str">
        <f t="shared" si="6"/>
        <v>48</v>
      </c>
      <c r="C43" s="384" t="s">
        <v>870</v>
      </c>
      <c r="D43" s="367"/>
      <c r="E43" s="384"/>
      <c r="V43"/>
      <c r="X43" t="str">
        <f t="shared" si="2"/>
        <v>40-MACAO</v>
      </c>
      <c r="Y43" s="387" t="s">
        <v>487</v>
      </c>
      <c r="Z43" s="197">
        <v>40</v>
      </c>
      <c r="AA43" s="198" t="s">
        <v>487</v>
      </c>
      <c r="AB43" s="197" t="s">
        <v>488</v>
      </c>
      <c r="AC43" s="191">
        <v>39203</v>
      </c>
      <c r="AD43" s="162" t="str">
        <f t="shared" si="3"/>
        <v>355-MACAO</v>
      </c>
      <c r="AF43" s="404" t="s">
        <v>1134</v>
      </c>
      <c r="AG43" s="411">
        <v>426</v>
      </c>
      <c r="AH43" s="191">
        <v>39203</v>
      </c>
      <c r="AI43" s="162"/>
      <c r="AJ43" s="162" t="str">
        <f t="shared" si="5"/>
        <v>426-Enajenación de obligaciones</v>
      </c>
    </row>
    <row r="44" spans="1:36" ht="20.25" customHeight="1" x14ac:dyDescent="0.35">
      <c r="A44" s="367"/>
      <c r="B44" s="383" t="str">
        <f t="shared" si="6"/>
        <v>29</v>
      </c>
      <c r="C44" s="384" t="s">
        <v>807</v>
      </c>
      <c r="D44" s="367"/>
      <c r="E44" s="384"/>
      <c r="V44"/>
      <c r="X44" t="str">
        <f t="shared" si="2"/>
        <v>41-MADEIRA (Territorio de Portugal)</v>
      </c>
      <c r="Y44" s="387" t="s">
        <v>1018</v>
      </c>
      <c r="Z44" s="197">
        <v>41</v>
      </c>
      <c r="AA44" s="198" t="s">
        <v>337</v>
      </c>
      <c r="AB44" s="197" t="s">
        <v>338</v>
      </c>
      <c r="AC44" s="191">
        <v>39203</v>
      </c>
      <c r="AD44" s="162" t="str">
        <f t="shared" si="3"/>
        <v>224-PORTUGAL</v>
      </c>
      <c r="AF44" s="404" t="s">
        <v>1135</v>
      </c>
      <c r="AG44" s="411">
        <v>427</v>
      </c>
      <c r="AH44" s="191">
        <v>39203</v>
      </c>
      <c r="AI44" s="162"/>
      <c r="AJ44" s="162" t="str">
        <f t="shared" si="5"/>
        <v>427-Artistas</v>
      </c>
    </row>
    <row r="45" spans="1:36" ht="20.25" customHeight="1" x14ac:dyDescent="0.35">
      <c r="A45" s="367"/>
      <c r="B45" s="383" t="str">
        <f>MID(C45,1,3)</f>
        <v>364</v>
      </c>
      <c r="C45" s="367" t="s">
        <v>1377</v>
      </c>
      <c r="D45" s="384"/>
      <c r="E45" s="384"/>
      <c r="V45"/>
      <c r="X45" t="str">
        <f t="shared" si="2"/>
        <v>42-MANCOMUNIDAD DE DOMINICA (Estado asociado)</v>
      </c>
      <c r="Y45" s="387" t="s">
        <v>1019</v>
      </c>
      <c r="Z45" s="197">
        <v>42</v>
      </c>
      <c r="AA45" s="198" t="s">
        <v>264</v>
      </c>
      <c r="AB45" s="197" t="s">
        <v>265</v>
      </c>
      <c r="AC45" s="191">
        <v>39203</v>
      </c>
      <c r="AD45" s="162" t="str">
        <f t="shared" si="3"/>
        <v>136-DOMINICA</v>
      </c>
      <c r="AF45" s="404" t="s">
        <v>1136</v>
      </c>
      <c r="AG45" s="411">
        <v>428</v>
      </c>
      <c r="AH45" s="191">
        <v>39203</v>
      </c>
      <c r="AI45" s="162"/>
      <c r="AJ45" s="162" t="str">
        <f t="shared" si="5"/>
        <v>428-Deportistas</v>
      </c>
    </row>
    <row r="46" spans="1:36" ht="20.25" customHeight="1" x14ac:dyDescent="0.35">
      <c r="A46" s="367"/>
      <c r="B46" s="383" t="str">
        <f t="shared" ref="B46:B64" si="7">MID(C46,1,2)</f>
        <v>--</v>
      </c>
      <c r="C46" s="384" t="s">
        <v>871</v>
      </c>
      <c r="D46" s="367"/>
      <c r="E46" s="384"/>
      <c r="V46"/>
      <c r="X46" t="str">
        <f t="shared" si="2"/>
        <v>43-MONTSERRAT (Territorio no autónomo del Reino Unido)</v>
      </c>
      <c r="Y46" s="387" t="s">
        <v>1020</v>
      </c>
      <c r="Z46" s="197">
        <v>43</v>
      </c>
      <c r="AA46" s="198" t="s">
        <v>290</v>
      </c>
      <c r="AB46" s="197" t="s">
        <v>291</v>
      </c>
      <c r="AC46" s="191">
        <v>39203</v>
      </c>
      <c r="AD46" s="162" t="str">
        <f t="shared" si="3"/>
        <v>149-MONTSERRAT ISLA</v>
      </c>
      <c r="AF46" s="404" t="s">
        <v>1137</v>
      </c>
      <c r="AG46" s="411">
        <v>429</v>
      </c>
      <c r="AH46" s="191">
        <v>39203</v>
      </c>
      <c r="AI46" s="162"/>
      <c r="AJ46" s="162" t="str">
        <f t="shared" si="5"/>
        <v>429-Participación de consejeros</v>
      </c>
    </row>
    <row r="47" spans="1:36" ht="20.25" customHeight="1" x14ac:dyDescent="0.35">
      <c r="A47" s="367"/>
      <c r="B47" s="383" t="str">
        <f t="shared" si="7"/>
        <v>--</v>
      </c>
      <c r="C47" s="384" t="s">
        <v>871</v>
      </c>
      <c r="D47" s="367"/>
      <c r="E47" s="384"/>
      <c r="V47"/>
      <c r="X47" t="str">
        <f t="shared" si="2"/>
        <v>44-MYANMAR (ex Birmania)</v>
      </c>
      <c r="Y47" s="387" t="s">
        <v>1021</v>
      </c>
      <c r="Z47" s="197">
        <v>44</v>
      </c>
      <c r="AA47" s="198" t="s">
        <v>397</v>
      </c>
      <c r="AB47" s="197" t="s">
        <v>398</v>
      </c>
      <c r="AC47" s="191">
        <v>39203</v>
      </c>
      <c r="AD47" s="162" t="str">
        <f t="shared" si="3"/>
        <v>303-MYANMAR (BURMA)</v>
      </c>
      <c r="AF47" s="404" t="s">
        <v>1138</v>
      </c>
      <c r="AG47" s="411">
        <v>430</v>
      </c>
      <c r="AH47" s="191">
        <v>39203</v>
      </c>
      <c r="AI47" s="162"/>
      <c r="AJ47" s="162" t="str">
        <f t="shared" si="5"/>
        <v>430- Entretenimiento Público</v>
      </c>
    </row>
    <row r="48" spans="1:36" ht="20.25" customHeight="1" x14ac:dyDescent="0.35">
      <c r="A48" s="367"/>
      <c r="B48" s="383" t="str">
        <f t="shared" si="7"/>
        <v>--</v>
      </c>
      <c r="C48" s="384" t="s">
        <v>871</v>
      </c>
      <c r="D48" s="367"/>
      <c r="E48" s="384"/>
      <c r="V48"/>
      <c r="X48" t="str">
        <f t="shared" si="2"/>
        <v>45-NIGERIA</v>
      </c>
      <c r="Y48" s="387" t="s">
        <v>518</v>
      </c>
      <c r="Z48" s="197">
        <v>45</v>
      </c>
      <c r="AA48" s="198" t="s">
        <v>518</v>
      </c>
      <c r="AB48" s="197" t="s">
        <v>519</v>
      </c>
      <c r="AC48" s="191">
        <v>39203</v>
      </c>
      <c r="AD48" s="162" t="str">
        <f t="shared" si="3"/>
        <v>417-NIGERIA</v>
      </c>
      <c r="AF48" s="404" t="s">
        <v>1139</v>
      </c>
      <c r="AG48" s="411">
        <v>431</v>
      </c>
      <c r="AH48" s="191">
        <v>39203</v>
      </c>
      <c r="AI48" s="162"/>
      <c r="AJ48" s="162" t="str">
        <f t="shared" si="5"/>
        <v>431-Pensiones</v>
      </c>
    </row>
    <row r="49" spans="1:36" ht="20.25" customHeight="1" x14ac:dyDescent="0.35">
      <c r="A49" s="367"/>
      <c r="B49" s="383" t="str">
        <f t="shared" si="7"/>
        <v>--</v>
      </c>
      <c r="C49" s="384" t="s">
        <v>871</v>
      </c>
      <c r="D49" s="367"/>
      <c r="E49" s="384"/>
      <c r="V49"/>
      <c r="X49" t="str">
        <f t="shared" si="2"/>
        <v>46-NIUE</v>
      </c>
      <c r="Y49" s="387" t="s">
        <v>1022</v>
      </c>
      <c r="Z49" s="197">
        <v>46</v>
      </c>
      <c r="AA49" s="198" t="s">
        <v>645</v>
      </c>
      <c r="AB49" s="197" t="s">
        <v>646</v>
      </c>
      <c r="AC49" s="191">
        <v>39203</v>
      </c>
      <c r="AD49" s="162" t="str">
        <f t="shared" si="3"/>
        <v>522-NIUE ISLA</v>
      </c>
      <c r="AF49" s="404" t="s">
        <v>1140</v>
      </c>
      <c r="AG49" s="411">
        <v>432</v>
      </c>
      <c r="AH49" s="191">
        <v>39203</v>
      </c>
      <c r="AI49" s="162"/>
      <c r="AJ49" s="162" t="str">
        <f t="shared" si="5"/>
        <v>432-Reembolso de Gastos</v>
      </c>
    </row>
    <row r="50" spans="1:36" ht="20.25" customHeight="1" x14ac:dyDescent="0.35">
      <c r="A50" s="367"/>
      <c r="B50" s="383" t="str">
        <f t="shared" si="7"/>
        <v>--</v>
      </c>
      <c r="C50" s="384" t="s">
        <v>871</v>
      </c>
      <c r="D50" s="367"/>
      <c r="E50" s="384"/>
      <c r="V50"/>
      <c r="X50" t="str">
        <f t="shared" si="2"/>
        <v>47-PALAU</v>
      </c>
      <c r="Y50" s="387" t="s">
        <v>1023</v>
      </c>
      <c r="Z50" s="197">
        <v>47</v>
      </c>
      <c r="AA50" s="198" t="s">
        <v>620</v>
      </c>
      <c r="AB50" s="197" t="s">
        <v>1024</v>
      </c>
      <c r="AC50" s="191">
        <v>39203</v>
      </c>
      <c r="AD50" s="162" t="str">
        <f t="shared" si="3"/>
        <v>509-PALAO  (BELAU)  ISLAS</v>
      </c>
      <c r="AF50" s="404" t="s">
        <v>1141</v>
      </c>
      <c r="AG50" s="411">
        <v>433</v>
      </c>
      <c r="AH50" s="191">
        <v>39203</v>
      </c>
      <c r="AI50" s="162"/>
      <c r="AJ50" s="162" t="str">
        <f t="shared" si="5"/>
        <v>433-Funciones Públicas</v>
      </c>
    </row>
    <row r="51" spans="1:36" ht="20.25" customHeight="1" x14ac:dyDescent="0.35">
      <c r="A51" s="367"/>
      <c r="B51" s="383" t="str">
        <f t="shared" si="7"/>
        <v>--</v>
      </c>
      <c r="C51" s="384" t="s">
        <v>871</v>
      </c>
      <c r="D51" s="367"/>
      <c r="E51" s="384"/>
      <c r="V51"/>
      <c r="X51" t="str">
        <f t="shared" si="2"/>
        <v>48-PITCAIRN</v>
      </c>
      <c r="Y51" s="387" t="s">
        <v>1025</v>
      </c>
      <c r="Z51" s="197">
        <v>48</v>
      </c>
      <c r="AA51" s="198" t="s">
        <v>651</v>
      </c>
      <c r="AB51" s="197" t="s">
        <v>652</v>
      </c>
      <c r="AC51" s="191">
        <v>39203</v>
      </c>
      <c r="AD51" s="162" t="str">
        <f t="shared" si="3"/>
        <v>525-PITCAIRN, ISLA</v>
      </c>
      <c r="AF51" s="404" t="s">
        <v>1142</v>
      </c>
      <c r="AG51" s="411">
        <v>434</v>
      </c>
      <c r="AH51" s="191">
        <v>39203</v>
      </c>
      <c r="AI51" s="162"/>
      <c r="AJ51" s="162" t="str">
        <f t="shared" si="5"/>
        <v>434- Estudiantes</v>
      </c>
    </row>
    <row r="52" spans="1:36" ht="20.25" customHeight="1" x14ac:dyDescent="0.35">
      <c r="A52" s="367"/>
      <c r="B52" s="383" t="str">
        <f t="shared" si="7"/>
        <v>--</v>
      </c>
      <c r="C52" s="384" t="s">
        <v>871</v>
      </c>
      <c r="D52" s="367"/>
      <c r="E52" s="384"/>
      <c r="V52"/>
      <c r="X52" t="str">
        <f t="shared" si="2"/>
        <v>49-POLINESIA FRANCESA (Territorio de Ultramar de Francia)</v>
      </c>
      <c r="Y52" s="387" t="s">
        <v>1026</v>
      </c>
      <c r="Z52" s="197">
        <v>49</v>
      </c>
      <c r="AA52" s="198" t="s">
        <v>391</v>
      </c>
      <c r="AB52" s="197" t="s">
        <v>392</v>
      </c>
      <c r="AC52" s="191">
        <v>39203</v>
      </c>
      <c r="AD52" s="162" t="str">
        <f t="shared" si="3"/>
        <v>260-FRENCH SOUTHERN TERRITORIES</v>
      </c>
      <c r="AF52" s="404" t="s">
        <v>1143</v>
      </c>
      <c r="AG52" s="411">
        <v>435</v>
      </c>
      <c r="AH52" s="191">
        <v>39203</v>
      </c>
      <c r="AI52" s="162"/>
      <c r="AJ52" s="162" t="str">
        <f t="shared" si="5"/>
        <v>435-Arrendamientos mercantil internacional</v>
      </c>
    </row>
    <row r="53" spans="1:36" ht="20.25" customHeight="1" x14ac:dyDescent="0.35">
      <c r="A53" s="367"/>
      <c r="B53" s="383" t="str">
        <f t="shared" si="7"/>
        <v>--</v>
      </c>
      <c r="C53" s="384" t="s">
        <v>871</v>
      </c>
      <c r="D53" s="367"/>
      <c r="E53" s="384"/>
      <c r="V53"/>
      <c r="X53" t="str">
        <f t="shared" si="2"/>
        <v>50-PRINCIPADO DE LIECHTENSTEIN (Estado independiente)</v>
      </c>
      <c r="Y53" s="387" t="s">
        <v>1027</v>
      </c>
      <c r="Z53" s="197">
        <v>50</v>
      </c>
      <c r="AA53" s="198" t="s">
        <v>355</v>
      </c>
      <c r="AB53" s="197" t="s">
        <v>356</v>
      </c>
      <c r="AC53" s="191">
        <v>39203</v>
      </c>
      <c r="AD53" s="162" t="str">
        <f t="shared" si="3"/>
        <v>234-LIECHTENSTEIN</v>
      </c>
      <c r="AF53" s="404" t="s">
        <v>1144</v>
      </c>
      <c r="AG53" s="411">
        <v>436</v>
      </c>
      <c r="AH53" s="191">
        <v>39203</v>
      </c>
      <c r="AI53" s="162"/>
      <c r="AJ53" s="162" t="str">
        <f t="shared" si="5"/>
        <v>436- Contratos de fletamento de naves para empresas de transporte aéreo o marítimo internacional</v>
      </c>
    </row>
    <row r="54" spans="1:36" ht="20.25" customHeight="1" x14ac:dyDescent="0.35">
      <c r="A54" s="367"/>
      <c r="B54" s="383" t="str">
        <f t="shared" si="7"/>
        <v>--</v>
      </c>
      <c r="C54" s="384" t="s">
        <v>871</v>
      </c>
      <c r="D54" s="367"/>
      <c r="E54" s="384"/>
      <c r="V54"/>
      <c r="X54" t="str">
        <f t="shared" si="2"/>
        <v>51-PRINCIPADO DE MÓNACO</v>
      </c>
      <c r="Y54" s="387" t="s">
        <v>1028</v>
      </c>
      <c r="Z54" s="197">
        <v>51</v>
      </c>
      <c r="AA54" s="198" t="s">
        <v>357</v>
      </c>
      <c r="AB54" s="197" t="s">
        <v>358</v>
      </c>
      <c r="AC54" s="191">
        <v>39203</v>
      </c>
      <c r="AD54" s="162" t="str">
        <f t="shared" si="3"/>
        <v>235-MONACO</v>
      </c>
      <c r="AF54" s="404" t="s">
        <v>1129</v>
      </c>
      <c r="AG54" s="411">
        <v>437</v>
      </c>
      <c r="AH54" s="191">
        <v>39203</v>
      </c>
      <c r="AI54" s="162"/>
      <c r="AJ54" s="162" t="str">
        <f t="shared" si="5"/>
        <v xml:space="preserve">437-Seguros y reaseguros (primas y cesiones)  </v>
      </c>
    </row>
    <row r="55" spans="1:36" ht="20.25" customHeight="1" x14ac:dyDescent="0.35">
      <c r="A55" s="367"/>
      <c r="B55" s="383" t="str">
        <f t="shared" si="7"/>
        <v>-</v>
      </c>
      <c r="C55" s="384" t="s">
        <v>851</v>
      </c>
      <c r="D55" s="367"/>
      <c r="E55" s="384"/>
      <c r="R55" s="11"/>
      <c r="V55"/>
      <c r="X55" t="str">
        <f t="shared" si="2"/>
        <v>52-PRINCIPADO DEL VALLE DE ANDORRA</v>
      </c>
      <c r="Y55" s="387" t="s">
        <v>1029</v>
      </c>
      <c r="Z55" s="197">
        <v>52</v>
      </c>
      <c r="AA55" s="198" t="s">
        <v>353</v>
      </c>
      <c r="AB55" s="197" t="s">
        <v>354</v>
      </c>
      <c r="AC55" s="191">
        <v>39203</v>
      </c>
      <c r="AD55" s="162" t="str">
        <f t="shared" si="3"/>
        <v>233-ANDORRA</v>
      </c>
      <c r="AF55" s="404" t="s">
        <v>1145</v>
      </c>
      <c r="AG55" s="411">
        <v>438</v>
      </c>
      <c r="AH55" s="191">
        <v>39203</v>
      </c>
      <c r="AI55" s="162"/>
      <c r="AJ55" s="162" t="str">
        <f t="shared" si="5"/>
        <v>438-Otros ingresos</v>
      </c>
    </row>
    <row r="56" spans="1:36" ht="20.25" customHeight="1" x14ac:dyDescent="0.35">
      <c r="A56" s="367"/>
      <c r="B56" s="383" t="str">
        <f t="shared" si="7"/>
        <v>-</v>
      </c>
      <c r="C56" s="384" t="s">
        <v>851</v>
      </c>
      <c r="D56" s="367"/>
      <c r="E56" s="384"/>
      <c r="V56"/>
      <c r="X56" t="str">
        <f t="shared" si="2"/>
        <v>53-REINO DE SWAZILANDIA (Estado independiente)</v>
      </c>
      <c r="Y56" s="387" t="s">
        <v>1030</v>
      </c>
      <c r="Z56" s="197">
        <v>53</v>
      </c>
      <c r="AA56" s="198" t="s">
        <v>580</v>
      </c>
      <c r="AB56" s="197" t="s">
        <v>581</v>
      </c>
      <c r="AC56" s="191">
        <v>39203</v>
      </c>
      <c r="AD56" s="162" t="str">
        <f t="shared" si="3"/>
        <v>450-SWAZILANDIA</v>
      </c>
      <c r="AF56" s="404" t="s">
        <v>1146</v>
      </c>
      <c r="AG56" s="411">
        <v>439</v>
      </c>
      <c r="AH56" s="191">
        <v>39203</v>
      </c>
      <c r="AI56" s="162"/>
      <c r="AJ56" s="162" t="str">
        <f t="shared" si="5"/>
        <v>439-Otros servicios</v>
      </c>
    </row>
    <row r="57" spans="1:36" ht="20.25" customHeight="1" x14ac:dyDescent="0.35">
      <c r="A57" s="367"/>
      <c r="B57" s="383" t="str">
        <f t="shared" si="7"/>
        <v>-</v>
      </c>
      <c r="C57" s="384" t="s">
        <v>851</v>
      </c>
      <c r="D57" s="367"/>
      <c r="E57" s="384"/>
      <c r="V57"/>
      <c r="X57" t="str">
        <f t="shared" si="2"/>
        <v>54-REINO DE TONGA (Estado independiente)</v>
      </c>
      <c r="Y57" s="387" t="s">
        <v>1031</v>
      </c>
      <c r="Z57" s="197">
        <v>54</v>
      </c>
      <c r="AA57" s="198" t="s">
        <v>618</v>
      </c>
      <c r="AB57" s="197" t="s">
        <v>619</v>
      </c>
      <c r="AC57" s="191">
        <v>39203</v>
      </c>
      <c r="AD57" s="162" t="str">
        <f t="shared" si="3"/>
        <v>508-TONGA</v>
      </c>
    </row>
    <row r="58" spans="1:36" ht="20.25" customHeight="1" x14ac:dyDescent="0.35">
      <c r="A58" s="367"/>
      <c r="B58" s="383" t="str">
        <f t="shared" si="7"/>
        <v>-</v>
      </c>
      <c r="C58" s="384" t="s">
        <v>851</v>
      </c>
      <c r="D58" s="367"/>
      <c r="E58" s="384"/>
      <c r="V58"/>
      <c r="X58" t="str">
        <f t="shared" si="2"/>
        <v>55-REINO HACHEMITA DE JORDANIA</v>
      </c>
      <c r="Y58" s="387" t="s">
        <v>1032</v>
      </c>
      <c r="Z58" s="197">
        <v>55</v>
      </c>
      <c r="AA58" s="198" t="s">
        <v>418</v>
      </c>
      <c r="AB58" s="197" t="s">
        <v>419</v>
      </c>
      <c r="AC58" s="191">
        <v>39203</v>
      </c>
      <c r="AD58" s="162" t="str">
        <f t="shared" si="3"/>
        <v>315-JORDANIA</v>
      </c>
    </row>
    <row r="59" spans="1:36" ht="20.25" customHeight="1" x14ac:dyDescent="0.35">
      <c r="A59" s="367"/>
      <c r="B59" s="383" t="str">
        <f t="shared" si="7"/>
        <v>-</v>
      </c>
      <c r="C59" s="384" t="s">
        <v>851</v>
      </c>
      <c r="D59" s="367"/>
      <c r="E59" s="384"/>
      <c r="V59"/>
      <c r="X59" t="str">
        <f t="shared" si="2"/>
        <v>56-REPÚBLICA COOPERATIVA DE GUYANA (Estado independiente)</v>
      </c>
      <c r="Y59" s="387" t="s">
        <v>1033</v>
      </c>
      <c r="Z59" s="197">
        <v>56</v>
      </c>
      <c r="AA59" s="198" t="s">
        <v>256</v>
      </c>
      <c r="AB59" s="197" t="s">
        <v>257</v>
      </c>
      <c r="AC59" s="191">
        <v>39203</v>
      </c>
      <c r="AD59" s="162" t="str">
        <f t="shared" si="3"/>
        <v>132-GUYANA</v>
      </c>
    </row>
    <row r="60" spans="1:36" ht="20.25" customHeight="1" x14ac:dyDescent="0.35">
      <c r="A60" s="367"/>
      <c r="B60" s="383" t="str">
        <f t="shared" si="7"/>
        <v>-</v>
      </c>
      <c r="C60" s="384" t="s">
        <v>851</v>
      </c>
      <c r="D60" s="367"/>
      <c r="E60" s="384"/>
      <c r="V60"/>
      <c r="X60" t="str">
        <f t="shared" si="2"/>
        <v>57-REPÚBLICA DE ALBANIA</v>
      </c>
      <c r="Y60" s="387" t="s">
        <v>1034</v>
      </c>
      <c r="Z60" s="197">
        <v>57</v>
      </c>
      <c r="AA60" s="198" t="s">
        <v>296</v>
      </c>
      <c r="AB60" s="197" t="s">
        <v>297</v>
      </c>
      <c r="AC60" s="191">
        <v>39203</v>
      </c>
      <c r="AD60" s="162" t="str">
        <f t="shared" si="3"/>
        <v>201-ALBANIA</v>
      </c>
    </row>
    <row r="61" spans="1:36" ht="20.25" customHeight="1" x14ac:dyDescent="0.35">
      <c r="A61" s="367"/>
      <c r="B61" s="383" t="str">
        <f t="shared" si="7"/>
        <v>-</v>
      </c>
      <c r="C61" s="384" t="s">
        <v>851</v>
      </c>
      <c r="D61" s="367"/>
      <c r="E61" s="384"/>
      <c r="V61"/>
      <c r="X61" t="str">
        <f t="shared" si="2"/>
        <v>58-REPÚBLICA DE ANGOLA</v>
      </c>
      <c r="Y61" s="387" t="s">
        <v>1035</v>
      </c>
      <c r="Z61" s="197">
        <v>58</v>
      </c>
      <c r="AA61" s="198" t="s">
        <v>588</v>
      </c>
      <c r="AB61" s="197" t="s">
        <v>589</v>
      </c>
      <c r="AC61" s="191">
        <v>39203</v>
      </c>
      <c r="AD61" s="162" t="str">
        <f t="shared" si="3"/>
        <v>454-ANGOLA</v>
      </c>
    </row>
    <row r="62" spans="1:36" ht="20.25" customHeight="1" x14ac:dyDescent="0.35">
      <c r="A62" s="367"/>
      <c r="B62" s="383" t="str">
        <f t="shared" si="7"/>
        <v>-</v>
      </c>
      <c r="C62" s="384" t="s">
        <v>851</v>
      </c>
      <c r="D62" s="367"/>
      <c r="E62" s="384"/>
      <c r="V62"/>
      <c r="X62" t="str">
        <f t="shared" si="2"/>
        <v>59-REPÚBLICA DE CABO VERDE (Estado independiente)</v>
      </c>
      <c r="Y62" s="387" t="s">
        <v>1036</v>
      </c>
      <c r="Z62" s="197">
        <v>59</v>
      </c>
      <c r="AA62" s="198" t="s">
        <v>590</v>
      </c>
      <c r="AB62" s="197" t="s">
        <v>591</v>
      </c>
      <c r="AC62" s="191">
        <v>39203</v>
      </c>
      <c r="AD62" s="162" t="str">
        <f t="shared" si="3"/>
        <v>456-CABO VERDE</v>
      </c>
    </row>
    <row r="63" spans="1:36" ht="20.25" customHeight="1" x14ac:dyDescent="0.35">
      <c r="A63" s="367"/>
      <c r="B63" s="383" t="str">
        <f t="shared" si="7"/>
        <v>-</v>
      </c>
      <c r="C63" s="384" t="s">
        <v>851</v>
      </c>
      <c r="D63" s="367"/>
      <c r="E63" s="384"/>
      <c r="V63"/>
      <c r="X63" t="str">
        <f t="shared" si="2"/>
        <v>60-REPÚBLICA DE CHIPRE</v>
      </c>
      <c r="Y63" s="387" t="s">
        <v>1037</v>
      </c>
      <c r="Z63" s="197">
        <v>60</v>
      </c>
      <c r="AA63" s="198" t="s">
        <v>446</v>
      </c>
      <c r="AB63" s="197" t="s">
        <v>447</v>
      </c>
      <c r="AC63" s="191">
        <v>39203</v>
      </c>
      <c r="AD63" s="162" t="str">
        <f t="shared" si="3"/>
        <v>332-CHIPRE</v>
      </c>
    </row>
    <row r="64" spans="1:36" ht="20.25" customHeight="1" thickBot="1" x14ac:dyDescent="0.4">
      <c r="A64" s="367"/>
      <c r="B64" s="383" t="str">
        <f t="shared" si="7"/>
        <v>-</v>
      </c>
      <c r="C64" s="384" t="s">
        <v>851</v>
      </c>
      <c r="D64" s="367"/>
      <c r="E64" s="384"/>
      <c r="V64"/>
      <c r="X64" t="str">
        <f t="shared" si="2"/>
        <v>61-REPÚBLICA DE DJIBOUTI (Estado independiente)</v>
      </c>
      <c r="Y64" s="387" t="s">
        <v>1038</v>
      </c>
      <c r="Z64" s="197">
        <v>61</v>
      </c>
      <c r="AA64" s="198" t="s">
        <v>594</v>
      </c>
      <c r="AB64" s="197" t="s">
        <v>595</v>
      </c>
      <c r="AC64" s="191">
        <v>39203</v>
      </c>
      <c r="AD64" s="162" t="str">
        <f t="shared" si="3"/>
        <v>459-DJIBOUTI</v>
      </c>
    </row>
    <row r="65" spans="1:30" ht="20.25" customHeight="1" thickTop="1" thickBot="1" x14ac:dyDescent="0.4">
      <c r="A65" s="545" t="s">
        <v>29</v>
      </c>
      <c r="B65" s="546"/>
      <c r="C65" s="546"/>
      <c r="D65" s="546"/>
      <c r="E65" s="549"/>
      <c r="F65" s="402"/>
      <c r="V65"/>
      <c r="X65" t="str">
        <f t="shared" si="2"/>
        <v>62-REPÚBLICA DE LAS ISLAS MARSHALL (Estado independiente)</v>
      </c>
      <c r="Y65" s="387" t="s">
        <v>1039</v>
      </c>
      <c r="Z65" s="197">
        <v>62</v>
      </c>
      <c r="AA65" s="198" t="s">
        <v>623</v>
      </c>
      <c r="AB65" s="197" t="s">
        <v>624</v>
      </c>
      <c r="AC65" s="191">
        <v>39203</v>
      </c>
      <c r="AD65" s="162" t="str">
        <f t="shared" si="3"/>
        <v>511-MARSHALL ISLAS</v>
      </c>
    </row>
    <row r="66" spans="1:30" ht="20.25" customHeight="1" thickTop="1" thickBot="1" x14ac:dyDescent="0.4">
      <c r="A66" s="424" t="s">
        <v>816</v>
      </c>
      <c r="B66" s="425" t="s">
        <v>136</v>
      </c>
      <c r="C66" s="425" t="s">
        <v>1241</v>
      </c>
      <c r="D66" s="425" t="s">
        <v>817</v>
      </c>
      <c r="E66" s="425" t="s">
        <v>818</v>
      </c>
      <c r="F66" s="426"/>
      <c r="V66"/>
      <c r="X66" t="str">
        <f t="shared" si="2"/>
        <v>63-REPÚBLICA DE LIBERIA (Estado independiente)</v>
      </c>
      <c r="Y66" s="387" t="s">
        <v>1040</v>
      </c>
      <c r="Z66" s="197">
        <v>63</v>
      </c>
      <c r="AA66" s="198" t="s">
        <v>506</v>
      </c>
      <c r="AB66" s="197" t="s">
        <v>507</v>
      </c>
      <c r="AC66" s="191">
        <v>39203</v>
      </c>
      <c r="AD66" s="162" t="str">
        <f t="shared" si="3"/>
        <v>410-LIBERIA</v>
      </c>
    </row>
    <row r="67" spans="1:30" ht="20.25" customHeight="1" thickTop="1" x14ac:dyDescent="0.35">
      <c r="A67" s="367" t="str">
        <f>B67&amp;"-"&amp;C67</f>
        <v>303-Honorarios profesionales y demás pagos por servicios relacionados con el título profesional</v>
      </c>
      <c r="B67" s="458">
        <v>303</v>
      </c>
      <c r="C67" s="459" t="s">
        <v>742</v>
      </c>
      <c r="D67" s="459">
        <v>10</v>
      </c>
      <c r="E67" s="491">
        <f>D67</f>
        <v>10</v>
      </c>
      <c r="V67"/>
      <c r="X67" t="str">
        <f t="shared" si="2"/>
        <v>64-REPÚBLICA DE MALDIVAS (Estado independiente)</v>
      </c>
      <c r="Y67" s="387" t="s">
        <v>1041</v>
      </c>
      <c r="Z67" s="197">
        <v>64</v>
      </c>
      <c r="AA67" s="198" t="s">
        <v>452</v>
      </c>
      <c r="AB67" s="197" t="s">
        <v>453</v>
      </c>
      <c r="AC67" s="191">
        <v>39203</v>
      </c>
      <c r="AD67" s="162" t="str">
        <f t="shared" si="3"/>
        <v>335-MALDIVAS</v>
      </c>
    </row>
    <row r="68" spans="1:30" ht="20.25" customHeight="1" x14ac:dyDescent="0.35">
      <c r="A68" s="367" t="str">
        <f t="shared" ref="A68:A132" si="8">B68&amp;"-"&amp;C68</f>
        <v>304-Servicios predomina el intelecto no relacionados con el título profesional</v>
      </c>
      <c r="B68" s="460">
        <v>304</v>
      </c>
      <c r="C68" s="461" t="s">
        <v>744</v>
      </c>
      <c r="D68" s="461">
        <v>8</v>
      </c>
      <c r="E68" s="491">
        <f t="shared" ref="E68:E131" si="9">D68</f>
        <v>8</v>
      </c>
      <c r="V68"/>
      <c r="X68" t="str">
        <f t="shared" ref="X68:X89" si="10">+Z68&amp;"-"&amp;Y68</f>
        <v>65-REPÚBLICA DE MALTA (Estado independiente)</v>
      </c>
      <c r="Y68" s="387" t="s">
        <v>1042</v>
      </c>
      <c r="Z68" s="197">
        <v>65</v>
      </c>
      <c r="AA68" s="198" t="s">
        <v>331</v>
      </c>
      <c r="AB68" s="197" t="s">
        <v>332</v>
      </c>
      <c r="AC68" s="191">
        <v>39203</v>
      </c>
      <c r="AD68" s="162" t="str">
        <f t="shared" ref="AD68:AD89" si="11">+AB68&amp;"-"&amp;AA68</f>
        <v>221-MALTA</v>
      </c>
    </row>
    <row r="69" spans="1:30" ht="20.25" customHeight="1" x14ac:dyDescent="0.35">
      <c r="A69" s="367" t="str">
        <f t="shared" si="8"/>
        <v>304A-Comisiones y demás pagos por servicios predomina intelecto no relacionados con el título profesional</v>
      </c>
      <c r="B69" s="460" t="s">
        <v>745</v>
      </c>
      <c r="C69" s="461" t="s">
        <v>746</v>
      </c>
      <c r="D69" s="461">
        <v>8</v>
      </c>
      <c r="E69" s="491">
        <f t="shared" si="9"/>
        <v>8</v>
      </c>
      <c r="V69"/>
      <c r="X69" t="str">
        <f t="shared" si="10"/>
        <v>66-REPÚBLICA DE MAURICIO</v>
      </c>
      <c r="Y69" s="387" t="s">
        <v>1043</v>
      </c>
      <c r="Z69" s="197">
        <v>66</v>
      </c>
      <c r="AA69" s="198" t="s">
        <v>562</v>
      </c>
      <c r="AB69" s="197" t="s">
        <v>563</v>
      </c>
      <c r="AC69" s="191">
        <v>39203</v>
      </c>
      <c r="AD69" s="162" t="str">
        <f t="shared" si="11"/>
        <v>441-MAURICIO</v>
      </c>
    </row>
    <row r="70" spans="1:30" ht="20.25" customHeight="1" x14ac:dyDescent="0.35">
      <c r="A70" s="367" t="str">
        <f t="shared" si="8"/>
        <v>304B-Pagos a notarios y registradores de la propiedad y mercantil por sus actividades ejercidas como tales</v>
      </c>
      <c r="B70" s="460" t="s">
        <v>747</v>
      </c>
      <c r="C70" s="461" t="s">
        <v>748</v>
      </c>
      <c r="D70" s="461">
        <v>8</v>
      </c>
      <c r="E70" s="491">
        <f t="shared" si="9"/>
        <v>8</v>
      </c>
      <c r="V70"/>
      <c r="X70" t="str">
        <f t="shared" si="10"/>
        <v>67-REPÚBLICA DE NAURU (Estado independiente)</v>
      </c>
      <c r="Y70" s="387" t="s">
        <v>1044</v>
      </c>
      <c r="Z70" s="197">
        <v>67</v>
      </c>
      <c r="AA70" s="198" t="s">
        <v>627</v>
      </c>
      <c r="AB70" s="197" t="s">
        <v>628</v>
      </c>
      <c r="AC70" s="191">
        <v>39203</v>
      </c>
      <c r="AD70" s="162" t="str">
        <f t="shared" si="11"/>
        <v>513-NAURU</v>
      </c>
    </row>
    <row r="71" spans="1:30" ht="20.25" customHeight="1" x14ac:dyDescent="0.35">
      <c r="A71" s="367" t="str">
        <f t="shared" si="8"/>
        <v>304C-Pagos a deportistas, entrenadores, árbitros, miembros del cuerpo técnico por sus actividades ejercidas como tales</v>
      </c>
      <c r="B71" s="460" t="s">
        <v>749</v>
      </c>
      <c r="C71" s="461" t="s">
        <v>750</v>
      </c>
      <c r="D71" s="461">
        <v>8</v>
      </c>
      <c r="E71" s="491">
        <f t="shared" si="9"/>
        <v>8</v>
      </c>
      <c r="V71"/>
      <c r="X71" t="str">
        <f t="shared" si="10"/>
        <v>68-REPÚBLICA DE PANAMÁ (Estado independiente)</v>
      </c>
      <c r="Y71" s="387" t="s">
        <v>1045</v>
      </c>
      <c r="Z71" s="197">
        <v>68</v>
      </c>
      <c r="AA71" s="198" t="s">
        <v>230</v>
      </c>
      <c r="AB71" s="197" t="s">
        <v>231</v>
      </c>
      <c r="AC71" s="191">
        <v>39203</v>
      </c>
      <c r="AD71" s="162" t="str">
        <f t="shared" si="11"/>
        <v>118-PANAMA</v>
      </c>
    </row>
    <row r="72" spans="1:30" ht="20.25" customHeight="1" x14ac:dyDescent="0.35">
      <c r="A72" s="367" t="str">
        <f t="shared" si="8"/>
        <v>304D-Pagos a artistas por sus actividades ejercidas como tales</v>
      </c>
      <c r="B72" s="460" t="s">
        <v>751</v>
      </c>
      <c r="C72" s="461" t="s">
        <v>752</v>
      </c>
      <c r="D72" s="461">
        <v>8</v>
      </c>
      <c r="E72" s="491">
        <f t="shared" si="9"/>
        <v>8</v>
      </c>
      <c r="V72"/>
      <c r="X72" t="str">
        <f t="shared" si="10"/>
        <v>69-REPÚBLICA DE SEYCHELLES (Estado independiente)</v>
      </c>
      <c r="Y72" s="387" t="s">
        <v>1046</v>
      </c>
      <c r="Z72" s="197">
        <v>69</v>
      </c>
      <c r="AA72" s="198" t="s">
        <v>572</v>
      </c>
      <c r="AB72" s="197" t="s">
        <v>573</v>
      </c>
      <c r="AC72" s="191">
        <v>39203</v>
      </c>
      <c r="AD72" s="162" t="str">
        <f t="shared" si="11"/>
        <v>446-SEYCHELLES</v>
      </c>
    </row>
    <row r="73" spans="1:30" ht="20.25" customHeight="1" x14ac:dyDescent="0.35">
      <c r="A73" s="367" t="str">
        <f t="shared" si="8"/>
        <v>304E-Honorarios y demás pagos por servicios de docencia</v>
      </c>
      <c r="B73" s="460" t="s">
        <v>753</v>
      </c>
      <c r="C73" s="461" t="s">
        <v>754</v>
      </c>
      <c r="D73" s="461">
        <v>8</v>
      </c>
      <c r="E73" s="491">
        <f t="shared" si="9"/>
        <v>8</v>
      </c>
      <c r="V73"/>
      <c r="X73" t="str">
        <f t="shared" si="10"/>
        <v>70-REPÚBLICA DE TRINIDAD Y TOBAGO</v>
      </c>
      <c r="Y73" s="387" t="s">
        <v>1047</v>
      </c>
      <c r="Z73" s="197">
        <v>70</v>
      </c>
      <c r="AA73" s="198" t="s">
        <v>242</v>
      </c>
      <c r="AB73" s="197" t="s">
        <v>243</v>
      </c>
      <c r="AC73" s="191">
        <v>39203</v>
      </c>
      <c r="AD73" s="162" t="str">
        <f t="shared" si="11"/>
        <v>124-TRINIDAD Y TOBAGO</v>
      </c>
    </row>
    <row r="74" spans="1:30" ht="20.25" customHeight="1" thickBot="1" x14ac:dyDescent="0.4">
      <c r="A74" s="367" t="str">
        <f t="shared" si="8"/>
        <v>307-Servicios predomina la mano de obra</v>
      </c>
      <c r="B74" s="460">
        <v>307</v>
      </c>
      <c r="C74" s="461" t="s">
        <v>160</v>
      </c>
      <c r="D74" s="461">
        <v>2</v>
      </c>
      <c r="E74" s="491">
        <f t="shared" si="9"/>
        <v>2</v>
      </c>
      <c r="V74"/>
      <c r="X74" t="str">
        <f t="shared" si="10"/>
        <v>71-REPÚBLICA DE TÚNEZ</v>
      </c>
      <c r="Y74" s="387" t="s">
        <v>1048</v>
      </c>
      <c r="Z74" s="197">
        <v>71</v>
      </c>
      <c r="AA74" s="198" t="s">
        <v>584</v>
      </c>
      <c r="AB74" s="197" t="s">
        <v>585</v>
      </c>
      <c r="AC74" s="191">
        <v>39203</v>
      </c>
      <c r="AD74" s="162" t="str">
        <f t="shared" si="11"/>
        <v>452-TUNEZ</v>
      </c>
    </row>
    <row r="75" spans="1:30" ht="20.25" customHeight="1" thickTop="1" thickBot="1" x14ac:dyDescent="0.4">
      <c r="A75" s="367" t="str">
        <f t="shared" si="8"/>
        <v>308-Utilización o aprovechamiento de la imagen o renombre</v>
      </c>
      <c r="B75" s="460">
        <v>308</v>
      </c>
      <c r="C75" s="461" t="s">
        <v>743</v>
      </c>
      <c r="D75" s="461">
        <v>10</v>
      </c>
      <c r="E75" s="491">
        <f t="shared" si="9"/>
        <v>10</v>
      </c>
      <c r="H75" s="427" t="s">
        <v>706</v>
      </c>
      <c r="I75" s="428"/>
      <c r="J75" s="402"/>
      <c r="K75" s="402"/>
      <c r="L75" s="402"/>
      <c r="V75"/>
      <c r="X75" t="str">
        <f t="shared" si="10"/>
        <v>72-REPÚBLICA DE VANUATU</v>
      </c>
      <c r="Y75" s="387" t="s">
        <v>1049</v>
      </c>
      <c r="Z75" s="197">
        <v>72</v>
      </c>
      <c r="AA75" s="198" t="s">
        <v>633</v>
      </c>
      <c r="AB75" s="197" t="s">
        <v>634</v>
      </c>
      <c r="AC75" s="191">
        <v>39203</v>
      </c>
      <c r="AD75" s="162" t="str">
        <f t="shared" si="11"/>
        <v>516-VANUATU</v>
      </c>
    </row>
    <row r="76" spans="1:30" ht="20.25" customHeight="1" thickTop="1" x14ac:dyDescent="0.35">
      <c r="A76" s="367" t="str">
        <f t="shared" si="8"/>
        <v>309-Servicios prestados por medios de comunicación y agencias de publicidad</v>
      </c>
      <c r="B76" s="460">
        <v>309</v>
      </c>
      <c r="C76" s="461" t="s">
        <v>755</v>
      </c>
      <c r="D76" s="461">
        <v>1</v>
      </c>
      <c r="E76" s="491">
        <f t="shared" si="9"/>
        <v>1</v>
      </c>
      <c r="H76" s="367" t="s">
        <v>709</v>
      </c>
      <c r="V76"/>
      <c r="X76" t="str">
        <f t="shared" si="10"/>
        <v>73-REPÚBLICA DEL YEMEN</v>
      </c>
      <c r="Y76" s="387" t="s">
        <v>1050</v>
      </c>
      <c r="Z76" s="197">
        <v>73</v>
      </c>
      <c r="AA76" s="198" t="s">
        <v>464</v>
      </c>
      <c r="AB76" s="197" t="s">
        <v>465</v>
      </c>
      <c r="AC76" s="191">
        <v>39203</v>
      </c>
      <c r="AD76" s="162" t="str">
        <f t="shared" si="11"/>
        <v>342-YEMEN</v>
      </c>
    </row>
    <row r="77" spans="1:30" ht="20.25" customHeight="1" x14ac:dyDescent="0.35">
      <c r="A77" s="367" t="str">
        <f t="shared" si="8"/>
        <v>310-Servicio de transporte privado de pasajeros o transporte público o privado de carga</v>
      </c>
      <c r="B77" s="460">
        <v>310</v>
      </c>
      <c r="C77" s="461" t="s">
        <v>756</v>
      </c>
      <c r="D77" s="461">
        <v>1</v>
      </c>
      <c r="E77" s="491">
        <f t="shared" si="9"/>
        <v>1</v>
      </c>
      <c r="H77" s="367" t="s">
        <v>710</v>
      </c>
      <c r="V77"/>
      <c r="X77" t="str">
        <f t="shared" si="10"/>
        <v>74-REPÚBLICA DEMOCRÁTICA SOCIALISTA DE SRI LANKA</v>
      </c>
      <c r="Y77" s="387" t="s">
        <v>1051</v>
      </c>
      <c r="Z77" s="197">
        <v>74</v>
      </c>
      <c r="AA77" s="198" t="s">
        <v>460</v>
      </c>
      <c r="AB77" s="197" t="s">
        <v>461</v>
      </c>
      <c r="AC77" s="191">
        <v>39203</v>
      </c>
      <c r="AD77" s="162" t="str">
        <f t="shared" si="11"/>
        <v>339-SRI LANKA (CEILAN)</v>
      </c>
    </row>
    <row r="78" spans="1:30" ht="20.25" customHeight="1" x14ac:dyDescent="0.35">
      <c r="A78" s="367" t="str">
        <f t="shared" si="8"/>
        <v>311-Pagos a través de liquidación de compra (nivel cultural o rusticidad)</v>
      </c>
      <c r="B78" s="460">
        <v>311</v>
      </c>
      <c r="C78" s="461" t="s">
        <v>1261</v>
      </c>
      <c r="D78" s="461">
        <v>2</v>
      </c>
      <c r="E78" s="491">
        <f t="shared" si="9"/>
        <v>2</v>
      </c>
      <c r="H78" s="367" t="s">
        <v>711</v>
      </c>
      <c r="V78"/>
      <c r="X78" t="str">
        <f t="shared" si="10"/>
        <v>75-SAMOA AMERICANA (Territorio no autónomo de los EEUU)</v>
      </c>
      <c r="Y78" s="387" t="s">
        <v>1052</v>
      </c>
      <c r="Z78" s="197">
        <v>75</v>
      </c>
      <c r="AA78" s="198" t="s">
        <v>193</v>
      </c>
      <c r="AB78" s="197" t="s">
        <v>194</v>
      </c>
      <c r="AC78" s="191">
        <v>39203</v>
      </c>
      <c r="AD78" s="162" t="str">
        <f t="shared" si="11"/>
        <v>016-AMERICAN SAMOA</v>
      </c>
    </row>
    <row r="79" spans="1:30" ht="20.25" customHeight="1" x14ac:dyDescent="0.35">
      <c r="A79" s="367" t="str">
        <f t="shared" si="8"/>
        <v>312-Transferencia de bienes muebles de naturaleza corporal</v>
      </c>
      <c r="B79" s="460">
        <v>312</v>
      </c>
      <c r="C79" s="461" t="s">
        <v>161</v>
      </c>
      <c r="D79" s="461">
        <v>1</v>
      </c>
      <c r="E79" s="491">
        <f t="shared" si="9"/>
        <v>1</v>
      </c>
      <c r="H79" s="367" t="s">
        <v>713</v>
      </c>
      <c r="V79"/>
      <c r="X79" t="str">
        <f t="shared" si="10"/>
        <v>76-SAMOA OCCIDENTAL</v>
      </c>
      <c r="Y79" s="387" t="s">
        <v>612</v>
      </c>
      <c r="Z79" s="197">
        <v>76</v>
      </c>
      <c r="AA79" s="198" t="s">
        <v>612</v>
      </c>
      <c r="AB79" s="197" t="s">
        <v>613</v>
      </c>
      <c r="AC79" s="191">
        <v>39203</v>
      </c>
      <c r="AD79" s="162" t="str">
        <f t="shared" si="11"/>
        <v>504-SAMOA OCCIDENTAL</v>
      </c>
    </row>
    <row r="80" spans="1:30" ht="20.25" customHeight="1" x14ac:dyDescent="0.35">
      <c r="A80" s="367" t="str">
        <f t="shared" si="8"/>
        <v>312A-Compra de bienes de origen agrícola, avícola, pecuario, apícola, cunícula, bioacuático, y forestal</v>
      </c>
      <c r="B80" s="460" t="s">
        <v>757</v>
      </c>
      <c r="C80" s="461" t="s">
        <v>758</v>
      </c>
      <c r="D80" s="461">
        <v>1</v>
      </c>
      <c r="E80" s="491">
        <f t="shared" si="9"/>
        <v>1</v>
      </c>
      <c r="H80" s="367" t="s">
        <v>712</v>
      </c>
      <c r="V80"/>
      <c r="X80" t="str">
        <f t="shared" si="10"/>
        <v>77-SAN VICENTE Y LAS GRANADINAS (Estado independiente)</v>
      </c>
      <c r="Y80" s="387" t="s">
        <v>1053</v>
      </c>
      <c r="Z80" s="197">
        <v>77</v>
      </c>
      <c r="AA80" s="198" t="s">
        <v>270</v>
      </c>
      <c r="AB80" s="197" t="s">
        <v>271</v>
      </c>
      <c r="AC80" s="191">
        <v>39203</v>
      </c>
      <c r="AD80" s="162" t="str">
        <f t="shared" si="11"/>
        <v>139-SAN VICENTE Y LAS GRANAD.</v>
      </c>
    </row>
    <row r="81" spans="1:30" ht="20.25" customHeight="1" x14ac:dyDescent="0.35">
      <c r="A81" s="367" t="str">
        <f t="shared" si="8"/>
        <v>312B-Impuesto a la Renta único para la actividad de producción y cultivo de palma aceitera</v>
      </c>
      <c r="B81" s="460" t="s">
        <v>1262</v>
      </c>
      <c r="C81" s="461" t="s">
        <v>1263</v>
      </c>
      <c r="D81" s="461">
        <v>1</v>
      </c>
      <c r="E81" s="491">
        <f t="shared" si="9"/>
        <v>1</v>
      </c>
      <c r="H81" s="367" t="s">
        <v>714</v>
      </c>
      <c r="I81" s="429"/>
      <c r="V81"/>
      <c r="X81" t="str">
        <f t="shared" si="10"/>
        <v>78-SANTA ELENA</v>
      </c>
      <c r="Y81" s="387" t="s">
        <v>604</v>
      </c>
      <c r="Z81" s="197">
        <v>78</v>
      </c>
      <c r="AA81" s="198" t="s">
        <v>604</v>
      </c>
      <c r="AB81" s="197" t="s">
        <v>605</v>
      </c>
      <c r="AC81" s="191">
        <v>39203</v>
      </c>
      <c r="AD81" s="162" t="str">
        <f t="shared" si="11"/>
        <v>466-SANTA ELENA</v>
      </c>
    </row>
    <row r="82" spans="1:30" ht="20.25" customHeight="1" x14ac:dyDescent="0.35">
      <c r="A82" s="367" t="str">
        <f t="shared" si="8"/>
        <v>314A-Regalías por concepto de franquicias de acuerdo a Ley de Propiedad Intelectual - pago a personas naturales</v>
      </c>
      <c r="B82" s="460" t="s">
        <v>759</v>
      </c>
      <c r="C82" s="461" t="s">
        <v>760</v>
      </c>
      <c r="D82" s="461">
        <v>8</v>
      </c>
      <c r="E82" s="491">
        <f t="shared" si="9"/>
        <v>8</v>
      </c>
      <c r="H82" s="367" t="s">
        <v>716</v>
      </c>
      <c r="V82"/>
      <c r="X82" t="str">
        <f t="shared" si="10"/>
        <v>79-SANTA LUCÍA</v>
      </c>
      <c r="Y82" s="387" t="s">
        <v>1054</v>
      </c>
      <c r="Z82" s="197">
        <v>79</v>
      </c>
      <c r="AA82" s="198" t="s">
        <v>268</v>
      </c>
      <c r="AB82" s="197" t="s">
        <v>269</v>
      </c>
      <c r="AC82" s="191">
        <v>39203</v>
      </c>
      <c r="AD82" s="162" t="str">
        <f t="shared" si="11"/>
        <v>138-SANTA LUCIA</v>
      </c>
    </row>
    <row r="83" spans="1:30" ht="20.25" customHeight="1" x14ac:dyDescent="0.35">
      <c r="A83" s="367" t="str">
        <f t="shared" si="8"/>
        <v>314B-Cánones, derechos de autor,  marcas, patentes y similares de acuerdo a Ley de Propiedad Intelectual – pago a personas naturales</v>
      </c>
      <c r="B83" s="460" t="s">
        <v>761</v>
      </c>
      <c r="C83" s="461" t="s">
        <v>762</v>
      </c>
      <c r="D83" s="461">
        <v>8</v>
      </c>
      <c r="E83" s="491">
        <f t="shared" si="9"/>
        <v>8</v>
      </c>
      <c r="H83" s="367" t="s">
        <v>717</v>
      </c>
      <c r="V83"/>
      <c r="X83" t="str">
        <f t="shared" si="10"/>
        <v>80-SAN MARTÍN</v>
      </c>
      <c r="Y83" s="387" t="s">
        <v>1055</v>
      </c>
      <c r="Z83" s="197">
        <v>80</v>
      </c>
      <c r="AA83" s="198" t="s">
        <v>1056</v>
      </c>
      <c r="AB83" s="197">
        <v>534</v>
      </c>
      <c r="AC83" s="191">
        <v>39203</v>
      </c>
      <c r="AD83" s="162" t="str">
        <f t="shared" si="11"/>
        <v>534-SINT MAARTEN (DUTCH PART)</v>
      </c>
    </row>
    <row r="84" spans="1:30" ht="20.25" customHeight="1" x14ac:dyDescent="0.35">
      <c r="A84" s="367" t="str">
        <f t="shared" si="8"/>
        <v>314C-Regalías por concepto de franquicias de acuerdo a Ley de Propiedad Intelectual  - pago a sociedades</v>
      </c>
      <c r="B84" s="460" t="s">
        <v>763</v>
      </c>
      <c r="C84" s="461" t="s">
        <v>764</v>
      </c>
      <c r="D84" s="461">
        <v>8</v>
      </c>
      <c r="E84" s="491">
        <f t="shared" si="9"/>
        <v>8</v>
      </c>
      <c r="H84" s="430" t="s">
        <v>934</v>
      </c>
      <c r="V84"/>
      <c r="X84" t="str">
        <f t="shared" si="10"/>
        <v>81-SERENÍSIMA REPÚBLICA DE SAN MARINO (Estado independiente)</v>
      </c>
      <c r="Y84" s="387" t="s">
        <v>1057</v>
      </c>
      <c r="Z84" s="197">
        <v>81</v>
      </c>
      <c r="AA84" s="198" t="s">
        <v>359</v>
      </c>
      <c r="AB84" s="197" t="s">
        <v>360</v>
      </c>
      <c r="AC84" s="191">
        <v>39203</v>
      </c>
      <c r="AD84" s="162" t="str">
        <f t="shared" si="11"/>
        <v>237-SAN MARINO</v>
      </c>
    </row>
    <row r="85" spans="1:30" ht="20.25" customHeight="1" x14ac:dyDescent="0.35">
      <c r="A85" s="367" t="str">
        <f t="shared" si="8"/>
        <v>314D-Cánones, derechos de autor,  marcas, patentes y similares de acuerdo a Ley de Propiedad Intelectual – pago a sociedades</v>
      </c>
      <c r="B85" s="460" t="s">
        <v>765</v>
      </c>
      <c r="C85" s="461" t="s">
        <v>766</v>
      </c>
      <c r="D85" s="461">
        <v>8</v>
      </c>
      <c r="E85" s="491">
        <f t="shared" si="9"/>
        <v>8</v>
      </c>
      <c r="H85" s="367" t="s">
        <v>719</v>
      </c>
      <c r="V85"/>
      <c r="X85" t="str">
        <f t="shared" si="10"/>
        <v>82-SULTANADO DE OMAN</v>
      </c>
      <c r="Y85" s="387" t="s">
        <v>1058</v>
      </c>
      <c r="Z85" s="197">
        <v>82</v>
      </c>
      <c r="AA85" s="198" t="s">
        <v>456</v>
      </c>
      <c r="AB85" s="197" t="s">
        <v>457</v>
      </c>
      <c r="AC85" s="191">
        <v>39203</v>
      </c>
      <c r="AD85" s="162" t="str">
        <f t="shared" si="11"/>
        <v>337-OMAN</v>
      </c>
    </row>
    <row r="86" spans="1:30" ht="20.25" customHeight="1" x14ac:dyDescent="0.35">
      <c r="A86" s="367" t="str">
        <f t="shared" si="8"/>
        <v>319-Cuotas de arrendamiento mercantil (prestado por sociedades), inclusive la de opción de compra</v>
      </c>
      <c r="B86" s="460">
        <v>319</v>
      </c>
      <c r="C86" s="461" t="s">
        <v>1264</v>
      </c>
      <c r="D86" s="461">
        <v>1</v>
      </c>
      <c r="E86" s="491">
        <f t="shared" si="9"/>
        <v>1</v>
      </c>
      <c r="H86" s="367" t="s">
        <v>718</v>
      </c>
      <c r="V86"/>
      <c r="X86" t="str">
        <f t="shared" si="10"/>
        <v>83-TOKELAU</v>
      </c>
      <c r="Y86" s="387" t="s">
        <v>1059</v>
      </c>
      <c r="Z86" s="197">
        <v>83</v>
      </c>
      <c r="AA86" s="198" t="s">
        <v>657</v>
      </c>
      <c r="AB86" s="197" t="s">
        <v>658</v>
      </c>
      <c r="AC86" s="191">
        <v>39203</v>
      </c>
      <c r="AD86" s="162" t="str">
        <f t="shared" si="11"/>
        <v>530-TOKELAI</v>
      </c>
    </row>
    <row r="87" spans="1:30" ht="20.25" customHeight="1" thickBot="1" x14ac:dyDescent="0.4">
      <c r="A87" s="367" t="str">
        <f t="shared" si="8"/>
        <v>320-Arrendamiento bienes inmuebles</v>
      </c>
      <c r="B87" s="460">
        <v>320</v>
      </c>
      <c r="C87" s="461" t="s">
        <v>1265</v>
      </c>
      <c r="D87" s="461">
        <v>8</v>
      </c>
      <c r="E87" s="491">
        <f t="shared" si="9"/>
        <v>8</v>
      </c>
      <c r="H87" s="431" t="s">
        <v>720</v>
      </c>
      <c r="V87"/>
      <c r="X87" t="str">
        <f t="shared" si="10"/>
        <v>84-TRISTAN DA CUNHA (SH Saint Helena)</v>
      </c>
      <c r="Y87" s="387" t="s">
        <v>1060</v>
      </c>
      <c r="Z87" s="197">
        <v>84</v>
      </c>
      <c r="AA87" s="198" t="s">
        <v>604</v>
      </c>
      <c r="AB87" s="197" t="s">
        <v>605</v>
      </c>
      <c r="AC87" s="191">
        <v>39203</v>
      </c>
      <c r="AD87" s="162" t="str">
        <f t="shared" si="11"/>
        <v>466-SANTA ELENA</v>
      </c>
    </row>
    <row r="88" spans="1:30" ht="20.25" customHeight="1" thickTop="1" x14ac:dyDescent="0.35">
      <c r="A88" s="367" t="str">
        <f t="shared" si="8"/>
        <v>322-Seguros y reaseguros (primas y cesiones)</v>
      </c>
      <c r="B88" s="460">
        <v>322</v>
      </c>
      <c r="C88" s="461" t="s">
        <v>162</v>
      </c>
      <c r="D88" s="461">
        <v>1</v>
      </c>
      <c r="E88" s="491">
        <f t="shared" si="9"/>
        <v>1</v>
      </c>
      <c r="V88"/>
      <c r="X88" t="str">
        <f t="shared" si="10"/>
        <v>85-TUVALU</v>
      </c>
      <c r="Y88" s="387" t="s">
        <v>631</v>
      </c>
      <c r="Z88" s="197">
        <v>85</v>
      </c>
      <c r="AA88" s="198" t="s">
        <v>631</v>
      </c>
      <c r="AB88" s="197" t="s">
        <v>632</v>
      </c>
      <c r="AC88" s="191">
        <v>39203</v>
      </c>
      <c r="AD88" s="162" t="str">
        <f t="shared" si="11"/>
        <v>515-TUVALU</v>
      </c>
    </row>
    <row r="89" spans="1:30" ht="20.25" customHeight="1" x14ac:dyDescent="0.35">
      <c r="A89" s="367" t="str">
        <f t="shared" si="8"/>
        <v>323-Rendimientos financieros pagados a naturales y sociedades  (No a IFIs)</v>
      </c>
      <c r="B89" s="460">
        <v>323</v>
      </c>
      <c r="C89" s="461" t="s">
        <v>1266</v>
      </c>
      <c r="D89" s="461">
        <v>2</v>
      </c>
      <c r="E89" s="491">
        <f t="shared" si="9"/>
        <v>2</v>
      </c>
      <c r="V89"/>
      <c r="X89" t="str">
        <f t="shared" si="10"/>
        <v>86-ZONA LIBRE DE OSTRAVA</v>
      </c>
      <c r="Y89" s="387" t="s">
        <v>1061</v>
      </c>
      <c r="Z89" s="197">
        <v>86</v>
      </c>
      <c r="AA89" s="198" t="s">
        <v>675</v>
      </c>
      <c r="AB89" s="197" t="s">
        <v>676</v>
      </c>
      <c r="AC89" s="191">
        <v>39203</v>
      </c>
      <c r="AD89" s="162" t="str">
        <f t="shared" si="11"/>
        <v>599-REPUBLICA CHECA</v>
      </c>
    </row>
    <row r="90" spans="1:30" ht="20.25" customHeight="1" x14ac:dyDescent="0.35">
      <c r="A90" s="367" t="str">
        <f t="shared" si="8"/>
        <v>323A-Rendimientos financieros depósitos Cta. Corriente</v>
      </c>
      <c r="B90" s="460" t="s">
        <v>163</v>
      </c>
      <c r="C90" s="461" t="s">
        <v>1267</v>
      </c>
      <c r="D90" s="461">
        <v>2</v>
      </c>
      <c r="E90" s="491">
        <f t="shared" si="9"/>
        <v>2</v>
      </c>
      <c r="V90"/>
    </row>
    <row r="91" spans="1:30" ht="20.25" customHeight="1" x14ac:dyDescent="0.35">
      <c r="A91" s="367" t="str">
        <f t="shared" si="8"/>
        <v>323B1-Rendimientos financieros  depósitos Cta. Ahorros Sociedades</v>
      </c>
      <c r="B91" s="460" t="s">
        <v>164</v>
      </c>
      <c r="C91" s="461" t="s">
        <v>1268</v>
      </c>
      <c r="D91" s="461">
        <v>2</v>
      </c>
      <c r="E91" s="491">
        <f t="shared" si="9"/>
        <v>2</v>
      </c>
      <c r="V91"/>
    </row>
    <row r="92" spans="1:30" ht="20.25" customHeight="1" x14ac:dyDescent="0.35">
      <c r="A92" s="367" t="str">
        <f t="shared" si="8"/>
        <v>323E-Rendimientos financieros depósito a plazo fijo  gravados</v>
      </c>
      <c r="B92" s="460" t="s">
        <v>165</v>
      </c>
      <c r="C92" s="461" t="s">
        <v>1269</v>
      </c>
      <c r="D92" s="461">
        <v>2</v>
      </c>
      <c r="E92" s="491">
        <f t="shared" si="9"/>
        <v>2</v>
      </c>
      <c r="V92"/>
    </row>
    <row r="93" spans="1:30" ht="20.25" customHeight="1" x14ac:dyDescent="0.35">
      <c r="A93" s="367" t="str">
        <f t="shared" si="8"/>
        <v>323E2-Rendimientos financieros depósito a plazo fijo exentos</v>
      </c>
      <c r="B93" s="460" t="s">
        <v>767</v>
      </c>
      <c r="C93" s="461" t="s">
        <v>1270</v>
      </c>
      <c r="D93" s="461">
        <v>0</v>
      </c>
      <c r="E93" s="491">
        <f t="shared" si="9"/>
        <v>0</v>
      </c>
      <c r="G93" s="543" t="s">
        <v>970</v>
      </c>
      <c r="H93" s="544"/>
      <c r="V93"/>
    </row>
    <row r="94" spans="1:30" ht="20.25" customHeight="1" x14ac:dyDescent="0.35">
      <c r="A94" s="367" t="str">
        <f t="shared" si="8"/>
        <v>323F-Rendimientos financieros operaciones de reporto - repos</v>
      </c>
      <c r="B94" s="460" t="s">
        <v>166</v>
      </c>
      <c r="C94" s="461" t="s">
        <v>1271</v>
      </c>
      <c r="D94" s="461">
        <v>2</v>
      </c>
      <c r="E94" s="491">
        <f t="shared" si="9"/>
        <v>2</v>
      </c>
      <c r="G94" s="432" t="s">
        <v>971</v>
      </c>
      <c r="H94" s="432" t="s">
        <v>136</v>
      </c>
      <c r="V94"/>
    </row>
    <row r="95" spans="1:30" ht="20.25" customHeight="1" x14ac:dyDescent="0.35">
      <c r="A95" s="367" t="str">
        <f t="shared" si="8"/>
        <v>323G-Inversiones (captaciones) rendimientos distintos de aquellos pagados a IFIs</v>
      </c>
      <c r="B95" s="460" t="s">
        <v>167</v>
      </c>
      <c r="C95" s="461" t="s">
        <v>1272</v>
      </c>
      <c r="D95" s="461">
        <v>2</v>
      </c>
      <c r="E95" s="491">
        <f t="shared" si="9"/>
        <v>2</v>
      </c>
      <c r="G95" s="162" t="s">
        <v>972</v>
      </c>
      <c r="H95" s="433" t="s">
        <v>60</v>
      </c>
      <c r="V95"/>
    </row>
    <row r="96" spans="1:30" ht="20.25" customHeight="1" x14ac:dyDescent="0.35">
      <c r="A96" s="367" t="str">
        <f t="shared" si="8"/>
        <v>323H-Rendimientos financieros  obligaciones</v>
      </c>
      <c r="B96" s="460" t="s">
        <v>168</v>
      </c>
      <c r="C96" s="461" t="s">
        <v>1273</v>
      </c>
      <c r="D96" s="461">
        <v>2</v>
      </c>
      <c r="E96" s="491">
        <f t="shared" si="9"/>
        <v>2</v>
      </c>
      <c r="G96" s="162" t="s">
        <v>973</v>
      </c>
      <c r="H96" s="433" t="s">
        <v>94</v>
      </c>
      <c r="V96"/>
    </row>
    <row r="97" spans="1:22" ht="20.25" customHeight="1" x14ac:dyDescent="0.35">
      <c r="A97" s="367" t="str">
        <f t="shared" si="8"/>
        <v>323I-Rendimientos financieros  bonos convertible en acciones</v>
      </c>
      <c r="B97" s="460" t="s">
        <v>169</v>
      </c>
      <c r="C97" s="461" t="s">
        <v>1274</v>
      </c>
      <c r="D97" s="461">
        <v>2</v>
      </c>
      <c r="E97" s="491">
        <f t="shared" si="9"/>
        <v>2</v>
      </c>
      <c r="G97" s="162" t="s">
        <v>974</v>
      </c>
      <c r="H97" s="433" t="s">
        <v>179</v>
      </c>
      <c r="V97"/>
    </row>
    <row r="98" spans="1:22" ht="20.25" customHeight="1" x14ac:dyDescent="0.35">
      <c r="A98" s="367" t="str">
        <f t="shared" si="8"/>
        <v xml:space="preserve">323 M-Rendimientos financieros : Inversiones en títulos valores en renta fija gravados </v>
      </c>
      <c r="B98" s="460" t="s">
        <v>768</v>
      </c>
      <c r="C98" s="461" t="s">
        <v>1275</v>
      </c>
      <c r="D98" s="461">
        <v>2</v>
      </c>
      <c r="E98" s="491">
        <f t="shared" si="9"/>
        <v>2</v>
      </c>
      <c r="V98"/>
    </row>
    <row r="99" spans="1:22" ht="20.25" customHeight="1" x14ac:dyDescent="0.35">
      <c r="A99" s="367" t="str">
        <f t="shared" si="8"/>
        <v>323 N-Rendimientos financieros  Inversiones en títulos valores en renta fija exentos</v>
      </c>
      <c r="B99" s="460" t="s">
        <v>769</v>
      </c>
      <c r="C99" s="461" t="s">
        <v>1276</v>
      </c>
      <c r="D99" s="461">
        <v>0</v>
      </c>
      <c r="E99" s="491">
        <f t="shared" si="9"/>
        <v>0</v>
      </c>
      <c r="H99" s="434"/>
      <c r="V99"/>
    </row>
    <row r="100" spans="1:22" ht="20.25" customHeight="1" x14ac:dyDescent="0.35">
      <c r="A100" s="367" t="str">
        <f t="shared" si="8"/>
        <v>323 O-Intereses y demás rendimientos financieros pagados a bancos y otras entidades sometidas al control de la Superintendencia de Bancos y de la Economía Popular y Solidaria</v>
      </c>
      <c r="B100" s="460" t="s">
        <v>770</v>
      </c>
      <c r="C100" s="461" t="s">
        <v>1277</v>
      </c>
      <c r="D100" s="461">
        <v>0</v>
      </c>
      <c r="E100" s="491">
        <f t="shared" si="9"/>
        <v>0</v>
      </c>
      <c r="V100"/>
    </row>
    <row r="101" spans="1:22" ht="20.25" customHeight="1" x14ac:dyDescent="0.35">
      <c r="A101" s="367" t="str">
        <f t="shared" si="8"/>
        <v>323 P- Intereses pagados por entidades del sector público a favor de sujetos pasivos</v>
      </c>
      <c r="B101" s="460" t="s">
        <v>771</v>
      </c>
      <c r="C101" s="461" t="s">
        <v>1278</v>
      </c>
      <c r="D101" s="461">
        <v>2</v>
      </c>
      <c r="E101" s="491">
        <f t="shared" si="9"/>
        <v>2</v>
      </c>
      <c r="H101" s="435"/>
      <c r="V101"/>
    </row>
    <row r="102" spans="1:22" ht="20.25" customHeight="1" x14ac:dyDescent="0.35">
      <c r="A102" s="367" t="str">
        <f t="shared" si="8"/>
        <v xml:space="preserve">323Q-Otros intereses y rendimientos financieros gravados </v>
      </c>
      <c r="B102" s="460" t="s">
        <v>772</v>
      </c>
      <c r="C102" s="461" t="s">
        <v>1279</v>
      </c>
      <c r="D102" s="461">
        <v>2</v>
      </c>
      <c r="E102" s="491">
        <f t="shared" si="9"/>
        <v>2</v>
      </c>
      <c r="V102"/>
    </row>
    <row r="103" spans="1:22" ht="20.25" customHeight="1" x14ac:dyDescent="0.35">
      <c r="A103" s="367" t="str">
        <f t="shared" si="8"/>
        <v>323R-Otros intereses y rendimientos financieros exentos</v>
      </c>
      <c r="B103" s="460" t="s">
        <v>773</v>
      </c>
      <c r="C103" s="461" t="s">
        <v>1280</v>
      </c>
      <c r="D103" s="461">
        <v>0</v>
      </c>
      <c r="E103" s="491">
        <f t="shared" si="9"/>
        <v>0</v>
      </c>
      <c r="V103"/>
    </row>
    <row r="104" spans="1:22" ht="20.25" customHeight="1" x14ac:dyDescent="0.35">
      <c r="A104" s="367" t="str">
        <f t="shared" si="8"/>
        <v>323S-Pagos y créditos en cuenta efectuados por el BCE y los depósitos centralizados de valores, en calidad de intermediarios, a instituciones del sistema financiero por cuenta de otras personas naturales y sociedades</v>
      </c>
      <c r="B104" s="460" t="s">
        <v>1281</v>
      </c>
      <c r="C104" s="461" t="s">
        <v>1282</v>
      </c>
      <c r="D104" s="461">
        <v>2</v>
      </c>
      <c r="E104" s="491">
        <f t="shared" si="9"/>
        <v>2</v>
      </c>
      <c r="V104"/>
    </row>
    <row r="105" spans="1:22" ht="20.25" customHeight="1" x14ac:dyDescent="0.35">
      <c r="A105" s="367" t="str">
        <f t="shared" si="8"/>
        <v>323T-Rendimientos financieros originados en la deuda pública ecuatoriana</v>
      </c>
      <c r="B105" s="460" t="s">
        <v>1283</v>
      </c>
      <c r="C105" s="461" t="s">
        <v>1284</v>
      </c>
      <c r="D105" s="461">
        <v>0</v>
      </c>
      <c r="E105" s="491">
        <f t="shared" si="9"/>
        <v>0</v>
      </c>
      <c r="V105"/>
    </row>
    <row r="106" spans="1:22" ht="20.25" customHeight="1" x14ac:dyDescent="0.35">
      <c r="A106" s="367" t="str">
        <f t="shared" si="8"/>
        <v>323U-Rendimientos financieros originados en títulos valores de obligaciones de 360 días o más para el financiamiento de proyectos públicos en asociación público-privada</v>
      </c>
      <c r="B106" s="460" t="s">
        <v>1285</v>
      </c>
      <c r="C106" s="461" t="s">
        <v>1286</v>
      </c>
      <c r="D106" s="461">
        <v>0</v>
      </c>
      <c r="E106" s="491">
        <f t="shared" si="9"/>
        <v>0</v>
      </c>
      <c r="V106"/>
    </row>
    <row r="107" spans="1:22" ht="20.25" customHeight="1" x14ac:dyDescent="0.35">
      <c r="A107" s="367" t="str">
        <f t="shared" si="8"/>
        <v xml:space="preserve">324A- Intereses en operaciones de crédito entre instituciones del sistema financiero y entidades economía popular y solidaria. </v>
      </c>
      <c r="B107" s="460" t="s">
        <v>830</v>
      </c>
      <c r="C107" s="461" t="s">
        <v>1287</v>
      </c>
      <c r="D107" s="461">
        <v>1</v>
      </c>
      <c r="E107" s="491">
        <f t="shared" si="9"/>
        <v>1</v>
      </c>
      <c r="F107" s="436"/>
      <c r="V107"/>
    </row>
    <row r="108" spans="1:22" ht="20.25" customHeight="1" x14ac:dyDescent="0.35">
      <c r="A108" s="367" t="str">
        <f t="shared" si="8"/>
        <v>324B-Inversiones entre instituciones del sistema financiero y entidades economía popular y solidaria</v>
      </c>
      <c r="B108" s="460" t="s">
        <v>831</v>
      </c>
      <c r="C108" s="461" t="s">
        <v>1288</v>
      </c>
      <c r="D108" s="461">
        <v>1</v>
      </c>
      <c r="E108" s="492">
        <f t="shared" si="9"/>
        <v>1</v>
      </c>
      <c r="F108" s="436"/>
      <c r="V108"/>
    </row>
    <row r="109" spans="1:22" ht="20.25" customHeight="1" x14ac:dyDescent="0.35">
      <c r="A109" s="367" t="str">
        <f>B107&amp;"-"&amp;C107</f>
        <v xml:space="preserve">324A- Intereses en operaciones de crédito entre instituciones del sistema financiero y entidades economía popular y solidaria. </v>
      </c>
      <c r="B109" s="460" t="s">
        <v>1289</v>
      </c>
      <c r="C109" s="461" t="s">
        <v>1290</v>
      </c>
      <c r="D109" s="461">
        <v>1</v>
      </c>
      <c r="E109" s="491">
        <f t="shared" si="9"/>
        <v>1</v>
      </c>
      <c r="V109"/>
    </row>
    <row r="110" spans="1:22" ht="20.25" customHeight="1" x14ac:dyDescent="0.35">
      <c r="A110" s="367" t="str">
        <f t="shared" si="8"/>
        <v>325-Anticipo dividendos</v>
      </c>
      <c r="B110" s="460">
        <v>325</v>
      </c>
      <c r="C110" s="461" t="s">
        <v>820</v>
      </c>
      <c r="D110" s="461" t="s">
        <v>1291</v>
      </c>
      <c r="E110" s="491" t="str">
        <f t="shared" si="9"/>
        <v>22 o 25</v>
      </c>
      <c r="V110"/>
    </row>
    <row r="111" spans="1:22" ht="20.25" customHeight="1" x14ac:dyDescent="0.35">
      <c r="A111" s="367" t="str">
        <f t="shared" si="8"/>
        <v>325A-Préstamos accionistas, beneficiarios o partícipes residentes o establecidos en el Ecuador</v>
      </c>
      <c r="B111" s="460" t="s">
        <v>832</v>
      </c>
      <c r="C111" s="461" t="s">
        <v>1292</v>
      </c>
      <c r="D111" s="461" t="s">
        <v>1291</v>
      </c>
      <c r="E111" s="492" t="str">
        <f t="shared" si="9"/>
        <v>22 o 25</v>
      </c>
      <c r="V111"/>
    </row>
    <row r="112" spans="1:22" ht="20.25" customHeight="1" thickBot="1" x14ac:dyDescent="0.4">
      <c r="A112" s="367" t="str">
        <f t="shared" si="8"/>
        <v>326-Dividendos distribuidos que correspondan al impuesto a la renta único establecido en el art. 27 de la lrti</v>
      </c>
      <c r="B112" s="460">
        <v>326</v>
      </c>
      <c r="C112" s="461" t="s">
        <v>821</v>
      </c>
      <c r="D112" s="461" t="s">
        <v>1293</v>
      </c>
      <c r="E112" s="491" t="str">
        <f t="shared" si="9"/>
        <v>según art 36 LRTI literal a) y  deducción de créditos tributarios por dividendos</v>
      </c>
      <c r="N112" s="547" t="s">
        <v>192</v>
      </c>
      <c r="O112" s="548"/>
      <c r="P112" s="548"/>
      <c r="Q112" s="548"/>
      <c r="V112"/>
    </row>
    <row r="113" spans="1:22" ht="20.25" customHeight="1" thickTop="1" thickBot="1" x14ac:dyDescent="0.4">
      <c r="A113" s="367" t="str">
        <f t="shared" si="8"/>
        <v>327-Dividendos distribuidos a personas naturales residentes cuando la sociedad que distribuye aplicó tarifa del 22% IR</v>
      </c>
      <c r="B113" s="460">
        <v>327</v>
      </c>
      <c r="C113" s="461" t="s">
        <v>1062</v>
      </c>
      <c r="D113" s="461" t="s">
        <v>1293</v>
      </c>
      <c r="E113" s="491" t="str">
        <f t="shared" si="9"/>
        <v>según art 36 LRTI literal a) y  deducción de créditos tributarios por dividendos</v>
      </c>
      <c r="N113" s="437" t="s">
        <v>193</v>
      </c>
      <c r="O113" s="438" t="s">
        <v>194</v>
      </c>
      <c r="P113" s="439" t="str">
        <f t="shared" ref="P113:P176" si="12">CONCATENATE(O113&amp;"-"&amp;N113)</f>
        <v>016-AMERICAN SAMOA</v>
      </c>
      <c r="Q113" s="440" t="s">
        <v>194</v>
      </c>
      <c r="V113"/>
    </row>
    <row r="114" spans="1:22" ht="20.25" customHeight="1" thickTop="1" thickBot="1" x14ac:dyDescent="0.4">
      <c r="A114" s="367" t="str">
        <f t="shared" si="8"/>
        <v>328-Dividendos distribuidos a sociedades residentes</v>
      </c>
      <c r="B114" s="460">
        <v>328</v>
      </c>
      <c r="C114" s="461" t="s">
        <v>822</v>
      </c>
      <c r="D114" s="461">
        <v>0</v>
      </c>
      <c r="E114" s="491">
        <f t="shared" si="9"/>
        <v>0</v>
      </c>
      <c r="N114" s="437" t="s">
        <v>195</v>
      </c>
      <c r="O114" s="438" t="s">
        <v>196</v>
      </c>
      <c r="P114" s="439" t="str">
        <f t="shared" si="12"/>
        <v>074-BOUVET ISLAND</v>
      </c>
      <c r="Q114" s="440" t="s">
        <v>196</v>
      </c>
      <c r="V114"/>
    </row>
    <row r="115" spans="1:22" ht="20.25" customHeight="1" thickTop="1" thickBot="1" x14ac:dyDescent="0.4">
      <c r="A115" s="367" t="str">
        <f t="shared" si="8"/>
        <v>329-dividendos distribuidos a fideicomisos residentes</v>
      </c>
      <c r="B115" s="460">
        <v>329</v>
      </c>
      <c r="C115" s="461" t="s">
        <v>823</v>
      </c>
      <c r="D115" s="461">
        <v>0</v>
      </c>
      <c r="E115" s="491">
        <f t="shared" si="9"/>
        <v>0</v>
      </c>
      <c r="N115" s="437" t="s">
        <v>197</v>
      </c>
      <c r="O115" s="438" t="s">
        <v>198</v>
      </c>
      <c r="P115" s="439" t="str">
        <f t="shared" si="12"/>
        <v>101-ARGENTINA</v>
      </c>
      <c r="Q115" s="440" t="s">
        <v>198</v>
      </c>
      <c r="V115"/>
    </row>
    <row r="116" spans="1:22" ht="20.25" customHeight="1" thickTop="1" thickBot="1" x14ac:dyDescent="0.4">
      <c r="A116" s="367" t="str">
        <f t="shared" si="8"/>
        <v>330-Dividendos gravados distribuidos en acciones (reinversión de utilidades sin derecho a reducción tarifa IR) cuando la sociedad que distribuye aplicó tarifa del 22% IR</v>
      </c>
      <c r="B116" s="460">
        <v>330</v>
      </c>
      <c r="C116" s="461" t="s">
        <v>1063</v>
      </c>
      <c r="D116" s="461" t="s">
        <v>1294</v>
      </c>
      <c r="E116" s="491" t="str">
        <f t="shared" si="9"/>
        <v>según art 36 LRTI y  deducción de créditos tributarios por dividendos</v>
      </c>
      <c r="N116" s="437" t="s">
        <v>199</v>
      </c>
      <c r="O116" s="438" t="s">
        <v>200</v>
      </c>
      <c r="P116" s="439" t="str">
        <f t="shared" si="12"/>
        <v>102-BOLIVIA</v>
      </c>
      <c r="Q116" s="440" t="s">
        <v>200</v>
      </c>
      <c r="V116"/>
    </row>
    <row r="117" spans="1:22" ht="20.25" customHeight="1" thickTop="1" thickBot="1" x14ac:dyDescent="0.4">
      <c r="A117" s="367" t="str">
        <f t="shared" si="8"/>
        <v xml:space="preserve">331-Dividendos exentos distribuidos en acciones (reinversión de utilidades con derecho a reducción tarifa IR) </v>
      </c>
      <c r="B117" s="460">
        <v>331</v>
      </c>
      <c r="C117" s="461" t="s">
        <v>789</v>
      </c>
      <c r="D117" s="461">
        <v>0</v>
      </c>
      <c r="E117" s="491">
        <f t="shared" si="9"/>
        <v>0</v>
      </c>
      <c r="G117" s="545" t="s">
        <v>173</v>
      </c>
      <c r="H117" s="546"/>
      <c r="I117" s="549"/>
      <c r="N117" s="437" t="s">
        <v>201</v>
      </c>
      <c r="O117" s="438" t="s">
        <v>202</v>
      </c>
      <c r="P117" s="439" t="str">
        <f t="shared" si="12"/>
        <v>103-BRASIL</v>
      </c>
      <c r="Q117" s="440" t="s">
        <v>202</v>
      </c>
      <c r="V117"/>
    </row>
    <row r="118" spans="1:22" ht="20.25" customHeight="1" thickTop="1" thickBot="1" x14ac:dyDescent="0.4">
      <c r="A118" s="367" t="str">
        <f t="shared" si="8"/>
        <v>332-Otras compras de bienes y servicios no sujetas a retención</v>
      </c>
      <c r="B118" s="460">
        <v>332</v>
      </c>
      <c r="C118" s="461" t="s">
        <v>31</v>
      </c>
      <c r="D118" s="461">
        <v>0</v>
      </c>
      <c r="E118" s="491">
        <f t="shared" si="9"/>
        <v>0</v>
      </c>
      <c r="G118" s="425" t="s">
        <v>174</v>
      </c>
      <c r="H118" s="425" t="s">
        <v>175</v>
      </c>
      <c r="I118" s="425"/>
      <c r="N118" s="437" t="s">
        <v>203</v>
      </c>
      <c r="O118" s="438" t="s">
        <v>204</v>
      </c>
      <c r="P118" s="439" t="str">
        <f t="shared" si="12"/>
        <v>104-CANADA</v>
      </c>
      <c r="Q118" s="440" t="s">
        <v>204</v>
      </c>
      <c r="V118"/>
    </row>
    <row r="119" spans="1:22" ht="20.25" customHeight="1" thickTop="1" thickBot="1" x14ac:dyDescent="0.4">
      <c r="A119" s="367" t="str">
        <f t="shared" si="8"/>
        <v>332B-Compra de bienes inmuebles</v>
      </c>
      <c r="B119" s="460" t="s">
        <v>776</v>
      </c>
      <c r="C119" s="461" t="s">
        <v>777</v>
      </c>
      <c r="D119" s="461">
        <v>0</v>
      </c>
      <c r="E119" s="491">
        <f t="shared" si="9"/>
        <v>0</v>
      </c>
      <c r="G119" s="441" t="s">
        <v>176</v>
      </c>
      <c r="H119" s="442" t="s">
        <v>60</v>
      </c>
      <c r="I119" s="443" t="str">
        <f>CONCATENATE(H119&amp;"-"&amp;G119)</f>
        <v>01-SIN UTILIZACION DEL SISTEMA FINANCIERO</v>
      </c>
      <c r="N119" s="437" t="s">
        <v>205</v>
      </c>
      <c r="O119" s="438" t="s">
        <v>206</v>
      </c>
      <c r="P119" s="439" t="str">
        <f t="shared" si="12"/>
        <v>105-COLOMBIA</v>
      </c>
      <c r="Q119" s="440" t="s">
        <v>206</v>
      </c>
      <c r="V119"/>
    </row>
    <row r="120" spans="1:22" ht="20.25" customHeight="1" thickTop="1" thickBot="1" x14ac:dyDescent="0.4">
      <c r="A120" s="367" t="str">
        <f t="shared" si="8"/>
        <v>332C-Transporte público de pasajeros</v>
      </c>
      <c r="B120" s="460" t="s">
        <v>778</v>
      </c>
      <c r="C120" s="461" t="s">
        <v>779</v>
      </c>
      <c r="D120" s="461">
        <v>0</v>
      </c>
      <c r="E120" s="491">
        <f t="shared" si="9"/>
        <v>0</v>
      </c>
      <c r="G120" s="441" t="s">
        <v>177</v>
      </c>
      <c r="H120" s="442" t="s">
        <v>94</v>
      </c>
      <c r="I120" s="443" t="str">
        <f t="shared" ref="I120:I139" si="13">CONCATENATE(H120&amp;"-"&amp;G120)</f>
        <v>02-CHEQUE PROPIO</v>
      </c>
      <c r="N120" s="437" t="s">
        <v>207</v>
      </c>
      <c r="O120" s="438" t="s">
        <v>208</v>
      </c>
      <c r="P120" s="439" t="str">
        <f t="shared" si="12"/>
        <v>106-COSTA RICA</v>
      </c>
      <c r="Q120" s="440" t="s">
        <v>208</v>
      </c>
      <c r="V120"/>
    </row>
    <row r="121" spans="1:22" ht="20.25" customHeight="1" thickTop="1" thickBot="1" x14ac:dyDescent="0.4">
      <c r="A121" s="367" t="str">
        <f t="shared" si="8"/>
        <v>332D-Pagos en el país por transporte de pasajeros o transporte internacional de carga, a compañías nacionales o extranjeras de aviación o marítimas</v>
      </c>
      <c r="B121" s="460" t="s">
        <v>780</v>
      </c>
      <c r="C121" s="461" t="s">
        <v>781</v>
      </c>
      <c r="D121" s="461">
        <v>0</v>
      </c>
      <c r="E121" s="491">
        <f t="shared" si="9"/>
        <v>0</v>
      </c>
      <c r="G121" s="441" t="s">
        <v>178</v>
      </c>
      <c r="H121" s="442" t="s">
        <v>179</v>
      </c>
      <c r="I121" s="443" t="str">
        <f t="shared" si="13"/>
        <v>03-CHEQUE CERTIFICADO</v>
      </c>
      <c r="N121" s="437" t="s">
        <v>209</v>
      </c>
      <c r="O121" s="438" t="s">
        <v>210</v>
      </c>
      <c r="P121" s="439" t="str">
        <f t="shared" si="12"/>
        <v>107-CUBA</v>
      </c>
      <c r="Q121" s="440" t="s">
        <v>210</v>
      </c>
      <c r="V121"/>
    </row>
    <row r="122" spans="1:22" ht="20.25" customHeight="1" thickTop="1" thickBot="1" x14ac:dyDescent="0.4">
      <c r="A122" s="367" t="str">
        <f t="shared" si="8"/>
        <v>332E-Valores entregados por las cooperativas de transporte a sus socios</v>
      </c>
      <c r="B122" s="460" t="s">
        <v>782</v>
      </c>
      <c r="C122" s="461" t="s">
        <v>783</v>
      </c>
      <c r="D122" s="461">
        <v>0</v>
      </c>
      <c r="E122" s="491">
        <f t="shared" si="9"/>
        <v>0</v>
      </c>
      <c r="F122" s="444"/>
      <c r="G122" s="441" t="s">
        <v>180</v>
      </c>
      <c r="H122" s="442" t="s">
        <v>61</v>
      </c>
      <c r="I122" s="443" t="str">
        <f t="shared" si="13"/>
        <v>04-CHEQUE DE GERENCIA</v>
      </c>
      <c r="N122" s="437" t="s">
        <v>211</v>
      </c>
      <c r="O122" s="438" t="s">
        <v>212</v>
      </c>
      <c r="P122" s="439" t="str">
        <f t="shared" si="12"/>
        <v>108-CHILE</v>
      </c>
      <c r="Q122" s="440" t="s">
        <v>212</v>
      </c>
      <c r="V122"/>
    </row>
    <row r="123" spans="1:22" ht="20.25" customHeight="1" thickTop="1" thickBot="1" x14ac:dyDescent="0.4">
      <c r="A123" s="367" t="str">
        <f t="shared" si="8"/>
        <v>332F-Compraventa de divisas distintas al dólar de los Estados Unidos de América</v>
      </c>
      <c r="B123" s="460" t="s">
        <v>784</v>
      </c>
      <c r="C123" s="461" t="s">
        <v>785</v>
      </c>
      <c r="D123" s="461">
        <v>0</v>
      </c>
      <c r="E123" s="491">
        <f t="shared" si="9"/>
        <v>0</v>
      </c>
      <c r="F123" s="436"/>
      <c r="G123" s="441" t="s">
        <v>181</v>
      </c>
      <c r="H123" s="442" t="s">
        <v>90</v>
      </c>
      <c r="I123" s="443" t="str">
        <f t="shared" si="13"/>
        <v>05-CHEQUE DEL EXTERIOR</v>
      </c>
      <c r="N123" s="437" t="s">
        <v>213</v>
      </c>
      <c r="O123" s="438">
        <v>107</v>
      </c>
      <c r="P123" s="439" t="str">
        <f t="shared" si="12"/>
        <v>107-ANGUILA</v>
      </c>
      <c r="Q123" s="440">
        <v>107</v>
      </c>
      <c r="V123"/>
    </row>
    <row r="124" spans="1:22" ht="20.25" customHeight="1" thickTop="1" thickBot="1" x14ac:dyDescent="0.4">
      <c r="A124" s="367" t="str">
        <f t="shared" si="8"/>
        <v xml:space="preserve">332G-Pagos con tarjeta de crédito </v>
      </c>
      <c r="B124" s="460" t="s">
        <v>833</v>
      </c>
      <c r="C124" s="461" t="s">
        <v>786</v>
      </c>
      <c r="D124" s="461">
        <v>0</v>
      </c>
      <c r="E124" s="491">
        <f t="shared" si="9"/>
        <v>0</v>
      </c>
      <c r="F124" s="436"/>
      <c r="G124" s="441" t="s">
        <v>811</v>
      </c>
      <c r="H124" s="442" t="s">
        <v>62</v>
      </c>
      <c r="I124" s="443" t="str">
        <f t="shared" si="13"/>
        <v>06-DÉBITO DE CUENTA</v>
      </c>
      <c r="N124" s="437" t="s">
        <v>214</v>
      </c>
      <c r="O124" s="438" t="s">
        <v>215</v>
      </c>
      <c r="P124" s="439" t="str">
        <f t="shared" si="12"/>
        <v>110-ESTADOS UNIDOS</v>
      </c>
      <c r="Q124" s="440" t="s">
        <v>215</v>
      </c>
      <c r="V124"/>
    </row>
    <row r="125" spans="1:22" ht="20.25" customHeight="1" thickTop="1" thickBot="1" x14ac:dyDescent="0.4">
      <c r="A125" s="367" t="str">
        <f t="shared" si="8"/>
        <v>332H-Pago al exterior tarjeta de crédito reportada por la Emisora de tarjeta de crédito, solo recap</v>
      </c>
      <c r="B125" s="460" t="s">
        <v>834</v>
      </c>
      <c r="C125" s="461" t="s">
        <v>787</v>
      </c>
      <c r="D125" s="461">
        <v>0</v>
      </c>
      <c r="E125" s="491">
        <f t="shared" si="9"/>
        <v>0</v>
      </c>
      <c r="G125" s="441" t="s">
        <v>182</v>
      </c>
      <c r="H125" s="442" t="s">
        <v>82</v>
      </c>
      <c r="I125" s="443" t="str">
        <f t="shared" si="13"/>
        <v>07-TRANSFERENCIA PROPIO BANCO</v>
      </c>
      <c r="N125" s="437" t="s">
        <v>216</v>
      </c>
      <c r="O125" s="438" t="s">
        <v>217</v>
      </c>
      <c r="P125" s="439" t="str">
        <f t="shared" si="12"/>
        <v>111-GUATEMALA</v>
      </c>
      <c r="Q125" s="440" t="s">
        <v>217</v>
      </c>
      <c r="V125"/>
    </row>
    <row r="126" spans="1:22" ht="20.25" customHeight="1" thickTop="1" thickBot="1" x14ac:dyDescent="0.4">
      <c r="A126" s="367" t="str">
        <f t="shared" si="8"/>
        <v>332I-Pago a través de convenio de debito (Clientes IFI`s)</v>
      </c>
      <c r="B126" s="460" t="s">
        <v>921</v>
      </c>
      <c r="C126" s="461" t="s">
        <v>922</v>
      </c>
      <c r="D126" s="461">
        <v>0</v>
      </c>
      <c r="E126" s="491">
        <f t="shared" si="9"/>
        <v>0</v>
      </c>
      <c r="G126" s="441" t="s">
        <v>183</v>
      </c>
      <c r="H126" s="442" t="s">
        <v>184</v>
      </c>
      <c r="I126" s="443" t="str">
        <f t="shared" si="13"/>
        <v>08-TRANSFERENCIA OTRO BANCO NACIONAL</v>
      </c>
      <c r="N126" s="437" t="s">
        <v>218</v>
      </c>
      <c r="O126" s="438" t="s">
        <v>219</v>
      </c>
      <c r="P126" s="439" t="str">
        <f t="shared" si="12"/>
        <v>112-HAITI</v>
      </c>
      <c r="Q126" s="440" t="s">
        <v>219</v>
      </c>
      <c r="V126"/>
    </row>
    <row r="127" spans="1:22" ht="20.25" customHeight="1" thickTop="1" thickBot="1" x14ac:dyDescent="0.4">
      <c r="A127" s="367" t="str">
        <f t="shared" si="8"/>
        <v>333-Enajenación de derechos representativos de capital y otros derechos cotizados en bolsa ecuatoriana</v>
      </c>
      <c r="B127" s="460">
        <v>333</v>
      </c>
      <c r="C127" s="461" t="s">
        <v>824</v>
      </c>
      <c r="D127" s="461" t="s">
        <v>1295</v>
      </c>
      <c r="E127" s="491" t="str">
        <f t="shared" si="9"/>
        <v>el 0,2% o según art 36 LRTI literal a)</v>
      </c>
      <c r="G127" s="441" t="s">
        <v>185</v>
      </c>
      <c r="H127" s="442" t="s">
        <v>1091</v>
      </c>
      <c r="I127" s="443" t="str">
        <f t="shared" si="13"/>
        <v>09-TRANSFERENCIA  BANCO EXTERIOR</v>
      </c>
      <c r="N127" s="437" t="s">
        <v>220</v>
      </c>
      <c r="O127" s="438" t="s">
        <v>221</v>
      </c>
      <c r="P127" s="439" t="str">
        <f t="shared" si="12"/>
        <v>113-HONDURAS</v>
      </c>
      <c r="Q127" s="440" t="s">
        <v>221</v>
      </c>
      <c r="V127"/>
    </row>
    <row r="128" spans="1:22" ht="20.25" customHeight="1" thickTop="1" thickBot="1" x14ac:dyDescent="0.4">
      <c r="A128" s="367" t="str">
        <f t="shared" si="8"/>
        <v>334-Enajenación de derechos representativos de capital y otros derechos no cotizados en bolsa ecuatoriana</v>
      </c>
      <c r="B128" s="460">
        <v>334</v>
      </c>
      <c r="C128" s="461" t="s">
        <v>825</v>
      </c>
      <c r="D128" s="461">
        <v>1</v>
      </c>
      <c r="E128" s="491">
        <f t="shared" si="9"/>
        <v>1</v>
      </c>
      <c r="G128" s="441" t="s">
        <v>812</v>
      </c>
      <c r="H128" s="442" t="s">
        <v>186</v>
      </c>
      <c r="I128" s="443" t="str">
        <f t="shared" si="13"/>
        <v>10-TARJETA DE CRÉDITO NACIONAL</v>
      </c>
      <c r="N128" s="437" t="s">
        <v>222</v>
      </c>
      <c r="O128" s="438" t="s">
        <v>223</v>
      </c>
      <c r="P128" s="439" t="str">
        <f t="shared" si="12"/>
        <v>114-JAMAICA</v>
      </c>
      <c r="Q128" s="440" t="s">
        <v>223</v>
      </c>
      <c r="V128"/>
    </row>
    <row r="129" spans="1:22" ht="20.25" customHeight="1" thickTop="1" thickBot="1" x14ac:dyDescent="0.4">
      <c r="A129" s="367" t="str">
        <f t="shared" si="8"/>
        <v>335-Loterías, rifas, apuestas y similares</v>
      </c>
      <c r="B129" s="460">
        <v>335</v>
      </c>
      <c r="C129" s="461" t="s">
        <v>1296</v>
      </c>
      <c r="D129" s="461">
        <v>15</v>
      </c>
      <c r="E129" s="491">
        <f t="shared" si="9"/>
        <v>15</v>
      </c>
      <c r="G129" s="441" t="s">
        <v>813</v>
      </c>
      <c r="H129" s="442" t="s">
        <v>92</v>
      </c>
      <c r="I129" s="443" t="str">
        <f t="shared" si="13"/>
        <v>11-TARJETA DE CRÉDITO INTERNACIONAL</v>
      </c>
      <c r="N129" s="437" t="s">
        <v>224</v>
      </c>
      <c r="O129" s="438" t="s">
        <v>225</v>
      </c>
      <c r="P129" s="439" t="str">
        <f t="shared" si="12"/>
        <v>115-MALVINAS  ISLAS</v>
      </c>
      <c r="Q129" s="440" t="s">
        <v>225</v>
      </c>
      <c r="V129"/>
    </row>
    <row r="130" spans="1:22" ht="20.25" customHeight="1" thickTop="1" thickBot="1" x14ac:dyDescent="0.4">
      <c r="A130" s="367" t="str">
        <f t="shared" si="8"/>
        <v>336-Venta de combustibles a comercializadoras</v>
      </c>
      <c r="B130" s="460">
        <v>336</v>
      </c>
      <c r="C130" s="461" t="s">
        <v>1297</v>
      </c>
      <c r="D130" s="461" t="s">
        <v>774</v>
      </c>
      <c r="E130" s="491" t="str">
        <f t="shared" si="9"/>
        <v>2/mil</v>
      </c>
      <c r="G130" s="441" t="s">
        <v>187</v>
      </c>
      <c r="H130" s="442" t="s">
        <v>108</v>
      </c>
      <c r="I130" s="443" t="str">
        <f t="shared" si="13"/>
        <v>12-GIRO</v>
      </c>
      <c r="N130" s="437" t="s">
        <v>226</v>
      </c>
      <c r="O130" s="438" t="s">
        <v>227</v>
      </c>
      <c r="P130" s="439" t="str">
        <f t="shared" si="12"/>
        <v>116-MEXICO</v>
      </c>
      <c r="Q130" s="440" t="s">
        <v>227</v>
      </c>
      <c r="V130"/>
    </row>
    <row r="131" spans="1:22" ht="20.25" customHeight="1" thickTop="1" thickBot="1" x14ac:dyDescent="0.4">
      <c r="A131" s="367" t="str">
        <f t="shared" si="8"/>
        <v>337-Venta de combustibles a distribuidores</v>
      </c>
      <c r="B131" s="460">
        <v>337</v>
      </c>
      <c r="C131" s="461" t="s">
        <v>1298</v>
      </c>
      <c r="D131" s="461" t="s">
        <v>775</v>
      </c>
      <c r="E131" s="491" t="str">
        <f t="shared" si="9"/>
        <v>3/mil</v>
      </c>
      <c r="F131" s="436"/>
      <c r="G131" s="441" t="s">
        <v>188</v>
      </c>
      <c r="H131" s="442" t="s">
        <v>189</v>
      </c>
      <c r="I131" s="443" t="str">
        <f t="shared" si="13"/>
        <v>13-DEPOSITO EN CUENTA (CORRIENTE/AHORROS)</v>
      </c>
      <c r="N131" s="437" t="s">
        <v>228</v>
      </c>
      <c r="O131" s="438" t="s">
        <v>229</v>
      </c>
      <c r="P131" s="439" t="str">
        <f t="shared" si="12"/>
        <v>117-NICARAGUA</v>
      </c>
      <c r="Q131" s="440" t="s">
        <v>229</v>
      </c>
      <c r="V131"/>
    </row>
    <row r="132" spans="1:22" ht="20.25" customHeight="1" thickTop="1" thickBot="1" x14ac:dyDescent="0.4">
      <c r="A132" s="367" t="str">
        <f t="shared" si="8"/>
        <v>338-Compra local de banano a productor</v>
      </c>
      <c r="B132" s="460">
        <v>338</v>
      </c>
      <c r="C132" s="461" t="s">
        <v>32</v>
      </c>
      <c r="D132" s="461" t="s">
        <v>1064</v>
      </c>
      <c r="E132" s="491" t="str">
        <f t="shared" ref="E132:E186" si="14">D132</f>
        <v>De acuerdo a tabla progresiva  del numeral a) de la disposición transitoria primera de la Ley de Incentivos a la Producción y Prevención Fraude Fiscal  .</v>
      </c>
      <c r="F132" s="436"/>
      <c r="G132" s="441" t="s">
        <v>190</v>
      </c>
      <c r="H132" s="442" t="s">
        <v>191</v>
      </c>
      <c r="I132" s="443" t="str">
        <f t="shared" si="13"/>
        <v>14-ENDOSO DE INVERSIÒN</v>
      </c>
      <c r="N132" s="437" t="s">
        <v>230</v>
      </c>
      <c r="O132" s="438" t="s">
        <v>231</v>
      </c>
      <c r="P132" s="439" t="str">
        <f t="shared" si="12"/>
        <v>118-PANAMA</v>
      </c>
      <c r="Q132" s="440" t="s">
        <v>231</v>
      </c>
      <c r="V132"/>
    </row>
    <row r="133" spans="1:22" ht="20.25" customHeight="1" thickTop="1" thickBot="1" x14ac:dyDescent="0.4">
      <c r="A133" s="367" t="str">
        <f t="shared" ref="A133:A193" si="15">B133&amp;"-"&amp;C133</f>
        <v>339-Liquidación impuesto único a la venta local de banano de producción propia</v>
      </c>
      <c r="B133" s="460">
        <v>339</v>
      </c>
      <c r="C133" s="461" t="s">
        <v>826</v>
      </c>
      <c r="D133" s="461" t="s">
        <v>843</v>
      </c>
      <c r="E133" s="491" t="str">
        <f t="shared" si="14"/>
        <v>hasta el 100%</v>
      </c>
      <c r="F133" s="436"/>
      <c r="G133" s="441" t="s">
        <v>814</v>
      </c>
      <c r="H133" s="442" t="s">
        <v>91</v>
      </c>
      <c r="I133" s="443" t="str">
        <f t="shared" si="13"/>
        <v>15-COMPENSACIÓN DE DEUDAS</v>
      </c>
      <c r="N133" s="437" t="s">
        <v>232</v>
      </c>
      <c r="O133" s="438" t="s">
        <v>233</v>
      </c>
      <c r="P133" s="439" t="str">
        <f t="shared" si="12"/>
        <v>119-PARAGUAY</v>
      </c>
      <c r="Q133" s="440" t="s">
        <v>233</v>
      </c>
    </row>
    <row r="134" spans="1:22" ht="20.25" customHeight="1" thickTop="1" thickBot="1" x14ac:dyDescent="0.4">
      <c r="A134" s="367" t="str">
        <f t="shared" si="15"/>
        <v>340-Impuesto único a la exportación de banano de producción propia - componente 1</v>
      </c>
      <c r="B134" s="460">
        <v>340</v>
      </c>
      <c r="C134" s="461" t="s">
        <v>827</v>
      </c>
      <c r="D134" s="461" t="s">
        <v>1065</v>
      </c>
      <c r="E134" s="491" t="str">
        <f t="shared" si="14"/>
        <v xml:space="preserve">De acuerdo a tabla progresiva  del numeral a) de la disposición transitoria primera de la Ley de Incentivos a la Producción y Prevención Fraude Fiscal  . </v>
      </c>
      <c r="F134" s="436"/>
      <c r="G134" s="445" t="s">
        <v>1092</v>
      </c>
      <c r="H134" s="367" t="s">
        <v>93</v>
      </c>
      <c r="I134" s="443" t="str">
        <f t="shared" si="13"/>
        <v>16-TARJETA DE DÉBITO</v>
      </c>
      <c r="N134" s="437" t="s">
        <v>234</v>
      </c>
      <c r="O134" s="438" t="s">
        <v>235</v>
      </c>
      <c r="P134" s="439" t="str">
        <f t="shared" si="12"/>
        <v>120-PERU</v>
      </c>
      <c r="Q134" s="440" t="s">
        <v>235</v>
      </c>
    </row>
    <row r="135" spans="1:22" ht="20.25" customHeight="1" thickTop="1" thickBot="1" x14ac:dyDescent="0.4">
      <c r="A135" s="367" t="str">
        <f t="shared" si="15"/>
        <v>341-Impuesto único a la exportación de banano de producción propia - componente 2</v>
      </c>
      <c r="B135" s="460">
        <v>341</v>
      </c>
      <c r="C135" s="461" t="s">
        <v>828</v>
      </c>
      <c r="D135" s="461" t="s">
        <v>1066</v>
      </c>
      <c r="E135" s="491" t="str">
        <f t="shared" si="14"/>
        <v>De acuerdo a tabla progresiva  del numeral c) de la disposición transitoria primera de la Ley de Incentivos a la Producción y Prevención Fraude Fiscal  . De 1,25% a 1,5%. 
Si hay la marca de "relacionada" no puede ser menor al 2%</v>
      </c>
      <c r="F135" s="444"/>
      <c r="G135" s="367" t="s">
        <v>1093</v>
      </c>
      <c r="H135" s="367" t="s">
        <v>1072</v>
      </c>
      <c r="I135" s="384" t="str">
        <f t="shared" si="13"/>
        <v>17-DINERO ELECTRÓNICO</v>
      </c>
      <c r="N135" s="437" t="s">
        <v>236</v>
      </c>
      <c r="O135" s="438" t="s">
        <v>237</v>
      </c>
      <c r="P135" s="439" t="str">
        <f t="shared" si="12"/>
        <v>121-PUERTO RICO</v>
      </c>
      <c r="Q135" s="440" t="s">
        <v>237</v>
      </c>
    </row>
    <row r="136" spans="1:22" ht="20.25" customHeight="1" thickTop="1" thickBot="1" x14ac:dyDescent="0.4">
      <c r="A136" s="367" t="str">
        <f t="shared" si="15"/>
        <v>342-Impuesto único a la exportación de banano producido por terceros</v>
      </c>
      <c r="B136" s="460">
        <v>342</v>
      </c>
      <c r="C136" s="461" t="s">
        <v>829</v>
      </c>
      <c r="D136" s="461" t="s">
        <v>1067</v>
      </c>
      <c r="E136" s="491" t="str">
        <f t="shared" si="14"/>
        <v>1,75%. 
Si hay la marca de "relacionada" no puede ser menor al 2%</v>
      </c>
      <c r="F136" s="444"/>
      <c r="G136" s="367" t="s">
        <v>1094</v>
      </c>
      <c r="H136" s="367" t="s">
        <v>1073</v>
      </c>
      <c r="I136" s="384" t="str">
        <f t="shared" si="13"/>
        <v>18-TARJETA PREPAGO</v>
      </c>
      <c r="N136" s="437" t="s">
        <v>238</v>
      </c>
      <c r="O136" s="438" t="s">
        <v>239</v>
      </c>
      <c r="P136" s="439" t="str">
        <f t="shared" si="12"/>
        <v>122-REPUBLICA DOMINICANA</v>
      </c>
      <c r="Q136" s="440" t="s">
        <v>239</v>
      </c>
    </row>
    <row r="137" spans="1:22" ht="20.25" customHeight="1" thickTop="1" thickBot="1" x14ac:dyDescent="0.4">
      <c r="A137" s="367" t="str">
        <f t="shared" si="15"/>
        <v>343-Otras retenciones aplicables el 1%</v>
      </c>
      <c r="B137" s="460">
        <v>343</v>
      </c>
      <c r="C137" s="461" t="s">
        <v>1299</v>
      </c>
      <c r="D137" s="461">
        <v>1</v>
      </c>
      <c r="E137" s="491">
        <f t="shared" si="14"/>
        <v>1</v>
      </c>
      <c r="F137" s="444"/>
      <c r="G137" s="367" t="s">
        <v>1095</v>
      </c>
      <c r="H137" s="367" t="s">
        <v>1074</v>
      </c>
      <c r="I137" s="384" t="str">
        <f t="shared" si="13"/>
        <v>19-TARJETA DE CRÉDITO</v>
      </c>
      <c r="N137" s="437" t="s">
        <v>240</v>
      </c>
      <c r="O137" s="438" t="s">
        <v>241</v>
      </c>
      <c r="P137" s="439" t="str">
        <f t="shared" si="12"/>
        <v>123-EL SALVADOR</v>
      </c>
      <c r="Q137" s="440" t="s">
        <v>241</v>
      </c>
    </row>
    <row r="138" spans="1:22" ht="20.25" customHeight="1" thickTop="1" thickBot="1" x14ac:dyDescent="0.4">
      <c r="A138" s="367" t="str">
        <f t="shared" si="15"/>
        <v>343A-Energía eléctrica</v>
      </c>
      <c r="B138" s="460" t="s">
        <v>835</v>
      </c>
      <c r="C138" s="461" t="s">
        <v>1300</v>
      </c>
      <c r="D138" s="461">
        <v>1</v>
      </c>
      <c r="E138" s="491">
        <f t="shared" si="14"/>
        <v>1</v>
      </c>
      <c r="F138" s="436"/>
      <c r="G138" s="367" t="s">
        <v>1096</v>
      </c>
      <c r="H138" s="367" t="s">
        <v>1075</v>
      </c>
      <c r="I138" s="384" t="str">
        <f t="shared" si="13"/>
        <v>20-OTROS CON UTILIZACION DEL SISTEMA FINANCIERO</v>
      </c>
      <c r="N138" s="437" t="s">
        <v>242</v>
      </c>
      <c r="O138" s="438" t="s">
        <v>243</v>
      </c>
      <c r="P138" s="439" t="str">
        <f t="shared" si="12"/>
        <v>124-TRINIDAD Y TOBAGO</v>
      </c>
      <c r="Q138" s="440" t="s">
        <v>243</v>
      </c>
    </row>
    <row r="139" spans="1:22" ht="20.25" customHeight="1" thickTop="1" thickBot="1" x14ac:dyDescent="0.4">
      <c r="A139" s="367" t="str">
        <f t="shared" si="15"/>
        <v>343B-Actividades de construcción de obra material inmueble, urbanización, lotización o actividades similares</v>
      </c>
      <c r="B139" s="460" t="s">
        <v>836</v>
      </c>
      <c r="C139" s="461" t="s">
        <v>1301</v>
      </c>
      <c r="D139" s="461">
        <v>1</v>
      </c>
      <c r="E139" s="491">
        <f t="shared" si="14"/>
        <v>1</v>
      </c>
      <c r="F139" s="436"/>
      <c r="G139" s="431" t="s">
        <v>1097</v>
      </c>
      <c r="H139" s="431">
        <v>21</v>
      </c>
      <c r="I139" s="446" t="str">
        <f t="shared" si="13"/>
        <v>21-ENDOSO DE TÍTULOS</v>
      </c>
      <c r="N139" s="437" t="s">
        <v>244</v>
      </c>
      <c r="O139" s="438" t="s">
        <v>245</v>
      </c>
      <c r="P139" s="439" t="str">
        <f t="shared" si="12"/>
        <v>125-URUGUAY</v>
      </c>
      <c r="Q139" s="440" t="s">
        <v>245</v>
      </c>
    </row>
    <row r="140" spans="1:22" ht="20.25" customHeight="1" thickTop="1" thickBot="1" x14ac:dyDescent="0.4">
      <c r="A140" s="367" t="str">
        <f t="shared" si="15"/>
        <v>343C-Impuesto Redimible a las botellas plásticas - IRBP</v>
      </c>
      <c r="B140" s="460" t="s">
        <v>1302</v>
      </c>
      <c r="C140" s="461" t="s">
        <v>1303</v>
      </c>
      <c r="D140" s="461">
        <v>1</v>
      </c>
      <c r="E140" s="491">
        <f t="shared" si="14"/>
        <v>1</v>
      </c>
      <c r="F140" s="436"/>
      <c r="N140" s="437" t="s">
        <v>246</v>
      </c>
      <c r="O140" s="438" t="s">
        <v>247</v>
      </c>
      <c r="P140" s="439" t="str">
        <f t="shared" si="12"/>
        <v>126-VENEZUELA</v>
      </c>
      <c r="Q140" s="440" t="s">
        <v>247</v>
      </c>
    </row>
    <row r="141" spans="1:22" ht="20.25" customHeight="1" thickTop="1" thickBot="1" x14ac:dyDescent="0.4">
      <c r="A141" s="367" t="str">
        <f t="shared" si="15"/>
        <v>344-Otras retenciones aplicables el 2%</v>
      </c>
      <c r="B141" s="460">
        <v>344</v>
      </c>
      <c r="C141" s="461" t="s">
        <v>170</v>
      </c>
      <c r="D141" s="461">
        <v>2</v>
      </c>
      <c r="E141" s="491">
        <f t="shared" si="14"/>
        <v>2</v>
      </c>
      <c r="F141" s="436"/>
      <c r="N141" s="437" t="s">
        <v>248</v>
      </c>
      <c r="O141" s="438" t="s">
        <v>249</v>
      </c>
      <c r="P141" s="439" t="str">
        <f t="shared" si="12"/>
        <v>127-CURAZAO</v>
      </c>
      <c r="Q141" s="440" t="s">
        <v>249</v>
      </c>
    </row>
    <row r="142" spans="1:22" ht="20.25" customHeight="1" thickTop="1" thickBot="1" x14ac:dyDescent="0.4">
      <c r="A142" s="367" t="str">
        <f t="shared" si="15"/>
        <v>344A-Pago local tarjeta de crédito /débito reportada por la Emisora de tarjeta de crédito / entidades del sistema financiero</v>
      </c>
      <c r="B142" s="460" t="s">
        <v>788</v>
      </c>
      <c r="C142" s="461" t="s">
        <v>1304</v>
      </c>
      <c r="D142" s="461">
        <v>2</v>
      </c>
      <c r="E142" s="491">
        <f t="shared" si="14"/>
        <v>2</v>
      </c>
      <c r="N142" s="437" t="s">
        <v>250</v>
      </c>
      <c r="O142" s="438" t="s">
        <v>251</v>
      </c>
      <c r="P142" s="439" t="str">
        <f t="shared" si="12"/>
        <v>129-BAHAMAS</v>
      </c>
      <c r="Q142" s="440" t="s">
        <v>251</v>
      </c>
    </row>
    <row r="143" spans="1:22" ht="20.25" customHeight="1" thickTop="1" thickBot="1" x14ac:dyDescent="0.4">
      <c r="A143" s="367" t="str">
        <f t="shared" si="15"/>
        <v>344B-Adquisición de sustancias minerales dentro del territorio nacional</v>
      </c>
      <c r="B143" s="460" t="s">
        <v>1305</v>
      </c>
      <c r="C143" s="461" t="s">
        <v>1306</v>
      </c>
      <c r="D143" s="461">
        <v>2</v>
      </c>
      <c r="E143" s="491">
        <f t="shared" si="14"/>
        <v>2</v>
      </c>
      <c r="N143" s="437" t="s">
        <v>252</v>
      </c>
      <c r="O143" s="438" t="s">
        <v>253</v>
      </c>
      <c r="P143" s="439" t="str">
        <f t="shared" si="12"/>
        <v>130-BARBADOS</v>
      </c>
      <c r="Q143" s="440" t="s">
        <v>253</v>
      </c>
    </row>
    <row r="144" spans="1:22" ht="20.25" customHeight="1" thickTop="1" thickBot="1" x14ac:dyDescent="0.4">
      <c r="A144" s="367" t="str">
        <f t="shared" si="15"/>
        <v>345-Otras retenciones aplicables el 8%</v>
      </c>
      <c r="B144" s="460">
        <v>345</v>
      </c>
      <c r="C144" s="461" t="s">
        <v>1307</v>
      </c>
      <c r="D144" s="461">
        <v>8</v>
      </c>
      <c r="E144" s="491">
        <f t="shared" si="14"/>
        <v>8</v>
      </c>
      <c r="N144" s="437" t="s">
        <v>254</v>
      </c>
      <c r="O144" s="438" t="s">
        <v>255</v>
      </c>
      <c r="P144" s="439" t="str">
        <f t="shared" si="12"/>
        <v>131-GRANADA</v>
      </c>
      <c r="Q144" s="440" t="s">
        <v>255</v>
      </c>
    </row>
    <row r="145" spans="1:17" customFormat="1" ht="20.25" customHeight="1" thickTop="1" thickBot="1" x14ac:dyDescent="0.4">
      <c r="A145" s="367" t="str">
        <f t="shared" si="15"/>
        <v xml:space="preserve">346-Otras retenciones aplicables a otros porcentajes </v>
      </c>
      <c r="B145" s="460">
        <v>346</v>
      </c>
      <c r="C145" s="461" t="s">
        <v>1308</v>
      </c>
      <c r="D145" s="461" t="s">
        <v>1309</v>
      </c>
      <c r="E145" s="491" t="str">
        <f t="shared" si="14"/>
        <v>varios porcentajes</v>
      </c>
      <c r="I145" s="47"/>
      <c r="N145" s="437" t="s">
        <v>256</v>
      </c>
      <c r="O145" s="438" t="s">
        <v>257</v>
      </c>
      <c r="P145" s="439" t="str">
        <f t="shared" si="12"/>
        <v>132-GUYANA</v>
      </c>
      <c r="Q145" s="440" t="s">
        <v>257</v>
      </c>
    </row>
    <row r="146" spans="1:17" customFormat="1" ht="20.25" customHeight="1" thickTop="1" thickBot="1" x14ac:dyDescent="0.4">
      <c r="A146" s="367" t="str">
        <f t="shared" si="15"/>
        <v xml:space="preserve">346A-Otras ganancias de capital distintas de enajenación de derechos representativos de capital </v>
      </c>
      <c r="B146" s="460" t="s">
        <v>837</v>
      </c>
      <c r="C146" s="461" t="s">
        <v>1310</v>
      </c>
      <c r="D146" s="461" t="s">
        <v>1309</v>
      </c>
      <c r="E146" s="491" t="str">
        <f t="shared" si="14"/>
        <v>varios porcentajes</v>
      </c>
      <c r="I146" s="47"/>
      <c r="N146" s="437" t="s">
        <v>258</v>
      </c>
      <c r="O146" s="438" t="s">
        <v>259</v>
      </c>
      <c r="P146" s="439" t="str">
        <f t="shared" si="12"/>
        <v>133-SURINAM</v>
      </c>
      <c r="Q146" s="440" t="s">
        <v>259</v>
      </c>
    </row>
    <row r="147" spans="1:17" customFormat="1" ht="20.25" customHeight="1" thickTop="1" thickBot="1" x14ac:dyDescent="0.4">
      <c r="A147" s="367" t="str">
        <f t="shared" si="15"/>
        <v xml:space="preserve">346B-Donaciones en dinero -Impuesto a la donaciones </v>
      </c>
      <c r="B147" s="460" t="s">
        <v>1311</v>
      </c>
      <c r="C147" s="461" t="s">
        <v>1068</v>
      </c>
      <c r="D147" s="461" t="s">
        <v>1312</v>
      </c>
      <c r="E147" s="491" t="str">
        <f t="shared" si="14"/>
        <v>Según art 36 LRTI literal d)</v>
      </c>
      <c r="I147" s="47"/>
      <c r="N147" s="437" t="s">
        <v>260</v>
      </c>
      <c r="O147" s="438" t="s">
        <v>261</v>
      </c>
      <c r="P147" s="439" t="str">
        <f t="shared" si="12"/>
        <v>134-ANTIGUA Y BARBUDA</v>
      </c>
      <c r="Q147" s="440" t="s">
        <v>261</v>
      </c>
    </row>
    <row r="148" spans="1:17" customFormat="1" ht="20.25" customHeight="1" thickTop="1" thickBot="1" x14ac:dyDescent="0.4">
      <c r="A148" s="367" t="str">
        <f t="shared" si="15"/>
        <v>346C-Retención a cargo del propio sujeto pasivo por la exportación de concentrados y/o elementos metálicos</v>
      </c>
      <c r="B148" s="460" t="s">
        <v>1313</v>
      </c>
      <c r="C148" s="461" t="s">
        <v>1069</v>
      </c>
      <c r="D148" s="461" t="s">
        <v>1314</v>
      </c>
      <c r="E148" s="491" t="str">
        <f t="shared" si="14"/>
        <v xml:space="preserve"> 0 ó 10</v>
      </c>
      <c r="I148" s="47"/>
      <c r="N148" s="437" t="s">
        <v>262</v>
      </c>
      <c r="O148" s="438" t="s">
        <v>263</v>
      </c>
      <c r="P148" s="439" t="str">
        <f t="shared" si="12"/>
        <v>135-BELICE</v>
      </c>
      <c r="Q148" s="440" t="s">
        <v>263</v>
      </c>
    </row>
    <row r="149" spans="1:17" customFormat="1" ht="20.25" customHeight="1" thickTop="1" thickBot="1" x14ac:dyDescent="0.4">
      <c r="A149" s="367" t="str">
        <f t="shared" si="15"/>
        <v>346D-Retención a cargo del propio sujeto pasivo por la comercialización de productos forestales</v>
      </c>
      <c r="B149" s="460" t="s">
        <v>1315</v>
      </c>
      <c r="C149" s="461" t="s">
        <v>1070</v>
      </c>
      <c r="D149" s="461" t="s">
        <v>1314</v>
      </c>
      <c r="E149" s="491" t="str">
        <f t="shared" si="14"/>
        <v xml:space="preserve"> 0 ó 10</v>
      </c>
      <c r="I149" s="47"/>
      <c r="N149" s="437" t="s">
        <v>264</v>
      </c>
      <c r="O149" s="438" t="s">
        <v>265</v>
      </c>
      <c r="P149" s="439" t="str">
        <f t="shared" si="12"/>
        <v>136-DOMINICA</v>
      </c>
      <c r="Q149" s="440" t="s">
        <v>265</v>
      </c>
    </row>
    <row r="150" spans="1:17" customFormat="1" ht="20.25" customHeight="1" thickTop="1" thickBot="1" x14ac:dyDescent="0.4">
      <c r="A150" s="367" t="str">
        <f t="shared" si="15"/>
        <v>500-Pago a no residentes - Rentas Inmobiliarias</v>
      </c>
      <c r="B150" s="460">
        <v>500</v>
      </c>
      <c r="C150" s="461" t="s">
        <v>1316</v>
      </c>
      <c r="D150" s="461" t="s">
        <v>1317</v>
      </c>
      <c r="E150" s="491" t="str">
        <f t="shared" si="14"/>
        <v>25 ó 35</v>
      </c>
      <c r="I150" s="47"/>
      <c r="N150" s="437" t="s">
        <v>266</v>
      </c>
      <c r="O150" s="438" t="s">
        <v>267</v>
      </c>
      <c r="P150" s="439" t="str">
        <f t="shared" si="12"/>
        <v>137-SAN CRISTOBAL Y NEVIS</v>
      </c>
      <c r="Q150" s="440" t="s">
        <v>267</v>
      </c>
    </row>
    <row r="151" spans="1:17" customFormat="1" ht="20.25" customHeight="1" thickTop="1" thickBot="1" x14ac:dyDescent="0.4">
      <c r="A151" s="367" t="str">
        <f t="shared" si="15"/>
        <v>501-Pago a no residentes - Beneficios/Servicios  Empresariales</v>
      </c>
      <c r="B151" s="460">
        <v>501</v>
      </c>
      <c r="C151" s="461" t="s">
        <v>1318</v>
      </c>
      <c r="D151" s="461" t="s">
        <v>1317</v>
      </c>
      <c r="E151" s="491" t="str">
        <f t="shared" si="14"/>
        <v>25 ó 35</v>
      </c>
      <c r="I151" s="47"/>
      <c r="N151" s="437" t="s">
        <v>268</v>
      </c>
      <c r="O151" s="438" t="s">
        <v>269</v>
      </c>
      <c r="P151" s="439" t="str">
        <f t="shared" si="12"/>
        <v>138-SANTA LUCIA</v>
      </c>
      <c r="Q151" s="440" t="s">
        <v>269</v>
      </c>
    </row>
    <row r="152" spans="1:17" customFormat="1" ht="20.25" customHeight="1" thickTop="1" thickBot="1" x14ac:dyDescent="0.4">
      <c r="A152" s="367" t="str">
        <f t="shared" si="15"/>
        <v>501A-Pago a no residentes - Servicios técnicos, administrativos o de consultoría y regalías</v>
      </c>
      <c r="B152" s="460" t="s">
        <v>1319</v>
      </c>
      <c r="C152" s="461" t="s">
        <v>1320</v>
      </c>
      <c r="D152" s="461" t="s">
        <v>1317</v>
      </c>
      <c r="E152" s="491" t="str">
        <f t="shared" si="14"/>
        <v>25 ó 35</v>
      </c>
      <c r="I152" s="47"/>
      <c r="N152" s="437" t="s">
        <v>270</v>
      </c>
      <c r="O152" s="438" t="s">
        <v>271</v>
      </c>
      <c r="P152" s="439" t="str">
        <f t="shared" si="12"/>
        <v>139-SAN VICENTE Y LAS GRANAD.</v>
      </c>
      <c r="Q152" s="440" t="s">
        <v>271</v>
      </c>
    </row>
    <row r="153" spans="1:17" customFormat="1" ht="20.25" customHeight="1" thickTop="1" thickBot="1" x14ac:dyDescent="0.4">
      <c r="A153" s="367" t="str">
        <f t="shared" si="15"/>
        <v>503-Pago a no residentes- Navegación Marítima y/o aérea</v>
      </c>
      <c r="B153" s="460">
        <v>503</v>
      </c>
      <c r="C153" s="461" t="s">
        <v>1321</v>
      </c>
      <c r="D153" s="461" t="s">
        <v>1322</v>
      </c>
      <c r="E153" s="491" t="str">
        <f t="shared" si="14"/>
        <v>0 ó 25 ó 35</v>
      </c>
      <c r="I153" s="47"/>
      <c r="N153" s="437" t="s">
        <v>272</v>
      </c>
      <c r="O153" s="438" t="s">
        <v>273</v>
      </c>
      <c r="P153" s="439" t="str">
        <f t="shared" si="12"/>
        <v>140-ANTILLAS HOLANDESAS</v>
      </c>
      <c r="Q153" s="440" t="s">
        <v>273</v>
      </c>
    </row>
    <row r="154" spans="1:17" customFormat="1" ht="20.25" customHeight="1" thickTop="1" thickBot="1" x14ac:dyDescent="0.4">
      <c r="A154" s="367" t="str">
        <f t="shared" si="15"/>
        <v>504-Pago a no residentes- Dividendos distribuidos a personas naturales (domicilados o no en paraiso fiscal) o a sociedades sin beneficiario efectivo persona natural residente en Ecuador (ni domiciladas en paraíso fiscal)</v>
      </c>
      <c r="B154" s="460">
        <v>504</v>
      </c>
      <c r="C154" s="461" t="s">
        <v>1367</v>
      </c>
      <c r="D154" s="461">
        <v>0</v>
      </c>
      <c r="E154" s="491">
        <f t="shared" si="14"/>
        <v>0</v>
      </c>
      <c r="I154" s="47"/>
      <c r="N154" s="437" t="s">
        <v>274</v>
      </c>
      <c r="O154" s="438" t="s">
        <v>275</v>
      </c>
      <c r="P154" s="439" t="str">
        <f t="shared" si="12"/>
        <v>141-ARUBA</v>
      </c>
      <c r="Q154" s="440" t="s">
        <v>275</v>
      </c>
    </row>
    <row r="155" spans="1:17" customFormat="1" ht="20.25" customHeight="1" thickTop="1" thickBot="1" x14ac:dyDescent="0.4">
      <c r="A155" s="367" t="str">
        <f t="shared" si="15"/>
        <v>504A-Pago al exterior - Dividendos a sociedades con beneficiario efectivo persona natural residente en el Ecuador (no domiciliada en paraísos fiscales o regímenes de menor imposición)</v>
      </c>
      <c r="B155" s="460" t="s">
        <v>790</v>
      </c>
      <c r="C155" s="461" t="s">
        <v>1368</v>
      </c>
      <c r="D155" s="461" t="s">
        <v>1293</v>
      </c>
      <c r="E155" s="491" t="str">
        <f t="shared" si="14"/>
        <v>según art 36 LRTI literal a) y  deducción de créditos tributarios por dividendos</v>
      </c>
      <c r="I155" s="47"/>
      <c r="N155" s="437" t="s">
        <v>276</v>
      </c>
      <c r="O155" s="438" t="s">
        <v>277</v>
      </c>
      <c r="P155" s="439" t="str">
        <f t="shared" si="12"/>
        <v>142-BERMUDA</v>
      </c>
      <c r="Q155" s="440" t="s">
        <v>277</v>
      </c>
    </row>
    <row r="156" spans="1:17" customFormat="1" ht="20.25" customHeight="1" thickTop="1" thickBot="1" x14ac:dyDescent="0.4">
      <c r="A156" s="367" t="str">
        <f t="shared" si="15"/>
        <v>504B-Pago a no residentes - Dividendos a fideicomisos con beneficiario efectivo persona natural residente en el Ecuador (no domiciliada en paraísos fiscales o regímenes de menor imposición)</v>
      </c>
      <c r="B156" s="460" t="s">
        <v>791</v>
      </c>
      <c r="C156" s="461" t="s">
        <v>1369</v>
      </c>
      <c r="D156" s="461" t="s">
        <v>1293</v>
      </c>
      <c r="E156" s="491" t="str">
        <f t="shared" si="14"/>
        <v>según art 36 LRTI literal a) y  deducción de créditos tributarios por dividendos</v>
      </c>
      <c r="I156" s="47"/>
      <c r="N156" s="437" t="s">
        <v>278</v>
      </c>
      <c r="O156" s="438" t="s">
        <v>279</v>
      </c>
      <c r="P156" s="439" t="str">
        <f t="shared" si="12"/>
        <v>143-GUADALUPE</v>
      </c>
      <c r="Q156" s="440" t="s">
        <v>279</v>
      </c>
    </row>
    <row r="157" spans="1:17" customFormat="1" ht="20.25" customHeight="1" thickTop="1" thickBot="1" x14ac:dyDescent="0.4">
      <c r="A157" s="367" t="str">
        <f t="shared" si="15"/>
        <v>504C-Pago a no residentes - Dividendos a sociedades domiciladas en paraísos fiscales o regímenes de menor imposición (con o sin beneficiario efectivo persona natural residente en el Ecuador)</v>
      </c>
      <c r="B157" s="460" t="s">
        <v>792</v>
      </c>
      <c r="C157" s="461" t="s">
        <v>1323</v>
      </c>
      <c r="D157" s="461">
        <v>10</v>
      </c>
      <c r="E157" s="491">
        <f t="shared" si="14"/>
        <v>10</v>
      </c>
      <c r="I157" s="47"/>
      <c r="N157" s="437" t="s">
        <v>280</v>
      </c>
      <c r="O157" s="438" t="s">
        <v>281</v>
      </c>
      <c r="P157" s="439" t="str">
        <f t="shared" si="12"/>
        <v>144-GUYANA FRANCESA</v>
      </c>
      <c r="Q157" s="440" t="s">
        <v>281</v>
      </c>
    </row>
    <row r="158" spans="1:17" customFormat="1" ht="20.25" customHeight="1" thickTop="1" thickBot="1" x14ac:dyDescent="0.4">
      <c r="A158" s="367" t="str">
        <f t="shared" si="15"/>
        <v>504D-Pago a no residentes - Dividendos a fideicomisos domiciladas en paraísos fiscales o regímenes de menor imposición (con o sin beneficiario efectivo persona natural residente en el Ecuador)</v>
      </c>
      <c r="B158" s="460" t="s">
        <v>838</v>
      </c>
      <c r="C158" s="461" t="s">
        <v>1324</v>
      </c>
      <c r="D158" s="461">
        <v>10</v>
      </c>
      <c r="E158" s="491">
        <f t="shared" si="14"/>
        <v>10</v>
      </c>
      <c r="I158" s="47"/>
      <c r="N158" s="437" t="s">
        <v>282</v>
      </c>
      <c r="O158" s="438" t="s">
        <v>283</v>
      </c>
      <c r="P158" s="439" t="str">
        <f t="shared" si="12"/>
        <v>145-ISLAS CAIMAN</v>
      </c>
      <c r="Q158" s="440" t="s">
        <v>283</v>
      </c>
    </row>
    <row r="159" spans="1:17" customFormat="1" ht="20.25" customHeight="1" thickTop="1" thickBot="1" x14ac:dyDescent="0.4">
      <c r="A159" s="367" t="str">
        <f t="shared" si="15"/>
        <v>504E-Pago a no residentes - Anticipo dividendos (no domiciliada en paraísos fiscales o regímenes de menor imposición)</v>
      </c>
      <c r="B159" s="460" t="s">
        <v>1325</v>
      </c>
      <c r="C159" s="461" t="s">
        <v>1326</v>
      </c>
      <c r="D159" s="461" t="s">
        <v>1327</v>
      </c>
      <c r="E159" s="491" t="str">
        <f t="shared" si="14"/>
        <v>22 ó 25</v>
      </c>
      <c r="I159" s="47"/>
      <c r="N159" s="437" t="s">
        <v>284</v>
      </c>
      <c r="O159" s="438" t="s">
        <v>285</v>
      </c>
      <c r="P159" s="439" t="str">
        <f t="shared" si="12"/>
        <v>146-ISLAS VIRGENES (BRITANICAS)</v>
      </c>
      <c r="Q159" s="440" t="s">
        <v>285</v>
      </c>
    </row>
    <row r="160" spans="1:17" customFormat="1" ht="20.25" customHeight="1" thickTop="1" thickBot="1" x14ac:dyDescent="0.4">
      <c r="A160" s="367" t="str">
        <f t="shared" si="15"/>
        <v>504F-Pago a no residentes - Anticipo dividendos (domiciliadas en paraísos fiscales o regímenes de menor imposición)</v>
      </c>
      <c r="B160" s="460" t="s">
        <v>839</v>
      </c>
      <c r="C160" s="461" t="s">
        <v>1328</v>
      </c>
      <c r="D160" s="461">
        <v>28</v>
      </c>
      <c r="E160" s="491">
        <f t="shared" si="14"/>
        <v>28</v>
      </c>
      <c r="I160" s="47"/>
      <c r="N160" s="437" t="s">
        <v>286</v>
      </c>
      <c r="O160" s="438" t="s">
        <v>287</v>
      </c>
      <c r="P160" s="439" t="str">
        <f t="shared" si="12"/>
        <v>147-JOHNSTON ISLA</v>
      </c>
      <c r="Q160" s="440" t="s">
        <v>287</v>
      </c>
    </row>
    <row r="161" spans="1:17" customFormat="1" ht="20.25" customHeight="1" thickTop="1" thickBot="1" x14ac:dyDescent="0.4">
      <c r="A161" s="367" t="str">
        <f t="shared" si="15"/>
        <v>504G-Pago a no residentes - Préstamos accionistas, beneficiarios o partìcipes (no domiciladas en paraísos fiscales o regímenes de menor imposición)</v>
      </c>
      <c r="B161" s="460" t="s">
        <v>840</v>
      </c>
      <c r="C161" s="461" t="s">
        <v>1329</v>
      </c>
      <c r="D161" s="461" t="s">
        <v>1327</v>
      </c>
      <c r="E161" s="491" t="str">
        <f t="shared" si="14"/>
        <v>22 ó 25</v>
      </c>
      <c r="I161" s="47"/>
      <c r="N161" s="437" t="s">
        <v>288</v>
      </c>
      <c r="O161" s="438" t="s">
        <v>289</v>
      </c>
      <c r="P161" s="439" t="str">
        <f t="shared" si="12"/>
        <v>148-MARTINICA</v>
      </c>
      <c r="Q161" s="440" t="s">
        <v>289</v>
      </c>
    </row>
    <row r="162" spans="1:17" customFormat="1" ht="20.25" customHeight="1" thickTop="1" thickBot="1" x14ac:dyDescent="0.4">
      <c r="A162" s="367" t="str">
        <f t="shared" si="15"/>
        <v>504H-Pago a no residentes - Préstamos accionistas, beneficiarios o partìcipes (domiciladas en paraísos fiscales o regímenes de menor imposición)</v>
      </c>
      <c r="B162" s="460" t="s">
        <v>841</v>
      </c>
      <c r="C162" s="461" t="s">
        <v>1330</v>
      </c>
      <c r="D162" s="461">
        <v>28</v>
      </c>
      <c r="E162" s="491">
        <f t="shared" si="14"/>
        <v>28</v>
      </c>
      <c r="I162" s="47"/>
      <c r="N162" s="437" t="s">
        <v>290</v>
      </c>
      <c r="O162" s="438" t="s">
        <v>291</v>
      </c>
      <c r="P162" s="439" t="str">
        <f t="shared" si="12"/>
        <v>149-MONTSERRAT ISLA</v>
      </c>
      <c r="Q162" s="440" t="s">
        <v>291</v>
      </c>
    </row>
    <row r="163" spans="1:17" customFormat="1" ht="20.25" customHeight="1" thickTop="1" thickBot="1" x14ac:dyDescent="0.4">
      <c r="A163" s="367" t="str">
        <f t="shared" si="15"/>
        <v>504I-Pago a no residentes - Préstamos no comerciales a partes relacionadas  (no domiciladas en paraísos fiscales o regímenes de menor imposición)</v>
      </c>
      <c r="B163" s="460" t="s">
        <v>1331</v>
      </c>
      <c r="C163" s="461" t="s">
        <v>1332</v>
      </c>
      <c r="D163" s="461" t="s">
        <v>1327</v>
      </c>
      <c r="E163" s="491" t="str">
        <f t="shared" si="14"/>
        <v>22 ó 25</v>
      </c>
      <c r="I163" s="47"/>
      <c r="N163" s="437" t="s">
        <v>292</v>
      </c>
      <c r="O163" s="438" t="s">
        <v>293</v>
      </c>
      <c r="P163" s="439" t="str">
        <f t="shared" si="12"/>
        <v>151-TURCAS  Y CAICOS ISLAS</v>
      </c>
      <c r="Q163" s="440" t="s">
        <v>293</v>
      </c>
    </row>
    <row r="164" spans="1:17" customFormat="1" ht="20.25" customHeight="1" thickTop="1" thickBot="1" x14ac:dyDescent="0.4">
      <c r="A164" s="367" t="str">
        <f t="shared" si="15"/>
        <v>504J-Pago a no residentes - Préstamos no comerciales a partes relacionadas  (domiciladas en paraísos fiscales o regímenes de menor imposición)</v>
      </c>
      <c r="B164" s="460" t="s">
        <v>1333</v>
      </c>
      <c r="C164" s="461" t="s">
        <v>1334</v>
      </c>
      <c r="D164" s="461">
        <v>28</v>
      </c>
      <c r="E164" s="491">
        <f t="shared" si="14"/>
        <v>28</v>
      </c>
      <c r="I164" s="47"/>
      <c r="N164" s="437" t="s">
        <v>294</v>
      </c>
      <c r="O164" s="438" t="s">
        <v>295</v>
      </c>
      <c r="P164" s="439" t="str">
        <f t="shared" si="12"/>
        <v>152-VIRGENES,ISLAS(NORT.AMER.)</v>
      </c>
      <c r="Q164" s="440" t="s">
        <v>295</v>
      </c>
    </row>
    <row r="165" spans="1:17" customFormat="1" ht="20.25" customHeight="1" thickTop="1" thickBot="1" x14ac:dyDescent="0.4">
      <c r="A165" s="367" t="str">
        <f t="shared" si="15"/>
        <v>505-Pago a no residentes - Rendimientos financieros</v>
      </c>
      <c r="B165" s="460">
        <v>505</v>
      </c>
      <c r="C165" s="461" t="s">
        <v>1335</v>
      </c>
      <c r="D165" s="461" t="s">
        <v>1317</v>
      </c>
      <c r="E165" s="491" t="str">
        <f t="shared" si="14"/>
        <v>25 ó 35</v>
      </c>
      <c r="I165" s="47"/>
      <c r="N165" s="437" t="s">
        <v>296</v>
      </c>
      <c r="O165" s="438" t="s">
        <v>297</v>
      </c>
      <c r="P165" s="439" t="str">
        <f t="shared" si="12"/>
        <v>201-ALBANIA</v>
      </c>
      <c r="Q165" s="440" t="s">
        <v>297</v>
      </c>
    </row>
    <row r="166" spans="1:17" customFormat="1" ht="20.25" customHeight="1" thickTop="1" thickBot="1" x14ac:dyDescent="0.4">
      <c r="A166" s="367" t="str">
        <f t="shared" si="15"/>
        <v>505A-Pago a no residentes – Intereses de créditos de Instituciones Financieras del exterior</v>
      </c>
      <c r="B166" s="460" t="s">
        <v>793</v>
      </c>
      <c r="C166" s="461" t="s">
        <v>1336</v>
      </c>
      <c r="D166" s="461" t="s">
        <v>1337</v>
      </c>
      <c r="E166" s="491" t="str">
        <f t="shared" si="14"/>
        <v>0 ó 25</v>
      </c>
      <c r="I166" s="47"/>
      <c r="N166" s="437" t="s">
        <v>298</v>
      </c>
      <c r="O166" s="438" t="s">
        <v>299</v>
      </c>
      <c r="P166" s="439" t="str">
        <f t="shared" si="12"/>
        <v>202-ALEMANIA</v>
      </c>
      <c r="Q166" s="440" t="s">
        <v>299</v>
      </c>
    </row>
    <row r="167" spans="1:17" customFormat="1" ht="20.25" customHeight="1" thickTop="1" thickBot="1" x14ac:dyDescent="0.4">
      <c r="A167" s="367" t="str">
        <f t="shared" si="15"/>
        <v>505B-Pago a no residentes – Intereses de créditos de gobierno a gobierno</v>
      </c>
      <c r="B167" s="460" t="s">
        <v>794</v>
      </c>
      <c r="C167" s="461" t="s">
        <v>1338</v>
      </c>
      <c r="D167" s="461" t="s">
        <v>1337</v>
      </c>
      <c r="E167" s="491" t="str">
        <f t="shared" si="14"/>
        <v>0 ó 25</v>
      </c>
      <c r="I167" s="47"/>
      <c r="N167" s="437" t="s">
        <v>300</v>
      </c>
      <c r="O167" s="438" t="s">
        <v>301</v>
      </c>
      <c r="P167" s="439" t="str">
        <f t="shared" si="12"/>
        <v>203-AUSTRIA</v>
      </c>
      <c r="Q167" s="440" t="s">
        <v>301</v>
      </c>
    </row>
    <row r="168" spans="1:17" customFormat="1" ht="20.25" customHeight="1" thickTop="1" thickBot="1" x14ac:dyDescent="0.4">
      <c r="A168" s="367" t="str">
        <f t="shared" si="15"/>
        <v>505C-Pago a no residentes – Intereses de créditos de organismos multilaterales</v>
      </c>
      <c r="B168" s="460" t="s">
        <v>795</v>
      </c>
      <c r="C168" s="461" t="s">
        <v>1339</v>
      </c>
      <c r="D168" s="461" t="s">
        <v>1337</v>
      </c>
      <c r="E168" s="491" t="str">
        <f t="shared" si="14"/>
        <v>0 ó 25</v>
      </c>
      <c r="I168" s="47"/>
      <c r="N168" s="437" t="s">
        <v>302</v>
      </c>
      <c r="O168" s="438" t="s">
        <v>303</v>
      </c>
      <c r="P168" s="439" t="str">
        <f t="shared" si="12"/>
        <v>204-BELGICA</v>
      </c>
      <c r="Q168" s="440" t="s">
        <v>303</v>
      </c>
    </row>
    <row r="169" spans="1:17" customFormat="1" ht="20.25" customHeight="1" thickTop="1" thickBot="1" x14ac:dyDescent="0.4">
      <c r="A169" s="367" t="str">
        <f t="shared" si="15"/>
        <v>505D-Pago a no residentes - Intereses por financiamiento de proveedores externos</v>
      </c>
      <c r="B169" s="460" t="s">
        <v>796</v>
      </c>
      <c r="C169" s="461" t="s">
        <v>1340</v>
      </c>
      <c r="D169" s="461">
        <v>25</v>
      </c>
      <c r="E169" s="491">
        <f t="shared" si="14"/>
        <v>25</v>
      </c>
      <c r="I169" s="47"/>
      <c r="N169" s="437" t="s">
        <v>304</v>
      </c>
      <c r="O169" s="438" t="s">
        <v>305</v>
      </c>
      <c r="P169" s="439" t="str">
        <f t="shared" si="12"/>
        <v>205-BULGARIA</v>
      </c>
      <c r="Q169" s="440" t="s">
        <v>305</v>
      </c>
    </row>
    <row r="170" spans="1:17" customFormat="1" ht="20.25" customHeight="1" thickTop="1" thickBot="1" x14ac:dyDescent="0.4">
      <c r="A170" s="367" t="str">
        <f t="shared" si="15"/>
        <v>505E-Pago a no residentes - Intereses de otros créditos externos</v>
      </c>
      <c r="B170" s="460" t="s">
        <v>797</v>
      </c>
      <c r="C170" s="461" t="s">
        <v>1341</v>
      </c>
      <c r="D170" s="461">
        <v>25</v>
      </c>
      <c r="E170" s="491">
        <f t="shared" si="14"/>
        <v>25</v>
      </c>
      <c r="I170" s="47"/>
      <c r="N170" s="437" t="s">
        <v>306</v>
      </c>
      <c r="O170" s="438" t="s">
        <v>307</v>
      </c>
      <c r="P170" s="439" t="str">
        <f t="shared" si="12"/>
        <v>207-ALBORAN Y PEREJIL</v>
      </c>
      <c r="Q170" s="440" t="s">
        <v>307</v>
      </c>
    </row>
    <row r="171" spans="1:17" customFormat="1" ht="20.25" customHeight="1" thickTop="1" thickBot="1" x14ac:dyDescent="0.4">
      <c r="A171" s="367" t="str">
        <f t="shared" si="15"/>
        <v>505F-Pago a no residentes - Otros Intereses y Rendimientos Financieros</v>
      </c>
      <c r="B171" s="460" t="s">
        <v>798</v>
      </c>
      <c r="C171" s="461" t="s">
        <v>1342</v>
      </c>
      <c r="D171" s="461" t="s">
        <v>1317</v>
      </c>
      <c r="E171" s="491" t="str">
        <f t="shared" si="14"/>
        <v>25 ó 35</v>
      </c>
      <c r="I171" s="47"/>
      <c r="N171" s="437" t="s">
        <v>308</v>
      </c>
      <c r="O171" s="438" t="s">
        <v>309</v>
      </c>
      <c r="P171" s="439" t="str">
        <f t="shared" si="12"/>
        <v>208-DINAMARCA</v>
      </c>
      <c r="Q171" s="440" t="s">
        <v>309</v>
      </c>
    </row>
    <row r="172" spans="1:17" customFormat="1" ht="20.25" customHeight="1" thickTop="1" thickBot="1" x14ac:dyDescent="0.4">
      <c r="A172" s="367" t="str">
        <f t="shared" si="15"/>
        <v>509-Pago a no residentes- Cánones, derechos de autor,  marcas, patentes y similares</v>
      </c>
      <c r="B172" s="460">
        <v>509</v>
      </c>
      <c r="C172" s="461" t="s">
        <v>1343</v>
      </c>
      <c r="D172" s="461" t="s">
        <v>1317</v>
      </c>
      <c r="E172" s="491" t="str">
        <f t="shared" si="14"/>
        <v>25 ó 35</v>
      </c>
      <c r="I172" s="47"/>
      <c r="N172" s="437" t="s">
        <v>310</v>
      </c>
      <c r="O172" s="438">
        <v>207</v>
      </c>
      <c r="P172" s="439" t="str">
        <f t="shared" si="12"/>
        <v>207-ESPAÑA</v>
      </c>
      <c r="Q172" s="440">
        <v>207</v>
      </c>
    </row>
    <row r="173" spans="1:17" customFormat="1" ht="20.25" customHeight="1" thickTop="1" thickBot="1" x14ac:dyDescent="0.4">
      <c r="A173" s="367" t="str">
        <f t="shared" si="15"/>
        <v>509A-PPago a no residentes - Regalías por concepto de franquicias</v>
      </c>
      <c r="B173" s="460" t="s">
        <v>1071</v>
      </c>
      <c r="C173" s="461" t="s">
        <v>1344</v>
      </c>
      <c r="D173" s="461" t="s">
        <v>1317</v>
      </c>
      <c r="E173" s="491" t="str">
        <f t="shared" si="14"/>
        <v>25 ó 35</v>
      </c>
      <c r="I173" s="47"/>
      <c r="N173" s="437" t="s">
        <v>311</v>
      </c>
      <c r="O173" s="438" t="s">
        <v>312</v>
      </c>
      <c r="P173" s="439" t="str">
        <f t="shared" si="12"/>
        <v>211-FRANCIA</v>
      </c>
      <c r="Q173" s="440" t="s">
        <v>312</v>
      </c>
    </row>
    <row r="174" spans="1:17" customFormat="1" ht="20.25" customHeight="1" thickTop="1" thickBot="1" x14ac:dyDescent="0.4">
      <c r="A174" s="367" t="str">
        <f t="shared" si="15"/>
        <v xml:space="preserve">510-Pago a no residentes - Otras ganancias de capital distintas de enajenación de derechos representativos de capital </v>
      </c>
      <c r="B174" s="460">
        <v>510</v>
      </c>
      <c r="C174" s="461" t="s">
        <v>1370</v>
      </c>
      <c r="D174" s="461" t="s">
        <v>1345</v>
      </c>
      <c r="E174" s="491" t="str">
        <f t="shared" si="14"/>
        <v>5, 25, 35</v>
      </c>
      <c r="I174" s="47"/>
      <c r="N174" s="437" t="s">
        <v>313</v>
      </c>
      <c r="O174" s="438" t="s">
        <v>314</v>
      </c>
      <c r="P174" s="439" t="str">
        <f t="shared" si="12"/>
        <v>212-FINLANDIA</v>
      </c>
      <c r="Q174" s="440" t="s">
        <v>314</v>
      </c>
    </row>
    <row r="175" spans="1:17" customFormat="1" ht="20.25" customHeight="1" thickTop="1" thickBot="1" x14ac:dyDescent="0.4">
      <c r="A175" s="367" t="str">
        <f t="shared" si="15"/>
        <v>511-Pago a no residentes - Servicios profesionales independientes</v>
      </c>
      <c r="B175" s="460">
        <v>511</v>
      </c>
      <c r="C175" s="461" t="s">
        <v>1346</v>
      </c>
      <c r="D175" s="461" t="s">
        <v>1317</v>
      </c>
      <c r="E175" s="491" t="str">
        <f t="shared" si="14"/>
        <v>25 ó 35</v>
      </c>
      <c r="I175" s="47"/>
      <c r="N175" s="437" t="s">
        <v>315</v>
      </c>
      <c r="O175" s="438" t="s">
        <v>316</v>
      </c>
      <c r="P175" s="439" t="str">
        <f t="shared" si="12"/>
        <v>213-REINO UNIDO</v>
      </c>
      <c r="Q175" s="440" t="s">
        <v>316</v>
      </c>
    </row>
    <row r="176" spans="1:17" customFormat="1" ht="20.25" customHeight="1" thickTop="1" thickBot="1" x14ac:dyDescent="0.4">
      <c r="A176" s="367" t="str">
        <f t="shared" si="15"/>
        <v>512-Pago a no residentes - Servicios profesionales dependientes</v>
      </c>
      <c r="B176" s="460">
        <v>512</v>
      </c>
      <c r="C176" s="461" t="s">
        <v>1347</v>
      </c>
      <c r="D176" s="461" t="s">
        <v>1317</v>
      </c>
      <c r="E176" s="491" t="str">
        <f t="shared" si="14"/>
        <v>25 ó 35</v>
      </c>
      <c r="I176" s="47"/>
      <c r="N176" s="437" t="s">
        <v>317</v>
      </c>
      <c r="O176" s="438" t="s">
        <v>318</v>
      </c>
      <c r="P176" s="439" t="str">
        <f t="shared" si="12"/>
        <v>214-GRECIA</v>
      </c>
      <c r="Q176" s="440" t="s">
        <v>318</v>
      </c>
    </row>
    <row r="177" spans="1:17" customFormat="1" ht="20.25" customHeight="1" thickTop="1" thickBot="1" x14ac:dyDescent="0.4">
      <c r="A177" s="367" t="str">
        <f t="shared" si="15"/>
        <v>513-Pago a no residentes- Artistas</v>
      </c>
      <c r="B177" s="460">
        <v>513</v>
      </c>
      <c r="C177" s="461" t="s">
        <v>1348</v>
      </c>
      <c r="D177" s="461" t="s">
        <v>1317</v>
      </c>
      <c r="E177" s="491" t="str">
        <f t="shared" si="14"/>
        <v>25 ó 35</v>
      </c>
      <c r="I177" s="47"/>
      <c r="N177" s="437" t="s">
        <v>319</v>
      </c>
      <c r="O177" s="438" t="s">
        <v>320</v>
      </c>
      <c r="P177" s="439" t="str">
        <f t="shared" ref="P177:P240" si="16">CONCATENATE(O177&amp;"-"&amp;N177)</f>
        <v>215-PAISES BAJOS (HOLANDA)</v>
      </c>
      <c r="Q177" s="440" t="s">
        <v>320</v>
      </c>
    </row>
    <row r="178" spans="1:17" customFormat="1" ht="20.25" customHeight="1" thickTop="1" thickBot="1" x14ac:dyDescent="0.4">
      <c r="A178" s="367" t="str">
        <f t="shared" si="15"/>
        <v>513A-Pago a no residentes - Deportistas</v>
      </c>
      <c r="B178" s="460" t="s">
        <v>799</v>
      </c>
      <c r="C178" s="461" t="s">
        <v>1349</v>
      </c>
      <c r="D178" s="461" t="s">
        <v>1317</v>
      </c>
      <c r="E178" s="491" t="str">
        <f t="shared" si="14"/>
        <v>25 ó 35</v>
      </c>
      <c r="I178" s="47"/>
      <c r="N178" s="437" t="s">
        <v>321</v>
      </c>
      <c r="O178" s="438" t="s">
        <v>322</v>
      </c>
      <c r="P178" s="439" t="str">
        <f t="shared" si="16"/>
        <v>216-HUNGRIA</v>
      </c>
      <c r="Q178" s="440" t="s">
        <v>322</v>
      </c>
    </row>
    <row r="179" spans="1:17" customFormat="1" ht="20.25" customHeight="1" thickTop="1" thickBot="1" x14ac:dyDescent="0.4">
      <c r="A179" s="367" t="str">
        <f t="shared" si="15"/>
        <v>514-Pago a no residentes - Participación de consejeros</v>
      </c>
      <c r="B179" s="460">
        <v>514</v>
      </c>
      <c r="C179" s="461" t="s">
        <v>1350</v>
      </c>
      <c r="D179" s="461" t="s">
        <v>1317</v>
      </c>
      <c r="E179" s="491" t="str">
        <f t="shared" si="14"/>
        <v>25 ó 35</v>
      </c>
      <c r="I179" s="47"/>
      <c r="N179" s="437" t="s">
        <v>323</v>
      </c>
      <c r="O179" s="438" t="s">
        <v>324</v>
      </c>
      <c r="P179" s="439" t="str">
        <f t="shared" si="16"/>
        <v>217-IRLANDA</v>
      </c>
      <c r="Q179" s="440" t="s">
        <v>324</v>
      </c>
    </row>
    <row r="180" spans="1:17" customFormat="1" ht="20.25" customHeight="1" thickTop="1" thickBot="1" x14ac:dyDescent="0.4">
      <c r="A180" s="367" t="str">
        <f t="shared" si="15"/>
        <v>515-Pago a no residentes - Entretenimiento Público</v>
      </c>
      <c r="B180" s="460">
        <v>515</v>
      </c>
      <c r="C180" s="461" t="s">
        <v>1351</v>
      </c>
      <c r="D180" s="461" t="s">
        <v>1317</v>
      </c>
      <c r="E180" s="491" t="str">
        <f t="shared" si="14"/>
        <v>25 ó 35</v>
      </c>
      <c r="I180" s="47"/>
      <c r="N180" s="437" t="s">
        <v>325</v>
      </c>
      <c r="O180" s="438" t="s">
        <v>326</v>
      </c>
      <c r="P180" s="439" t="str">
        <f t="shared" si="16"/>
        <v>218-ISLANDIA</v>
      </c>
      <c r="Q180" s="440" t="s">
        <v>326</v>
      </c>
    </row>
    <row r="181" spans="1:17" customFormat="1" ht="20.25" customHeight="1" thickTop="1" thickBot="1" x14ac:dyDescent="0.4">
      <c r="A181" s="367" t="str">
        <f t="shared" si="15"/>
        <v>516-Pago a no residentes - Pensiones</v>
      </c>
      <c r="B181" s="460">
        <v>516</v>
      </c>
      <c r="C181" s="461" t="s">
        <v>1352</v>
      </c>
      <c r="D181" s="461" t="s">
        <v>1317</v>
      </c>
      <c r="E181" s="491" t="str">
        <f t="shared" si="14"/>
        <v>25 ó 35</v>
      </c>
      <c r="I181" s="47"/>
      <c r="N181" s="437" t="s">
        <v>327</v>
      </c>
      <c r="O181" s="438" t="s">
        <v>328</v>
      </c>
      <c r="P181" s="439" t="str">
        <f t="shared" si="16"/>
        <v>219-ITALIA</v>
      </c>
      <c r="Q181" s="440" t="s">
        <v>328</v>
      </c>
    </row>
    <row r="182" spans="1:17" customFormat="1" ht="20.25" customHeight="1" thickTop="1" thickBot="1" x14ac:dyDescent="0.4">
      <c r="A182" s="367" t="str">
        <f t="shared" si="15"/>
        <v>517-Pago a no residentes- Reembolso de Gastos</v>
      </c>
      <c r="B182" s="460">
        <v>517</v>
      </c>
      <c r="C182" s="461" t="s">
        <v>1353</v>
      </c>
      <c r="D182" s="461" t="s">
        <v>1317</v>
      </c>
      <c r="E182" s="491" t="str">
        <f t="shared" si="14"/>
        <v>25 ó 35</v>
      </c>
      <c r="I182" s="47"/>
      <c r="N182" s="437" t="s">
        <v>329</v>
      </c>
      <c r="O182" s="438" t="s">
        <v>330</v>
      </c>
      <c r="P182" s="439" t="str">
        <f t="shared" si="16"/>
        <v>220-LUXEMBURGO</v>
      </c>
      <c r="Q182" s="440" t="s">
        <v>330</v>
      </c>
    </row>
    <row r="183" spans="1:17" customFormat="1" ht="20.25" customHeight="1" thickTop="1" thickBot="1" x14ac:dyDescent="0.4">
      <c r="A183" s="367" t="str">
        <f t="shared" si="15"/>
        <v>518-Pago a no residentes- Funciones Públicas</v>
      </c>
      <c r="B183" s="460">
        <v>518</v>
      </c>
      <c r="C183" s="461" t="s">
        <v>1354</v>
      </c>
      <c r="D183" s="461" t="s">
        <v>1317</v>
      </c>
      <c r="E183" s="491" t="str">
        <f t="shared" si="14"/>
        <v>25 ó 35</v>
      </c>
      <c r="I183" s="47"/>
      <c r="N183" s="437" t="s">
        <v>331</v>
      </c>
      <c r="O183" s="438" t="s">
        <v>332</v>
      </c>
      <c r="P183" s="439" t="str">
        <f t="shared" si="16"/>
        <v>221-MALTA</v>
      </c>
      <c r="Q183" s="440" t="s">
        <v>332</v>
      </c>
    </row>
    <row r="184" spans="1:17" customFormat="1" ht="20.25" customHeight="1" thickTop="1" thickBot="1" x14ac:dyDescent="0.4">
      <c r="A184" s="367" t="str">
        <f t="shared" si="15"/>
        <v>519-Pago a no residentes - Estudiantes</v>
      </c>
      <c r="B184" s="460">
        <v>519</v>
      </c>
      <c r="C184" s="461" t="s">
        <v>1355</v>
      </c>
      <c r="D184" s="461" t="s">
        <v>1317</v>
      </c>
      <c r="E184" s="491" t="str">
        <f t="shared" si="14"/>
        <v>25 ó 35</v>
      </c>
      <c r="I184" s="47"/>
      <c r="N184" s="437" t="s">
        <v>333</v>
      </c>
      <c r="O184" s="438" t="s">
        <v>334</v>
      </c>
      <c r="P184" s="439" t="str">
        <f t="shared" si="16"/>
        <v>222-NORUEGA</v>
      </c>
      <c r="Q184" s="440" t="s">
        <v>334</v>
      </c>
    </row>
    <row r="185" spans="1:17" customFormat="1" ht="20.25" customHeight="1" thickTop="1" thickBot="1" x14ac:dyDescent="0.4">
      <c r="A185" s="367" t="str">
        <f t="shared" si="15"/>
        <v>520A-Pago a no residentes - Pago a proveedores de servicios hoteleros y turísticos en el exterior</v>
      </c>
      <c r="B185" s="460" t="s">
        <v>800</v>
      </c>
      <c r="C185" s="461" t="s">
        <v>1356</v>
      </c>
      <c r="D185" s="461" t="s">
        <v>1317</v>
      </c>
      <c r="E185" s="491" t="str">
        <f t="shared" si="14"/>
        <v>25 ó 35</v>
      </c>
      <c r="I185" s="47"/>
      <c r="N185" s="437" t="s">
        <v>335</v>
      </c>
      <c r="O185" s="438" t="s">
        <v>336</v>
      </c>
      <c r="P185" s="439" t="str">
        <f t="shared" si="16"/>
        <v>223-POLONIA</v>
      </c>
      <c r="Q185" s="440" t="s">
        <v>336</v>
      </c>
    </row>
    <row r="186" spans="1:17" customFormat="1" ht="20.25" customHeight="1" thickTop="1" thickBot="1" x14ac:dyDescent="0.4">
      <c r="A186" s="367" t="str">
        <f t="shared" si="15"/>
        <v>520B-Pago a no residentes - Arrendamientos mercantil internacional</v>
      </c>
      <c r="B186" s="460" t="s">
        <v>801</v>
      </c>
      <c r="C186" s="461" t="s">
        <v>1357</v>
      </c>
      <c r="D186" s="461" t="s">
        <v>1358</v>
      </c>
      <c r="E186" s="491" t="str">
        <f t="shared" si="14"/>
        <v>0, 25, 35</v>
      </c>
      <c r="I186" s="47"/>
      <c r="N186" s="437" t="s">
        <v>337</v>
      </c>
      <c r="O186" s="438" t="s">
        <v>338</v>
      </c>
      <c r="P186" s="439" t="str">
        <f t="shared" si="16"/>
        <v>224-PORTUGAL</v>
      </c>
      <c r="Q186" s="440" t="s">
        <v>338</v>
      </c>
    </row>
    <row r="187" spans="1:17" customFormat="1" ht="20.25" customHeight="1" thickTop="1" thickBot="1" x14ac:dyDescent="0.4">
      <c r="A187" s="367" t="str">
        <f t="shared" si="15"/>
        <v>520D-Pago a no residentes - Comisiones por exportaciones y por promoción de turismo receptivo</v>
      </c>
      <c r="B187" s="460" t="s">
        <v>802</v>
      </c>
      <c r="C187" s="461" t="s">
        <v>1359</v>
      </c>
      <c r="D187" s="461" t="s">
        <v>1358</v>
      </c>
      <c r="E187" s="461" t="s">
        <v>1358</v>
      </c>
      <c r="I187" s="47"/>
      <c r="N187" s="437" t="s">
        <v>339</v>
      </c>
      <c r="O187" s="438" t="s">
        <v>340</v>
      </c>
      <c r="P187" s="439" t="str">
        <f t="shared" si="16"/>
        <v>225-RUMANIA</v>
      </c>
      <c r="Q187" s="440" t="s">
        <v>340</v>
      </c>
    </row>
    <row r="188" spans="1:17" customFormat="1" ht="20.25" customHeight="1" thickTop="1" thickBot="1" x14ac:dyDescent="0.4">
      <c r="A188" s="367" t="str">
        <f t="shared" si="15"/>
        <v>520E-Pago a no residentes - Por las empresas de transporte marítimo o aéreo y por empresas pesqueras de alta mar, por su actividad.</v>
      </c>
      <c r="B188" s="460" t="s">
        <v>803</v>
      </c>
      <c r="C188" s="461" t="s">
        <v>1360</v>
      </c>
      <c r="D188" s="461">
        <v>0</v>
      </c>
      <c r="E188" s="461">
        <v>0</v>
      </c>
      <c r="I188" s="47"/>
      <c r="N188" s="437" t="s">
        <v>341</v>
      </c>
      <c r="O188" s="438" t="s">
        <v>342</v>
      </c>
      <c r="P188" s="439" t="str">
        <f t="shared" si="16"/>
        <v>226-SUECIA</v>
      </c>
      <c r="Q188" s="440" t="s">
        <v>342</v>
      </c>
    </row>
    <row r="189" spans="1:17" customFormat="1" ht="20.25" customHeight="1" thickTop="1" thickBot="1" x14ac:dyDescent="0.4">
      <c r="A189" s="367" t="str">
        <f t="shared" si="15"/>
        <v>520F-Pago a no residentes - Por las agencias internacionales de prensa</v>
      </c>
      <c r="B189" s="460" t="s">
        <v>804</v>
      </c>
      <c r="C189" s="461" t="s">
        <v>1361</v>
      </c>
      <c r="D189" s="461" t="s">
        <v>1358</v>
      </c>
      <c r="E189" s="461" t="s">
        <v>1358</v>
      </c>
      <c r="I189" s="47"/>
      <c r="N189" s="437" t="s">
        <v>343</v>
      </c>
      <c r="O189" s="438" t="s">
        <v>344</v>
      </c>
      <c r="P189" s="439" t="str">
        <f t="shared" si="16"/>
        <v>227-SUIZA</v>
      </c>
      <c r="Q189" s="440" t="s">
        <v>344</v>
      </c>
    </row>
    <row r="190" spans="1:17" customFormat="1" ht="20.25" customHeight="1" thickTop="1" thickBot="1" x14ac:dyDescent="0.4">
      <c r="A190" s="367" t="str">
        <f t="shared" si="15"/>
        <v>520G-Pago a no residentes - Contratos de fletamento de naves para empresas de transporte aéreo o marítimo internacional</v>
      </c>
      <c r="B190" s="460" t="s">
        <v>805</v>
      </c>
      <c r="C190" s="461" t="s">
        <v>1362</v>
      </c>
      <c r="D190" s="461" t="s">
        <v>1358</v>
      </c>
      <c r="E190" s="461" t="s">
        <v>1358</v>
      </c>
      <c r="I190" s="47"/>
      <c r="N190" s="437" t="s">
        <v>345</v>
      </c>
      <c r="O190" s="438" t="s">
        <v>346</v>
      </c>
      <c r="P190" s="439" t="str">
        <f t="shared" si="16"/>
        <v>228-CANARIAS  ISLAS</v>
      </c>
      <c r="Q190" s="440" t="s">
        <v>346</v>
      </c>
    </row>
    <row r="191" spans="1:17" customFormat="1" ht="20.25" customHeight="1" thickTop="1" thickBot="1" x14ac:dyDescent="0.4">
      <c r="A191" s="367" t="str">
        <f t="shared" si="15"/>
        <v xml:space="preserve">521-Pago a no residentes - Enajenación de derechos representativos de capital y otros derechos </v>
      </c>
      <c r="B191" s="460">
        <v>521</v>
      </c>
      <c r="C191" s="461" t="s">
        <v>1363</v>
      </c>
      <c r="D191" s="461" t="s">
        <v>1345</v>
      </c>
      <c r="E191" s="461" t="s">
        <v>1345</v>
      </c>
      <c r="I191" s="47"/>
      <c r="N191" s="437" t="s">
        <v>347</v>
      </c>
      <c r="O191" s="438" t="s">
        <v>348</v>
      </c>
      <c r="P191" s="439" t="str">
        <f t="shared" si="16"/>
        <v>229-UCRANIA</v>
      </c>
      <c r="Q191" s="440" t="s">
        <v>348</v>
      </c>
    </row>
    <row r="192" spans="1:17" customFormat="1" ht="20.25" customHeight="1" thickTop="1" thickBot="1" x14ac:dyDescent="0.4">
      <c r="A192" s="367" t="str">
        <f t="shared" si="15"/>
        <v xml:space="preserve">523A-Pago a no residentes - Seguros y reaseguros (primas y cesiones)  </v>
      </c>
      <c r="B192" s="460" t="s">
        <v>842</v>
      </c>
      <c r="C192" s="461" t="s">
        <v>1364</v>
      </c>
      <c r="D192" s="461" t="s">
        <v>1365</v>
      </c>
      <c r="E192" s="461" t="s">
        <v>1365</v>
      </c>
      <c r="I192" s="47"/>
      <c r="N192" s="437" t="s">
        <v>349</v>
      </c>
      <c r="O192" s="438" t="s">
        <v>350</v>
      </c>
      <c r="P192" s="439" t="str">
        <f t="shared" si="16"/>
        <v>230-RUSIA</v>
      </c>
      <c r="Q192" s="440" t="s">
        <v>350</v>
      </c>
    </row>
    <row r="193" spans="1:17" customFormat="1" ht="20.25" customHeight="1" thickTop="1" thickBot="1" x14ac:dyDescent="0.4">
      <c r="A193" s="367" t="str">
        <f t="shared" si="15"/>
        <v>525-Pago a no residentes- Donaciones en dinero -Impuesto a la donaciones</v>
      </c>
      <c r="B193" s="460">
        <v>525</v>
      </c>
      <c r="C193" s="461" t="s">
        <v>1366</v>
      </c>
      <c r="D193" s="461" t="s">
        <v>1312</v>
      </c>
      <c r="E193" s="461" t="s">
        <v>1312</v>
      </c>
      <c r="I193" s="47"/>
      <c r="N193" s="437" t="s">
        <v>351</v>
      </c>
      <c r="O193" s="438" t="s">
        <v>352</v>
      </c>
      <c r="P193" s="439" t="str">
        <f t="shared" si="16"/>
        <v>231-YUGOSLAVIA</v>
      </c>
      <c r="Q193" s="440" t="s">
        <v>352</v>
      </c>
    </row>
    <row r="194" spans="1:17" customFormat="1" ht="20.25" customHeight="1" thickTop="1" thickBot="1" x14ac:dyDescent="0.4">
      <c r="B194" s="447"/>
      <c r="C194" s="47"/>
      <c r="E194" s="47"/>
      <c r="I194" s="47"/>
      <c r="N194" s="437" t="s">
        <v>353</v>
      </c>
      <c r="O194" s="438" t="s">
        <v>354</v>
      </c>
      <c r="P194" s="439" t="str">
        <f t="shared" si="16"/>
        <v>233-ANDORRA</v>
      </c>
      <c r="Q194" s="440" t="s">
        <v>354</v>
      </c>
    </row>
    <row r="195" spans="1:17" customFormat="1" ht="20.25" customHeight="1" thickTop="1" thickBot="1" x14ac:dyDescent="0.4">
      <c r="B195" s="447"/>
      <c r="C195" s="47"/>
      <c r="E195" s="47"/>
      <c r="I195" s="47"/>
      <c r="N195" s="437" t="s">
        <v>355</v>
      </c>
      <c r="O195" s="438" t="s">
        <v>356</v>
      </c>
      <c r="P195" s="439" t="str">
        <f t="shared" si="16"/>
        <v>234-LIECHTENSTEIN</v>
      </c>
      <c r="Q195" s="440" t="s">
        <v>356</v>
      </c>
    </row>
    <row r="196" spans="1:17" customFormat="1" ht="20.25" customHeight="1" thickTop="1" thickBot="1" x14ac:dyDescent="0.4">
      <c r="B196" s="447"/>
      <c r="C196" s="47"/>
      <c r="E196" s="47"/>
      <c r="I196" s="47"/>
      <c r="N196" s="437" t="s">
        <v>357</v>
      </c>
      <c r="O196" s="438" t="s">
        <v>358</v>
      </c>
      <c r="P196" s="439" t="str">
        <f t="shared" si="16"/>
        <v>235-MONACO</v>
      </c>
      <c r="Q196" s="440" t="s">
        <v>358</v>
      </c>
    </row>
    <row r="197" spans="1:17" customFormat="1" ht="20.25" customHeight="1" thickTop="1" thickBot="1" x14ac:dyDescent="0.4">
      <c r="B197" s="447"/>
      <c r="C197" s="47"/>
      <c r="E197" s="47"/>
      <c r="I197" s="47"/>
      <c r="N197" s="437" t="s">
        <v>359</v>
      </c>
      <c r="O197" s="438" t="s">
        <v>360</v>
      </c>
      <c r="P197" s="439" t="str">
        <f t="shared" si="16"/>
        <v>237-SAN MARINO</v>
      </c>
      <c r="Q197" s="440" t="s">
        <v>360</v>
      </c>
    </row>
    <row r="198" spans="1:17" customFormat="1" ht="20.25" customHeight="1" thickTop="1" thickBot="1" x14ac:dyDescent="0.4">
      <c r="B198" s="447"/>
      <c r="C198" s="47"/>
      <c r="E198" s="47"/>
      <c r="I198" s="47"/>
      <c r="N198" s="437" t="s">
        <v>361</v>
      </c>
      <c r="O198" s="438" t="s">
        <v>362</v>
      </c>
      <c r="P198" s="439" t="str">
        <f t="shared" si="16"/>
        <v>238-VATICANO (SANTA SEDE)</v>
      </c>
      <c r="Q198" s="440" t="s">
        <v>362</v>
      </c>
    </row>
    <row r="199" spans="1:17" customFormat="1" ht="20.25" customHeight="1" thickTop="1" thickBot="1" x14ac:dyDescent="0.4">
      <c r="B199" s="545" t="s">
        <v>33</v>
      </c>
      <c r="C199" s="549"/>
      <c r="E199" s="47"/>
      <c r="I199" s="47"/>
      <c r="N199" s="437" t="s">
        <v>363</v>
      </c>
      <c r="O199" s="438" t="s">
        <v>364</v>
      </c>
      <c r="P199" s="439" t="str">
        <f t="shared" si="16"/>
        <v>239-GIBRALTAR</v>
      </c>
      <c r="Q199" s="440" t="s">
        <v>364</v>
      </c>
    </row>
    <row r="200" spans="1:17" customFormat="1" ht="20.25" customHeight="1" thickTop="1" thickBot="1" x14ac:dyDescent="0.4">
      <c r="B200" s="425" t="s">
        <v>819</v>
      </c>
      <c r="C200" s="425" t="s">
        <v>14</v>
      </c>
      <c r="E200" s="47"/>
      <c r="I200" s="47"/>
      <c r="N200" s="437" t="s">
        <v>365</v>
      </c>
      <c r="O200" s="438" t="s">
        <v>366</v>
      </c>
      <c r="P200" s="439" t="str">
        <f t="shared" si="16"/>
        <v>241-BELARUS</v>
      </c>
      <c r="Q200" s="440" t="s">
        <v>366</v>
      </c>
    </row>
    <row r="201" spans="1:17" customFormat="1" ht="20.25" customHeight="1" thickTop="1" thickBot="1" x14ac:dyDescent="0.4">
      <c r="B201" s="383" t="str">
        <f t="shared" ref="B201:B216" si="17">MID(C201,1,2)</f>
        <v>01</v>
      </c>
      <c r="C201" s="464" t="s">
        <v>34</v>
      </c>
      <c r="E201" s="47"/>
      <c r="I201" s="47"/>
      <c r="N201" s="437" t="s">
        <v>367</v>
      </c>
      <c r="O201" s="438" t="s">
        <v>368</v>
      </c>
      <c r="P201" s="439" t="str">
        <f t="shared" si="16"/>
        <v>242-BOSNIA Y HERZEGOVINA</v>
      </c>
      <c r="Q201" s="440" t="s">
        <v>368</v>
      </c>
    </row>
    <row r="202" spans="1:17" customFormat="1" ht="20.25" customHeight="1" thickTop="1" thickBot="1" x14ac:dyDescent="0.4">
      <c r="B202" s="383" t="str">
        <f t="shared" si="17"/>
        <v>02</v>
      </c>
      <c r="C202" s="464" t="s">
        <v>35</v>
      </c>
      <c r="E202" s="47"/>
      <c r="I202" s="47"/>
      <c r="N202" s="437" t="s">
        <v>369</v>
      </c>
      <c r="O202" s="438" t="s">
        <v>370</v>
      </c>
      <c r="P202" s="439" t="str">
        <f t="shared" si="16"/>
        <v>243-CROACIA</v>
      </c>
      <c r="Q202" s="440" t="s">
        <v>370</v>
      </c>
    </row>
    <row r="203" spans="1:17" customFormat="1" ht="20.25" customHeight="1" thickTop="1" thickBot="1" x14ac:dyDescent="0.4">
      <c r="B203" s="383" t="str">
        <f t="shared" si="17"/>
        <v>03</v>
      </c>
      <c r="C203" s="464" t="s">
        <v>36</v>
      </c>
      <c r="E203" s="47"/>
      <c r="I203" s="47"/>
      <c r="N203" s="437" t="s">
        <v>371</v>
      </c>
      <c r="O203" s="438" t="s">
        <v>372</v>
      </c>
      <c r="P203" s="439" t="str">
        <f t="shared" si="16"/>
        <v>244-ESLOVENIA</v>
      </c>
      <c r="Q203" s="440" t="s">
        <v>372</v>
      </c>
    </row>
    <row r="204" spans="1:17" customFormat="1" ht="20.25" customHeight="1" thickTop="1" thickBot="1" x14ac:dyDescent="0.4">
      <c r="B204" s="383" t="str">
        <f t="shared" si="17"/>
        <v>04</v>
      </c>
      <c r="C204" s="464" t="s">
        <v>37</v>
      </c>
      <c r="E204" s="47"/>
      <c r="I204" s="47"/>
      <c r="N204" s="437" t="s">
        <v>373</v>
      </c>
      <c r="O204" s="438" t="s">
        <v>374</v>
      </c>
      <c r="P204" s="439" t="str">
        <f t="shared" si="16"/>
        <v>245-ESTONIA</v>
      </c>
      <c r="Q204" s="440" t="s">
        <v>374</v>
      </c>
    </row>
    <row r="205" spans="1:17" customFormat="1" ht="20.25" customHeight="1" thickTop="1" thickBot="1" x14ac:dyDescent="0.4">
      <c r="B205" s="383" t="str">
        <f t="shared" si="17"/>
        <v>05</v>
      </c>
      <c r="C205" s="464" t="s">
        <v>38</v>
      </c>
      <c r="E205" s="47"/>
      <c r="H205" t="str">
        <f>CONCATENATE(E206&amp;"-"&amp;G205)</f>
        <v>-</v>
      </c>
      <c r="I205" s="47"/>
      <c r="N205" s="437" t="s">
        <v>375</v>
      </c>
      <c r="O205" s="438" t="s">
        <v>376</v>
      </c>
      <c r="P205" s="439" t="str">
        <f t="shared" si="16"/>
        <v>246-GEORGIA</v>
      </c>
      <c r="Q205" s="440" t="s">
        <v>376</v>
      </c>
    </row>
    <row r="206" spans="1:17" customFormat="1" ht="20.25" customHeight="1" thickTop="1" thickBot="1" x14ac:dyDescent="0.4">
      <c r="B206" s="383" t="str">
        <f t="shared" si="17"/>
        <v>06</v>
      </c>
      <c r="C206" s="464" t="s">
        <v>39</v>
      </c>
      <c r="E206" s="47"/>
      <c r="H206" t="str">
        <f>CONCATENATE(E207&amp;"-"&amp;G206)</f>
        <v>-</v>
      </c>
      <c r="I206" s="47"/>
      <c r="N206" s="437" t="s">
        <v>377</v>
      </c>
      <c r="O206" s="438" t="s">
        <v>378</v>
      </c>
      <c r="P206" s="439" t="str">
        <f t="shared" si="16"/>
        <v>247-GROENLANDIA</v>
      </c>
      <c r="Q206" s="440" t="s">
        <v>378</v>
      </c>
    </row>
    <row r="207" spans="1:17" customFormat="1" ht="20.25" customHeight="1" thickTop="1" thickBot="1" x14ac:dyDescent="0.4">
      <c r="B207" s="383" t="str">
        <f t="shared" si="17"/>
        <v>07</v>
      </c>
      <c r="C207" s="464" t="s">
        <v>40</v>
      </c>
      <c r="E207" s="47"/>
      <c r="H207" t="str">
        <f>CONCATENATE(E208&amp;"-"&amp;G207)</f>
        <v>-</v>
      </c>
      <c r="I207" s="47"/>
      <c r="N207" s="437" t="s">
        <v>379</v>
      </c>
      <c r="O207" s="438" t="s">
        <v>380</v>
      </c>
      <c r="P207" s="439" t="str">
        <f t="shared" si="16"/>
        <v>248-LETONIA</v>
      </c>
      <c r="Q207" s="440" t="s">
        <v>380</v>
      </c>
    </row>
    <row r="208" spans="1:17" customFormat="1" ht="20.25" customHeight="1" thickTop="1" thickBot="1" x14ac:dyDescent="0.4">
      <c r="B208" s="383" t="str">
        <f t="shared" si="17"/>
        <v>08</v>
      </c>
      <c r="C208" s="464" t="s">
        <v>41</v>
      </c>
      <c r="E208" s="47"/>
      <c r="H208" t="str">
        <f>CONCATENATE(E209&amp;"-"&amp;G208)</f>
        <v>-</v>
      </c>
      <c r="I208" s="47"/>
      <c r="N208" s="437" t="s">
        <v>381</v>
      </c>
      <c r="O208" s="438" t="s">
        <v>382</v>
      </c>
      <c r="P208" s="439" t="str">
        <f t="shared" si="16"/>
        <v>249-LITUANIA</v>
      </c>
      <c r="Q208" s="440" t="s">
        <v>382</v>
      </c>
    </row>
    <row r="209" spans="1:17" customFormat="1" ht="20.25" customHeight="1" thickTop="1" thickBot="1" x14ac:dyDescent="0.4">
      <c r="B209" s="383" t="str">
        <f t="shared" si="17"/>
        <v>09</v>
      </c>
      <c r="C209" s="464" t="s">
        <v>1256</v>
      </c>
      <c r="E209" s="47"/>
      <c r="H209" t="str">
        <f>CONCATENATE(E208&amp;"-"&amp;G207)</f>
        <v>-</v>
      </c>
      <c r="I209" s="47"/>
      <c r="N209" s="437" t="s">
        <v>383</v>
      </c>
      <c r="O209" s="438" t="s">
        <v>384</v>
      </c>
      <c r="P209" s="439" t="str">
        <f>CONCATENATE(O207&amp;"-"&amp;N207)</f>
        <v>248-LETONIA</v>
      </c>
      <c r="Q209" s="440" t="s">
        <v>384</v>
      </c>
    </row>
    <row r="210" spans="1:17" customFormat="1" ht="20.25" customHeight="1" thickTop="1" thickBot="1" x14ac:dyDescent="0.4">
      <c r="B210" s="383" t="str">
        <f>MID(C208,1,2)</f>
        <v>08</v>
      </c>
      <c r="C210" s="464" t="s">
        <v>808</v>
      </c>
      <c r="E210" s="47"/>
      <c r="H210" t="str">
        <f t="shared" ref="H210:H221" si="18">CONCATENATE(E211&amp;"-"&amp;G210)</f>
        <v>-</v>
      </c>
      <c r="I210" s="47"/>
      <c r="N210" s="437" t="s">
        <v>385</v>
      </c>
      <c r="O210" s="438" t="s">
        <v>386</v>
      </c>
      <c r="P210" s="439" t="str">
        <f t="shared" si="16"/>
        <v>251-MACEDONIA</v>
      </c>
      <c r="Q210" s="440" t="s">
        <v>386</v>
      </c>
    </row>
    <row r="211" spans="1:17" customFormat="1" ht="20.25" customHeight="1" thickTop="1" thickBot="1" x14ac:dyDescent="0.4">
      <c r="B211" s="383" t="str">
        <f t="shared" si="17"/>
        <v>11</v>
      </c>
      <c r="C211" s="464" t="s">
        <v>1257</v>
      </c>
      <c r="E211" s="47"/>
      <c r="H211" t="str">
        <f t="shared" si="18"/>
        <v>-</v>
      </c>
      <c r="I211" s="47"/>
      <c r="N211" s="437" t="s">
        <v>387</v>
      </c>
      <c r="O211" s="438" t="s">
        <v>388</v>
      </c>
      <c r="P211" s="439" t="str">
        <f t="shared" si="16"/>
        <v>252-ESLOVAQUIA</v>
      </c>
      <c r="Q211" s="440" t="s">
        <v>388</v>
      </c>
    </row>
    <row r="212" spans="1:17" customFormat="1" ht="20.25" customHeight="1" thickTop="1" thickBot="1" x14ac:dyDescent="0.4">
      <c r="B212" s="383" t="str">
        <f t="shared" si="17"/>
        <v>12</v>
      </c>
      <c r="C212" s="464" t="s">
        <v>1258</v>
      </c>
      <c r="E212" s="47"/>
      <c r="H212" t="str">
        <f t="shared" si="18"/>
        <v>-</v>
      </c>
      <c r="I212" s="47"/>
      <c r="N212" s="437" t="s">
        <v>389</v>
      </c>
      <c r="O212" s="438" t="s">
        <v>390</v>
      </c>
      <c r="P212" s="439" t="str">
        <f t="shared" si="16"/>
        <v>253-ISLAS FAROE</v>
      </c>
      <c r="Q212" s="440" t="s">
        <v>390</v>
      </c>
    </row>
    <row r="213" spans="1:17" customFormat="1" ht="20.25" customHeight="1" thickTop="1" thickBot="1" x14ac:dyDescent="0.4">
      <c r="B213" s="383" t="str">
        <f t="shared" si="17"/>
        <v>13</v>
      </c>
      <c r="C213" s="464" t="s">
        <v>1259</v>
      </c>
      <c r="E213" s="47"/>
      <c r="H213" t="str">
        <f t="shared" si="18"/>
        <v>-</v>
      </c>
      <c r="I213" s="47"/>
      <c r="N213" s="437" t="s">
        <v>391</v>
      </c>
      <c r="O213" s="438" t="s">
        <v>392</v>
      </c>
      <c r="P213" s="439" t="str">
        <f t="shared" si="16"/>
        <v>260-FRENCH SOUTHERN TERRITORIES</v>
      </c>
      <c r="Q213" s="440" t="s">
        <v>392</v>
      </c>
    </row>
    <row r="214" spans="1:17" customFormat="1" ht="30.65" customHeight="1" thickTop="1" thickBot="1" x14ac:dyDescent="0.4">
      <c r="B214" s="383" t="str">
        <f t="shared" si="17"/>
        <v>14</v>
      </c>
      <c r="C214" s="464" t="s">
        <v>1260</v>
      </c>
      <c r="E214" s="47"/>
      <c r="H214" t="str">
        <f t="shared" si="18"/>
        <v>-</v>
      </c>
      <c r="I214" s="47"/>
      <c r="N214" s="437" t="s">
        <v>393</v>
      </c>
      <c r="O214" s="438" t="s">
        <v>394</v>
      </c>
      <c r="P214" s="439" t="str">
        <f t="shared" si="16"/>
        <v>301-AFGANISTAN</v>
      </c>
      <c r="Q214" s="440" t="s">
        <v>394</v>
      </c>
    </row>
    <row r="215" spans="1:17" customFormat="1" ht="20.25" customHeight="1" thickTop="1" thickBot="1" x14ac:dyDescent="0.4">
      <c r="B215" s="383" t="str">
        <f t="shared" si="17"/>
        <v>00</v>
      </c>
      <c r="C215" s="464" t="s">
        <v>809</v>
      </c>
      <c r="E215" s="47"/>
      <c r="H215" t="str">
        <f t="shared" si="18"/>
        <v>-</v>
      </c>
      <c r="I215" s="47"/>
      <c r="N215" s="437" t="s">
        <v>395</v>
      </c>
      <c r="O215" s="438" t="s">
        <v>396</v>
      </c>
      <c r="P215" s="439" t="str">
        <f t="shared" si="16"/>
        <v>302-ARABIA SAUDITA</v>
      </c>
      <c r="Q215" s="440" t="s">
        <v>396</v>
      </c>
    </row>
    <row r="216" spans="1:17" customFormat="1" ht="20.25" customHeight="1" thickTop="1" thickBot="1" x14ac:dyDescent="0.4">
      <c r="B216" s="448" t="str">
        <f t="shared" si="17"/>
        <v>-</v>
      </c>
      <c r="C216" s="449" t="s">
        <v>851</v>
      </c>
      <c r="E216" s="47"/>
      <c r="H216" t="str">
        <f t="shared" si="18"/>
        <v>-</v>
      </c>
      <c r="I216" s="47"/>
      <c r="N216" s="437" t="s">
        <v>397</v>
      </c>
      <c r="O216" s="438" t="s">
        <v>398</v>
      </c>
      <c r="P216" s="439" t="str">
        <f t="shared" si="16"/>
        <v>303-MYANMAR (BURMA)</v>
      </c>
      <c r="Q216" s="440" t="s">
        <v>398</v>
      </c>
    </row>
    <row r="217" spans="1:17" customFormat="1" ht="20.25" customHeight="1" thickTop="1" thickBot="1" x14ac:dyDescent="0.4">
      <c r="B217" s="447"/>
      <c r="C217" s="47"/>
      <c r="E217" s="47"/>
      <c r="H217" t="str">
        <f t="shared" si="18"/>
        <v>-</v>
      </c>
      <c r="I217" s="47"/>
      <c r="N217" s="437" t="s">
        <v>399</v>
      </c>
      <c r="O217" s="438" t="s">
        <v>400</v>
      </c>
      <c r="P217" s="439" t="str">
        <f t="shared" si="16"/>
        <v>304-CAMBOYA</v>
      </c>
      <c r="Q217" s="440" t="s">
        <v>400</v>
      </c>
    </row>
    <row r="218" spans="1:17" customFormat="1" ht="20.25" customHeight="1" thickTop="1" thickBot="1" x14ac:dyDescent="0.4">
      <c r="B218" s="447"/>
      <c r="C218" s="47"/>
      <c r="E218" s="47"/>
      <c r="H218" t="str">
        <f t="shared" si="18"/>
        <v>-</v>
      </c>
      <c r="I218" s="47"/>
      <c r="N218" s="437" t="s">
        <v>401</v>
      </c>
      <c r="O218" s="438" t="s">
        <v>402</v>
      </c>
      <c r="P218" s="439" t="str">
        <f t="shared" si="16"/>
        <v>306-COREA NORTE</v>
      </c>
      <c r="Q218" s="440" t="s">
        <v>402</v>
      </c>
    </row>
    <row r="219" spans="1:17" customFormat="1" ht="20.25" customHeight="1" thickTop="1" thickBot="1" x14ac:dyDescent="0.4">
      <c r="B219" s="545" t="s">
        <v>135</v>
      </c>
      <c r="C219" s="546"/>
      <c r="D219" s="549"/>
      <c r="E219" s="47"/>
      <c r="H219" t="str">
        <f t="shared" si="18"/>
        <v>-</v>
      </c>
      <c r="I219" s="47"/>
      <c r="N219" s="437" t="s">
        <v>403</v>
      </c>
      <c r="O219" s="438" t="s">
        <v>404</v>
      </c>
      <c r="P219" s="439" t="str">
        <f t="shared" si="16"/>
        <v>307-TAIWAN (CHINA)</v>
      </c>
      <c r="Q219" s="440" t="s">
        <v>404</v>
      </c>
    </row>
    <row r="220" spans="1:17" customFormat="1" ht="20.25" customHeight="1" thickTop="1" thickBot="1" x14ac:dyDescent="0.4">
      <c r="B220" s="425" t="s">
        <v>136</v>
      </c>
      <c r="C220" s="425" t="s">
        <v>30</v>
      </c>
      <c r="D220" s="425"/>
      <c r="E220" s="47"/>
      <c r="H220" t="str">
        <f t="shared" si="18"/>
        <v>-</v>
      </c>
      <c r="I220" s="47"/>
      <c r="N220" s="437" t="s">
        <v>405</v>
      </c>
      <c r="O220" s="438" t="s">
        <v>406</v>
      </c>
      <c r="P220" s="439" t="str">
        <f t="shared" si="16"/>
        <v>308-FILIPINAS</v>
      </c>
      <c r="Q220" s="440" t="s">
        <v>406</v>
      </c>
    </row>
    <row r="221" spans="1:17" customFormat="1" ht="20.25" customHeight="1" thickTop="1" thickBot="1" x14ac:dyDescent="0.4">
      <c r="A221" s="493"/>
      <c r="B221" s="450" t="s">
        <v>107</v>
      </c>
      <c r="C221" s="450" t="s">
        <v>137</v>
      </c>
      <c r="D221" s="450" t="str">
        <f>CONCATENATE(B221&amp;"-"&amp;C221)</f>
        <v>019-Gquil-Aéreo</v>
      </c>
      <c r="E221" s="47"/>
      <c r="H221" t="str">
        <f t="shared" si="18"/>
        <v>-</v>
      </c>
      <c r="I221" s="47"/>
      <c r="N221" s="437" t="s">
        <v>407</v>
      </c>
      <c r="O221" s="438">
        <v>307</v>
      </c>
      <c r="P221" s="439" t="str">
        <f t="shared" si="16"/>
        <v>307-INDIA</v>
      </c>
      <c r="Q221" s="440">
        <v>307</v>
      </c>
    </row>
    <row r="222" spans="1:17" customFormat="1" ht="20.25" customHeight="1" thickTop="1" thickBot="1" x14ac:dyDescent="0.4">
      <c r="A222" s="494"/>
      <c r="B222" s="450" t="s">
        <v>138</v>
      </c>
      <c r="C222" s="450" t="s">
        <v>139</v>
      </c>
      <c r="D222" s="450" t="str">
        <f t="shared" ref="D222:D234" si="19">CONCATENATE(B222&amp;"-"&amp;C222)</f>
        <v>028-Gquil-Marítimo</v>
      </c>
      <c r="E222" s="47"/>
      <c r="I222" s="47"/>
      <c r="N222" s="437" t="s">
        <v>408</v>
      </c>
      <c r="O222" s="438" t="s">
        <v>409</v>
      </c>
      <c r="P222" s="439" t="str">
        <f t="shared" si="16"/>
        <v>310-INDONESIA</v>
      </c>
      <c r="Q222" s="440" t="s">
        <v>409</v>
      </c>
    </row>
    <row r="223" spans="1:17" customFormat="1" ht="20.25" customHeight="1" thickTop="1" thickBot="1" x14ac:dyDescent="0.4">
      <c r="A223" s="494"/>
      <c r="B223" s="450" t="s">
        <v>140</v>
      </c>
      <c r="C223" s="450" t="s">
        <v>141</v>
      </c>
      <c r="D223" s="450" t="str">
        <f t="shared" si="19"/>
        <v>037-Manta</v>
      </c>
      <c r="E223" s="47"/>
      <c r="I223" s="47"/>
      <c r="N223" s="437" t="s">
        <v>410</v>
      </c>
      <c r="O223" s="438" t="s">
        <v>411</v>
      </c>
      <c r="P223" s="439" t="str">
        <f t="shared" si="16"/>
        <v>311-IRAK</v>
      </c>
      <c r="Q223" s="440" t="s">
        <v>411</v>
      </c>
    </row>
    <row r="224" spans="1:17" customFormat="1" ht="20.25" customHeight="1" thickTop="1" thickBot="1" x14ac:dyDescent="0.4">
      <c r="A224" s="494"/>
      <c r="B224" s="450" t="s">
        <v>142</v>
      </c>
      <c r="C224" s="450" t="s">
        <v>143</v>
      </c>
      <c r="D224" s="450" t="str">
        <f t="shared" si="19"/>
        <v>046-Esmeraldas</v>
      </c>
      <c r="E224" s="47"/>
      <c r="I224" s="47"/>
      <c r="N224" s="437" t="s">
        <v>412</v>
      </c>
      <c r="O224" s="438" t="s">
        <v>413</v>
      </c>
      <c r="P224" s="439" t="str">
        <f t="shared" si="16"/>
        <v>312-IRAN (REPUBLICA ISLAMICA)</v>
      </c>
      <c r="Q224" s="440" t="s">
        <v>413</v>
      </c>
    </row>
    <row r="225" spans="1:17" customFormat="1" ht="20.25" customHeight="1" thickTop="1" thickBot="1" x14ac:dyDescent="0.4">
      <c r="A225" s="494"/>
      <c r="B225" s="450" t="s">
        <v>144</v>
      </c>
      <c r="C225" s="450" t="s">
        <v>145</v>
      </c>
      <c r="D225" s="450" t="str">
        <f t="shared" si="19"/>
        <v>055-Quito</v>
      </c>
      <c r="E225" s="47"/>
      <c r="I225" s="47"/>
      <c r="N225" s="437" t="s">
        <v>414</v>
      </c>
      <c r="O225" s="438" t="s">
        <v>415</v>
      </c>
      <c r="P225" s="439" t="str">
        <f t="shared" si="16"/>
        <v>313-ISRAEL</v>
      </c>
      <c r="Q225" s="440" t="s">
        <v>415</v>
      </c>
    </row>
    <row r="226" spans="1:17" customFormat="1" ht="20.25" customHeight="1" thickTop="1" thickBot="1" x14ac:dyDescent="0.4">
      <c r="A226" s="494"/>
      <c r="B226" s="450" t="s">
        <v>146</v>
      </c>
      <c r="C226" s="450" t="s">
        <v>147</v>
      </c>
      <c r="D226" s="450" t="str">
        <f t="shared" si="19"/>
        <v>064-Pto-Bolívar</v>
      </c>
      <c r="E226" s="47"/>
      <c r="I226" s="47"/>
      <c r="N226" s="437" t="s">
        <v>416</v>
      </c>
      <c r="O226" s="438" t="s">
        <v>417</v>
      </c>
      <c r="P226" s="439" t="str">
        <f t="shared" si="16"/>
        <v>314-JAPON</v>
      </c>
      <c r="Q226" s="440" t="s">
        <v>417</v>
      </c>
    </row>
    <row r="227" spans="1:17" customFormat="1" ht="20.25" customHeight="1" thickTop="1" thickBot="1" x14ac:dyDescent="0.4">
      <c r="A227" s="494"/>
      <c r="B227" s="450" t="s">
        <v>148</v>
      </c>
      <c r="C227" s="450" t="s">
        <v>149</v>
      </c>
      <c r="D227" s="450" t="str">
        <f t="shared" si="19"/>
        <v>073-Tulcán</v>
      </c>
      <c r="E227" s="47"/>
      <c r="I227" s="47"/>
      <c r="N227" s="437" t="s">
        <v>418</v>
      </c>
      <c r="O227" s="438" t="s">
        <v>419</v>
      </c>
      <c r="P227" s="439" t="str">
        <f t="shared" si="16"/>
        <v>315-JORDANIA</v>
      </c>
      <c r="Q227" s="440" t="s">
        <v>419</v>
      </c>
    </row>
    <row r="228" spans="1:17" customFormat="1" ht="20.25" customHeight="1" thickTop="1" thickBot="1" x14ac:dyDescent="0.4">
      <c r="A228" s="494"/>
      <c r="B228" s="450" t="s">
        <v>150</v>
      </c>
      <c r="C228" s="450" t="s">
        <v>151</v>
      </c>
      <c r="D228" s="450" t="str">
        <f t="shared" si="19"/>
        <v>082-Huaquillas</v>
      </c>
      <c r="E228" s="47"/>
      <c r="I228" s="47"/>
      <c r="N228" s="437" t="s">
        <v>420</v>
      </c>
      <c r="O228" s="438" t="s">
        <v>421</v>
      </c>
      <c r="P228" s="439" t="str">
        <f t="shared" si="16"/>
        <v>316-KUWAIT</v>
      </c>
      <c r="Q228" s="440" t="s">
        <v>421</v>
      </c>
    </row>
    <row r="229" spans="1:17" customFormat="1" ht="20.25" customHeight="1" thickTop="1" thickBot="1" x14ac:dyDescent="0.4">
      <c r="A229" s="494"/>
      <c r="B229" s="450" t="s">
        <v>1379</v>
      </c>
      <c r="C229" s="450" t="s">
        <v>152</v>
      </c>
      <c r="D229" s="450" t="str">
        <f t="shared" si="19"/>
        <v>091-Cuenca</v>
      </c>
      <c r="E229" s="47"/>
      <c r="I229" s="47"/>
      <c r="N229" s="437" t="s">
        <v>422</v>
      </c>
      <c r="O229" s="438" t="s">
        <v>423</v>
      </c>
      <c r="P229" s="439" t="str">
        <f t="shared" si="16"/>
        <v>317-LAOS, REP. POP. DEMOC.</v>
      </c>
      <c r="Q229" s="440" t="s">
        <v>423</v>
      </c>
    </row>
    <row r="230" spans="1:17" customFormat="1" ht="20.25" customHeight="1" thickTop="1" thickBot="1" x14ac:dyDescent="0.4">
      <c r="A230" s="494"/>
      <c r="B230" s="450">
        <v>109</v>
      </c>
      <c r="C230" s="450" t="s">
        <v>153</v>
      </c>
      <c r="D230" s="450" t="str">
        <f t="shared" si="19"/>
        <v>109-Loja-Macara</v>
      </c>
      <c r="E230" s="47"/>
      <c r="I230" s="47"/>
      <c r="N230" s="437" t="s">
        <v>424</v>
      </c>
      <c r="O230" s="438" t="s">
        <v>425</v>
      </c>
      <c r="P230" s="439" t="str">
        <f t="shared" si="16"/>
        <v>318-LIBANO</v>
      </c>
      <c r="Q230" s="440" t="s">
        <v>425</v>
      </c>
    </row>
    <row r="231" spans="1:17" customFormat="1" ht="20.25" customHeight="1" thickTop="1" thickBot="1" x14ac:dyDescent="0.4">
      <c r="A231" s="494"/>
      <c r="B231" s="450">
        <v>118</v>
      </c>
      <c r="C231" s="450" t="s">
        <v>154</v>
      </c>
      <c r="D231" s="450" t="str">
        <f t="shared" si="19"/>
        <v>118-Sta Elena</v>
      </c>
      <c r="E231" s="47"/>
      <c r="I231" s="47"/>
      <c r="N231" s="437" t="s">
        <v>426</v>
      </c>
      <c r="O231" s="438" t="s">
        <v>427</v>
      </c>
      <c r="P231" s="439" t="str">
        <f t="shared" si="16"/>
        <v>319-MALASIA</v>
      </c>
      <c r="Q231" s="440" t="s">
        <v>427</v>
      </c>
    </row>
    <row r="232" spans="1:17" customFormat="1" ht="20.25" customHeight="1" thickTop="1" thickBot="1" x14ac:dyDescent="0.4">
      <c r="A232" s="494"/>
      <c r="B232" s="450">
        <v>127</v>
      </c>
      <c r="C232" s="450" t="s">
        <v>155</v>
      </c>
      <c r="D232" s="450" t="str">
        <f t="shared" si="19"/>
        <v>127-Latacunga</v>
      </c>
      <c r="E232" s="47"/>
      <c r="I232" s="47"/>
      <c r="N232" s="437" t="s">
        <v>428</v>
      </c>
      <c r="O232" s="438" t="s">
        <v>429</v>
      </c>
      <c r="P232" s="439" t="str">
        <f t="shared" si="16"/>
        <v>321-MONGOLIA (MANCHURIA)</v>
      </c>
      <c r="Q232" s="440" t="s">
        <v>429</v>
      </c>
    </row>
    <row r="233" spans="1:17" customFormat="1" ht="20.25" customHeight="1" thickTop="1" thickBot="1" x14ac:dyDescent="0.4">
      <c r="A233" s="494"/>
      <c r="B233" s="450">
        <v>136</v>
      </c>
      <c r="C233" s="450" t="s">
        <v>156</v>
      </c>
      <c r="D233" s="450" t="str">
        <f t="shared" si="19"/>
        <v>136-Gerencia General</v>
      </c>
      <c r="E233" s="47"/>
      <c r="I233" s="47"/>
      <c r="N233" s="437" t="s">
        <v>430</v>
      </c>
      <c r="O233" s="438" t="s">
        <v>431</v>
      </c>
      <c r="P233" s="439" t="str">
        <f t="shared" si="16"/>
        <v>322-PAKISTAN</v>
      </c>
      <c r="Q233" s="440" t="s">
        <v>431</v>
      </c>
    </row>
    <row r="234" spans="1:17" customFormat="1" ht="20.25" customHeight="1" thickTop="1" thickBot="1" x14ac:dyDescent="0.4">
      <c r="A234" s="495"/>
      <c r="B234" s="450">
        <v>145</v>
      </c>
      <c r="C234" s="450" t="s">
        <v>810</v>
      </c>
      <c r="D234" s="451" t="str">
        <f t="shared" si="19"/>
        <v xml:space="preserve">145-CEBAF – San Miguel </v>
      </c>
      <c r="E234" s="47"/>
      <c r="I234" s="47"/>
      <c r="N234" s="437" t="s">
        <v>432</v>
      </c>
      <c r="O234" s="438" t="s">
        <v>433</v>
      </c>
      <c r="P234" s="439" t="str">
        <f t="shared" si="16"/>
        <v>323-SIRIA</v>
      </c>
      <c r="Q234" s="440" t="s">
        <v>433</v>
      </c>
    </row>
    <row r="235" spans="1:17" customFormat="1" ht="20.25" customHeight="1" thickTop="1" thickBot="1" x14ac:dyDescent="0.4">
      <c r="B235" s="447"/>
      <c r="C235" s="47"/>
      <c r="E235" s="47"/>
      <c r="I235" s="47"/>
      <c r="N235" s="437" t="s">
        <v>434</v>
      </c>
      <c r="O235" s="438" t="s">
        <v>435</v>
      </c>
      <c r="P235" s="439" t="str">
        <f t="shared" si="16"/>
        <v>325-TAILANDIA</v>
      </c>
      <c r="Q235" s="440" t="s">
        <v>435</v>
      </c>
    </row>
    <row r="236" spans="1:17" customFormat="1" ht="20.25" customHeight="1" thickTop="1" thickBot="1" x14ac:dyDescent="0.4">
      <c r="B236" s="447"/>
      <c r="C236" s="47"/>
      <c r="E236" s="47"/>
      <c r="I236" s="47"/>
      <c r="N236" s="437" t="s">
        <v>436</v>
      </c>
      <c r="O236" s="438" t="s">
        <v>437</v>
      </c>
      <c r="P236" s="439" t="str">
        <f t="shared" si="16"/>
        <v>327-BAHREIN</v>
      </c>
      <c r="Q236" s="440" t="s">
        <v>437</v>
      </c>
    </row>
    <row r="237" spans="1:17" customFormat="1" ht="20.25" customHeight="1" thickTop="1" thickBot="1" x14ac:dyDescent="0.4">
      <c r="B237" s="447"/>
      <c r="C237" s="47"/>
      <c r="E237" s="47"/>
      <c r="I237" s="47"/>
      <c r="N237" s="437" t="s">
        <v>438</v>
      </c>
      <c r="O237" s="438" t="s">
        <v>439</v>
      </c>
      <c r="P237" s="439" t="str">
        <f t="shared" si="16"/>
        <v>328-BANGLADESH</v>
      </c>
      <c r="Q237" s="440" t="s">
        <v>439</v>
      </c>
    </row>
    <row r="238" spans="1:17" customFormat="1" ht="20.25" customHeight="1" thickTop="1" thickBot="1" x14ac:dyDescent="0.4">
      <c r="B238" s="447"/>
      <c r="C238" s="47"/>
      <c r="E238" s="47"/>
      <c r="I238" s="47"/>
      <c r="N238" s="437" t="s">
        <v>440</v>
      </c>
      <c r="O238" s="438" t="s">
        <v>441</v>
      </c>
      <c r="P238" s="439" t="str">
        <f t="shared" si="16"/>
        <v>329-BUTAN</v>
      </c>
      <c r="Q238" s="440" t="s">
        <v>441</v>
      </c>
    </row>
    <row r="239" spans="1:17" customFormat="1" ht="20.25" customHeight="1" thickTop="1" thickBot="1" x14ac:dyDescent="0.4">
      <c r="B239" s="447"/>
      <c r="C239" s="47"/>
      <c r="E239" s="47"/>
      <c r="I239" s="47"/>
      <c r="N239" s="437" t="s">
        <v>442</v>
      </c>
      <c r="O239" s="438" t="s">
        <v>443</v>
      </c>
      <c r="P239" s="439" t="str">
        <f t="shared" si="16"/>
        <v>330-COREA DEL SUR</v>
      </c>
      <c r="Q239" s="440" t="s">
        <v>443</v>
      </c>
    </row>
    <row r="240" spans="1:17" customFormat="1" ht="20.25" customHeight="1" thickTop="1" thickBot="1" x14ac:dyDescent="0.4">
      <c r="B240" s="447"/>
      <c r="C240" s="47"/>
      <c r="E240" s="47"/>
      <c r="I240" s="47"/>
      <c r="N240" s="437" t="s">
        <v>444</v>
      </c>
      <c r="O240" s="438" t="s">
        <v>445</v>
      </c>
      <c r="P240" s="439" t="str">
        <f t="shared" si="16"/>
        <v>331-CHINA POPULAR</v>
      </c>
      <c r="Q240" s="440" t="s">
        <v>445</v>
      </c>
    </row>
    <row r="241" spans="2:17" customFormat="1" ht="20.25" customHeight="1" thickTop="1" thickBot="1" x14ac:dyDescent="0.4">
      <c r="B241" s="550" t="s">
        <v>1242</v>
      </c>
      <c r="C241" s="550"/>
      <c r="D241" s="550"/>
      <c r="E241" s="47"/>
      <c r="I241" s="47"/>
      <c r="N241" s="437" t="s">
        <v>446</v>
      </c>
      <c r="O241" s="438" t="s">
        <v>447</v>
      </c>
      <c r="P241" s="439" t="str">
        <f t="shared" ref="P241:P305" si="20">CONCATENATE(O241&amp;"-"&amp;N241)</f>
        <v>332-CHIPRE</v>
      </c>
      <c r="Q241" s="440" t="s">
        <v>447</v>
      </c>
    </row>
    <row r="242" spans="2:17" customFormat="1" ht="20.25" customHeight="1" thickTop="1" thickBot="1" x14ac:dyDescent="0.4">
      <c r="B242" s="425" t="s">
        <v>136</v>
      </c>
      <c r="C242" s="425" t="s">
        <v>30</v>
      </c>
      <c r="D242" s="425"/>
      <c r="E242" s="47"/>
      <c r="I242" s="47"/>
      <c r="N242" s="437" t="s">
        <v>448</v>
      </c>
      <c r="O242" s="438" t="s">
        <v>449</v>
      </c>
      <c r="P242" s="439" t="str">
        <f t="shared" si="20"/>
        <v>333-EMIRATOS ARABES UNIDOS</v>
      </c>
      <c r="Q242" s="440" t="s">
        <v>449</v>
      </c>
    </row>
    <row r="243" spans="2:17" customFormat="1" ht="20.25" customHeight="1" thickTop="1" thickBot="1" x14ac:dyDescent="0.4">
      <c r="B243" s="384">
        <v>40</v>
      </c>
      <c r="C243" s="384" t="s">
        <v>1235</v>
      </c>
      <c r="D243" s="384" t="str">
        <f t="shared" ref="D243:D287" si="21">CONCATENATE(B243&amp;"-"&amp;C243)</f>
        <v>40-Exportación definitiva</v>
      </c>
      <c r="E243" s="47"/>
      <c r="I243" s="47"/>
      <c r="N243" s="437" t="s">
        <v>450</v>
      </c>
      <c r="O243" s="438" t="s">
        <v>451</v>
      </c>
      <c r="P243" s="439" t="str">
        <f t="shared" si="20"/>
        <v>334-QATAR</v>
      </c>
      <c r="Q243" s="440" t="s">
        <v>451</v>
      </c>
    </row>
    <row r="244" spans="2:17" customFormat="1" ht="20.25" customHeight="1" thickTop="1" thickBot="1" x14ac:dyDescent="0.4">
      <c r="B244" s="384">
        <v>50</v>
      </c>
      <c r="C244" s="384" t="s">
        <v>1236</v>
      </c>
      <c r="D244" s="384" t="str">
        <f t="shared" si="21"/>
        <v>50-Exportación temporal para reimportación en el mismo estado</v>
      </c>
      <c r="E244" s="47"/>
      <c r="I244" s="47"/>
      <c r="N244" s="437" t="s">
        <v>452</v>
      </c>
      <c r="O244" s="438" t="s">
        <v>453</v>
      </c>
      <c r="P244" s="439" t="str">
        <f t="shared" si="20"/>
        <v>335-MALDIVAS</v>
      </c>
      <c r="Q244" s="440" t="s">
        <v>453</v>
      </c>
    </row>
    <row r="245" spans="2:17" customFormat="1" ht="20.25" customHeight="1" thickTop="1" thickBot="1" x14ac:dyDescent="0.4">
      <c r="B245" s="384">
        <v>51</v>
      </c>
      <c r="C245" s="384" t="s">
        <v>1237</v>
      </c>
      <c r="D245" s="384" t="str">
        <f t="shared" si="21"/>
        <v>51-Exportación temporal para perfeccionamiento pasivo</v>
      </c>
      <c r="E245" s="47"/>
      <c r="I245" s="47"/>
      <c r="N245" s="437" t="s">
        <v>454</v>
      </c>
      <c r="O245" s="438" t="s">
        <v>455</v>
      </c>
      <c r="P245" s="439" t="str">
        <f t="shared" si="20"/>
        <v>336-NEPAL</v>
      </c>
      <c r="Q245" s="440" t="s">
        <v>455</v>
      </c>
    </row>
    <row r="246" spans="2:17" customFormat="1" ht="20.25" customHeight="1" thickTop="1" thickBot="1" x14ac:dyDescent="0.4">
      <c r="B246" s="384">
        <v>60</v>
      </c>
      <c r="C246" s="384" t="s">
        <v>1238</v>
      </c>
      <c r="D246" s="384" t="str">
        <f t="shared" si="21"/>
        <v>60-Reexp. de mercancías en el mismo estado</v>
      </c>
      <c r="E246" s="47"/>
      <c r="I246" s="47"/>
      <c r="N246" s="437" t="s">
        <v>456</v>
      </c>
      <c r="O246" s="438" t="s">
        <v>457</v>
      </c>
      <c r="P246" s="439" t="str">
        <f t="shared" si="20"/>
        <v>337-OMAN</v>
      </c>
      <c r="Q246" s="440" t="s">
        <v>457</v>
      </c>
    </row>
    <row r="247" spans="2:17" customFormat="1" ht="20.25" customHeight="1" thickTop="1" thickBot="1" x14ac:dyDescent="0.4">
      <c r="B247" s="384">
        <v>61</v>
      </c>
      <c r="C247" s="384" t="s">
        <v>1239</v>
      </c>
      <c r="D247" s="384" t="str">
        <f t="shared" si="21"/>
        <v>61-Reexportación de mercancías que fueron importadas para perfeccionamiento activo</v>
      </c>
      <c r="E247" s="47"/>
      <c r="I247" s="47"/>
      <c r="N247" s="437" t="s">
        <v>458</v>
      </c>
      <c r="O247" s="438" t="s">
        <v>459</v>
      </c>
      <c r="P247" s="439" t="str">
        <f t="shared" si="20"/>
        <v>338-SINGAPUR</v>
      </c>
      <c r="Q247" s="440" t="s">
        <v>459</v>
      </c>
    </row>
    <row r="248" spans="2:17" customFormat="1" ht="20.25" customHeight="1" thickTop="1" thickBot="1" x14ac:dyDescent="0.4">
      <c r="B248" s="384">
        <v>79</v>
      </c>
      <c r="C248" s="384" t="s">
        <v>1240</v>
      </c>
      <c r="D248" s="384" t="str">
        <f t="shared" si="21"/>
        <v>79-Exportación a consumo desde Zona Franca</v>
      </c>
      <c r="E248" s="47"/>
      <c r="I248" s="47"/>
      <c r="N248" s="437" t="s">
        <v>460</v>
      </c>
      <c r="O248" s="438" t="s">
        <v>461</v>
      </c>
      <c r="P248" s="439" t="str">
        <f t="shared" si="20"/>
        <v>339-SRI LANKA (CEILAN)</v>
      </c>
      <c r="Q248" s="440" t="s">
        <v>461</v>
      </c>
    </row>
    <row r="249" spans="2:17" customFormat="1" ht="20.25" customHeight="1" thickTop="1" thickBot="1" x14ac:dyDescent="0.4">
      <c r="B249" s="384">
        <v>83</v>
      </c>
      <c r="C249" s="384" t="s">
        <v>157</v>
      </c>
      <c r="D249" s="384" t="str">
        <f t="shared" si="21"/>
        <v>83-Reembarque</v>
      </c>
      <c r="E249" s="47"/>
      <c r="I249" s="47"/>
      <c r="N249" s="437" t="s">
        <v>462</v>
      </c>
      <c r="O249" s="438" t="s">
        <v>463</v>
      </c>
      <c r="P249" s="439" t="str">
        <f t="shared" si="20"/>
        <v>341-VIETNAM</v>
      </c>
      <c r="Q249" s="440" t="s">
        <v>463</v>
      </c>
    </row>
    <row r="250" spans="2:17" customFormat="1" ht="20.25" customHeight="1" thickTop="1" thickBot="1" x14ac:dyDescent="0.4">
      <c r="B250" s="384">
        <v>94</v>
      </c>
      <c r="C250" s="384" t="s">
        <v>158</v>
      </c>
      <c r="D250" s="384" t="str">
        <f t="shared" si="21"/>
        <v>94-Courier exportación</v>
      </c>
      <c r="E250" s="47"/>
      <c r="I250" s="47"/>
      <c r="N250" s="437" t="s">
        <v>464</v>
      </c>
      <c r="O250" s="438" t="s">
        <v>465</v>
      </c>
      <c r="P250" s="439" t="str">
        <f t="shared" si="20"/>
        <v>342-YEMEN</v>
      </c>
      <c r="Q250" s="440" t="s">
        <v>465</v>
      </c>
    </row>
    <row r="251" spans="2:17" customFormat="1" ht="20.25" customHeight="1" thickTop="1" thickBot="1" x14ac:dyDescent="0.4">
      <c r="B251" s="384">
        <v>95</v>
      </c>
      <c r="C251" s="384" t="s">
        <v>159</v>
      </c>
      <c r="D251" s="384" t="str">
        <f t="shared" si="21"/>
        <v>95-Exportaciones Correos del Ecuador</v>
      </c>
      <c r="E251" s="47"/>
      <c r="G251" s="453"/>
      <c r="H251" s="452"/>
      <c r="I251" s="443"/>
      <c r="N251" s="437" t="s">
        <v>466</v>
      </c>
      <c r="O251" s="438" t="s">
        <v>467</v>
      </c>
      <c r="P251" s="439" t="str">
        <f t="shared" si="20"/>
        <v>343-ISLAS HEARD Y MCDONALD</v>
      </c>
      <c r="Q251" s="440" t="s">
        <v>467</v>
      </c>
    </row>
    <row r="252" spans="2:17" customFormat="1" ht="20.25" customHeight="1" thickTop="1" thickBot="1" x14ac:dyDescent="0.4">
      <c r="B252" s="384"/>
      <c r="C252" s="384"/>
      <c r="D252" s="384" t="str">
        <f t="shared" si="21"/>
        <v>-</v>
      </c>
      <c r="G252" s="453"/>
      <c r="H252" s="452"/>
      <c r="I252" s="443"/>
      <c r="N252" s="437" t="s">
        <v>468</v>
      </c>
      <c r="O252" s="438" t="s">
        <v>469</v>
      </c>
      <c r="P252" s="439" t="str">
        <f t="shared" si="20"/>
        <v>344-BRUNEI DARUSSALAM</v>
      </c>
      <c r="Q252" s="440" t="s">
        <v>469</v>
      </c>
    </row>
    <row r="253" spans="2:17" customFormat="1" ht="20.25" customHeight="1" thickTop="1" thickBot="1" x14ac:dyDescent="0.4">
      <c r="B253" s="384"/>
      <c r="C253" s="384"/>
      <c r="D253" s="384" t="str">
        <f t="shared" si="21"/>
        <v>-</v>
      </c>
      <c r="M253" s="455"/>
      <c r="N253" s="437" t="s">
        <v>470</v>
      </c>
      <c r="O253" s="438" t="s">
        <v>471</v>
      </c>
      <c r="P253" s="439" t="str">
        <f t="shared" si="20"/>
        <v>346-TURQUIA</v>
      </c>
      <c r="Q253" s="440" t="s">
        <v>471</v>
      </c>
    </row>
    <row r="254" spans="2:17" customFormat="1" ht="20.25" customHeight="1" thickTop="1" thickBot="1" x14ac:dyDescent="0.4">
      <c r="B254" s="384"/>
      <c r="C254" s="384"/>
      <c r="D254" s="384" t="str">
        <f t="shared" si="21"/>
        <v>-</v>
      </c>
      <c r="M254" s="455"/>
      <c r="N254" s="437" t="s">
        <v>472</v>
      </c>
      <c r="O254" s="438" t="s">
        <v>473</v>
      </c>
      <c r="P254" s="439" t="str">
        <f t="shared" si="20"/>
        <v>347-AZERBAIJAN</v>
      </c>
      <c r="Q254" s="440" t="s">
        <v>473</v>
      </c>
    </row>
    <row r="255" spans="2:17" customFormat="1" ht="20.25" customHeight="1" thickTop="1" thickBot="1" x14ac:dyDescent="0.4">
      <c r="B255" s="384"/>
      <c r="C255" s="384"/>
      <c r="D255" s="384" t="str">
        <f t="shared" si="21"/>
        <v>-</v>
      </c>
      <c r="M255" s="455"/>
      <c r="N255" s="437" t="s">
        <v>474</v>
      </c>
      <c r="O255" s="438" t="s">
        <v>475</v>
      </c>
      <c r="P255" s="439" t="str">
        <f t="shared" si="20"/>
        <v>348-KAZAJSTAN</v>
      </c>
      <c r="Q255" s="440" t="s">
        <v>475</v>
      </c>
    </row>
    <row r="256" spans="2:17" customFormat="1" ht="20.25" customHeight="1" thickTop="1" thickBot="1" x14ac:dyDescent="0.4">
      <c r="B256" s="384"/>
      <c r="C256" s="384"/>
      <c r="D256" s="384" t="str">
        <f t="shared" si="21"/>
        <v>-</v>
      </c>
      <c r="M256" s="455"/>
      <c r="N256" s="437" t="s">
        <v>476</v>
      </c>
      <c r="O256" s="438" t="s">
        <v>477</v>
      </c>
      <c r="P256" s="439" t="str">
        <f t="shared" si="20"/>
        <v>349-KIRGUIZISTAN</v>
      </c>
      <c r="Q256" s="440" t="s">
        <v>477</v>
      </c>
    </row>
    <row r="257" spans="2:17" customFormat="1" ht="20.25" customHeight="1" thickTop="1" thickBot="1" x14ac:dyDescent="0.4">
      <c r="B257" s="384"/>
      <c r="C257" s="384"/>
      <c r="D257" s="384" t="str">
        <f t="shared" si="21"/>
        <v>-</v>
      </c>
      <c r="M257" s="455"/>
      <c r="N257" s="437" t="s">
        <v>478</v>
      </c>
      <c r="O257" s="438">
        <v>30000</v>
      </c>
      <c r="P257" s="439" t="str">
        <f t="shared" si="20"/>
        <v>30000-TAJIKISTAN</v>
      </c>
      <c r="Q257" s="440">
        <v>30000</v>
      </c>
    </row>
    <row r="258" spans="2:17" customFormat="1" ht="20.25" customHeight="1" thickTop="1" thickBot="1" x14ac:dyDescent="0.4">
      <c r="B258" s="384"/>
      <c r="C258" s="384"/>
      <c r="D258" s="384" t="str">
        <f t="shared" si="21"/>
        <v>-</v>
      </c>
      <c r="M258" s="455"/>
      <c r="N258" s="437" t="s">
        <v>479</v>
      </c>
      <c r="O258" s="438" t="s">
        <v>480</v>
      </c>
      <c r="P258" s="439" t="str">
        <f t="shared" si="20"/>
        <v>351-TURKMENISTAN</v>
      </c>
      <c r="Q258" s="440" t="s">
        <v>480</v>
      </c>
    </row>
    <row r="259" spans="2:17" customFormat="1" ht="20.25" customHeight="1" thickTop="1" thickBot="1" x14ac:dyDescent="0.4">
      <c r="B259" s="384"/>
      <c r="C259" s="384"/>
      <c r="D259" s="384" t="str">
        <f t="shared" si="21"/>
        <v>-</v>
      </c>
      <c r="M259" s="455"/>
      <c r="N259" s="437" t="s">
        <v>481</v>
      </c>
      <c r="O259" s="438" t="s">
        <v>482</v>
      </c>
      <c r="P259" s="439" t="str">
        <f t="shared" si="20"/>
        <v>352-UZBEKISTAN</v>
      </c>
      <c r="Q259" s="440" t="s">
        <v>482</v>
      </c>
    </row>
    <row r="260" spans="2:17" customFormat="1" ht="20.25" customHeight="1" thickTop="1" thickBot="1" x14ac:dyDescent="0.4">
      <c r="B260" s="384"/>
      <c r="C260" s="384"/>
      <c r="D260" s="384" t="str">
        <f t="shared" si="21"/>
        <v>-</v>
      </c>
      <c r="M260" s="455"/>
      <c r="N260" s="437" t="s">
        <v>483</v>
      </c>
      <c r="O260" s="438" t="s">
        <v>484</v>
      </c>
      <c r="P260" s="439" t="str">
        <f t="shared" si="20"/>
        <v>353-PALESTINA</v>
      </c>
      <c r="Q260" s="440" t="s">
        <v>484</v>
      </c>
    </row>
    <row r="261" spans="2:17" customFormat="1" ht="20.25" customHeight="1" thickTop="1" thickBot="1" x14ac:dyDescent="0.4">
      <c r="B261" s="384"/>
      <c r="C261" s="384"/>
      <c r="D261" s="384" t="str">
        <f t="shared" si="21"/>
        <v>-</v>
      </c>
      <c r="M261" s="456"/>
      <c r="N261" s="437" t="s">
        <v>485</v>
      </c>
      <c r="O261" s="438" t="s">
        <v>486</v>
      </c>
      <c r="P261" s="439" t="str">
        <f t="shared" si="20"/>
        <v>354-HONG KONG</v>
      </c>
      <c r="Q261" s="440" t="s">
        <v>486</v>
      </c>
    </row>
    <row r="262" spans="2:17" customFormat="1" ht="20.25" customHeight="1" thickTop="1" thickBot="1" x14ac:dyDescent="0.4">
      <c r="B262" s="384"/>
      <c r="C262" s="384"/>
      <c r="D262" s="384" t="str">
        <f t="shared" si="21"/>
        <v>-</v>
      </c>
      <c r="M262" s="456"/>
      <c r="N262" s="437" t="s">
        <v>487</v>
      </c>
      <c r="O262" s="438" t="s">
        <v>488</v>
      </c>
      <c r="P262" s="439" t="str">
        <f t="shared" si="20"/>
        <v>355-MACAO</v>
      </c>
      <c r="Q262" s="440" t="s">
        <v>488</v>
      </c>
    </row>
    <row r="263" spans="2:17" customFormat="1" ht="20.25" customHeight="1" thickTop="1" thickBot="1" x14ac:dyDescent="0.4">
      <c r="B263" s="384"/>
      <c r="C263" s="384"/>
      <c r="D263" s="384" t="str">
        <f t="shared" si="21"/>
        <v>-</v>
      </c>
      <c r="M263" s="456"/>
      <c r="N263" s="437" t="s">
        <v>489</v>
      </c>
      <c r="O263" s="438" t="s">
        <v>490</v>
      </c>
      <c r="P263" s="439" t="str">
        <f t="shared" si="20"/>
        <v>356-ARMENIA</v>
      </c>
      <c r="Q263" s="440" t="s">
        <v>490</v>
      </c>
    </row>
    <row r="264" spans="2:17" customFormat="1" ht="20.25" customHeight="1" thickTop="1" thickBot="1" x14ac:dyDescent="0.4">
      <c r="B264" s="384"/>
      <c r="C264" s="384"/>
      <c r="D264" s="384" t="str">
        <f t="shared" si="21"/>
        <v>-</v>
      </c>
      <c r="M264" s="456"/>
      <c r="N264" s="437" t="s">
        <v>864</v>
      </c>
      <c r="O264" s="438">
        <v>382</v>
      </c>
      <c r="P264" s="439" t="str">
        <f t="shared" si="20"/>
        <v>382-MONTENEGRO</v>
      </c>
      <c r="Q264" s="440">
        <v>382</v>
      </c>
    </row>
    <row r="265" spans="2:17" customFormat="1" ht="20.25" customHeight="1" thickTop="1" thickBot="1" x14ac:dyDescent="0.4">
      <c r="B265" s="384"/>
      <c r="C265" s="384"/>
      <c r="D265" s="384" t="str">
        <f t="shared" si="21"/>
        <v>-</v>
      </c>
      <c r="M265" s="456"/>
      <c r="N265" s="437" t="s">
        <v>491</v>
      </c>
      <c r="O265" s="438" t="s">
        <v>492</v>
      </c>
      <c r="P265" s="439" t="str">
        <f t="shared" si="20"/>
        <v>402-BURKINA FASO</v>
      </c>
      <c r="Q265" s="440" t="s">
        <v>492</v>
      </c>
    </row>
    <row r="266" spans="2:17" customFormat="1" ht="20.25" customHeight="1" thickTop="1" thickBot="1" x14ac:dyDescent="0.4">
      <c r="B266" s="384"/>
      <c r="C266" s="384"/>
      <c r="D266" s="384" t="str">
        <f t="shared" si="21"/>
        <v>-</v>
      </c>
      <c r="I266" s="47"/>
      <c r="N266" s="437" t="s">
        <v>493</v>
      </c>
      <c r="O266" s="438" t="s">
        <v>494</v>
      </c>
      <c r="P266" s="439" t="str">
        <f t="shared" si="20"/>
        <v>403-ARGELIA</v>
      </c>
      <c r="Q266" s="440" t="s">
        <v>494</v>
      </c>
    </row>
    <row r="267" spans="2:17" customFormat="1" ht="20.25" customHeight="1" thickTop="1" thickBot="1" x14ac:dyDescent="0.4">
      <c r="B267" s="384"/>
      <c r="C267" s="384"/>
      <c r="D267" s="384" t="str">
        <f t="shared" si="21"/>
        <v>-</v>
      </c>
      <c r="I267" s="47"/>
      <c r="N267" s="437" t="s">
        <v>495</v>
      </c>
      <c r="O267" s="438" t="s">
        <v>496</v>
      </c>
      <c r="P267" s="439" t="str">
        <f t="shared" si="20"/>
        <v>404-BURUNDI</v>
      </c>
      <c r="Q267" s="440" t="s">
        <v>496</v>
      </c>
    </row>
    <row r="268" spans="2:17" customFormat="1" ht="20.25" customHeight="1" thickTop="1" thickBot="1" x14ac:dyDescent="0.4">
      <c r="B268" s="384"/>
      <c r="C268" s="384"/>
      <c r="D268" s="384" t="str">
        <f t="shared" si="21"/>
        <v>-</v>
      </c>
      <c r="I268" s="47"/>
      <c r="N268" s="437" t="s">
        <v>497</v>
      </c>
      <c r="O268" s="438" t="s">
        <v>498</v>
      </c>
      <c r="P268" s="439" t="str">
        <f t="shared" si="20"/>
        <v>405-CAMERUN</v>
      </c>
      <c r="Q268" s="440" t="s">
        <v>498</v>
      </c>
    </row>
    <row r="269" spans="2:17" customFormat="1" ht="20.25" customHeight="1" thickTop="1" thickBot="1" x14ac:dyDescent="0.4">
      <c r="B269" s="384"/>
      <c r="C269" s="384"/>
      <c r="D269" s="384" t="str">
        <f t="shared" si="21"/>
        <v>-</v>
      </c>
      <c r="I269" s="47"/>
      <c r="N269" s="437" t="s">
        <v>499</v>
      </c>
      <c r="O269" s="438" t="s">
        <v>500</v>
      </c>
      <c r="P269" s="439" t="str">
        <f t="shared" si="20"/>
        <v>406-CONGO</v>
      </c>
      <c r="Q269" s="440" t="s">
        <v>500</v>
      </c>
    </row>
    <row r="270" spans="2:17" customFormat="1" ht="20.25" customHeight="1" thickTop="1" thickBot="1" x14ac:dyDescent="0.4">
      <c r="B270" s="384"/>
      <c r="C270" s="384"/>
      <c r="D270" s="384" t="str">
        <f t="shared" si="21"/>
        <v>-</v>
      </c>
      <c r="I270" s="47"/>
      <c r="N270" s="437" t="s">
        <v>501</v>
      </c>
      <c r="O270" s="438" t="s">
        <v>502</v>
      </c>
      <c r="P270" s="439" t="str">
        <f t="shared" si="20"/>
        <v>407-ETIOPIA</v>
      </c>
      <c r="Q270" s="440" t="s">
        <v>502</v>
      </c>
    </row>
    <row r="271" spans="2:17" customFormat="1" ht="20.25" customHeight="1" thickTop="1" thickBot="1" x14ac:dyDescent="0.4">
      <c r="B271" s="384"/>
      <c r="C271" s="384"/>
      <c r="D271" s="384" t="str">
        <f t="shared" si="21"/>
        <v>-</v>
      </c>
      <c r="I271" s="47"/>
      <c r="N271" s="437" t="s">
        <v>503</v>
      </c>
      <c r="O271" s="438" t="s">
        <v>504</v>
      </c>
      <c r="P271" s="439" t="str">
        <f t="shared" si="20"/>
        <v>408-GAMBIA</v>
      </c>
      <c r="Q271" s="440" t="s">
        <v>504</v>
      </c>
    </row>
    <row r="272" spans="2:17" customFormat="1" ht="20.25" customHeight="1" thickTop="1" thickBot="1" x14ac:dyDescent="0.4">
      <c r="B272" s="384"/>
      <c r="C272" s="384"/>
      <c r="D272" s="384" t="str">
        <f t="shared" si="21"/>
        <v>-</v>
      </c>
      <c r="I272" s="47"/>
      <c r="N272" s="437" t="s">
        <v>505</v>
      </c>
      <c r="O272" s="438">
        <v>407</v>
      </c>
      <c r="P272" s="439" t="str">
        <f t="shared" si="20"/>
        <v>407-GUINEA</v>
      </c>
      <c r="Q272" s="440">
        <v>407</v>
      </c>
    </row>
    <row r="273" spans="2:17" customFormat="1" ht="20.25" customHeight="1" thickTop="1" thickBot="1" x14ac:dyDescent="0.4">
      <c r="B273" s="384"/>
      <c r="C273" s="384"/>
      <c r="D273" s="384" t="str">
        <f t="shared" si="21"/>
        <v>-</v>
      </c>
      <c r="I273" s="47"/>
      <c r="N273" s="437" t="s">
        <v>506</v>
      </c>
      <c r="O273" s="438" t="s">
        <v>507</v>
      </c>
      <c r="P273" s="439" t="str">
        <f t="shared" si="20"/>
        <v>410-LIBERIA</v>
      </c>
      <c r="Q273" s="440" t="s">
        <v>507</v>
      </c>
    </row>
    <row r="274" spans="2:17" customFormat="1" ht="20.25" customHeight="1" thickTop="1" thickBot="1" x14ac:dyDescent="0.4">
      <c r="B274" s="384"/>
      <c r="C274" s="384"/>
      <c r="D274" s="384" t="str">
        <f t="shared" si="21"/>
        <v>-</v>
      </c>
      <c r="I274" s="47"/>
      <c r="N274" s="437" t="s">
        <v>508</v>
      </c>
      <c r="O274" s="438" t="s">
        <v>509</v>
      </c>
      <c r="P274" s="439" t="str">
        <f t="shared" si="20"/>
        <v>412-MADAGASCAR</v>
      </c>
      <c r="Q274" s="440" t="s">
        <v>509</v>
      </c>
    </row>
    <row r="275" spans="2:17" customFormat="1" ht="20.25" customHeight="1" thickTop="1" thickBot="1" x14ac:dyDescent="0.4">
      <c r="B275" s="384"/>
      <c r="C275" s="384"/>
      <c r="D275" s="384" t="str">
        <f t="shared" si="21"/>
        <v>-</v>
      </c>
      <c r="I275" s="47"/>
      <c r="N275" s="437" t="s">
        <v>510</v>
      </c>
      <c r="O275" s="438" t="s">
        <v>511</v>
      </c>
      <c r="P275" s="439" t="str">
        <f t="shared" si="20"/>
        <v>413-MALAWI</v>
      </c>
      <c r="Q275" s="440" t="s">
        <v>511</v>
      </c>
    </row>
    <row r="276" spans="2:17" customFormat="1" ht="20.25" customHeight="1" thickTop="1" thickBot="1" x14ac:dyDescent="0.4">
      <c r="B276" s="384"/>
      <c r="C276" s="384"/>
      <c r="D276" s="384" t="str">
        <f t="shared" si="21"/>
        <v>-</v>
      </c>
      <c r="I276" s="47"/>
      <c r="N276" s="437" t="s">
        <v>512</v>
      </c>
      <c r="O276" s="438" t="s">
        <v>513</v>
      </c>
      <c r="P276" s="439" t="str">
        <f t="shared" si="20"/>
        <v>414-MALI</v>
      </c>
      <c r="Q276" s="440" t="s">
        <v>513</v>
      </c>
    </row>
    <row r="277" spans="2:17" customFormat="1" ht="20.25" customHeight="1" thickTop="1" thickBot="1" x14ac:dyDescent="0.4">
      <c r="B277" s="384"/>
      <c r="C277" s="384"/>
      <c r="D277" s="384" t="str">
        <f t="shared" si="21"/>
        <v>-</v>
      </c>
      <c r="I277" s="47"/>
      <c r="N277" s="437" t="s">
        <v>514</v>
      </c>
      <c r="O277" s="438" t="s">
        <v>515</v>
      </c>
      <c r="P277" s="439" t="str">
        <f t="shared" si="20"/>
        <v>415-MARRUECOS</v>
      </c>
      <c r="Q277" s="440" t="s">
        <v>515</v>
      </c>
    </row>
    <row r="278" spans="2:17" customFormat="1" ht="20.25" customHeight="1" thickTop="1" thickBot="1" x14ac:dyDescent="0.4">
      <c r="B278" s="384"/>
      <c r="C278" s="384"/>
      <c r="D278" s="384" t="str">
        <f t="shared" si="21"/>
        <v>-</v>
      </c>
      <c r="I278" s="47"/>
      <c r="N278" s="437" t="s">
        <v>516</v>
      </c>
      <c r="O278" s="438" t="s">
        <v>517</v>
      </c>
      <c r="P278" s="439" t="str">
        <f t="shared" si="20"/>
        <v>416-MAURITANIA</v>
      </c>
      <c r="Q278" s="440" t="s">
        <v>517</v>
      </c>
    </row>
    <row r="279" spans="2:17" customFormat="1" ht="20.25" customHeight="1" thickTop="1" thickBot="1" x14ac:dyDescent="0.4">
      <c r="B279" s="384"/>
      <c r="C279" s="384"/>
      <c r="D279" s="384" t="str">
        <f t="shared" si="21"/>
        <v>-</v>
      </c>
      <c r="I279" s="47"/>
      <c r="N279" s="437" t="s">
        <v>518</v>
      </c>
      <c r="O279" s="438" t="s">
        <v>519</v>
      </c>
      <c r="P279" s="439" t="str">
        <f t="shared" si="20"/>
        <v>417-NIGERIA</v>
      </c>
      <c r="Q279" s="440" t="s">
        <v>519</v>
      </c>
    </row>
    <row r="280" spans="2:17" customFormat="1" ht="20.25" customHeight="1" thickTop="1" thickBot="1" x14ac:dyDescent="0.4">
      <c r="B280" s="384"/>
      <c r="C280" s="384"/>
      <c r="D280" s="384" t="str">
        <f t="shared" si="21"/>
        <v>-</v>
      </c>
      <c r="I280" s="47"/>
      <c r="N280" s="437" t="s">
        <v>520</v>
      </c>
      <c r="O280" s="438" t="s">
        <v>521</v>
      </c>
      <c r="P280" s="439" t="str">
        <f t="shared" si="20"/>
        <v>419-ZIMBABWE (RHODESIA)</v>
      </c>
      <c r="Q280" s="440" t="s">
        <v>521</v>
      </c>
    </row>
    <row r="281" spans="2:17" customFormat="1" ht="20.25" customHeight="1" thickTop="1" thickBot="1" x14ac:dyDescent="0.4">
      <c r="B281" s="384"/>
      <c r="C281" s="384"/>
      <c r="D281" s="384" t="str">
        <f t="shared" si="21"/>
        <v>-</v>
      </c>
      <c r="I281" s="47"/>
      <c r="N281" s="437" t="s">
        <v>522</v>
      </c>
      <c r="O281" s="438" t="s">
        <v>523</v>
      </c>
      <c r="P281" s="439" t="str">
        <f t="shared" si="20"/>
        <v>420-SENEGAL</v>
      </c>
      <c r="Q281" s="440" t="s">
        <v>523</v>
      </c>
    </row>
    <row r="282" spans="2:17" customFormat="1" ht="20.25" customHeight="1" thickTop="1" thickBot="1" x14ac:dyDescent="0.4">
      <c r="B282" s="384"/>
      <c r="C282" s="384"/>
      <c r="D282" s="384" t="str">
        <f t="shared" si="21"/>
        <v>-</v>
      </c>
      <c r="I282" s="47"/>
      <c r="N282" s="437" t="s">
        <v>524</v>
      </c>
      <c r="O282" s="438" t="s">
        <v>525</v>
      </c>
      <c r="P282" s="439" t="str">
        <f t="shared" si="20"/>
        <v>421-SUDAN</v>
      </c>
      <c r="Q282" s="440" t="s">
        <v>525</v>
      </c>
    </row>
    <row r="283" spans="2:17" customFormat="1" ht="20.25" customHeight="1" thickTop="1" thickBot="1" x14ac:dyDescent="0.4">
      <c r="B283" s="384"/>
      <c r="C283" s="384"/>
      <c r="D283" s="384" t="str">
        <f t="shared" si="21"/>
        <v>-</v>
      </c>
      <c r="I283" s="47"/>
      <c r="N283" s="437" t="s">
        <v>526</v>
      </c>
      <c r="O283" s="438" t="s">
        <v>527</v>
      </c>
      <c r="P283" s="439" t="str">
        <f t="shared" si="20"/>
        <v>422-SUDAFRICA  (CISKEI)</v>
      </c>
      <c r="Q283" s="440" t="s">
        <v>527</v>
      </c>
    </row>
    <row r="284" spans="2:17" customFormat="1" ht="20.25" customHeight="1" thickTop="1" thickBot="1" x14ac:dyDescent="0.4">
      <c r="B284" s="384"/>
      <c r="C284" s="384"/>
      <c r="D284" s="384" t="str">
        <f t="shared" si="21"/>
        <v>-</v>
      </c>
      <c r="I284" s="47"/>
      <c r="N284" s="437" t="s">
        <v>528</v>
      </c>
      <c r="O284" s="438" t="s">
        <v>529</v>
      </c>
      <c r="P284" s="439" t="str">
        <f t="shared" si="20"/>
        <v>423-SIERRA LEONA</v>
      </c>
      <c r="Q284" s="440" t="s">
        <v>529</v>
      </c>
    </row>
    <row r="285" spans="2:17" customFormat="1" ht="20.25" customHeight="1" thickTop="1" thickBot="1" x14ac:dyDescent="0.4">
      <c r="B285" s="384"/>
      <c r="C285" s="384"/>
      <c r="D285" s="384" t="str">
        <f t="shared" si="21"/>
        <v>-</v>
      </c>
      <c r="I285" s="47"/>
      <c r="N285" s="437" t="s">
        <v>530</v>
      </c>
      <c r="O285" s="438" t="s">
        <v>531</v>
      </c>
      <c r="P285" s="439" t="str">
        <f t="shared" si="20"/>
        <v>425-TANZANIA</v>
      </c>
      <c r="Q285" s="440" t="s">
        <v>531</v>
      </c>
    </row>
    <row r="286" spans="2:17" customFormat="1" ht="20.25" customHeight="1" thickTop="1" thickBot="1" x14ac:dyDescent="0.4">
      <c r="B286" s="384"/>
      <c r="C286" s="384"/>
      <c r="D286" s="384" t="str">
        <f t="shared" si="21"/>
        <v>-</v>
      </c>
      <c r="I286" s="47"/>
      <c r="N286" s="437" t="s">
        <v>532</v>
      </c>
      <c r="O286" s="438" t="s">
        <v>533</v>
      </c>
      <c r="P286" s="439" t="str">
        <f t="shared" si="20"/>
        <v>426-UGANDA</v>
      </c>
      <c r="Q286" s="440" t="s">
        <v>533</v>
      </c>
    </row>
    <row r="287" spans="2:17" customFormat="1" ht="20.25" customHeight="1" thickTop="1" thickBot="1" x14ac:dyDescent="0.4">
      <c r="B287" s="384"/>
      <c r="C287" s="384"/>
      <c r="D287" s="384" t="str">
        <f t="shared" si="21"/>
        <v>-</v>
      </c>
      <c r="I287" s="47"/>
      <c r="N287" s="437" t="s">
        <v>534</v>
      </c>
      <c r="O287" s="438" t="s">
        <v>535</v>
      </c>
      <c r="P287" s="439" t="str">
        <f t="shared" si="20"/>
        <v>427-ZAMBIA</v>
      </c>
      <c r="Q287" s="440" t="s">
        <v>535</v>
      </c>
    </row>
    <row r="288" spans="2:17" customFormat="1" ht="20.25" customHeight="1" thickTop="1" thickBot="1" x14ac:dyDescent="0.4">
      <c r="B288" s="384"/>
      <c r="C288" s="384"/>
      <c r="D288" s="384"/>
      <c r="I288" s="47"/>
      <c r="N288" s="437" t="s">
        <v>536</v>
      </c>
      <c r="O288" s="438" t="s">
        <v>537</v>
      </c>
      <c r="P288" s="439" t="str">
        <f t="shared" si="20"/>
        <v>428-ÅLAND ISLANDS</v>
      </c>
      <c r="Q288" s="440" t="s">
        <v>537</v>
      </c>
    </row>
    <row r="289" spans="2:17" customFormat="1" ht="20.25" customHeight="1" thickTop="1" thickBot="1" x14ac:dyDescent="0.4">
      <c r="B289" s="454"/>
      <c r="C289" s="367"/>
      <c r="D289" s="384"/>
      <c r="I289" s="47"/>
      <c r="N289" s="437" t="s">
        <v>538</v>
      </c>
      <c r="O289" s="438" t="s">
        <v>539</v>
      </c>
      <c r="P289" s="439" t="str">
        <f t="shared" si="20"/>
        <v>429-BENIN</v>
      </c>
      <c r="Q289" s="440" t="s">
        <v>539</v>
      </c>
    </row>
    <row r="290" spans="2:17" customFormat="1" ht="20.25" customHeight="1" thickTop="1" thickBot="1" x14ac:dyDescent="0.4">
      <c r="B290" s="457"/>
      <c r="C290" s="367"/>
      <c r="D290" s="384"/>
      <c r="I290" s="47"/>
      <c r="N290" s="437" t="s">
        <v>540</v>
      </c>
      <c r="O290" s="438" t="s">
        <v>541</v>
      </c>
      <c r="P290" s="439" t="str">
        <f t="shared" si="20"/>
        <v>430-BOTSWANA</v>
      </c>
      <c r="Q290" s="440" t="s">
        <v>541</v>
      </c>
    </row>
    <row r="291" spans="2:17" customFormat="1" ht="20.25" customHeight="1" thickTop="1" thickBot="1" x14ac:dyDescent="0.4">
      <c r="B291" s="448"/>
      <c r="C291" s="446"/>
      <c r="D291" s="384"/>
      <c r="E291" s="47"/>
      <c r="I291" s="47"/>
      <c r="N291" s="437" t="s">
        <v>542</v>
      </c>
      <c r="O291" s="438" t="s">
        <v>543</v>
      </c>
      <c r="P291" s="439" t="str">
        <f t="shared" si="20"/>
        <v>431-REPUBLICA CENTROAFRICANA</v>
      </c>
      <c r="Q291" s="440" t="s">
        <v>543</v>
      </c>
    </row>
    <row r="292" spans="2:17" customFormat="1" ht="20.25" customHeight="1" thickTop="1" thickBot="1" x14ac:dyDescent="0.4">
      <c r="B292" s="447"/>
      <c r="C292" s="47"/>
      <c r="D292" s="384"/>
      <c r="E292" s="47"/>
      <c r="I292" s="47"/>
      <c r="N292" s="437" t="s">
        <v>544</v>
      </c>
      <c r="O292" s="438" t="s">
        <v>545</v>
      </c>
      <c r="P292" s="439" t="str">
        <f t="shared" si="20"/>
        <v>432-COSTA DE MARFIL</v>
      </c>
      <c r="Q292" s="440" t="s">
        <v>545</v>
      </c>
    </row>
    <row r="293" spans="2:17" customFormat="1" ht="20.25" customHeight="1" thickTop="1" thickBot="1" x14ac:dyDescent="0.4">
      <c r="B293" s="447"/>
      <c r="C293" s="47"/>
      <c r="D293" s="384"/>
      <c r="E293" s="47"/>
      <c r="I293" s="47"/>
      <c r="N293" s="437" t="s">
        <v>546</v>
      </c>
      <c r="O293" s="438" t="s">
        <v>547</v>
      </c>
      <c r="P293" s="439" t="str">
        <f t="shared" si="20"/>
        <v>433-CHAD</v>
      </c>
      <c r="Q293" s="440" t="s">
        <v>547</v>
      </c>
    </row>
    <row r="294" spans="2:17" customFormat="1" ht="20.25" customHeight="1" thickTop="1" thickBot="1" x14ac:dyDescent="0.4">
      <c r="B294" s="447"/>
      <c r="C294" s="47"/>
      <c r="D294" s="384"/>
      <c r="E294" s="47"/>
      <c r="I294" s="47"/>
      <c r="N294" s="437" t="s">
        <v>548</v>
      </c>
      <c r="O294" s="438" t="s">
        <v>549</v>
      </c>
      <c r="P294" s="439" t="str">
        <f t="shared" si="20"/>
        <v>434-EGIPTO</v>
      </c>
      <c r="Q294" s="440" t="s">
        <v>549</v>
      </c>
    </row>
    <row r="295" spans="2:17" customFormat="1" ht="20.25" customHeight="1" thickTop="1" thickBot="1" x14ac:dyDescent="0.4">
      <c r="B295" s="447"/>
      <c r="C295" s="47"/>
      <c r="D295" s="384"/>
      <c r="E295" s="47"/>
      <c r="I295" s="47"/>
      <c r="N295" s="437" t="s">
        <v>550</v>
      </c>
      <c r="O295" s="438" t="s">
        <v>551</v>
      </c>
      <c r="P295" s="439" t="str">
        <f t="shared" si="20"/>
        <v>435-GABON</v>
      </c>
      <c r="Q295" s="440" t="s">
        <v>551</v>
      </c>
    </row>
    <row r="296" spans="2:17" customFormat="1" ht="20.25" customHeight="1" thickTop="1" thickBot="1" x14ac:dyDescent="0.4">
      <c r="B296" s="447"/>
      <c r="C296" s="47"/>
      <c r="D296" s="384"/>
      <c r="E296" s="47"/>
      <c r="I296" s="47"/>
      <c r="N296" s="437" t="s">
        <v>552</v>
      </c>
      <c r="O296" s="438" t="s">
        <v>553</v>
      </c>
      <c r="P296" s="439" t="str">
        <f t="shared" si="20"/>
        <v>436-GHANA</v>
      </c>
      <c r="Q296" s="440" t="s">
        <v>553</v>
      </c>
    </row>
    <row r="297" spans="2:17" customFormat="1" ht="20.25" customHeight="1" thickTop="1" thickBot="1" x14ac:dyDescent="0.4">
      <c r="B297" s="447"/>
      <c r="C297" s="47"/>
      <c r="D297" s="384"/>
      <c r="E297" s="47"/>
      <c r="I297" s="47"/>
      <c r="N297" s="437" t="s">
        <v>554</v>
      </c>
      <c r="O297" s="438" t="s">
        <v>555</v>
      </c>
      <c r="P297" s="439" t="str">
        <f t="shared" si="20"/>
        <v>437-GUINEA-BISSAU</v>
      </c>
      <c r="Q297" s="440" t="s">
        <v>555</v>
      </c>
    </row>
    <row r="298" spans="2:17" customFormat="1" ht="20.25" customHeight="1" thickTop="1" thickBot="1" x14ac:dyDescent="0.4">
      <c r="B298" s="447"/>
      <c r="C298" s="47"/>
      <c r="D298" s="384"/>
      <c r="E298" s="47"/>
      <c r="I298" s="47"/>
      <c r="N298" s="437" t="s">
        <v>556</v>
      </c>
      <c r="O298" s="438" t="s">
        <v>557</v>
      </c>
      <c r="P298" s="439" t="str">
        <f t="shared" si="20"/>
        <v>438-GUINEA ECUATORIAL</v>
      </c>
      <c r="Q298" s="440" t="s">
        <v>557</v>
      </c>
    </row>
    <row r="299" spans="2:17" customFormat="1" ht="20.25" customHeight="1" thickTop="1" thickBot="1" x14ac:dyDescent="0.4">
      <c r="B299" s="447"/>
      <c r="C299" s="47"/>
      <c r="E299" s="47"/>
      <c r="I299" s="47"/>
      <c r="N299" s="437" t="s">
        <v>558</v>
      </c>
      <c r="O299" s="438" t="s">
        <v>559</v>
      </c>
      <c r="P299" s="439" t="str">
        <f t="shared" si="20"/>
        <v>439-KENIA</v>
      </c>
      <c r="Q299" s="440" t="s">
        <v>559</v>
      </c>
    </row>
    <row r="300" spans="2:17" customFormat="1" ht="20.25" customHeight="1" thickTop="1" thickBot="1" x14ac:dyDescent="0.4">
      <c r="B300" s="447"/>
      <c r="C300" s="47"/>
      <c r="E300" s="47"/>
      <c r="I300" s="47"/>
      <c r="N300" s="437" t="s">
        <v>560</v>
      </c>
      <c r="O300" s="438" t="s">
        <v>561</v>
      </c>
      <c r="P300" s="439" t="str">
        <f t="shared" si="20"/>
        <v>440-LESOTHO</v>
      </c>
      <c r="Q300" s="440" t="s">
        <v>561</v>
      </c>
    </row>
    <row r="301" spans="2:17" customFormat="1" ht="20.25" customHeight="1" thickTop="1" thickBot="1" x14ac:dyDescent="0.4">
      <c r="B301" s="447"/>
      <c r="C301" s="47"/>
      <c r="E301" s="47"/>
      <c r="I301" s="47"/>
      <c r="N301" s="437" t="s">
        <v>562</v>
      </c>
      <c r="O301" s="438" t="s">
        <v>563</v>
      </c>
      <c r="P301" s="439" t="str">
        <f t="shared" si="20"/>
        <v>441-MAURICIO</v>
      </c>
      <c r="Q301" s="440" t="s">
        <v>563</v>
      </c>
    </row>
    <row r="302" spans="2:17" customFormat="1" ht="20.25" customHeight="1" thickTop="1" thickBot="1" x14ac:dyDescent="0.4">
      <c r="B302" s="447"/>
      <c r="C302" s="47"/>
      <c r="E302" s="47"/>
      <c r="I302" s="47"/>
      <c r="N302" s="437" t="s">
        <v>564</v>
      </c>
      <c r="O302" s="438" t="s">
        <v>565</v>
      </c>
      <c r="P302" s="439" t="str">
        <f t="shared" si="20"/>
        <v>442-MOZAMBIQUE</v>
      </c>
      <c r="Q302" s="440" t="s">
        <v>565</v>
      </c>
    </row>
    <row r="303" spans="2:17" customFormat="1" ht="20.25" customHeight="1" thickTop="1" thickBot="1" x14ac:dyDescent="0.4">
      <c r="B303" s="447"/>
      <c r="C303" s="47"/>
      <c r="E303" s="47"/>
      <c r="I303" s="47"/>
      <c r="N303" s="437" t="s">
        <v>566</v>
      </c>
      <c r="O303" s="438" t="s">
        <v>567</v>
      </c>
      <c r="P303" s="439" t="str">
        <f t="shared" si="20"/>
        <v>443-MAYOTTE</v>
      </c>
      <c r="Q303" s="440" t="s">
        <v>567</v>
      </c>
    </row>
    <row r="304" spans="2:17" customFormat="1" ht="20.25" customHeight="1" thickTop="1" thickBot="1" x14ac:dyDescent="0.4">
      <c r="B304" s="447"/>
      <c r="C304" s="47"/>
      <c r="E304" s="47"/>
      <c r="I304" s="47"/>
      <c r="N304" s="437" t="s">
        <v>568</v>
      </c>
      <c r="O304" s="438" t="s">
        <v>569</v>
      </c>
      <c r="P304" s="439" t="str">
        <f t="shared" si="20"/>
        <v>444-NIGER</v>
      </c>
      <c r="Q304" s="440" t="s">
        <v>569</v>
      </c>
    </row>
    <row r="305" spans="2:17" customFormat="1" ht="20.25" customHeight="1" thickTop="1" thickBot="1" x14ac:dyDescent="0.4">
      <c r="B305" s="447"/>
      <c r="C305" s="47"/>
      <c r="E305" s="47"/>
      <c r="I305" s="47"/>
      <c r="N305" s="437" t="s">
        <v>570</v>
      </c>
      <c r="O305" s="438" t="s">
        <v>571</v>
      </c>
      <c r="P305" s="439" t="str">
        <f t="shared" si="20"/>
        <v>445-RWANDA</v>
      </c>
      <c r="Q305" s="440" t="s">
        <v>571</v>
      </c>
    </row>
    <row r="306" spans="2:17" customFormat="1" ht="20.25" customHeight="1" thickTop="1" thickBot="1" x14ac:dyDescent="0.4">
      <c r="B306" s="447"/>
      <c r="C306" s="47"/>
      <c r="E306" s="47"/>
      <c r="I306" s="47"/>
      <c r="N306" s="437" t="s">
        <v>572</v>
      </c>
      <c r="O306" s="438" t="s">
        <v>573</v>
      </c>
      <c r="P306" s="439" t="str">
        <f t="shared" ref="P306:P369" si="22">CONCATENATE(O306&amp;"-"&amp;N306)</f>
        <v>446-SEYCHELLES</v>
      </c>
      <c r="Q306" s="440" t="s">
        <v>573</v>
      </c>
    </row>
    <row r="307" spans="2:17" customFormat="1" ht="20.25" customHeight="1" thickTop="1" thickBot="1" x14ac:dyDescent="0.4">
      <c r="B307" s="447"/>
      <c r="C307" s="47"/>
      <c r="E307" s="47"/>
      <c r="I307" s="47"/>
      <c r="K307" s="47"/>
      <c r="N307" s="437" t="s">
        <v>574</v>
      </c>
      <c r="O307" s="438" t="s">
        <v>575</v>
      </c>
      <c r="P307" s="439" t="str">
        <f t="shared" si="22"/>
        <v>447-SAHARA OCCIDENTAL</v>
      </c>
      <c r="Q307" s="440" t="s">
        <v>575</v>
      </c>
    </row>
    <row r="308" spans="2:17" customFormat="1" ht="20.25" customHeight="1" thickTop="1" thickBot="1" x14ac:dyDescent="0.4">
      <c r="B308" s="447"/>
      <c r="C308" s="47"/>
      <c r="E308" s="47"/>
      <c r="H308" s="447"/>
      <c r="I308" s="47"/>
      <c r="K308" s="47"/>
      <c r="N308" s="437" t="s">
        <v>576</v>
      </c>
      <c r="O308" s="438" t="s">
        <v>577</v>
      </c>
      <c r="P308" s="439" t="str">
        <f t="shared" si="22"/>
        <v>448-SOMALIA</v>
      </c>
      <c r="Q308" s="440" t="s">
        <v>577</v>
      </c>
    </row>
    <row r="309" spans="2:17" customFormat="1" ht="20.25" customHeight="1" thickTop="1" thickBot="1" x14ac:dyDescent="0.4">
      <c r="H309" s="447"/>
      <c r="I309" s="47"/>
      <c r="K309" s="47"/>
      <c r="N309" s="437" t="s">
        <v>578</v>
      </c>
      <c r="O309" s="438" t="s">
        <v>579</v>
      </c>
      <c r="P309" s="439" t="str">
        <f>CONCATENATE(O307&amp;"-"&amp;N307)</f>
        <v>447-SAHARA OCCIDENTAL</v>
      </c>
      <c r="Q309" s="440" t="s">
        <v>579</v>
      </c>
    </row>
    <row r="310" spans="2:17" customFormat="1" ht="20.25" customHeight="1" thickTop="1" thickBot="1" x14ac:dyDescent="0.4">
      <c r="H310" s="447"/>
      <c r="I310" s="47"/>
      <c r="K310" s="47"/>
      <c r="N310" s="437" t="s">
        <v>580</v>
      </c>
      <c r="O310" s="438" t="s">
        <v>581</v>
      </c>
      <c r="P310" s="439" t="str">
        <f t="shared" si="22"/>
        <v>450-SWAZILANDIA</v>
      </c>
      <c r="Q310" s="440" t="s">
        <v>581</v>
      </c>
    </row>
    <row r="311" spans="2:17" customFormat="1" ht="20.25" customHeight="1" thickTop="1" thickBot="1" x14ac:dyDescent="0.4">
      <c r="H311" s="447"/>
      <c r="I311" s="47"/>
      <c r="K311" s="47"/>
      <c r="N311" s="437" t="s">
        <v>582</v>
      </c>
      <c r="O311" s="438" t="s">
        <v>583</v>
      </c>
      <c r="P311" s="439" t="str">
        <f t="shared" si="22"/>
        <v>451-TOGO</v>
      </c>
      <c r="Q311" s="440" t="s">
        <v>583</v>
      </c>
    </row>
    <row r="312" spans="2:17" customFormat="1" ht="20.25" customHeight="1" thickTop="1" thickBot="1" x14ac:dyDescent="0.4">
      <c r="H312" s="447"/>
      <c r="I312" s="47"/>
      <c r="K312" s="47"/>
      <c r="N312" s="437" t="s">
        <v>584</v>
      </c>
      <c r="O312" s="438" t="s">
        <v>585</v>
      </c>
      <c r="P312" s="439" t="str">
        <f t="shared" si="22"/>
        <v>452-TUNEZ</v>
      </c>
      <c r="Q312" s="440" t="s">
        <v>585</v>
      </c>
    </row>
    <row r="313" spans="2:17" customFormat="1" ht="20.25" customHeight="1" thickTop="1" thickBot="1" x14ac:dyDescent="0.4">
      <c r="H313" s="447"/>
      <c r="I313" s="47"/>
      <c r="K313" s="47"/>
      <c r="N313" s="437" t="s">
        <v>586</v>
      </c>
      <c r="O313" s="438" t="s">
        <v>587</v>
      </c>
      <c r="P313" s="439" t="str">
        <f t="shared" si="22"/>
        <v>453-ZAIRE</v>
      </c>
      <c r="Q313" s="440" t="s">
        <v>587</v>
      </c>
    </row>
    <row r="314" spans="2:17" customFormat="1" ht="20.25" customHeight="1" thickTop="1" thickBot="1" x14ac:dyDescent="0.4">
      <c r="H314" s="447"/>
      <c r="I314" s="47"/>
      <c r="K314" s="47"/>
      <c r="N314" s="437" t="s">
        <v>588</v>
      </c>
      <c r="O314" s="438" t="s">
        <v>589</v>
      </c>
      <c r="P314" s="439" t="str">
        <f t="shared" si="22"/>
        <v>454-ANGOLA</v>
      </c>
      <c r="Q314" s="440" t="s">
        <v>589</v>
      </c>
    </row>
    <row r="315" spans="2:17" customFormat="1" ht="20.25" customHeight="1" thickTop="1" thickBot="1" x14ac:dyDescent="0.4">
      <c r="H315" s="447"/>
      <c r="I315" s="47"/>
      <c r="K315" s="47"/>
      <c r="N315" s="437" t="s">
        <v>590</v>
      </c>
      <c r="O315" s="438" t="s">
        <v>591</v>
      </c>
      <c r="P315" s="439" t="str">
        <f t="shared" si="22"/>
        <v>456-CABO VERDE</v>
      </c>
      <c r="Q315" s="440" t="s">
        <v>591</v>
      </c>
    </row>
    <row r="316" spans="2:17" customFormat="1" ht="20.25" customHeight="1" thickTop="1" thickBot="1" x14ac:dyDescent="0.4">
      <c r="H316" s="447"/>
      <c r="I316" s="47"/>
      <c r="N316" s="437" t="s">
        <v>592</v>
      </c>
      <c r="O316" s="438" t="s">
        <v>593</v>
      </c>
      <c r="P316" s="439" t="str">
        <f t="shared" si="22"/>
        <v>458-COMORAS</v>
      </c>
      <c r="Q316" s="440" t="s">
        <v>593</v>
      </c>
    </row>
    <row r="317" spans="2:17" customFormat="1" ht="20.25" customHeight="1" thickTop="1" thickBot="1" x14ac:dyDescent="0.4">
      <c r="I317" s="47"/>
      <c r="N317" s="437" t="s">
        <v>594</v>
      </c>
      <c r="O317" s="438" t="s">
        <v>595</v>
      </c>
      <c r="P317" s="439" t="str">
        <f t="shared" si="22"/>
        <v>459-DJIBOUTI</v>
      </c>
      <c r="Q317" s="440" t="s">
        <v>595</v>
      </c>
    </row>
    <row r="318" spans="2:17" customFormat="1" ht="20.25" customHeight="1" thickTop="1" thickBot="1" x14ac:dyDescent="0.4">
      <c r="B318" s="447"/>
      <c r="C318" s="47"/>
      <c r="E318" s="47"/>
      <c r="I318" s="47"/>
      <c r="N318" s="437" t="s">
        <v>596</v>
      </c>
      <c r="O318" s="438" t="s">
        <v>597</v>
      </c>
      <c r="P318" s="439" t="str">
        <f t="shared" si="22"/>
        <v>460-NAMIBIA</v>
      </c>
      <c r="Q318" s="440" t="s">
        <v>597</v>
      </c>
    </row>
    <row r="319" spans="2:17" customFormat="1" ht="20.25" customHeight="1" thickTop="1" thickBot="1" x14ac:dyDescent="0.4">
      <c r="B319" s="447"/>
      <c r="C319" s="47"/>
      <c r="E319" s="47"/>
      <c r="I319" s="47"/>
      <c r="N319" s="437" t="s">
        <v>598</v>
      </c>
      <c r="O319" s="438" t="s">
        <v>599</v>
      </c>
      <c r="P319" s="439" t="str">
        <f t="shared" si="22"/>
        <v>463-ERITREA</v>
      </c>
      <c r="Q319" s="440" t="s">
        <v>599</v>
      </c>
    </row>
    <row r="320" spans="2:17" customFormat="1" ht="20.25" customHeight="1" thickTop="1" thickBot="1" x14ac:dyDescent="0.4">
      <c r="B320" s="447"/>
      <c r="C320" s="47"/>
      <c r="E320" s="47"/>
      <c r="I320" s="47"/>
      <c r="N320" s="437" t="s">
        <v>600</v>
      </c>
      <c r="O320" s="438" t="s">
        <v>601</v>
      </c>
      <c r="P320" s="439" t="str">
        <f t="shared" si="22"/>
        <v>464-MOROCCO</v>
      </c>
      <c r="Q320" s="440" t="s">
        <v>601</v>
      </c>
    </row>
    <row r="321" spans="1:17" customFormat="1" ht="20.25" customHeight="1" thickTop="1" thickBot="1" x14ac:dyDescent="0.4">
      <c r="A321" s="545" t="s">
        <v>868</v>
      </c>
      <c r="B321" s="546"/>
      <c r="C321" s="546"/>
      <c r="D321" s="546"/>
      <c r="E321" s="549"/>
      <c r="I321" s="47"/>
      <c r="N321" s="437" t="s">
        <v>602</v>
      </c>
      <c r="O321" s="438" t="s">
        <v>603</v>
      </c>
      <c r="P321" s="439" t="str">
        <f t="shared" si="22"/>
        <v>465-REUNION</v>
      </c>
      <c r="Q321" s="440" t="s">
        <v>603</v>
      </c>
    </row>
    <row r="322" spans="1:17" customFormat="1" ht="20.25" customHeight="1" thickTop="1" thickBot="1" x14ac:dyDescent="0.4">
      <c r="A322" s="372"/>
      <c r="B322" s="373" t="s">
        <v>845</v>
      </c>
      <c r="C322" s="373" t="s">
        <v>14</v>
      </c>
      <c r="D322" s="372"/>
      <c r="E322" s="374"/>
      <c r="I322" s="47"/>
      <c r="N322" s="437" t="s">
        <v>604</v>
      </c>
      <c r="O322" s="438" t="s">
        <v>605</v>
      </c>
      <c r="P322" s="439" t="str">
        <f t="shared" si="22"/>
        <v>466-SANTA ELENA</v>
      </c>
      <c r="Q322" s="440" t="s">
        <v>605</v>
      </c>
    </row>
    <row r="323" spans="1:17" customFormat="1" ht="20.25" customHeight="1" thickTop="1" thickBot="1" x14ac:dyDescent="0.4">
      <c r="A323" s="367"/>
      <c r="B323" s="383" t="str">
        <f t="shared" ref="B323:B332" si="23">MID(C323,1,2)</f>
        <v>01</v>
      </c>
      <c r="C323" s="384" t="s">
        <v>878</v>
      </c>
      <c r="D323" s="367"/>
      <c r="E323" s="384"/>
      <c r="I323" s="47"/>
      <c r="N323" s="437" t="s">
        <v>606</v>
      </c>
      <c r="O323" s="438" t="s">
        <v>607</v>
      </c>
      <c r="P323" s="439" t="str">
        <f t="shared" si="22"/>
        <v>499-JERSEY</v>
      </c>
      <c r="Q323" s="440" t="s">
        <v>607</v>
      </c>
    </row>
    <row r="324" spans="1:17" customFormat="1" ht="20.25" customHeight="1" thickTop="1" thickBot="1" x14ac:dyDescent="0.4">
      <c r="A324" s="367"/>
      <c r="B324" s="383" t="str">
        <f t="shared" si="23"/>
        <v>04</v>
      </c>
      <c r="C324" s="384" t="s">
        <v>879</v>
      </c>
      <c r="D324" s="367"/>
      <c r="E324" s="384"/>
      <c r="I324" s="47"/>
      <c r="N324" s="437" t="s">
        <v>608</v>
      </c>
      <c r="O324" s="438" t="s">
        <v>609</v>
      </c>
      <c r="P324" s="439" t="str">
        <f t="shared" si="22"/>
        <v>501-AUSTRALIA</v>
      </c>
      <c r="Q324" s="440" t="s">
        <v>609</v>
      </c>
    </row>
    <row r="325" spans="1:17" customFormat="1" ht="20.25" customHeight="1" thickTop="1" thickBot="1" x14ac:dyDescent="0.4">
      <c r="A325" s="367"/>
      <c r="B325" s="383" t="str">
        <f t="shared" si="23"/>
        <v>05</v>
      </c>
      <c r="C325" s="384" t="s">
        <v>880</v>
      </c>
      <c r="D325" s="367"/>
      <c r="E325" s="384"/>
      <c r="I325" s="47"/>
      <c r="N325" s="437" t="s">
        <v>610</v>
      </c>
      <c r="O325" s="438" t="s">
        <v>611</v>
      </c>
      <c r="P325" s="439" t="str">
        <f t="shared" si="22"/>
        <v>503-NUEVA ZELANDA</v>
      </c>
      <c r="Q325" s="440" t="s">
        <v>611</v>
      </c>
    </row>
    <row r="326" spans="1:17" customFormat="1" ht="20.25" customHeight="1" thickTop="1" thickBot="1" x14ac:dyDescent="0.4">
      <c r="A326" s="367"/>
      <c r="B326" s="383" t="str">
        <f t="shared" si="23"/>
        <v>16</v>
      </c>
      <c r="C326" s="384" t="s">
        <v>881</v>
      </c>
      <c r="D326" s="367"/>
      <c r="E326" s="384"/>
      <c r="I326" s="47"/>
      <c r="N326" s="437" t="s">
        <v>612</v>
      </c>
      <c r="O326" s="438" t="s">
        <v>613</v>
      </c>
      <c r="P326" s="439" t="str">
        <f t="shared" si="22"/>
        <v>504-SAMOA OCCIDENTAL</v>
      </c>
      <c r="Q326" s="440" t="s">
        <v>613</v>
      </c>
    </row>
    <row r="327" spans="1:17" customFormat="1" ht="20.25" customHeight="1" thickTop="1" thickBot="1" x14ac:dyDescent="0.4">
      <c r="A327" s="367"/>
      <c r="B327" s="383" t="str">
        <f t="shared" si="23"/>
        <v>41</v>
      </c>
      <c r="C327" s="384" t="s">
        <v>17</v>
      </c>
      <c r="D327" s="367"/>
      <c r="E327" s="384"/>
      <c r="I327" s="47"/>
      <c r="N327" s="437" t="s">
        <v>614</v>
      </c>
      <c r="O327" s="438" t="s">
        <v>615</v>
      </c>
      <c r="P327" s="439" t="str">
        <f t="shared" si="22"/>
        <v>506-FIJI</v>
      </c>
      <c r="Q327" s="440" t="s">
        <v>615</v>
      </c>
    </row>
    <row r="328" spans="1:17" customFormat="1" ht="20.25" customHeight="1" thickTop="1" thickBot="1" x14ac:dyDescent="0.4">
      <c r="A328" s="367"/>
      <c r="B328" s="383" t="str">
        <f t="shared" si="23"/>
        <v>47</v>
      </c>
      <c r="C328" s="384" t="s">
        <v>869</v>
      </c>
      <c r="D328" s="367"/>
      <c r="E328" s="384"/>
      <c r="I328" s="47"/>
      <c r="N328" s="437" t="s">
        <v>616</v>
      </c>
      <c r="O328" s="438" t="s">
        <v>617</v>
      </c>
      <c r="P328" s="439" t="str">
        <f t="shared" si="22"/>
        <v>507-PAPUA NUEVA GUINEA</v>
      </c>
      <c r="Q328" s="440" t="s">
        <v>617</v>
      </c>
    </row>
    <row r="329" spans="1:17" customFormat="1" ht="20.25" customHeight="1" thickTop="1" thickBot="1" x14ac:dyDescent="0.4">
      <c r="A329" s="367"/>
      <c r="B329" s="383" t="str">
        <f t="shared" si="23"/>
        <v>48</v>
      </c>
      <c r="C329" s="384" t="s">
        <v>870</v>
      </c>
      <c r="D329" s="367"/>
      <c r="E329" s="384"/>
      <c r="I329" s="47"/>
      <c r="N329" s="437" t="s">
        <v>618</v>
      </c>
      <c r="O329" s="438" t="s">
        <v>619</v>
      </c>
      <c r="P329" s="439" t="str">
        <f t="shared" si="22"/>
        <v>508-TONGA</v>
      </c>
      <c r="Q329" s="440" t="s">
        <v>619</v>
      </c>
    </row>
    <row r="330" spans="1:17" customFormat="1" ht="20.25" customHeight="1" thickTop="1" thickBot="1" x14ac:dyDescent="0.4">
      <c r="A330" s="367"/>
      <c r="B330" s="383" t="str">
        <f t="shared" si="23"/>
        <v>-</v>
      </c>
      <c r="C330" s="384" t="s">
        <v>851</v>
      </c>
      <c r="D330" s="367"/>
      <c r="E330" s="384"/>
      <c r="I330" s="47"/>
      <c r="N330" s="437" t="s">
        <v>620</v>
      </c>
      <c r="O330" s="438">
        <v>507</v>
      </c>
      <c r="P330" s="439" t="str">
        <f t="shared" si="22"/>
        <v>507-PALAO  (BELAU)  ISLAS</v>
      </c>
      <c r="Q330" s="440">
        <v>507</v>
      </c>
    </row>
    <row r="331" spans="1:17" customFormat="1" ht="20.25" customHeight="1" thickTop="1" thickBot="1" x14ac:dyDescent="0.4">
      <c r="A331" s="367"/>
      <c r="B331" s="383" t="str">
        <f t="shared" si="23"/>
        <v>-</v>
      </c>
      <c r="C331" s="384" t="s">
        <v>851</v>
      </c>
      <c r="D331" s="367"/>
      <c r="E331" s="384"/>
      <c r="I331" s="47"/>
      <c r="N331" s="437" t="s">
        <v>621</v>
      </c>
      <c r="O331" s="438" t="s">
        <v>622</v>
      </c>
      <c r="P331" s="439" t="str">
        <f t="shared" si="22"/>
        <v>510-KIRIBATI</v>
      </c>
      <c r="Q331" s="440" t="s">
        <v>622</v>
      </c>
    </row>
    <row r="332" spans="1:17" customFormat="1" ht="20.25" customHeight="1" thickTop="1" thickBot="1" x14ac:dyDescent="0.4">
      <c r="A332" s="367"/>
      <c r="B332" s="383" t="str">
        <f t="shared" si="23"/>
        <v>-</v>
      </c>
      <c r="C332" s="384" t="s">
        <v>851</v>
      </c>
      <c r="D332" s="367" t="str">
        <f>B332&amp;"-"&amp;C332</f>
        <v>---</v>
      </c>
      <c r="E332" s="384"/>
      <c r="I332" s="47"/>
      <c r="N332" s="437" t="s">
        <v>623</v>
      </c>
      <c r="O332" s="438" t="s">
        <v>624</v>
      </c>
      <c r="P332" s="439" t="str">
        <f t="shared" si="22"/>
        <v>511-MARSHALL ISLAS</v>
      </c>
      <c r="Q332" s="440" t="s">
        <v>624</v>
      </c>
    </row>
    <row r="333" spans="1:17" customFormat="1" ht="20.25" customHeight="1" thickTop="1" thickBot="1" x14ac:dyDescent="0.4">
      <c r="A333" s="431"/>
      <c r="B333" s="448"/>
      <c r="C333" s="446"/>
      <c r="D333" s="431"/>
      <c r="E333" s="446"/>
      <c r="I333" s="47"/>
      <c r="N333" s="437" t="s">
        <v>625</v>
      </c>
      <c r="O333" s="438" t="s">
        <v>626</v>
      </c>
      <c r="P333" s="439" t="str">
        <f t="shared" si="22"/>
        <v>512-MICRONESIA</v>
      </c>
      <c r="Q333" s="440" t="s">
        <v>626</v>
      </c>
    </row>
    <row r="334" spans="1:17" customFormat="1" ht="20.25" customHeight="1" thickTop="1" thickBot="1" x14ac:dyDescent="0.4">
      <c r="B334" s="447"/>
      <c r="C334" s="47"/>
      <c r="E334" s="47"/>
      <c r="I334" s="47"/>
      <c r="N334" s="437" t="s">
        <v>627</v>
      </c>
      <c r="O334" s="438" t="s">
        <v>628</v>
      </c>
      <c r="P334" s="439" t="str">
        <f t="shared" si="22"/>
        <v>513-NAURU</v>
      </c>
      <c r="Q334" s="440" t="s">
        <v>628</v>
      </c>
    </row>
    <row r="335" spans="1:17" customFormat="1" ht="20.25" customHeight="1" thickTop="1" thickBot="1" x14ac:dyDescent="0.4">
      <c r="B335" s="447"/>
      <c r="C335" s="47"/>
      <c r="E335" s="47"/>
      <c r="I335" s="47"/>
      <c r="N335" s="437" t="s">
        <v>629</v>
      </c>
      <c r="O335" s="438" t="s">
        <v>630</v>
      </c>
      <c r="P335" s="439" t="str">
        <f t="shared" si="22"/>
        <v>514-SALOMON  ISLAS</v>
      </c>
      <c r="Q335" s="440" t="s">
        <v>630</v>
      </c>
    </row>
    <row r="336" spans="1:17" customFormat="1" ht="20.25" customHeight="1" thickTop="1" thickBot="1" x14ac:dyDescent="0.4">
      <c r="B336" s="447"/>
      <c r="C336" s="47"/>
      <c r="E336" s="47"/>
      <c r="I336" s="47"/>
      <c r="N336" s="437" t="s">
        <v>631</v>
      </c>
      <c r="O336" s="438" t="s">
        <v>632</v>
      </c>
      <c r="P336" s="439" t="str">
        <f t="shared" si="22"/>
        <v>515-TUVALU</v>
      </c>
      <c r="Q336" s="440" t="s">
        <v>632</v>
      </c>
    </row>
    <row r="337" spans="14:17" customFormat="1" ht="20.25" customHeight="1" thickTop="1" thickBot="1" x14ac:dyDescent="0.4">
      <c r="N337" s="437" t="s">
        <v>633</v>
      </c>
      <c r="O337" s="438" t="s">
        <v>634</v>
      </c>
      <c r="P337" s="439" t="str">
        <f t="shared" si="22"/>
        <v>516-VANUATU</v>
      </c>
      <c r="Q337" s="440" t="s">
        <v>634</v>
      </c>
    </row>
    <row r="338" spans="14:17" customFormat="1" ht="20.25" customHeight="1" thickTop="1" thickBot="1" x14ac:dyDescent="0.4">
      <c r="N338" s="437" t="s">
        <v>635</v>
      </c>
      <c r="O338" s="438" t="s">
        <v>636</v>
      </c>
      <c r="P338" s="439" t="str">
        <f t="shared" si="22"/>
        <v>517-GUAM</v>
      </c>
      <c r="Q338" s="440" t="s">
        <v>636</v>
      </c>
    </row>
    <row r="339" spans="14:17" customFormat="1" ht="20.25" customHeight="1" thickTop="1" thickBot="1" x14ac:dyDescent="0.4">
      <c r="N339" s="437" t="s">
        <v>637</v>
      </c>
      <c r="O339" s="438" t="s">
        <v>638</v>
      </c>
      <c r="P339" s="439" t="str">
        <f t="shared" si="22"/>
        <v>518-ISLAS COCOS (KEELING)</v>
      </c>
      <c r="Q339" s="440" t="s">
        <v>638</v>
      </c>
    </row>
    <row r="340" spans="14:17" customFormat="1" ht="20.25" customHeight="1" thickTop="1" thickBot="1" x14ac:dyDescent="0.4">
      <c r="N340" s="437" t="s">
        <v>639</v>
      </c>
      <c r="O340" s="438" t="s">
        <v>640</v>
      </c>
      <c r="P340" s="439" t="str">
        <f t="shared" si="22"/>
        <v>519-ISLAS COOK</v>
      </c>
      <c r="Q340" s="440" t="s">
        <v>640</v>
      </c>
    </row>
    <row r="341" spans="14:17" customFormat="1" ht="20.25" customHeight="1" thickTop="1" thickBot="1" x14ac:dyDescent="0.4">
      <c r="N341" s="437" t="s">
        <v>641</v>
      </c>
      <c r="O341" s="438" t="s">
        <v>642</v>
      </c>
      <c r="P341" s="439" t="str">
        <f t="shared" si="22"/>
        <v>520-ISLAS NAVIDAD</v>
      </c>
      <c r="Q341" s="440" t="s">
        <v>642</v>
      </c>
    </row>
    <row r="342" spans="14:17" customFormat="1" ht="20.25" customHeight="1" thickTop="1" thickBot="1" x14ac:dyDescent="0.4">
      <c r="N342" s="437" t="s">
        <v>643</v>
      </c>
      <c r="O342" s="438" t="s">
        <v>644</v>
      </c>
      <c r="P342" s="439" t="str">
        <f t="shared" si="22"/>
        <v>521-MIDWAY ISLAS</v>
      </c>
      <c r="Q342" s="440" t="s">
        <v>644</v>
      </c>
    </row>
    <row r="343" spans="14:17" customFormat="1" ht="20.25" customHeight="1" thickTop="1" thickBot="1" x14ac:dyDescent="0.4">
      <c r="N343" s="437" t="s">
        <v>645</v>
      </c>
      <c r="O343" s="438" t="s">
        <v>646</v>
      </c>
      <c r="P343" s="439" t="str">
        <f t="shared" si="22"/>
        <v>522-NIUE ISLA</v>
      </c>
      <c r="Q343" s="440" t="s">
        <v>646</v>
      </c>
    </row>
    <row r="344" spans="14:17" customFormat="1" ht="20.25" customHeight="1" thickTop="1" thickBot="1" x14ac:dyDescent="0.4">
      <c r="N344" s="437" t="s">
        <v>647</v>
      </c>
      <c r="O344" s="438" t="s">
        <v>648</v>
      </c>
      <c r="P344" s="439" t="str">
        <f t="shared" si="22"/>
        <v>523-NORFOLK ISLA</v>
      </c>
      <c r="Q344" s="440" t="s">
        <v>648</v>
      </c>
    </row>
    <row r="345" spans="14:17" customFormat="1" ht="20.25" customHeight="1" thickTop="1" thickBot="1" x14ac:dyDescent="0.4">
      <c r="N345" s="437" t="s">
        <v>649</v>
      </c>
      <c r="O345" s="438" t="s">
        <v>650</v>
      </c>
      <c r="P345" s="439" t="str">
        <f t="shared" si="22"/>
        <v>524-NUEVA  CALEDONIA</v>
      </c>
      <c r="Q345" s="440" t="s">
        <v>650</v>
      </c>
    </row>
    <row r="346" spans="14:17" customFormat="1" ht="20.25" customHeight="1" thickTop="1" thickBot="1" x14ac:dyDescent="0.4">
      <c r="N346" s="437" t="s">
        <v>651</v>
      </c>
      <c r="O346" s="438" t="s">
        <v>652</v>
      </c>
      <c r="P346" s="439" t="str">
        <f t="shared" si="22"/>
        <v>525-PITCAIRN, ISLA</v>
      </c>
      <c r="Q346" s="440" t="s">
        <v>652</v>
      </c>
    </row>
    <row r="347" spans="14:17" customFormat="1" ht="20.25" customHeight="1" thickTop="1" thickBot="1" x14ac:dyDescent="0.4">
      <c r="N347" s="437" t="s">
        <v>653</v>
      </c>
      <c r="O347" s="438" t="s">
        <v>654</v>
      </c>
      <c r="P347" s="439" t="str">
        <f t="shared" si="22"/>
        <v>526-POLINESIA FRANCESA</v>
      </c>
      <c r="Q347" s="440" t="s">
        <v>654</v>
      </c>
    </row>
    <row r="348" spans="14:17" customFormat="1" ht="20.25" customHeight="1" thickTop="1" thickBot="1" x14ac:dyDescent="0.4">
      <c r="N348" s="437" t="s">
        <v>655</v>
      </c>
      <c r="O348" s="438" t="s">
        <v>656</v>
      </c>
      <c r="P348" s="439" t="str">
        <f t="shared" si="22"/>
        <v>529-TIMOR DEL ESTE</v>
      </c>
      <c r="Q348" s="440" t="s">
        <v>656</v>
      </c>
    </row>
    <row r="349" spans="14:17" customFormat="1" ht="20.25" customHeight="1" thickTop="1" thickBot="1" x14ac:dyDescent="0.4">
      <c r="N349" s="437" t="s">
        <v>657</v>
      </c>
      <c r="O349" s="438" t="s">
        <v>658</v>
      </c>
      <c r="P349" s="439" t="str">
        <f t="shared" si="22"/>
        <v>530-TOKELAI</v>
      </c>
      <c r="Q349" s="440" t="s">
        <v>658</v>
      </c>
    </row>
    <row r="350" spans="14:17" customFormat="1" ht="20.25" customHeight="1" thickTop="1" thickBot="1" x14ac:dyDescent="0.4">
      <c r="N350" s="437" t="s">
        <v>659</v>
      </c>
      <c r="O350" s="438" t="s">
        <v>660</v>
      </c>
      <c r="P350" s="439" t="str">
        <f>CONCATENATE(O30000&amp;"-"&amp;N30000)</f>
        <v>-</v>
      </c>
      <c r="Q350" s="440" t="s">
        <v>660</v>
      </c>
    </row>
    <row r="351" spans="14:17" customFormat="1" ht="20.25" customHeight="1" thickTop="1" thickBot="1" x14ac:dyDescent="0.4">
      <c r="N351" s="437" t="s">
        <v>661</v>
      </c>
      <c r="O351" s="438" t="s">
        <v>662</v>
      </c>
      <c r="P351" s="439" t="str">
        <f t="shared" si="22"/>
        <v>532-WALLIS Y FUTUNA, ISLAS</v>
      </c>
      <c r="Q351" s="440" t="s">
        <v>662</v>
      </c>
    </row>
    <row r="352" spans="14:17" customFormat="1" ht="20.25" customHeight="1" thickTop="1" thickBot="1" x14ac:dyDescent="0.4">
      <c r="N352" s="437" t="s">
        <v>865</v>
      </c>
      <c r="O352" s="438">
        <v>590</v>
      </c>
      <c r="P352" s="439" t="str">
        <f t="shared" si="22"/>
        <v>590-SAINT BARTHELEMY</v>
      </c>
      <c r="Q352" s="440">
        <v>590</v>
      </c>
    </row>
    <row r="353" spans="14:17" customFormat="1" ht="20.25" customHeight="1" thickTop="1" thickBot="1" x14ac:dyDescent="0.4">
      <c r="N353" s="437" t="s">
        <v>663</v>
      </c>
      <c r="O353" s="438" t="s">
        <v>664</v>
      </c>
      <c r="P353" s="439" t="str">
        <f t="shared" si="22"/>
        <v>593-ECUADOR</v>
      </c>
      <c r="Q353" s="440" t="s">
        <v>664</v>
      </c>
    </row>
    <row r="354" spans="14:17" customFormat="1" ht="20.25" customHeight="1" thickTop="1" thickBot="1" x14ac:dyDescent="0.4">
      <c r="N354" s="437" t="s">
        <v>665</v>
      </c>
      <c r="O354" s="438" t="s">
        <v>666</v>
      </c>
      <c r="P354" s="439" t="str">
        <f t="shared" si="22"/>
        <v>594-AGUAS INTERNACIONALES</v>
      </c>
      <c r="Q354" s="440" t="s">
        <v>666</v>
      </c>
    </row>
    <row r="355" spans="14:17" customFormat="1" ht="20.25" customHeight="1" thickTop="1" thickBot="1" x14ac:dyDescent="0.4">
      <c r="N355" s="437" t="s">
        <v>667</v>
      </c>
      <c r="O355" s="438" t="s">
        <v>668</v>
      </c>
      <c r="P355" s="439" t="str">
        <f t="shared" si="22"/>
        <v>595-ALTO VOLTA</v>
      </c>
      <c r="Q355" s="440" t="s">
        <v>668</v>
      </c>
    </row>
    <row r="356" spans="14:17" customFormat="1" ht="20.25" customHeight="1" thickTop="1" thickBot="1" x14ac:dyDescent="0.4">
      <c r="N356" s="437" t="s">
        <v>669</v>
      </c>
      <c r="O356" s="438" t="s">
        <v>670</v>
      </c>
      <c r="P356" s="439" t="str">
        <f t="shared" si="22"/>
        <v>596-BIELORRUSIA</v>
      </c>
      <c r="Q356" s="440" t="s">
        <v>670</v>
      </c>
    </row>
    <row r="357" spans="14:17" customFormat="1" ht="20.25" customHeight="1" thickTop="1" thickBot="1" x14ac:dyDescent="0.4">
      <c r="N357" s="437" t="s">
        <v>671</v>
      </c>
      <c r="O357" s="438" t="s">
        <v>672</v>
      </c>
      <c r="P357" s="439" t="str">
        <f t="shared" si="22"/>
        <v>597-COTE DÍVOIRE</v>
      </c>
      <c r="Q357" s="440" t="s">
        <v>672</v>
      </c>
    </row>
    <row r="358" spans="14:17" customFormat="1" ht="20.25" customHeight="1" thickTop="1" thickBot="1" x14ac:dyDescent="0.4">
      <c r="N358" s="437" t="s">
        <v>673</v>
      </c>
      <c r="O358" s="438" t="s">
        <v>674</v>
      </c>
      <c r="P358" s="439" t="str">
        <f t="shared" si="22"/>
        <v>598-CYPRUS</v>
      </c>
      <c r="Q358" s="440" t="s">
        <v>674</v>
      </c>
    </row>
    <row r="359" spans="14:17" customFormat="1" ht="20.25" customHeight="1" thickTop="1" thickBot="1" x14ac:dyDescent="0.4">
      <c r="N359" s="437" t="s">
        <v>675</v>
      </c>
      <c r="O359" s="438" t="s">
        <v>676</v>
      </c>
      <c r="P359" s="439" t="str">
        <f t="shared" si="22"/>
        <v>599-REPUBLICA CHECA</v>
      </c>
      <c r="Q359" s="440" t="s">
        <v>676</v>
      </c>
    </row>
    <row r="360" spans="14:17" customFormat="1" ht="20.25" customHeight="1" thickTop="1" thickBot="1" x14ac:dyDescent="0.4">
      <c r="N360" s="437" t="s">
        <v>677</v>
      </c>
      <c r="O360" s="438" t="s">
        <v>678</v>
      </c>
      <c r="P360" s="439" t="str">
        <f t="shared" si="22"/>
        <v>600-FALKLAND ISLANDS</v>
      </c>
      <c r="Q360" s="440" t="s">
        <v>678</v>
      </c>
    </row>
    <row r="361" spans="14:17" customFormat="1" ht="20.25" customHeight="1" thickTop="1" thickBot="1" x14ac:dyDescent="0.4">
      <c r="N361" s="437" t="s">
        <v>679</v>
      </c>
      <c r="O361" s="438" t="s">
        <v>680</v>
      </c>
      <c r="P361" s="439" t="str">
        <f t="shared" si="22"/>
        <v>601-LATVIA</v>
      </c>
      <c r="Q361" s="440" t="s">
        <v>680</v>
      </c>
    </row>
    <row r="362" spans="14:17" customFormat="1" ht="20.25" customHeight="1" thickTop="1" thickBot="1" x14ac:dyDescent="0.4">
      <c r="N362" s="437" t="s">
        <v>681</v>
      </c>
      <c r="O362" s="438" t="s">
        <v>682</v>
      </c>
      <c r="P362" s="439" t="str">
        <f t="shared" si="22"/>
        <v>602-LIBIA</v>
      </c>
      <c r="Q362" s="440" t="s">
        <v>682</v>
      </c>
    </row>
    <row r="363" spans="14:17" customFormat="1" ht="20.25" customHeight="1" thickTop="1" thickBot="1" x14ac:dyDescent="0.4">
      <c r="N363" s="437" t="s">
        <v>683</v>
      </c>
      <c r="O363" s="438" t="s">
        <v>684</v>
      </c>
      <c r="P363" s="439" t="str">
        <f t="shared" si="22"/>
        <v>603-NORTHERN MARIANA ISL</v>
      </c>
      <c r="Q363" s="440" t="s">
        <v>684</v>
      </c>
    </row>
    <row r="364" spans="14:17" customFormat="1" ht="20.25" customHeight="1" thickTop="1" thickBot="1" x14ac:dyDescent="0.4">
      <c r="N364" s="437" t="s">
        <v>685</v>
      </c>
      <c r="O364" s="438" t="s">
        <v>686</v>
      </c>
      <c r="P364" s="439" t="str">
        <f t="shared" si="22"/>
        <v>604-ST. PIERRE AND MIQUE</v>
      </c>
      <c r="Q364" s="440" t="s">
        <v>686</v>
      </c>
    </row>
    <row r="365" spans="14:17" customFormat="1" ht="20.25" customHeight="1" thickTop="1" thickBot="1" x14ac:dyDescent="0.4">
      <c r="N365" s="437" t="s">
        <v>687</v>
      </c>
      <c r="O365" s="438" t="s">
        <v>688</v>
      </c>
      <c r="P365" s="439" t="str">
        <f t="shared" si="22"/>
        <v>605-SYRIAN ARAB REPUBLIC</v>
      </c>
      <c r="Q365" s="440" t="s">
        <v>688</v>
      </c>
    </row>
    <row r="366" spans="14:17" customFormat="1" ht="20.25" customHeight="1" thickTop="1" thickBot="1" x14ac:dyDescent="0.4">
      <c r="N366" s="437" t="s">
        <v>689</v>
      </c>
      <c r="O366" s="438" t="s">
        <v>690</v>
      </c>
      <c r="P366" s="439" t="str">
        <f t="shared" si="22"/>
        <v>606-TERRITORIO ANTARTICO BRITANICO</v>
      </c>
      <c r="Q366" s="440" t="s">
        <v>690</v>
      </c>
    </row>
    <row r="367" spans="14:17" customFormat="1" ht="20.25" customHeight="1" thickTop="1" thickBot="1" x14ac:dyDescent="0.4">
      <c r="N367" s="437" t="s">
        <v>691</v>
      </c>
      <c r="O367" s="438" t="s">
        <v>692</v>
      </c>
      <c r="P367" s="439" t="str">
        <f t="shared" si="22"/>
        <v>607-TERRITORIO BRITANICO OCEANO IN</v>
      </c>
      <c r="Q367" s="440" t="s">
        <v>692</v>
      </c>
    </row>
    <row r="368" spans="14:17" customFormat="1" ht="20.25" customHeight="1" thickTop="1" thickBot="1" x14ac:dyDescent="0.4">
      <c r="N368" s="437" t="s">
        <v>693</v>
      </c>
      <c r="O368" s="438" t="s">
        <v>694</v>
      </c>
      <c r="P368" s="439" t="str">
        <f t="shared" si="22"/>
        <v>688-SERBIA</v>
      </c>
      <c r="Q368" s="440" t="s">
        <v>694</v>
      </c>
    </row>
    <row r="369" spans="14:17" customFormat="1" ht="20.25" customHeight="1" thickTop="1" thickBot="1" x14ac:dyDescent="0.4">
      <c r="N369" s="437" t="s">
        <v>695</v>
      </c>
      <c r="O369" s="438" t="s">
        <v>696</v>
      </c>
      <c r="P369" s="439" t="str">
        <f t="shared" si="22"/>
        <v>831-GUERNSEY</v>
      </c>
      <c r="Q369" s="440" t="s">
        <v>696</v>
      </c>
    </row>
    <row r="370" spans="14:17" customFormat="1" ht="20.25" customHeight="1" thickTop="1" thickBot="1" x14ac:dyDescent="0.4">
      <c r="N370" s="440" t="s">
        <v>697</v>
      </c>
      <c r="O370" s="440" t="s">
        <v>698</v>
      </c>
      <c r="P370" s="439" t="str">
        <f>CONCATENATE(O370&amp;"-"&amp;N370)</f>
        <v>833-ISLE OF MAN</v>
      </c>
      <c r="Q370" s="440" t="s">
        <v>698</v>
      </c>
    </row>
    <row r="371" spans="14:17" customFormat="1" ht="20.25" customHeight="1" thickTop="1" thickBot="1" x14ac:dyDescent="0.4">
      <c r="N371" s="440"/>
      <c r="O371" s="440"/>
      <c r="P371" s="439" t="s">
        <v>1152</v>
      </c>
      <c r="Q371" s="440" t="s">
        <v>982</v>
      </c>
    </row>
    <row r="372" spans="14:17" customFormat="1" ht="20.25" customHeight="1" thickTop="1" thickBot="1" x14ac:dyDescent="0.4">
      <c r="N372" s="440"/>
      <c r="O372" s="440"/>
      <c r="P372" s="439" t="s">
        <v>1153</v>
      </c>
      <c r="Q372" s="440" t="s">
        <v>261</v>
      </c>
    </row>
    <row r="373" spans="14:17" customFormat="1" ht="20.25" customHeight="1" thickTop="1" thickBot="1" x14ac:dyDescent="0.4">
      <c r="N373" s="440"/>
      <c r="O373" s="440"/>
      <c r="P373" s="439" t="s">
        <v>1154</v>
      </c>
      <c r="Q373" s="440" t="s">
        <v>334</v>
      </c>
    </row>
    <row r="374" spans="14:17" customFormat="1" ht="20.25" customHeight="1" thickTop="1" thickBot="1" x14ac:dyDescent="0.4">
      <c r="N374" s="440"/>
      <c r="O374" s="440"/>
      <c r="P374" s="439" t="s">
        <v>1155</v>
      </c>
      <c r="Q374" s="440" t="s">
        <v>275</v>
      </c>
    </row>
    <row r="375" spans="14:17" customFormat="1" ht="20.25" customHeight="1" thickTop="1" thickBot="1" x14ac:dyDescent="0.4">
      <c r="N375" s="440"/>
      <c r="O375" s="440"/>
      <c r="P375" s="439" t="s">
        <v>1156</v>
      </c>
      <c r="Q375" s="440" t="s">
        <v>253</v>
      </c>
    </row>
    <row r="376" spans="14:17" customFormat="1" ht="20.25" customHeight="1" thickTop="1" thickBot="1" x14ac:dyDescent="0.4">
      <c r="N376" s="440"/>
      <c r="O376" s="440"/>
      <c r="P376" s="439" t="s">
        <v>1157</v>
      </c>
      <c r="Q376" s="440" t="s">
        <v>263</v>
      </c>
    </row>
    <row r="377" spans="14:17" customFormat="1" ht="20.25" customHeight="1" thickTop="1" thickBot="1" x14ac:dyDescent="0.4">
      <c r="N377" s="440"/>
      <c r="O377" s="440"/>
      <c r="P377" s="439" t="s">
        <v>1158</v>
      </c>
      <c r="Q377" s="440" t="s">
        <v>277</v>
      </c>
    </row>
    <row r="378" spans="14:17" customFormat="1" ht="20.25" customHeight="1" thickTop="1" thickBot="1" x14ac:dyDescent="0.4">
      <c r="N378" s="440"/>
      <c r="O378" s="440"/>
      <c r="P378" s="439" t="s">
        <v>1159</v>
      </c>
      <c r="Q378" s="440" t="s">
        <v>320</v>
      </c>
    </row>
    <row r="379" spans="14:17" customFormat="1" ht="20.25" customHeight="1" thickTop="1" thickBot="1" x14ac:dyDescent="0.4">
      <c r="N379" s="440"/>
      <c r="O379" s="440"/>
      <c r="P379" s="439" t="s">
        <v>1160</v>
      </c>
      <c r="Q379" s="440" t="s">
        <v>469</v>
      </c>
    </row>
    <row r="380" spans="14:17" customFormat="1" ht="20.25" customHeight="1" thickTop="1" thickBot="1" x14ac:dyDescent="0.4">
      <c r="N380" s="440"/>
      <c r="O380" s="440"/>
      <c r="P380" s="439" t="s">
        <v>1161</v>
      </c>
      <c r="Q380" s="440" t="s">
        <v>328</v>
      </c>
    </row>
    <row r="381" spans="14:17" customFormat="1" ht="20.25" customHeight="1" thickTop="1" thickBot="1" x14ac:dyDescent="0.4">
      <c r="N381" s="440"/>
      <c r="O381" s="440"/>
      <c r="P381" s="439" t="s">
        <v>1162</v>
      </c>
      <c r="Q381" s="440" t="s">
        <v>364</v>
      </c>
    </row>
    <row r="382" spans="14:17" customFormat="1" ht="20.25" customHeight="1" thickTop="1" thickBot="1" x14ac:dyDescent="0.4">
      <c r="N382" s="440"/>
      <c r="O382" s="440"/>
      <c r="P382" s="439" t="s">
        <v>1163</v>
      </c>
      <c r="Q382" s="440" t="s">
        <v>251</v>
      </c>
    </row>
    <row r="383" spans="14:17" customFormat="1" ht="20.25" customHeight="1" thickTop="1" thickBot="1" x14ac:dyDescent="0.4">
      <c r="N383" s="440"/>
      <c r="O383" s="440"/>
      <c r="P383" s="439" t="s">
        <v>1164</v>
      </c>
      <c r="Q383" s="440" t="s">
        <v>249</v>
      </c>
    </row>
    <row r="384" spans="14:17" customFormat="1" ht="20.25" customHeight="1" thickTop="1" thickBot="1" x14ac:dyDescent="0.4">
      <c r="N384" s="440"/>
      <c r="O384" s="440"/>
      <c r="P384" s="439" t="s">
        <v>1165</v>
      </c>
      <c r="Q384" s="440" t="s">
        <v>255</v>
      </c>
    </row>
    <row r="385" spans="14:17" customFormat="1" ht="20.25" customHeight="1" thickTop="1" thickBot="1" x14ac:dyDescent="0.4">
      <c r="N385" s="440"/>
      <c r="O385" s="440"/>
      <c r="P385" s="439" t="s">
        <v>1166</v>
      </c>
      <c r="Q385" s="440" t="s">
        <v>437</v>
      </c>
    </row>
    <row r="386" spans="14:17" customFormat="1" ht="20.25" customHeight="1" thickTop="1" thickBot="1" x14ac:dyDescent="0.4">
      <c r="N386" s="440"/>
      <c r="O386" s="440"/>
      <c r="P386" s="439" t="s">
        <v>1167</v>
      </c>
      <c r="Q386" s="440" t="s">
        <v>421</v>
      </c>
    </row>
    <row r="387" spans="14:17" customFormat="1" ht="20.25" customHeight="1" thickTop="1" thickBot="1" x14ac:dyDescent="0.4">
      <c r="N387" s="440"/>
      <c r="O387" s="440"/>
      <c r="P387" s="439" t="s">
        <v>1168</v>
      </c>
      <c r="Q387" s="440" t="s">
        <v>237</v>
      </c>
    </row>
    <row r="388" spans="14:17" customFormat="1" ht="20.25" customHeight="1" thickTop="1" thickBot="1" x14ac:dyDescent="0.4">
      <c r="N388" s="440"/>
      <c r="O388" s="440"/>
      <c r="P388" s="439" t="s">
        <v>1169</v>
      </c>
      <c r="Q388" s="440" t="s">
        <v>449</v>
      </c>
    </row>
    <row r="389" spans="14:17" customFormat="1" ht="20.25" customHeight="1" thickTop="1" thickBot="1" x14ac:dyDescent="0.4">
      <c r="N389" s="440"/>
      <c r="O389" s="440"/>
      <c r="P389" s="439" t="s">
        <v>1170</v>
      </c>
      <c r="Q389" s="440" t="s">
        <v>267</v>
      </c>
    </row>
    <row r="390" spans="14:17" customFormat="1" ht="20.25" customHeight="1" thickTop="1" thickBot="1" x14ac:dyDescent="0.4">
      <c r="N390" s="440"/>
      <c r="O390" s="440"/>
      <c r="P390" s="439" t="s">
        <v>1171</v>
      </c>
      <c r="Q390" s="440" t="s">
        <v>330</v>
      </c>
    </row>
    <row r="391" spans="14:17" customFormat="1" ht="20.25" customHeight="1" thickTop="1" thickBot="1" x14ac:dyDescent="0.4">
      <c r="N391" s="440"/>
      <c r="O391" s="440"/>
      <c r="P391" s="439" t="s">
        <v>1172</v>
      </c>
      <c r="Q391" s="440" t="s">
        <v>378</v>
      </c>
    </row>
    <row r="392" spans="14:17" customFormat="1" ht="20.25" customHeight="1" thickTop="1" thickBot="1" x14ac:dyDescent="0.4">
      <c r="N392" s="440"/>
      <c r="O392" s="440"/>
      <c r="P392" s="439" t="s">
        <v>1173</v>
      </c>
      <c r="Q392" s="440" t="s">
        <v>636</v>
      </c>
    </row>
    <row r="393" spans="14:17" customFormat="1" ht="20.25" customHeight="1" thickTop="1" thickBot="1" x14ac:dyDescent="0.4">
      <c r="N393" s="440"/>
      <c r="O393" s="440"/>
      <c r="P393" s="439" t="s">
        <v>1174</v>
      </c>
      <c r="Q393" s="440" t="s">
        <v>605</v>
      </c>
    </row>
    <row r="394" spans="14:17" customFormat="1" ht="20.25" customHeight="1" thickTop="1" thickBot="1" x14ac:dyDescent="0.4">
      <c r="N394" s="440"/>
      <c r="O394" s="440"/>
      <c r="P394" s="439" t="s">
        <v>1175</v>
      </c>
      <c r="Q394" s="440" t="s">
        <v>338</v>
      </c>
    </row>
    <row r="395" spans="14:17" customFormat="1" ht="20.25" customHeight="1" thickTop="1" thickBot="1" x14ac:dyDescent="0.4">
      <c r="N395" s="440"/>
      <c r="O395" s="440"/>
      <c r="P395" s="439" t="s">
        <v>1176</v>
      </c>
      <c r="Q395" s="440" t="s">
        <v>283</v>
      </c>
    </row>
    <row r="396" spans="14:17" customFormat="1" ht="20.25" customHeight="1" thickTop="1" thickBot="1" x14ac:dyDescent="0.4">
      <c r="N396" s="440"/>
      <c r="O396" s="440"/>
      <c r="P396" s="439" t="s">
        <v>1177</v>
      </c>
      <c r="Q396" s="440" t="s">
        <v>642</v>
      </c>
    </row>
    <row r="397" spans="14:17" customFormat="1" ht="20.25" customHeight="1" thickTop="1" thickBot="1" x14ac:dyDescent="0.4">
      <c r="N397" s="440"/>
      <c r="O397" s="440"/>
      <c r="P397" s="439" t="s">
        <v>1178</v>
      </c>
      <c r="Q397" s="440" t="s">
        <v>638</v>
      </c>
    </row>
    <row r="398" spans="14:17" customFormat="1" ht="20.25" customHeight="1" thickTop="1" thickBot="1" x14ac:dyDescent="0.4">
      <c r="N398" s="440"/>
      <c r="O398" s="440"/>
      <c r="P398" s="439" t="s">
        <v>1179</v>
      </c>
      <c r="Q398" s="440" t="s">
        <v>640</v>
      </c>
    </row>
    <row r="399" spans="14:17" customFormat="1" ht="20.25" customHeight="1" thickTop="1" thickBot="1" x14ac:dyDescent="0.4">
      <c r="N399" s="440"/>
      <c r="O399" s="440"/>
      <c r="P399" s="439" t="s">
        <v>1180</v>
      </c>
      <c r="Q399" s="440" t="s">
        <v>698</v>
      </c>
    </row>
    <row r="400" spans="14:17" customFormat="1" ht="20.25" customHeight="1" thickTop="1" thickBot="1" x14ac:dyDescent="0.4">
      <c r="N400" s="440"/>
      <c r="O400" s="440"/>
      <c r="P400" s="439" t="s">
        <v>1181</v>
      </c>
      <c r="Q400" s="440" t="s">
        <v>648</v>
      </c>
    </row>
    <row r="401" spans="14:17" customFormat="1" ht="20.25" customHeight="1" thickTop="1" thickBot="1" x14ac:dyDescent="0.4">
      <c r="N401" s="440"/>
      <c r="O401" s="440"/>
      <c r="P401" s="439" t="s">
        <v>1182</v>
      </c>
      <c r="Q401" s="440" t="s">
        <v>686</v>
      </c>
    </row>
    <row r="402" spans="14:17" customFormat="1" ht="20.25" customHeight="1" thickTop="1" thickBot="1" x14ac:dyDescent="0.4">
      <c r="N402" s="440"/>
      <c r="O402" s="440"/>
      <c r="P402" s="439" t="s">
        <v>1183</v>
      </c>
      <c r="Q402" s="440" t="s">
        <v>696</v>
      </c>
    </row>
    <row r="403" spans="14:17" customFormat="1" ht="20.25" customHeight="1" thickTop="1" thickBot="1" x14ac:dyDescent="0.4">
      <c r="N403" s="440"/>
      <c r="O403" s="440"/>
      <c r="P403" s="439" t="s">
        <v>1184</v>
      </c>
      <c r="Q403" s="440" t="s">
        <v>607</v>
      </c>
    </row>
    <row r="404" spans="14:17" customFormat="1" ht="20.25" customHeight="1" thickTop="1" thickBot="1" x14ac:dyDescent="0.4">
      <c r="N404" s="440"/>
      <c r="O404" s="440"/>
      <c r="P404" s="439" t="s">
        <v>1185</v>
      </c>
      <c r="Q404" s="440" t="s">
        <v>413</v>
      </c>
    </row>
    <row r="405" spans="14:17" customFormat="1" ht="20.25" customHeight="1" thickTop="1" thickBot="1" x14ac:dyDescent="0.4">
      <c r="N405" s="440"/>
      <c r="O405" s="440"/>
      <c r="P405" s="439" t="s">
        <v>1186</v>
      </c>
      <c r="Q405" s="440" t="s">
        <v>630</v>
      </c>
    </row>
    <row r="406" spans="14:17" customFormat="1" ht="20.25" customHeight="1" thickTop="1" thickBot="1" x14ac:dyDescent="0.4">
      <c r="N406" s="440"/>
      <c r="O406" s="440"/>
      <c r="P406" s="439" t="s">
        <v>1187</v>
      </c>
      <c r="Q406" s="440" t="s">
        <v>293</v>
      </c>
    </row>
    <row r="407" spans="14:17" customFormat="1" ht="20.25" customHeight="1" thickTop="1" thickBot="1" x14ac:dyDescent="0.4">
      <c r="N407" s="440"/>
      <c r="O407" s="440"/>
      <c r="P407" s="439" t="s">
        <v>1188</v>
      </c>
      <c r="Q407" s="440" t="s">
        <v>285</v>
      </c>
    </row>
    <row r="408" spans="14:17" customFormat="1" ht="20.25" customHeight="1" thickTop="1" thickBot="1" x14ac:dyDescent="0.4">
      <c r="N408" s="440"/>
      <c r="O408" s="440"/>
      <c r="P408" s="439" t="s">
        <v>1189</v>
      </c>
      <c r="Q408" s="440" t="s">
        <v>295</v>
      </c>
    </row>
    <row r="409" spans="14:17" customFormat="1" ht="20.25" customHeight="1" thickTop="1" thickBot="1" x14ac:dyDescent="0.4">
      <c r="N409" s="440"/>
      <c r="O409" s="440"/>
      <c r="P409" s="439" t="s">
        <v>1190</v>
      </c>
      <c r="Q409" s="440" t="s">
        <v>622</v>
      </c>
    </row>
    <row r="410" spans="14:17" customFormat="1" ht="20.25" customHeight="1" thickTop="1" thickBot="1" x14ac:dyDescent="0.4">
      <c r="N410" s="440"/>
      <c r="O410" s="440"/>
      <c r="P410" s="439" t="s">
        <v>1191</v>
      </c>
      <c r="Q410" s="440" t="s">
        <v>427</v>
      </c>
    </row>
    <row r="411" spans="14:17" customFormat="1" ht="20.25" customHeight="1" thickTop="1" thickBot="1" x14ac:dyDescent="0.4">
      <c r="N411" s="440"/>
      <c r="O411" s="440"/>
      <c r="P411" s="439" t="s">
        <v>1192</v>
      </c>
      <c r="Q411" s="440" t="s">
        <v>488</v>
      </c>
    </row>
    <row r="412" spans="14:17" customFormat="1" ht="20.25" customHeight="1" thickTop="1" thickBot="1" x14ac:dyDescent="0.4">
      <c r="N412" s="440"/>
      <c r="O412" s="440"/>
      <c r="P412" s="439" t="s">
        <v>1175</v>
      </c>
      <c r="Q412" s="440" t="s">
        <v>338</v>
      </c>
    </row>
    <row r="413" spans="14:17" customFormat="1" ht="20.25" customHeight="1" thickTop="1" thickBot="1" x14ac:dyDescent="0.4">
      <c r="N413" s="440"/>
      <c r="O413" s="440"/>
      <c r="P413" s="439" t="s">
        <v>1193</v>
      </c>
      <c r="Q413" s="440" t="s">
        <v>265</v>
      </c>
    </row>
    <row r="414" spans="14:17" customFormat="1" ht="20.25" customHeight="1" thickTop="1" thickBot="1" x14ac:dyDescent="0.4">
      <c r="N414" s="440"/>
      <c r="O414" s="440"/>
      <c r="P414" s="439" t="s">
        <v>1194</v>
      </c>
      <c r="Q414" s="440" t="s">
        <v>291</v>
      </c>
    </row>
    <row r="415" spans="14:17" customFormat="1" ht="20.25" customHeight="1" thickTop="1" thickBot="1" x14ac:dyDescent="0.4">
      <c r="N415" s="440"/>
      <c r="O415" s="440"/>
      <c r="P415" s="439" t="s">
        <v>1195</v>
      </c>
      <c r="Q415" s="440" t="s">
        <v>398</v>
      </c>
    </row>
    <row r="416" spans="14:17" customFormat="1" ht="20.25" customHeight="1" thickTop="1" thickBot="1" x14ac:dyDescent="0.4">
      <c r="N416" s="440"/>
      <c r="O416" s="440"/>
      <c r="P416" s="439" t="s">
        <v>1196</v>
      </c>
      <c r="Q416" s="440" t="s">
        <v>519</v>
      </c>
    </row>
    <row r="417" spans="14:17" customFormat="1" ht="20.25" customHeight="1" thickTop="1" thickBot="1" x14ac:dyDescent="0.4">
      <c r="N417" s="440"/>
      <c r="O417" s="440"/>
      <c r="P417" s="439" t="s">
        <v>1197</v>
      </c>
      <c r="Q417" s="440" t="s">
        <v>646</v>
      </c>
    </row>
    <row r="418" spans="14:17" customFormat="1" ht="20.25" customHeight="1" thickTop="1" thickBot="1" x14ac:dyDescent="0.4">
      <c r="N418" s="440"/>
      <c r="O418" s="440"/>
      <c r="P418" s="439" t="s">
        <v>1198</v>
      </c>
      <c r="Q418" s="440" t="s">
        <v>1024</v>
      </c>
    </row>
    <row r="419" spans="14:17" customFormat="1" ht="20.25" customHeight="1" thickTop="1" thickBot="1" x14ac:dyDescent="0.4">
      <c r="N419" s="440"/>
      <c r="O419" s="440"/>
      <c r="P419" s="439" t="s">
        <v>1199</v>
      </c>
      <c r="Q419" s="440" t="s">
        <v>652</v>
      </c>
    </row>
    <row r="420" spans="14:17" customFormat="1" ht="20.25" customHeight="1" thickTop="1" thickBot="1" x14ac:dyDescent="0.4">
      <c r="N420" s="440"/>
      <c r="O420" s="440"/>
      <c r="P420" s="439" t="s">
        <v>1200</v>
      </c>
      <c r="Q420" s="440" t="s">
        <v>392</v>
      </c>
    </row>
    <row r="421" spans="14:17" customFormat="1" ht="20.25" customHeight="1" thickTop="1" thickBot="1" x14ac:dyDescent="0.4">
      <c r="N421" s="440"/>
      <c r="O421" s="440"/>
      <c r="P421" s="439" t="s">
        <v>1201</v>
      </c>
      <c r="Q421" s="440" t="s">
        <v>356</v>
      </c>
    </row>
    <row r="422" spans="14:17" customFormat="1" ht="20.25" customHeight="1" thickTop="1" thickBot="1" x14ac:dyDescent="0.4">
      <c r="N422" s="440"/>
      <c r="O422" s="440"/>
      <c r="P422" s="439" t="s">
        <v>1202</v>
      </c>
      <c r="Q422" s="440" t="s">
        <v>358</v>
      </c>
    </row>
    <row r="423" spans="14:17" customFormat="1" ht="20.25" customHeight="1" thickTop="1" thickBot="1" x14ac:dyDescent="0.4">
      <c r="N423" s="440"/>
      <c r="O423" s="440"/>
      <c r="P423" s="439" t="s">
        <v>1203</v>
      </c>
      <c r="Q423" s="440" t="s">
        <v>354</v>
      </c>
    </row>
    <row r="424" spans="14:17" customFormat="1" ht="20.25" customHeight="1" thickTop="1" thickBot="1" x14ac:dyDescent="0.4">
      <c r="N424" s="440"/>
      <c r="O424" s="440"/>
      <c r="P424" s="439" t="s">
        <v>1204</v>
      </c>
      <c r="Q424" s="440" t="s">
        <v>581</v>
      </c>
    </row>
    <row r="425" spans="14:17" customFormat="1" ht="20.25" customHeight="1" thickTop="1" thickBot="1" x14ac:dyDescent="0.4">
      <c r="N425" s="440"/>
      <c r="O425" s="440"/>
      <c r="P425" s="439" t="s">
        <v>1205</v>
      </c>
      <c r="Q425" s="440" t="s">
        <v>619</v>
      </c>
    </row>
    <row r="426" spans="14:17" customFormat="1" ht="20.25" customHeight="1" thickTop="1" thickBot="1" x14ac:dyDescent="0.4">
      <c r="N426" s="440"/>
      <c r="O426" s="440"/>
      <c r="P426" s="439" t="s">
        <v>1206</v>
      </c>
      <c r="Q426" s="440" t="s">
        <v>419</v>
      </c>
    </row>
    <row r="427" spans="14:17" customFormat="1" ht="20.25" customHeight="1" thickTop="1" thickBot="1" x14ac:dyDescent="0.4">
      <c r="N427" s="440"/>
      <c r="O427" s="440"/>
      <c r="P427" s="439" t="s">
        <v>1207</v>
      </c>
      <c r="Q427" s="440" t="s">
        <v>257</v>
      </c>
    </row>
    <row r="428" spans="14:17" customFormat="1" ht="20.25" customHeight="1" thickTop="1" thickBot="1" x14ac:dyDescent="0.4">
      <c r="N428" s="440"/>
      <c r="O428" s="440"/>
      <c r="P428" s="439" t="s">
        <v>1208</v>
      </c>
      <c r="Q428" s="440" t="s">
        <v>297</v>
      </c>
    </row>
    <row r="429" spans="14:17" customFormat="1" ht="20.25" customHeight="1" thickTop="1" thickBot="1" x14ac:dyDescent="0.4">
      <c r="N429" s="440"/>
      <c r="O429" s="440"/>
      <c r="P429" s="439" t="s">
        <v>1209</v>
      </c>
      <c r="Q429" s="440" t="s">
        <v>589</v>
      </c>
    </row>
    <row r="430" spans="14:17" customFormat="1" ht="20.25" customHeight="1" thickTop="1" thickBot="1" x14ac:dyDescent="0.4">
      <c r="N430" s="440"/>
      <c r="O430" s="440"/>
      <c r="P430" s="439" t="s">
        <v>1210</v>
      </c>
      <c r="Q430" s="440" t="s">
        <v>591</v>
      </c>
    </row>
    <row r="431" spans="14:17" customFormat="1" ht="20.25" customHeight="1" thickTop="1" thickBot="1" x14ac:dyDescent="0.4">
      <c r="N431" s="440"/>
      <c r="O431" s="440"/>
      <c r="P431" s="439" t="s">
        <v>1211</v>
      </c>
      <c r="Q431" s="440" t="s">
        <v>447</v>
      </c>
    </row>
    <row r="432" spans="14:17" customFormat="1" ht="20.25" customHeight="1" thickTop="1" thickBot="1" x14ac:dyDescent="0.4">
      <c r="N432" s="440"/>
      <c r="O432" s="440"/>
      <c r="P432" s="439" t="s">
        <v>1212</v>
      </c>
      <c r="Q432" s="440" t="s">
        <v>595</v>
      </c>
    </row>
    <row r="433" spans="14:17" customFormat="1" ht="20.25" customHeight="1" thickTop="1" thickBot="1" x14ac:dyDescent="0.4">
      <c r="N433" s="440"/>
      <c r="O433" s="440"/>
      <c r="P433" s="439" t="s">
        <v>1213</v>
      </c>
      <c r="Q433" s="440" t="s">
        <v>624</v>
      </c>
    </row>
    <row r="434" spans="14:17" customFormat="1" ht="20.25" customHeight="1" thickTop="1" thickBot="1" x14ac:dyDescent="0.4">
      <c r="N434" s="440"/>
      <c r="O434" s="440"/>
      <c r="P434" s="439" t="s">
        <v>1214</v>
      </c>
      <c r="Q434" s="440" t="s">
        <v>507</v>
      </c>
    </row>
    <row r="435" spans="14:17" customFormat="1" ht="20.25" customHeight="1" thickTop="1" thickBot="1" x14ac:dyDescent="0.4">
      <c r="N435" s="440"/>
      <c r="O435" s="440"/>
      <c r="P435" s="439" t="s">
        <v>1215</v>
      </c>
      <c r="Q435" s="440" t="s">
        <v>453</v>
      </c>
    </row>
    <row r="436" spans="14:17" customFormat="1" ht="20.25" customHeight="1" thickTop="1" thickBot="1" x14ac:dyDescent="0.4">
      <c r="N436" s="440"/>
      <c r="O436" s="440"/>
      <c r="P436" s="439" t="s">
        <v>1216</v>
      </c>
      <c r="Q436" s="440" t="s">
        <v>332</v>
      </c>
    </row>
    <row r="437" spans="14:17" customFormat="1" ht="20.25" customHeight="1" thickTop="1" thickBot="1" x14ac:dyDescent="0.4">
      <c r="N437" s="440"/>
      <c r="O437" s="440"/>
      <c r="P437" s="439" t="s">
        <v>1217</v>
      </c>
      <c r="Q437" s="440" t="s">
        <v>563</v>
      </c>
    </row>
    <row r="438" spans="14:17" customFormat="1" ht="20.25" customHeight="1" thickTop="1" thickBot="1" x14ac:dyDescent="0.4">
      <c r="N438" s="440"/>
      <c r="O438" s="440"/>
      <c r="P438" s="439" t="s">
        <v>1218</v>
      </c>
      <c r="Q438" s="440" t="s">
        <v>628</v>
      </c>
    </row>
    <row r="439" spans="14:17" customFormat="1" ht="20.25" customHeight="1" thickTop="1" thickBot="1" x14ac:dyDescent="0.4">
      <c r="N439" s="440"/>
      <c r="O439" s="440"/>
      <c r="P439" s="439" t="s">
        <v>1219</v>
      </c>
      <c r="Q439" s="440" t="s">
        <v>231</v>
      </c>
    </row>
    <row r="440" spans="14:17" customFormat="1" ht="20.25" customHeight="1" thickTop="1" thickBot="1" x14ac:dyDescent="0.4">
      <c r="N440" s="440"/>
      <c r="O440" s="440"/>
      <c r="P440" s="439" t="s">
        <v>1220</v>
      </c>
      <c r="Q440" s="440" t="s">
        <v>573</v>
      </c>
    </row>
    <row r="441" spans="14:17" customFormat="1" ht="20.25" customHeight="1" thickTop="1" thickBot="1" x14ac:dyDescent="0.4">
      <c r="N441" s="440"/>
      <c r="O441" s="440"/>
      <c r="P441" s="439" t="s">
        <v>1221</v>
      </c>
      <c r="Q441" s="440" t="s">
        <v>243</v>
      </c>
    </row>
    <row r="442" spans="14:17" customFormat="1" ht="20.25" customHeight="1" thickTop="1" thickBot="1" x14ac:dyDescent="0.4">
      <c r="N442" s="440"/>
      <c r="O442" s="440"/>
      <c r="P442" s="439" t="s">
        <v>1222</v>
      </c>
      <c r="Q442" s="440" t="s">
        <v>585</v>
      </c>
    </row>
    <row r="443" spans="14:17" customFormat="1" ht="20.25" customHeight="1" thickTop="1" thickBot="1" x14ac:dyDescent="0.4">
      <c r="N443" s="440"/>
      <c r="O443" s="440"/>
      <c r="P443" s="439" t="s">
        <v>1223</v>
      </c>
      <c r="Q443" s="440" t="s">
        <v>634</v>
      </c>
    </row>
    <row r="444" spans="14:17" customFormat="1" ht="20.25" customHeight="1" thickTop="1" thickBot="1" x14ac:dyDescent="0.4">
      <c r="N444" s="440"/>
      <c r="O444" s="440"/>
      <c r="P444" s="439" t="s">
        <v>1224</v>
      </c>
      <c r="Q444" s="440" t="s">
        <v>465</v>
      </c>
    </row>
    <row r="445" spans="14:17" customFormat="1" ht="20.25" customHeight="1" thickTop="1" thickBot="1" x14ac:dyDescent="0.4">
      <c r="N445" s="440"/>
      <c r="O445" s="440"/>
      <c r="P445" s="439" t="s">
        <v>1225</v>
      </c>
      <c r="Q445" s="440" t="s">
        <v>461</v>
      </c>
    </row>
    <row r="446" spans="14:17" customFormat="1" ht="20.25" customHeight="1" thickTop="1" thickBot="1" x14ac:dyDescent="0.4">
      <c r="N446" s="440"/>
      <c r="O446" s="440"/>
      <c r="P446" s="439" t="s">
        <v>1151</v>
      </c>
      <c r="Q446" s="440" t="s">
        <v>194</v>
      </c>
    </row>
    <row r="447" spans="14:17" customFormat="1" ht="20.25" customHeight="1" thickTop="1" thickBot="1" x14ac:dyDescent="0.4">
      <c r="N447" s="440"/>
      <c r="O447" s="440"/>
      <c r="P447" s="439" t="s">
        <v>1226</v>
      </c>
      <c r="Q447" s="440" t="s">
        <v>613</v>
      </c>
    </row>
    <row r="448" spans="14:17" customFormat="1" ht="20.25" customHeight="1" thickTop="1" thickBot="1" x14ac:dyDescent="0.4">
      <c r="N448" s="440"/>
      <c r="O448" s="440"/>
      <c r="P448" s="439" t="s">
        <v>1227</v>
      </c>
      <c r="Q448" s="440" t="s">
        <v>271</v>
      </c>
    </row>
    <row r="449" spans="14:17" customFormat="1" ht="20.25" customHeight="1" thickTop="1" thickBot="1" x14ac:dyDescent="0.4">
      <c r="N449" s="440"/>
      <c r="O449" s="440"/>
      <c r="P449" s="439" t="s">
        <v>1174</v>
      </c>
      <c r="Q449" s="440" t="s">
        <v>605</v>
      </c>
    </row>
    <row r="450" spans="14:17" customFormat="1" ht="20.25" customHeight="1" thickTop="1" thickBot="1" x14ac:dyDescent="0.4">
      <c r="N450" s="440"/>
      <c r="O450" s="440"/>
      <c r="P450" s="439" t="s">
        <v>1228</v>
      </c>
      <c r="Q450" s="440" t="s">
        <v>269</v>
      </c>
    </row>
    <row r="451" spans="14:17" customFormat="1" ht="20.25" customHeight="1" thickTop="1" thickBot="1" x14ac:dyDescent="0.4">
      <c r="N451" s="440"/>
      <c r="O451" s="440"/>
      <c r="P451" s="439" t="s">
        <v>1229</v>
      </c>
      <c r="Q451" s="440">
        <v>534</v>
      </c>
    </row>
    <row r="452" spans="14:17" customFormat="1" ht="20.25" customHeight="1" thickTop="1" thickBot="1" x14ac:dyDescent="0.4">
      <c r="N452" s="440"/>
      <c r="O452" s="440"/>
      <c r="P452" s="439" t="s">
        <v>1230</v>
      </c>
      <c r="Q452" s="440" t="s">
        <v>360</v>
      </c>
    </row>
    <row r="453" spans="14:17" customFormat="1" ht="20.25" customHeight="1" thickTop="1" thickBot="1" x14ac:dyDescent="0.4">
      <c r="N453" s="440"/>
      <c r="O453" s="440"/>
      <c r="P453" s="439" t="s">
        <v>1231</v>
      </c>
      <c r="Q453" s="440" t="s">
        <v>457</v>
      </c>
    </row>
    <row r="454" spans="14:17" customFormat="1" ht="20.25" customHeight="1" thickTop="1" thickBot="1" x14ac:dyDescent="0.4">
      <c r="N454" s="440"/>
      <c r="O454" s="440"/>
      <c r="P454" s="439" t="s">
        <v>1232</v>
      </c>
      <c r="Q454" s="440" t="s">
        <v>658</v>
      </c>
    </row>
    <row r="455" spans="14:17" customFormat="1" ht="20.25" customHeight="1" thickTop="1" thickBot="1" x14ac:dyDescent="0.4">
      <c r="N455" s="440"/>
      <c r="O455" s="440"/>
      <c r="P455" s="439" t="s">
        <v>1174</v>
      </c>
      <c r="Q455" s="440" t="s">
        <v>605</v>
      </c>
    </row>
    <row r="456" spans="14:17" customFormat="1" ht="20.25" customHeight="1" thickTop="1" thickBot="1" x14ac:dyDescent="0.4">
      <c r="N456" s="440"/>
      <c r="O456" s="440"/>
      <c r="P456" s="439" t="s">
        <v>1233</v>
      </c>
      <c r="Q456" s="440" t="s">
        <v>632</v>
      </c>
    </row>
    <row r="457" spans="14:17" customFormat="1" ht="20.25" customHeight="1" thickTop="1" thickBot="1" x14ac:dyDescent="0.4">
      <c r="N457" s="440"/>
      <c r="O457" s="440"/>
      <c r="P457" s="439" t="s">
        <v>1234</v>
      </c>
      <c r="Q457" s="440" t="s">
        <v>676</v>
      </c>
    </row>
    <row r="458" spans="14:17" customFormat="1" ht="20.25" customHeight="1" thickTop="1" x14ac:dyDescent="0.35">
      <c r="P458" s="47"/>
    </row>
  </sheetData>
  <sheetProtection formatCells="0" formatColumns="0" formatRows="0" insertHyperlinks="0" sort="0" autoFilter="0" pivotTables="0"/>
  <autoFilter ref="BC2:BG23" xr:uid="{00000000-0009-0000-0000-000000000000}"/>
  <mergeCells count="14">
    <mergeCell ref="N112:Q112"/>
    <mergeCell ref="A321:E321"/>
    <mergeCell ref="B241:D241"/>
    <mergeCell ref="G117:I117"/>
    <mergeCell ref="A21:E21"/>
    <mergeCell ref="A65:E65"/>
    <mergeCell ref="B199:C199"/>
    <mergeCell ref="B219:D219"/>
    <mergeCell ref="G93:H93"/>
    <mergeCell ref="AF1:AI2"/>
    <mergeCell ref="AF8:AI9"/>
    <mergeCell ref="Y1:AD1"/>
    <mergeCell ref="H1:I1"/>
    <mergeCell ref="AF16:AI16"/>
  </mergeCells>
  <phoneticPr fontId="20" type="noConversion"/>
  <printOptions horizontalCentered="1"/>
  <pageMargins left="0.78740157480314965" right="0.78740157480314965" top="0.78740157480314965" bottom="0.78740157480314965"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9"/>
  <dimension ref="A1:O690"/>
  <sheetViews>
    <sheetView topLeftCell="C1" workbookViewId="0">
      <selection activeCell="D4" sqref="D4"/>
    </sheetView>
  </sheetViews>
  <sheetFormatPr baseColWidth="10" defaultColWidth="8.7265625" defaultRowHeight="14.5" x14ac:dyDescent="0.35"/>
  <cols>
    <col min="1" max="1" width="17.1796875" customWidth="1"/>
    <col min="2" max="2" width="14.26953125" customWidth="1"/>
    <col min="3" max="3" width="11.453125" customWidth="1"/>
    <col min="4" max="4" width="15.1796875" style="11" customWidth="1"/>
    <col min="5" max="5" width="14.54296875" customWidth="1"/>
    <col min="6" max="7" width="0" hidden="1" customWidth="1"/>
    <col min="8" max="9" width="11.453125" style="11" customWidth="1"/>
    <col min="10" max="14" width="0" hidden="1" customWidth="1"/>
    <col min="15" max="15" width="12" style="52" bestFit="1" customWidth="1"/>
    <col min="16" max="16" width="11.453125" customWidth="1"/>
    <col min="17" max="17" width="15.26953125" customWidth="1"/>
    <col min="18" max="18" width="11.453125" customWidth="1"/>
    <col min="19" max="19" width="17.26953125" customWidth="1"/>
    <col min="20" max="256" width="11.453125" customWidth="1"/>
  </cols>
  <sheetData>
    <row r="1" spans="1:15" ht="32.5" thickTop="1" thickBot="1" x14ac:dyDescent="0.4">
      <c r="A1" s="48" t="s">
        <v>13</v>
      </c>
      <c r="B1" s="48" t="s">
        <v>42</v>
      </c>
      <c r="C1" s="48" t="s">
        <v>43</v>
      </c>
      <c r="D1" s="49" t="s">
        <v>715</v>
      </c>
      <c r="E1" s="48" t="s">
        <v>49</v>
      </c>
      <c r="H1" s="51" t="s">
        <v>44</v>
      </c>
      <c r="I1" s="51" t="s">
        <v>45</v>
      </c>
      <c r="O1" s="50" t="s">
        <v>48</v>
      </c>
    </row>
    <row r="2" spans="1:15" ht="15" thickTop="1" x14ac:dyDescent="0.35">
      <c r="A2" s="72" t="s">
        <v>925</v>
      </c>
      <c r="B2" t="s">
        <v>39</v>
      </c>
      <c r="C2" t="s">
        <v>924</v>
      </c>
      <c r="D2" s="11" t="s">
        <v>926</v>
      </c>
      <c r="E2" t="s">
        <v>878</v>
      </c>
      <c r="H2" s="11" t="s">
        <v>56</v>
      </c>
      <c r="I2" s="11" t="s">
        <v>56</v>
      </c>
      <c r="O2" s="52">
        <v>1111111212</v>
      </c>
    </row>
    <row r="3" spans="1:15" x14ac:dyDescent="0.35">
      <c r="A3" s="72" t="s">
        <v>1253</v>
      </c>
      <c r="B3" t="s">
        <v>39</v>
      </c>
      <c r="C3" t="s">
        <v>924</v>
      </c>
      <c r="D3" s="11" t="s">
        <v>927</v>
      </c>
      <c r="E3" t="s">
        <v>878</v>
      </c>
      <c r="H3" s="11" t="s">
        <v>56</v>
      </c>
      <c r="I3" s="11" t="s">
        <v>923</v>
      </c>
      <c r="O3" s="52">
        <v>1114199590</v>
      </c>
    </row>
    <row r="4" spans="1:15" x14ac:dyDescent="0.35">
      <c r="A4" s="72"/>
    </row>
    <row r="5" spans="1:15" x14ac:dyDescent="0.35">
      <c r="A5" s="72"/>
    </row>
    <row r="6" spans="1:15" x14ac:dyDescent="0.35">
      <c r="A6" s="72"/>
    </row>
    <row r="7" spans="1:15" x14ac:dyDescent="0.35">
      <c r="A7" s="72"/>
      <c r="O7" s="53"/>
    </row>
    <row r="8" spans="1:15" x14ac:dyDescent="0.35">
      <c r="A8" s="72"/>
    </row>
    <row r="9" spans="1:15" x14ac:dyDescent="0.35">
      <c r="A9" s="72"/>
    </row>
    <row r="10" spans="1:15" x14ac:dyDescent="0.35">
      <c r="A10" s="72"/>
    </row>
    <row r="11" spans="1:15" x14ac:dyDescent="0.35">
      <c r="A11" s="72"/>
      <c r="O11" s="53"/>
    </row>
    <row r="12" spans="1:15" x14ac:dyDescent="0.35">
      <c r="A12" s="72"/>
      <c r="O12" s="53"/>
    </row>
    <row r="13" spans="1:15" x14ac:dyDescent="0.35">
      <c r="A13" s="72"/>
    </row>
    <row r="14" spans="1:15" x14ac:dyDescent="0.35">
      <c r="A14" s="72"/>
      <c r="O14" s="53"/>
    </row>
    <row r="15" spans="1:15" x14ac:dyDescent="0.35">
      <c r="A15" s="72"/>
    </row>
    <row r="16" spans="1:15" x14ac:dyDescent="0.35">
      <c r="A16" s="72"/>
    </row>
    <row r="17" spans="1:15" x14ac:dyDescent="0.35">
      <c r="A17" s="72"/>
      <c r="D17" s="194"/>
    </row>
    <row r="18" spans="1:15" x14ac:dyDescent="0.35">
      <c r="A18" s="72"/>
      <c r="O18" s="53"/>
    </row>
    <row r="19" spans="1:15" x14ac:dyDescent="0.35">
      <c r="A19" s="72"/>
    </row>
    <row r="20" spans="1:15" x14ac:dyDescent="0.35">
      <c r="A20" s="72"/>
    </row>
    <row r="21" spans="1:15" x14ac:dyDescent="0.35">
      <c r="A21" s="72"/>
    </row>
    <row r="22" spans="1:15" x14ac:dyDescent="0.35">
      <c r="A22" s="72"/>
    </row>
    <row r="23" spans="1:15" x14ac:dyDescent="0.35">
      <c r="A23" s="72"/>
      <c r="O23" s="53"/>
    </row>
    <row r="24" spans="1:15" x14ac:dyDescent="0.35">
      <c r="A24" s="72"/>
    </row>
    <row r="25" spans="1:15" x14ac:dyDescent="0.35">
      <c r="A25" s="72"/>
      <c r="O25" s="53"/>
    </row>
    <row r="26" spans="1:15" x14ac:dyDescent="0.35">
      <c r="A26" s="73"/>
    </row>
    <row r="27" spans="1:15" x14ac:dyDescent="0.35">
      <c r="A27" s="72"/>
    </row>
    <row r="28" spans="1:15" x14ac:dyDescent="0.35">
      <c r="A28" s="72"/>
      <c r="O28" s="53"/>
    </row>
    <row r="29" spans="1:15" x14ac:dyDescent="0.35">
      <c r="A29" s="72"/>
      <c r="O29" s="53"/>
    </row>
    <row r="30" spans="1:15" x14ac:dyDescent="0.35">
      <c r="A30" s="72"/>
    </row>
    <row r="31" spans="1:15" x14ac:dyDescent="0.35">
      <c r="A31" s="72"/>
    </row>
    <row r="32" spans="1:15" x14ac:dyDescent="0.35">
      <c r="A32" s="72"/>
    </row>
    <row r="33" spans="1:15" x14ac:dyDescent="0.35">
      <c r="A33" s="73"/>
    </row>
    <row r="34" spans="1:15" x14ac:dyDescent="0.35">
      <c r="A34" s="72"/>
    </row>
    <row r="35" spans="1:15" x14ac:dyDescent="0.35">
      <c r="A35" s="72"/>
    </row>
    <row r="36" spans="1:15" x14ac:dyDescent="0.35">
      <c r="A36" s="72"/>
    </row>
    <row r="37" spans="1:15" x14ac:dyDescent="0.35">
      <c r="A37" s="72"/>
    </row>
    <row r="38" spans="1:15" x14ac:dyDescent="0.35">
      <c r="A38" s="72"/>
      <c r="O38" s="53"/>
    </row>
    <row r="39" spans="1:15" x14ac:dyDescent="0.35">
      <c r="A39" s="72"/>
    </row>
    <row r="40" spans="1:15" x14ac:dyDescent="0.35">
      <c r="A40" s="72"/>
    </row>
    <row r="41" spans="1:15" x14ac:dyDescent="0.35">
      <c r="A41" s="72"/>
    </row>
    <row r="42" spans="1:15" x14ac:dyDescent="0.35">
      <c r="A42" s="72"/>
    </row>
    <row r="43" spans="1:15" x14ac:dyDescent="0.35">
      <c r="A43" s="72"/>
    </row>
    <row r="44" spans="1:15" x14ac:dyDescent="0.35">
      <c r="A44" s="72"/>
    </row>
    <row r="45" spans="1:15" x14ac:dyDescent="0.35">
      <c r="A45" s="72"/>
      <c r="O45" s="53"/>
    </row>
    <row r="46" spans="1:15" x14ac:dyDescent="0.35">
      <c r="A46" s="72"/>
    </row>
    <row r="47" spans="1:15" x14ac:dyDescent="0.35">
      <c r="A47" s="72"/>
    </row>
    <row r="48" spans="1:15" x14ac:dyDescent="0.35">
      <c r="A48" s="72"/>
    </row>
    <row r="49" spans="1:15" x14ac:dyDescent="0.35">
      <c r="A49" s="72"/>
    </row>
    <row r="50" spans="1:15" x14ac:dyDescent="0.35">
      <c r="A50" s="72"/>
    </row>
    <row r="51" spans="1:15" x14ac:dyDescent="0.35">
      <c r="A51" s="72"/>
    </row>
    <row r="52" spans="1:15" x14ac:dyDescent="0.35">
      <c r="A52" s="72"/>
    </row>
    <row r="53" spans="1:15" x14ac:dyDescent="0.35">
      <c r="A53" s="72"/>
    </row>
    <row r="54" spans="1:15" x14ac:dyDescent="0.35">
      <c r="A54" s="72"/>
    </row>
    <row r="55" spans="1:15" x14ac:dyDescent="0.35">
      <c r="A55" s="72"/>
    </row>
    <row r="56" spans="1:15" x14ac:dyDescent="0.35">
      <c r="A56" s="72"/>
    </row>
    <row r="57" spans="1:15" x14ac:dyDescent="0.35">
      <c r="A57" s="72"/>
      <c r="O57" s="53"/>
    </row>
    <row r="58" spans="1:15" x14ac:dyDescent="0.35">
      <c r="A58" s="72"/>
    </row>
    <row r="59" spans="1:15" x14ac:dyDescent="0.35">
      <c r="A59" s="72"/>
      <c r="O59" s="53"/>
    </row>
    <row r="60" spans="1:15" x14ac:dyDescent="0.35">
      <c r="A60" s="72"/>
    </row>
    <row r="61" spans="1:15" x14ac:dyDescent="0.35">
      <c r="A61" s="72"/>
    </row>
    <row r="62" spans="1:15" x14ac:dyDescent="0.35">
      <c r="A62" s="72"/>
      <c r="O62" s="53"/>
    </row>
    <row r="63" spans="1:15" x14ac:dyDescent="0.35">
      <c r="A63" s="72"/>
    </row>
    <row r="64" spans="1:15" x14ac:dyDescent="0.35">
      <c r="A64" s="72"/>
    </row>
    <row r="65" spans="1:15" x14ac:dyDescent="0.35">
      <c r="A65" s="72"/>
    </row>
    <row r="66" spans="1:15" x14ac:dyDescent="0.35">
      <c r="A66" s="72"/>
    </row>
    <row r="67" spans="1:15" x14ac:dyDescent="0.35">
      <c r="A67" s="72"/>
    </row>
    <row r="68" spans="1:15" x14ac:dyDescent="0.35">
      <c r="A68" s="72"/>
      <c r="O68" s="53"/>
    </row>
    <row r="69" spans="1:15" x14ac:dyDescent="0.35">
      <c r="A69" s="72"/>
    </row>
    <row r="70" spans="1:15" x14ac:dyDescent="0.35">
      <c r="A70" s="72"/>
    </row>
    <row r="71" spans="1:15" x14ac:dyDescent="0.35">
      <c r="A71" s="72"/>
    </row>
    <row r="72" spans="1:15" x14ac:dyDescent="0.35">
      <c r="A72" s="72"/>
    </row>
    <row r="73" spans="1:15" x14ac:dyDescent="0.35">
      <c r="A73" s="72"/>
    </row>
    <row r="74" spans="1:15" x14ac:dyDescent="0.35">
      <c r="A74" s="72"/>
    </row>
    <row r="75" spans="1:15" x14ac:dyDescent="0.35">
      <c r="A75" s="72"/>
    </row>
    <row r="76" spans="1:15" x14ac:dyDescent="0.35">
      <c r="A76" s="72"/>
      <c r="O76" s="53"/>
    </row>
    <row r="77" spans="1:15" x14ac:dyDescent="0.35">
      <c r="A77" s="72"/>
    </row>
    <row r="78" spans="1:15" x14ac:dyDescent="0.35">
      <c r="A78" s="72"/>
    </row>
    <row r="79" spans="1:15" x14ac:dyDescent="0.35">
      <c r="A79" s="72"/>
    </row>
    <row r="80" spans="1:15" x14ac:dyDescent="0.35">
      <c r="A80" s="72"/>
    </row>
    <row r="81" spans="1:1" x14ac:dyDescent="0.35">
      <c r="A81" s="72"/>
    </row>
    <row r="82" spans="1:1" x14ac:dyDescent="0.35">
      <c r="A82" s="72"/>
    </row>
    <row r="83" spans="1:1" x14ac:dyDescent="0.35">
      <c r="A83" s="72"/>
    </row>
    <row r="84" spans="1:1" x14ac:dyDescent="0.35">
      <c r="A84" s="72"/>
    </row>
    <row r="85" spans="1:1" x14ac:dyDescent="0.35">
      <c r="A85" s="72"/>
    </row>
    <row r="86" spans="1:1" x14ac:dyDescent="0.35">
      <c r="A86" s="72"/>
    </row>
    <row r="87" spans="1:1" x14ac:dyDescent="0.35">
      <c r="A87" s="72"/>
    </row>
    <row r="88" spans="1:1" x14ac:dyDescent="0.35">
      <c r="A88" s="72"/>
    </row>
    <row r="89" spans="1:1" x14ac:dyDescent="0.35">
      <c r="A89" s="72"/>
    </row>
    <row r="90" spans="1:1" x14ac:dyDescent="0.35">
      <c r="A90" s="72"/>
    </row>
    <row r="91" spans="1:1" x14ac:dyDescent="0.35">
      <c r="A91" s="72"/>
    </row>
    <row r="92" spans="1:1" x14ac:dyDescent="0.35">
      <c r="A92" s="72"/>
    </row>
    <row r="93" spans="1:1" x14ac:dyDescent="0.35">
      <c r="A93" s="72"/>
    </row>
    <row r="94" spans="1:1" x14ac:dyDescent="0.35">
      <c r="A94" s="72"/>
    </row>
    <row r="95" spans="1:1" x14ac:dyDescent="0.35">
      <c r="A95" s="72"/>
    </row>
    <row r="96" spans="1:1" x14ac:dyDescent="0.35">
      <c r="A96" s="72"/>
    </row>
    <row r="97" spans="1:15" x14ac:dyDescent="0.35">
      <c r="A97" s="72"/>
    </row>
    <row r="99" spans="1:15" x14ac:dyDescent="0.35">
      <c r="A99" s="72"/>
    </row>
    <row r="101" spans="1:15" x14ac:dyDescent="0.35">
      <c r="A101" s="72"/>
    </row>
    <row r="103" spans="1:15" x14ac:dyDescent="0.35">
      <c r="A103" s="72"/>
    </row>
    <row r="104" spans="1:15" x14ac:dyDescent="0.35">
      <c r="A104" s="72"/>
    </row>
    <row r="105" spans="1:15" x14ac:dyDescent="0.35">
      <c r="A105" s="72"/>
    </row>
    <row r="106" spans="1:15" x14ac:dyDescent="0.35">
      <c r="A106" s="73"/>
    </row>
    <row r="107" spans="1:15" x14ac:dyDescent="0.35">
      <c r="A107" s="72"/>
    </row>
    <row r="108" spans="1:15" x14ac:dyDescent="0.35">
      <c r="A108" s="72"/>
    </row>
    <row r="109" spans="1:15" x14ac:dyDescent="0.35">
      <c r="A109" s="72"/>
    </row>
    <row r="110" spans="1:15" x14ac:dyDescent="0.35">
      <c r="A110" s="72"/>
      <c r="O110" s="53"/>
    </row>
    <row r="111" spans="1:15" x14ac:dyDescent="0.35">
      <c r="A111" s="72"/>
    </row>
    <row r="112" spans="1:15" x14ac:dyDescent="0.35">
      <c r="A112" s="72"/>
      <c r="O112" s="53"/>
    </row>
    <row r="113" spans="1:15" x14ac:dyDescent="0.35">
      <c r="A113" s="72"/>
    </row>
    <row r="114" spans="1:15" x14ac:dyDescent="0.35">
      <c r="A114" s="72"/>
    </row>
    <row r="115" spans="1:15" x14ac:dyDescent="0.35">
      <c r="A115" s="72"/>
    </row>
    <row r="116" spans="1:15" x14ac:dyDescent="0.35">
      <c r="A116" s="72"/>
      <c r="O116" s="53"/>
    </row>
    <row r="117" spans="1:15" x14ac:dyDescent="0.35">
      <c r="A117" s="72"/>
    </row>
    <row r="118" spans="1:15" x14ac:dyDescent="0.35">
      <c r="A118" s="72"/>
    </row>
    <row r="119" spans="1:15" x14ac:dyDescent="0.35">
      <c r="A119" s="72"/>
    </row>
    <row r="120" spans="1:15" x14ac:dyDescent="0.35">
      <c r="A120" s="72"/>
    </row>
    <row r="121" spans="1:15" x14ac:dyDescent="0.35">
      <c r="A121" s="72"/>
    </row>
    <row r="122" spans="1:15" x14ac:dyDescent="0.35">
      <c r="A122" s="72"/>
      <c r="O122" s="53"/>
    </row>
    <row r="123" spans="1:15" x14ac:dyDescent="0.35">
      <c r="A123" s="72"/>
      <c r="O123" s="53"/>
    </row>
    <row r="124" spans="1:15" x14ac:dyDescent="0.35">
      <c r="A124" s="72"/>
      <c r="O124" s="53"/>
    </row>
    <row r="125" spans="1:15" x14ac:dyDescent="0.35">
      <c r="A125" s="72"/>
    </row>
    <row r="126" spans="1:15" x14ac:dyDescent="0.35">
      <c r="A126" s="72"/>
      <c r="O126" s="53"/>
    </row>
    <row r="127" spans="1:15" x14ac:dyDescent="0.35">
      <c r="A127" s="72"/>
    </row>
    <row r="128" spans="1:15" x14ac:dyDescent="0.35">
      <c r="A128" s="72"/>
      <c r="O128" s="53"/>
    </row>
    <row r="129" spans="1:15" x14ac:dyDescent="0.35">
      <c r="A129" s="72"/>
    </row>
    <row r="130" spans="1:15" x14ac:dyDescent="0.35">
      <c r="A130" s="72"/>
    </row>
    <row r="131" spans="1:15" x14ac:dyDescent="0.35">
      <c r="A131" s="72"/>
      <c r="O131" s="53"/>
    </row>
    <row r="132" spans="1:15" x14ac:dyDescent="0.35">
      <c r="A132" s="72"/>
      <c r="O132" s="53"/>
    </row>
    <row r="133" spans="1:15" x14ac:dyDescent="0.35">
      <c r="A133" s="72"/>
    </row>
    <row r="134" spans="1:15" x14ac:dyDescent="0.35">
      <c r="A134" s="72"/>
    </row>
    <row r="135" spans="1:15" x14ac:dyDescent="0.35">
      <c r="A135" s="72"/>
    </row>
    <row r="136" spans="1:15" x14ac:dyDescent="0.35">
      <c r="A136" s="72"/>
    </row>
    <row r="137" spans="1:15" x14ac:dyDescent="0.35">
      <c r="A137" s="73"/>
    </row>
    <row r="138" spans="1:15" x14ac:dyDescent="0.35">
      <c r="A138" s="72"/>
      <c r="O138" s="53"/>
    </row>
    <row r="139" spans="1:15" x14ac:dyDescent="0.35">
      <c r="A139" s="72"/>
    </row>
    <row r="140" spans="1:15" x14ac:dyDescent="0.35">
      <c r="A140" s="72"/>
    </row>
    <row r="141" spans="1:15" x14ac:dyDescent="0.35">
      <c r="A141" s="72"/>
    </row>
    <row r="142" spans="1:15" x14ac:dyDescent="0.35">
      <c r="A142" s="72"/>
      <c r="O142" s="53"/>
    </row>
    <row r="143" spans="1:15" x14ac:dyDescent="0.35">
      <c r="A143" s="72"/>
    </row>
    <row r="144" spans="1:15" x14ac:dyDescent="0.35">
      <c r="A144" s="73"/>
    </row>
    <row r="145" spans="1:15" x14ac:dyDescent="0.35">
      <c r="A145" s="73"/>
      <c r="O145" s="53"/>
    </row>
    <row r="146" spans="1:15" x14ac:dyDescent="0.35">
      <c r="A146" s="72"/>
      <c r="O146" s="53"/>
    </row>
    <row r="147" spans="1:15" x14ac:dyDescent="0.35">
      <c r="A147" s="72"/>
    </row>
    <row r="148" spans="1:15" x14ac:dyDescent="0.35">
      <c r="A148" s="72"/>
    </row>
    <row r="149" spans="1:15" x14ac:dyDescent="0.35">
      <c r="A149" s="72"/>
      <c r="O149" s="53"/>
    </row>
    <row r="150" spans="1:15" x14ac:dyDescent="0.35">
      <c r="A150" s="72"/>
    </row>
    <row r="151" spans="1:15" x14ac:dyDescent="0.35">
      <c r="A151" s="72"/>
    </row>
    <row r="152" spans="1:15" x14ac:dyDescent="0.35">
      <c r="A152" s="72"/>
    </row>
    <row r="153" spans="1:15" x14ac:dyDescent="0.35">
      <c r="A153" s="72"/>
    </row>
    <row r="154" spans="1:15" x14ac:dyDescent="0.35">
      <c r="A154" s="72"/>
    </row>
    <row r="155" spans="1:15" x14ac:dyDescent="0.35">
      <c r="A155" s="72"/>
    </row>
    <row r="156" spans="1:15" x14ac:dyDescent="0.35">
      <c r="A156" s="72"/>
    </row>
    <row r="157" spans="1:15" x14ac:dyDescent="0.35">
      <c r="A157" s="72"/>
    </row>
    <row r="158" spans="1:15" x14ac:dyDescent="0.35">
      <c r="A158" s="72"/>
    </row>
    <row r="159" spans="1:15" x14ac:dyDescent="0.35">
      <c r="A159" s="72"/>
    </row>
    <row r="160" spans="1:15" x14ac:dyDescent="0.35">
      <c r="A160" s="72"/>
      <c r="O160" s="53"/>
    </row>
    <row r="161" spans="1:15" x14ac:dyDescent="0.35">
      <c r="A161" s="72"/>
    </row>
    <row r="162" spans="1:15" x14ac:dyDescent="0.35">
      <c r="A162" s="72"/>
    </row>
    <row r="163" spans="1:15" x14ac:dyDescent="0.35">
      <c r="A163" s="72"/>
    </row>
    <row r="164" spans="1:15" x14ac:dyDescent="0.35">
      <c r="A164" s="72"/>
    </row>
    <row r="165" spans="1:15" x14ac:dyDescent="0.35">
      <c r="A165" s="72"/>
      <c r="O165" s="53"/>
    </row>
    <row r="166" spans="1:15" x14ac:dyDescent="0.35">
      <c r="A166" s="72"/>
    </row>
    <row r="167" spans="1:15" x14ac:dyDescent="0.35">
      <c r="A167" s="72"/>
    </row>
    <row r="168" spans="1:15" x14ac:dyDescent="0.35">
      <c r="A168" s="72"/>
    </row>
    <row r="169" spans="1:15" x14ac:dyDescent="0.35">
      <c r="A169" s="72"/>
    </row>
    <row r="170" spans="1:15" x14ac:dyDescent="0.35">
      <c r="A170" s="72"/>
    </row>
    <row r="171" spans="1:15" x14ac:dyDescent="0.35">
      <c r="A171" s="72"/>
    </row>
    <row r="172" spans="1:15" x14ac:dyDescent="0.35">
      <c r="A172" s="72"/>
    </row>
    <row r="173" spans="1:15" x14ac:dyDescent="0.35">
      <c r="A173" s="72"/>
    </row>
    <row r="174" spans="1:15" x14ac:dyDescent="0.35">
      <c r="A174" s="72"/>
    </row>
    <row r="175" spans="1:15" x14ac:dyDescent="0.35">
      <c r="A175" s="72"/>
    </row>
    <row r="176" spans="1:15" x14ac:dyDescent="0.35">
      <c r="A176" s="72"/>
    </row>
    <row r="177" spans="1:15" x14ac:dyDescent="0.35">
      <c r="A177" s="72"/>
    </row>
    <row r="178" spans="1:15" x14ac:dyDescent="0.35">
      <c r="A178" s="72"/>
    </row>
    <row r="179" spans="1:15" x14ac:dyDescent="0.35">
      <c r="A179" s="73"/>
    </row>
    <row r="180" spans="1:15" x14ac:dyDescent="0.35">
      <c r="A180" s="72"/>
      <c r="O180" s="53"/>
    </row>
    <row r="181" spans="1:15" x14ac:dyDescent="0.35">
      <c r="A181" s="72"/>
    </row>
    <row r="182" spans="1:15" x14ac:dyDescent="0.35">
      <c r="A182" s="72"/>
    </row>
    <row r="183" spans="1:15" x14ac:dyDescent="0.35">
      <c r="A183" s="72"/>
    </row>
    <row r="184" spans="1:15" x14ac:dyDescent="0.35">
      <c r="A184" s="72"/>
    </row>
    <row r="185" spans="1:15" x14ac:dyDescent="0.35">
      <c r="A185" s="72"/>
    </row>
    <row r="186" spans="1:15" x14ac:dyDescent="0.35">
      <c r="A186" s="72"/>
    </row>
    <row r="187" spans="1:15" x14ac:dyDescent="0.35">
      <c r="A187" s="72"/>
    </row>
    <row r="188" spans="1:15" x14ac:dyDescent="0.35">
      <c r="A188" s="72"/>
    </row>
    <row r="189" spans="1:15" x14ac:dyDescent="0.35">
      <c r="A189" s="72"/>
    </row>
    <row r="190" spans="1:15" x14ac:dyDescent="0.35">
      <c r="A190" s="72"/>
      <c r="O190" s="53"/>
    </row>
    <row r="191" spans="1:15" x14ac:dyDescent="0.35">
      <c r="A191" s="72"/>
    </row>
    <row r="192" spans="1:15" x14ac:dyDescent="0.35">
      <c r="A192" s="72"/>
    </row>
    <row r="193" spans="1:15" x14ac:dyDescent="0.35">
      <c r="A193" s="72"/>
    </row>
    <row r="194" spans="1:15" x14ac:dyDescent="0.35">
      <c r="A194" s="72"/>
    </row>
    <row r="195" spans="1:15" x14ac:dyDescent="0.35">
      <c r="A195" s="72"/>
    </row>
    <row r="196" spans="1:15" x14ac:dyDescent="0.35">
      <c r="A196" s="73"/>
    </row>
    <row r="197" spans="1:15" x14ac:dyDescent="0.35">
      <c r="A197" s="72"/>
      <c r="O197" s="53"/>
    </row>
    <row r="198" spans="1:15" x14ac:dyDescent="0.35">
      <c r="A198" s="72"/>
    </row>
    <row r="199" spans="1:15" x14ac:dyDescent="0.35">
      <c r="A199" s="72"/>
    </row>
    <row r="200" spans="1:15" x14ac:dyDescent="0.35">
      <c r="A200" s="72"/>
    </row>
    <row r="201" spans="1:15" x14ac:dyDescent="0.35">
      <c r="A201" s="72"/>
    </row>
    <row r="202" spans="1:15" x14ac:dyDescent="0.35">
      <c r="A202" s="72"/>
    </row>
    <row r="203" spans="1:15" x14ac:dyDescent="0.35">
      <c r="A203" s="72"/>
    </row>
    <row r="204" spans="1:15" x14ac:dyDescent="0.35">
      <c r="A204" s="72"/>
      <c r="O204" s="53"/>
    </row>
    <row r="205" spans="1:15" x14ac:dyDescent="0.35">
      <c r="A205" s="72"/>
    </row>
    <row r="206" spans="1:15" x14ac:dyDescent="0.35">
      <c r="A206" s="72"/>
    </row>
    <row r="207" spans="1:15" x14ac:dyDescent="0.35">
      <c r="A207" s="72"/>
    </row>
    <row r="208" spans="1:15" x14ac:dyDescent="0.35">
      <c r="A208" s="72"/>
    </row>
    <row r="209" spans="1:15" x14ac:dyDescent="0.35">
      <c r="A209" s="72"/>
    </row>
    <row r="210" spans="1:15" x14ac:dyDescent="0.35">
      <c r="A210" s="73"/>
    </row>
    <row r="211" spans="1:15" x14ac:dyDescent="0.35">
      <c r="A211" s="72"/>
    </row>
    <row r="212" spans="1:15" x14ac:dyDescent="0.35">
      <c r="A212" s="72"/>
    </row>
    <row r="213" spans="1:15" x14ac:dyDescent="0.35">
      <c r="A213" s="72"/>
      <c r="O213" s="53"/>
    </row>
    <row r="214" spans="1:15" x14ac:dyDescent="0.35">
      <c r="A214" s="72"/>
      <c r="O214" s="53"/>
    </row>
    <row r="215" spans="1:15" x14ac:dyDescent="0.35">
      <c r="A215" s="72"/>
    </row>
    <row r="216" spans="1:15" x14ac:dyDescent="0.35">
      <c r="A216" s="72"/>
    </row>
    <row r="217" spans="1:15" x14ac:dyDescent="0.35">
      <c r="A217" s="72"/>
    </row>
    <row r="218" spans="1:15" x14ac:dyDescent="0.35">
      <c r="A218" s="72"/>
    </row>
    <row r="219" spans="1:15" x14ac:dyDescent="0.35">
      <c r="A219" s="72"/>
    </row>
    <row r="220" spans="1:15" x14ac:dyDescent="0.35">
      <c r="A220" s="72"/>
      <c r="O220" s="53"/>
    </row>
    <row r="221" spans="1:15" x14ac:dyDescent="0.35">
      <c r="A221" s="72"/>
    </row>
    <row r="222" spans="1:15" x14ac:dyDescent="0.35">
      <c r="A222" s="72"/>
    </row>
    <row r="223" spans="1:15" x14ac:dyDescent="0.35">
      <c r="A223" s="73"/>
    </row>
    <row r="224" spans="1:15" x14ac:dyDescent="0.35">
      <c r="A224" s="72"/>
      <c r="O224" s="53"/>
    </row>
    <row r="225" spans="1:15" x14ac:dyDescent="0.35">
      <c r="A225" s="72"/>
    </row>
    <row r="226" spans="1:15" x14ac:dyDescent="0.35">
      <c r="A226" s="72"/>
    </row>
    <row r="227" spans="1:15" x14ac:dyDescent="0.35">
      <c r="A227" s="72"/>
    </row>
    <row r="228" spans="1:15" x14ac:dyDescent="0.35">
      <c r="A228" s="72"/>
    </row>
    <row r="229" spans="1:15" x14ac:dyDescent="0.35">
      <c r="A229" s="72"/>
    </row>
    <row r="230" spans="1:15" x14ac:dyDescent="0.35">
      <c r="A230" s="72"/>
    </row>
    <row r="231" spans="1:15" x14ac:dyDescent="0.35">
      <c r="A231" s="72"/>
    </row>
    <row r="232" spans="1:15" x14ac:dyDescent="0.35">
      <c r="A232" s="72"/>
    </row>
    <row r="233" spans="1:15" x14ac:dyDescent="0.35">
      <c r="A233" s="72"/>
    </row>
    <row r="234" spans="1:15" x14ac:dyDescent="0.35">
      <c r="A234" s="72"/>
    </row>
    <row r="235" spans="1:15" x14ac:dyDescent="0.35">
      <c r="A235" s="72"/>
      <c r="O235" s="53"/>
    </row>
    <row r="236" spans="1:15" x14ac:dyDescent="0.35">
      <c r="A236" s="72"/>
    </row>
    <row r="237" spans="1:15" x14ac:dyDescent="0.35">
      <c r="A237" s="72"/>
    </row>
    <row r="238" spans="1:15" x14ac:dyDescent="0.35">
      <c r="A238" s="72"/>
      <c r="O238" s="53"/>
    </row>
    <row r="239" spans="1:15" x14ac:dyDescent="0.35">
      <c r="A239" s="72"/>
    </row>
    <row r="240" spans="1:15" x14ac:dyDescent="0.35">
      <c r="A240" s="72"/>
    </row>
    <row r="241" spans="1:15" x14ac:dyDescent="0.35">
      <c r="A241" s="72"/>
    </row>
    <row r="242" spans="1:15" x14ac:dyDescent="0.35">
      <c r="A242" s="72"/>
      <c r="O242" s="53"/>
    </row>
    <row r="243" spans="1:15" x14ac:dyDescent="0.35">
      <c r="A243" s="72"/>
    </row>
    <row r="244" spans="1:15" x14ac:dyDescent="0.35">
      <c r="A244" s="72"/>
    </row>
    <row r="245" spans="1:15" x14ac:dyDescent="0.35">
      <c r="A245" s="72"/>
      <c r="O245" s="53"/>
    </row>
    <row r="246" spans="1:15" x14ac:dyDescent="0.35">
      <c r="A246" s="72"/>
    </row>
    <row r="247" spans="1:15" x14ac:dyDescent="0.35">
      <c r="A247" s="72"/>
    </row>
    <row r="248" spans="1:15" x14ac:dyDescent="0.35">
      <c r="A248" s="73"/>
    </row>
    <row r="249" spans="1:15" x14ac:dyDescent="0.35">
      <c r="A249" s="72"/>
    </row>
    <row r="250" spans="1:15" x14ac:dyDescent="0.35">
      <c r="A250" s="72"/>
    </row>
    <row r="251" spans="1:15" x14ac:dyDescent="0.35">
      <c r="A251" s="72"/>
    </row>
    <row r="252" spans="1:15" x14ac:dyDescent="0.35">
      <c r="A252" s="72"/>
      <c r="O252" s="53"/>
    </row>
    <row r="253" spans="1:15" x14ac:dyDescent="0.35">
      <c r="A253" s="72"/>
    </row>
    <row r="254" spans="1:15" x14ac:dyDescent="0.35">
      <c r="A254" s="72"/>
    </row>
    <row r="255" spans="1:15" x14ac:dyDescent="0.35">
      <c r="A255" s="72"/>
    </row>
    <row r="256" spans="1:15" x14ac:dyDescent="0.35">
      <c r="A256" s="72"/>
    </row>
    <row r="257" spans="1:1" x14ac:dyDescent="0.35">
      <c r="A257" s="72"/>
    </row>
    <row r="258" spans="1:1" x14ac:dyDescent="0.35">
      <c r="A258" s="72"/>
    </row>
    <row r="259" spans="1:1" x14ac:dyDescent="0.35">
      <c r="A259" s="72"/>
    </row>
    <row r="260" spans="1:1" x14ac:dyDescent="0.35">
      <c r="A260" s="72"/>
    </row>
    <row r="261" spans="1:1" x14ac:dyDescent="0.35">
      <c r="A261" s="72"/>
    </row>
    <row r="262" spans="1:1" x14ac:dyDescent="0.35">
      <c r="A262" s="72"/>
    </row>
    <row r="263" spans="1:1" x14ac:dyDescent="0.35">
      <c r="A263" s="73"/>
    </row>
    <row r="264" spans="1:1" x14ac:dyDescent="0.35">
      <c r="A264" s="72"/>
    </row>
    <row r="265" spans="1:1" x14ac:dyDescent="0.35">
      <c r="A265" s="72"/>
    </row>
    <row r="266" spans="1:1" x14ac:dyDescent="0.35">
      <c r="A266" s="72"/>
    </row>
    <row r="267" spans="1:1" x14ac:dyDescent="0.35">
      <c r="A267" s="72"/>
    </row>
    <row r="268" spans="1:1" x14ac:dyDescent="0.35">
      <c r="A268" s="72"/>
    </row>
    <row r="269" spans="1:1" x14ac:dyDescent="0.35">
      <c r="A269" s="72"/>
    </row>
    <row r="270" spans="1:1" x14ac:dyDescent="0.35">
      <c r="A270" s="72"/>
    </row>
    <row r="271" spans="1:1" x14ac:dyDescent="0.35">
      <c r="A271" s="73"/>
    </row>
    <row r="272" spans="1:1" x14ac:dyDescent="0.35">
      <c r="A272" s="72"/>
    </row>
    <row r="273" spans="1:15" x14ac:dyDescent="0.35">
      <c r="A273" s="72"/>
    </row>
    <row r="274" spans="1:15" x14ac:dyDescent="0.35">
      <c r="A274" s="72"/>
    </row>
    <row r="275" spans="1:15" x14ac:dyDescent="0.35">
      <c r="A275" s="72"/>
    </row>
    <row r="276" spans="1:15" x14ac:dyDescent="0.35">
      <c r="A276" s="72"/>
    </row>
    <row r="277" spans="1:15" x14ac:dyDescent="0.35">
      <c r="A277" s="72"/>
    </row>
    <row r="278" spans="1:15" x14ac:dyDescent="0.35">
      <c r="A278" s="72"/>
    </row>
    <row r="279" spans="1:15" x14ac:dyDescent="0.35">
      <c r="A279" s="72"/>
    </row>
    <row r="280" spans="1:15" x14ac:dyDescent="0.35">
      <c r="A280" s="72"/>
    </row>
    <row r="281" spans="1:15" x14ac:dyDescent="0.35">
      <c r="A281" s="72"/>
      <c r="O281" s="53"/>
    </row>
    <row r="282" spans="1:15" x14ac:dyDescent="0.35">
      <c r="A282" s="72"/>
    </row>
    <row r="283" spans="1:15" x14ac:dyDescent="0.35">
      <c r="A283" s="72"/>
    </row>
    <row r="284" spans="1:15" x14ac:dyDescent="0.35">
      <c r="A284" s="72"/>
    </row>
    <row r="285" spans="1:15" x14ac:dyDescent="0.35">
      <c r="A285" s="72"/>
    </row>
    <row r="286" spans="1:15" x14ac:dyDescent="0.35">
      <c r="A286" s="72"/>
    </row>
    <row r="287" spans="1:15" x14ac:dyDescent="0.35">
      <c r="A287" s="72"/>
    </row>
    <row r="288" spans="1:15" x14ac:dyDescent="0.35">
      <c r="A288" s="72"/>
    </row>
    <row r="289" spans="1:15" x14ac:dyDescent="0.35">
      <c r="A289" s="73"/>
    </row>
    <row r="290" spans="1:15" x14ac:dyDescent="0.35">
      <c r="A290" s="72"/>
      <c r="O290" s="53"/>
    </row>
    <row r="291" spans="1:15" x14ac:dyDescent="0.35">
      <c r="A291" s="72"/>
      <c r="O291" s="53"/>
    </row>
    <row r="292" spans="1:15" x14ac:dyDescent="0.35">
      <c r="A292" s="72"/>
    </row>
    <row r="293" spans="1:15" x14ac:dyDescent="0.35">
      <c r="A293" s="72"/>
      <c r="O293" s="53"/>
    </row>
    <row r="294" spans="1:15" x14ac:dyDescent="0.35">
      <c r="A294" s="72"/>
    </row>
    <row r="295" spans="1:15" x14ac:dyDescent="0.35">
      <c r="A295" s="72"/>
    </row>
    <row r="296" spans="1:15" x14ac:dyDescent="0.35">
      <c r="A296" s="72"/>
    </row>
    <row r="297" spans="1:15" x14ac:dyDescent="0.35">
      <c r="A297" s="72"/>
    </row>
    <row r="298" spans="1:15" x14ac:dyDescent="0.35">
      <c r="A298" s="72"/>
      <c r="O298" s="53"/>
    </row>
    <row r="299" spans="1:15" x14ac:dyDescent="0.35">
      <c r="A299" s="72"/>
    </row>
    <row r="300" spans="1:15" x14ac:dyDescent="0.35">
      <c r="A300" s="72"/>
    </row>
    <row r="301" spans="1:15" x14ac:dyDescent="0.35">
      <c r="A301" s="73"/>
      <c r="O301" s="53"/>
    </row>
    <row r="302" spans="1:15" x14ac:dyDescent="0.35">
      <c r="A302" s="72"/>
    </row>
    <row r="303" spans="1:15" x14ac:dyDescent="0.35">
      <c r="A303" s="72"/>
    </row>
    <row r="304" spans="1:15" x14ac:dyDescent="0.35">
      <c r="A304" s="72"/>
      <c r="O304" s="53"/>
    </row>
    <row r="305" spans="1:15" x14ac:dyDescent="0.35">
      <c r="A305" s="72"/>
    </row>
    <row r="306" spans="1:15" x14ac:dyDescent="0.35">
      <c r="A306" s="72"/>
    </row>
    <row r="307" spans="1:15" x14ac:dyDescent="0.35">
      <c r="A307" s="72"/>
    </row>
    <row r="308" spans="1:15" x14ac:dyDescent="0.35">
      <c r="A308" s="72"/>
      <c r="O308" s="53"/>
    </row>
    <row r="309" spans="1:15" x14ac:dyDescent="0.35">
      <c r="A309" s="72"/>
    </row>
    <row r="310" spans="1:15" x14ac:dyDescent="0.35">
      <c r="A310" s="72"/>
    </row>
    <row r="311" spans="1:15" x14ac:dyDescent="0.35">
      <c r="A311" s="72"/>
    </row>
    <row r="312" spans="1:15" x14ac:dyDescent="0.35">
      <c r="A312" s="72"/>
    </row>
    <row r="313" spans="1:15" x14ac:dyDescent="0.35">
      <c r="A313" s="72"/>
    </row>
    <row r="314" spans="1:15" x14ac:dyDescent="0.35">
      <c r="A314" s="73"/>
    </row>
    <row r="315" spans="1:15" x14ac:dyDescent="0.35">
      <c r="A315" s="72"/>
    </row>
    <row r="316" spans="1:15" x14ac:dyDescent="0.35">
      <c r="A316" s="72"/>
    </row>
    <row r="317" spans="1:15" x14ac:dyDescent="0.35">
      <c r="A317" s="73"/>
    </row>
    <row r="318" spans="1:15" x14ac:dyDescent="0.35">
      <c r="A318" s="72"/>
    </row>
    <row r="319" spans="1:15" x14ac:dyDescent="0.35">
      <c r="A319" s="72"/>
    </row>
    <row r="320" spans="1:15" x14ac:dyDescent="0.35">
      <c r="A320" s="72"/>
    </row>
    <row r="321" spans="1:15" x14ac:dyDescent="0.35">
      <c r="A321" s="72"/>
    </row>
    <row r="322" spans="1:15" x14ac:dyDescent="0.35">
      <c r="A322" s="72"/>
    </row>
    <row r="323" spans="1:15" x14ac:dyDescent="0.35">
      <c r="A323" s="72"/>
      <c r="O323" s="53"/>
    </row>
    <row r="324" spans="1:15" x14ac:dyDescent="0.35">
      <c r="A324" s="72"/>
    </row>
    <row r="325" spans="1:15" x14ac:dyDescent="0.35">
      <c r="A325" s="72"/>
      <c r="O325" s="53"/>
    </row>
    <row r="326" spans="1:15" x14ac:dyDescent="0.35">
      <c r="A326" s="72"/>
    </row>
    <row r="327" spans="1:15" x14ac:dyDescent="0.35">
      <c r="A327" s="72"/>
      <c r="O327" s="53"/>
    </row>
    <row r="328" spans="1:15" x14ac:dyDescent="0.35">
      <c r="A328" s="72"/>
    </row>
    <row r="329" spans="1:15" x14ac:dyDescent="0.35">
      <c r="A329" s="72"/>
    </row>
    <row r="330" spans="1:15" x14ac:dyDescent="0.35">
      <c r="A330" s="72"/>
    </row>
    <row r="331" spans="1:15" x14ac:dyDescent="0.35">
      <c r="A331" s="72"/>
    </row>
    <row r="332" spans="1:15" x14ac:dyDescent="0.35">
      <c r="A332" s="72"/>
    </row>
    <row r="333" spans="1:15" x14ac:dyDescent="0.35">
      <c r="A333" s="72"/>
    </row>
    <row r="334" spans="1:15" x14ac:dyDescent="0.35">
      <c r="A334" s="72"/>
    </row>
    <row r="335" spans="1:15" x14ac:dyDescent="0.35">
      <c r="A335" s="73"/>
    </row>
    <row r="337" spans="1:1" x14ac:dyDescent="0.35">
      <c r="A337" s="76"/>
    </row>
    <row r="338" spans="1:1" x14ac:dyDescent="0.35">
      <c r="A338" s="72"/>
    </row>
    <row r="339" spans="1:1" x14ac:dyDescent="0.35">
      <c r="A339" s="72"/>
    </row>
    <row r="340" spans="1:1" x14ac:dyDescent="0.35">
      <c r="A340" s="72"/>
    </row>
    <row r="341" spans="1:1" x14ac:dyDescent="0.35">
      <c r="A341" s="72"/>
    </row>
    <row r="343" spans="1:1" x14ac:dyDescent="0.35">
      <c r="A343" s="72"/>
    </row>
    <row r="346" spans="1:1" x14ac:dyDescent="0.35">
      <c r="A346" s="72"/>
    </row>
    <row r="348" spans="1:1" x14ac:dyDescent="0.35">
      <c r="A348" s="72"/>
    </row>
    <row r="349" spans="1:1" x14ac:dyDescent="0.35">
      <c r="A349" s="76"/>
    </row>
    <row r="350" spans="1:1" x14ac:dyDescent="0.35">
      <c r="A350" s="76"/>
    </row>
    <row r="353" spans="1:1" x14ac:dyDescent="0.35">
      <c r="A353" s="72"/>
    </row>
    <row r="354" spans="1:1" x14ac:dyDescent="0.35">
      <c r="A354" s="76"/>
    </row>
    <row r="355" spans="1:1" x14ac:dyDescent="0.35">
      <c r="A355" s="76"/>
    </row>
    <row r="356" spans="1:1" x14ac:dyDescent="0.35">
      <c r="A356" s="72"/>
    </row>
    <row r="357" spans="1:1" x14ac:dyDescent="0.35">
      <c r="A357" s="76"/>
    </row>
    <row r="358" spans="1:1" x14ac:dyDescent="0.35">
      <c r="A358" s="72"/>
    </row>
    <row r="362" spans="1:1" x14ac:dyDescent="0.35">
      <c r="A362" s="76"/>
    </row>
    <row r="363" spans="1:1" x14ac:dyDescent="0.35">
      <c r="A363" s="76"/>
    </row>
    <row r="367" spans="1:1" x14ac:dyDescent="0.35">
      <c r="A367" s="72"/>
    </row>
    <row r="368" spans="1:1" x14ac:dyDescent="0.35">
      <c r="A368" s="72"/>
    </row>
    <row r="369" spans="1:1" x14ac:dyDescent="0.35">
      <c r="A369" s="72"/>
    </row>
    <row r="370" spans="1:1" x14ac:dyDescent="0.35">
      <c r="A370" s="72"/>
    </row>
    <row r="371" spans="1:1" x14ac:dyDescent="0.35">
      <c r="A371" s="72"/>
    </row>
    <row r="372" spans="1:1" x14ac:dyDescent="0.35">
      <c r="A372" s="72"/>
    </row>
    <row r="373" spans="1:1" x14ac:dyDescent="0.35">
      <c r="A373" s="72"/>
    </row>
    <row r="374" spans="1:1" x14ac:dyDescent="0.35">
      <c r="A374" s="72"/>
    </row>
    <row r="375" spans="1:1" x14ac:dyDescent="0.35">
      <c r="A375" s="72"/>
    </row>
    <row r="376" spans="1:1" x14ac:dyDescent="0.35">
      <c r="A376" s="72"/>
    </row>
    <row r="377" spans="1:1" x14ac:dyDescent="0.35">
      <c r="A377" s="72"/>
    </row>
    <row r="378" spans="1:1" x14ac:dyDescent="0.35">
      <c r="A378" s="72"/>
    </row>
    <row r="379" spans="1:1" x14ac:dyDescent="0.35">
      <c r="A379" s="72"/>
    </row>
    <row r="380" spans="1:1" x14ac:dyDescent="0.35">
      <c r="A380" s="72"/>
    </row>
    <row r="381" spans="1:1" x14ac:dyDescent="0.35">
      <c r="A381" s="72"/>
    </row>
    <row r="382" spans="1:1" x14ac:dyDescent="0.35">
      <c r="A382" s="72"/>
    </row>
    <row r="383" spans="1:1" x14ac:dyDescent="0.35">
      <c r="A383" s="72"/>
    </row>
    <row r="384" spans="1:1" x14ac:dyDescent="0.35">
      <c r="A384" s="73"/>
    </row>
    <row r="385" spans="1:15" x14ac:dyDescent="0.35">
      <c r="A385" s="72"/>
    </row>
    <row r="386" spans="1:15" x14ac:dyDescent="0.35">
      <c r="A386" s="72"/>
    </row>
    <row r="387" spans="1:15" x14ac:dyDescent="0.35">
      <c r="A387" s="72"/>
    </row>
    <row r="388" spans="1:15" x14ac:dyDescent="0.35">
      <c r="A388" s="72"/>
    </row>
    <row r="389" spans="1:15" x14ac:dyDescent="0.35">
      <c r="A389" s="72"/>
      <c r="O389" s="53"/>
    </row>
    <row r="390" spans="1:15" x14ac:dyDescent="0.35">
      <c r="A390" s="72"/>
    </row>
    <row r="391" spans="1:15" x14ac:dyDescent="0.35">
      <c r="A391" s="72"/>
    </row>
    <row r="392" spans="1:15" x14ac:dyDescent="0.35">
      <c r="A392" s="72"/>
    </row>
    <row r="393" spans="1:15" x14ac:dyDescent="0.35">
      <c r="A393" s="72"/>
    </row>
    <row r="394" spans="1:15" x14ac:dyDescent="0.35">
      <c r="A394" s="72"/>
    </row>
    <row r="395" spans="1:15" x14ac:dyDescent="0.35">
      <c r="A395" s="72"/>
    </row>
    <row r="396" spans="1:15" x14ac:dyDescent="0.35">
      <c r="A396" s="72"/>
      <c r="O396" s="53"/>
    </row>
    <row r="397" spans="1:15" x14ac:dyDescent="0.35">
      <c r="A397" s="72"/>
    </row>
    <row r="398" spans="1:15" x14ac:dyDescent="0.35">
      <c r="A398" s="72"/>
    </row>
    <row r="399" spans="1:15" x14ac:dyDescent="0.35">
      <c r="A399" s="72"/>
    </row>
    <row r="400" spans="1:15" x14ac:dyDescent="0.35">
      <c r="A400" s="72"/>
    </row>
    <row r="401" spans="1:15" x14ac:dyDescent="0.35">
      <c r="A401" s="72"/>
    </row>
    <row r="402" spans="1:15" x14ac:dyDescent="0.35">
      <c r="A402" s="72"/>
    </row>
    <row r="403" spans="1:15" x14ac:dyDescent="0.35">
      <c r="A403" s="72"/>
    </row>
    <row r="404" spans="1:15" x14ac:dyDescent="0.35">
      <c r="A404" s="72"/>
    </row>
    <row r="405" spans="1:15" x14ac:dyDescent="0.35">
      <c r="A405" s="72"/>
    </row>
    <row r="406" spans="1:15" x14ac:dyDescent="0.35">
      <c r="A406" s="72"/>
    </row>
    <row r="407" spans="1:15" x14ac:dyDescent="0.35">
      <c r="A407" s="72"/>
    </row>
    <row r="408" spans="1:15" x14ac:dyDescent="0.35">
      <c r="A408" s="72"/>
      <c r="O408" s="53"/>
    </row>
    <row r="409" spans="1:15" x14ac:dyDescent="0.35">
      <c r="A409" s="72"/>
      <c r="O409" s="53"/>
    </row>
    <row r="410" spans="1:15" x14ac:dyDescent="0.35">
      <c r="A410" s="73"/>
    </row>
    <row r="411" spans="1:15" x14ac:dyDescent="0.35">
      <c r="A411" s="72"/>
    </row>
    <row r="412" spans="1:15" x14ac:dyDescent="0.35">
      <c r="A412" s="72"/>
      <c r="O412" s="53"/>
    </row>
    <row r="413" spans="1:15" x14ac:dyDescent="0.35">
      <c r="A413" s="72"/>
    </row>
    <row r="414" spans="1:15" x14ac:dyDescent="0.35">
      <c r="A414" s="72"/>
    </row>
    <row r="415" spans="1:15" x14ac:dyDescent="0.35">
      <c r="A415" s="72"/>
    </row>
    <row r="416" spans="1:15" x14ac:dyDescent="0.35">
      <c r="A416" s="72"/>
    </row>
    <row r="417" spans="1:15" x14ac:dyDescent="0.35">
      <c r="A417" s="72"/>
    </row>
    <row r="418" spans="1:15" x14ac:dyDescent="0.35">
      <c r="A418" s="72"/>
    </row>
    <row r="419" spans="1:15" x14ac:dyDescent="0.35">
      <c r="A419" s="72"/>
    </row>
    <row r="420" spans="1:15" x14ac:dyDescent="0.35">
      <c r="A420" s="72"/>
    </row>
    <row r="421" spans="1:15" x14ac:dyDescent="0.35">
      <c r="A421" s="72"/>
    </row>
    <row r="422" spans="1:15" x14ac:dyDescent="0.35">
      <c r="A422" s="72"/>
    </row>
    <row r="423" spans="1:15" x14ac:dyDescent="0.35">
      <c r="A423" s="72"/>
    </row>
    <row r="424" spans="1:15" x14ac:dyDescent="0.35">
      <c r="A424" s="72"/>
      <c r="O424" s="53"/>
    </row>
    <row r="425" spans="1:15" x14ac:dyDescent="0.35">
      <c r="A425" s="72"/>
    </row>
    <row r="426" spans="1:15" x14ac:dyDescent="0.35">
      <c r="A426" s="72"/>
    </row>
    <row r="427" spans="1:15" x14ac:dyDescent="0.35">
      <c r="A427" s="72"/>
    </row>
    <row r="428" spans="1:15" x14ac:dyDescent="0.35">
      <c r="A428" s="72"/>
    </row>
    <row r="429" spans="1:15" x14ac:dyDescent="0.35">
      <c r="A429" s="72"/>
    </row>
    <row r="430" spans="1:15" x14ac:dyDescent="0.35">
      <c r="A430" s="72"/>
    </row>
    <row r="431" spans="1:15" x14ac:dyDescent="0.35">
      <c r="A431" s="72"/>
    </row>
    <row r="432" spans="1:15" x14ac:dyDescent="0.35">
      <c r="A432" s="72"/>
    </row>
    <row r="433" spans="1:1" x14ac:dyDescent="0.35">
      <c r="A433" s="72"/>
    </row>
    <row r="434" spans="1:1" x14ac:dyDescent="0.35">
      <c r="A434" s="72"/>
    </row>
    <row r="435" spans="1:1" x14ac:dyDescent="0.35">
      <c r="A435" s="72"/>
    </row>
    <row r="436" spans="1:1" x14ac:dyDescent="0.35">
      <c r="A436" s="72"/>
    </row>
    <row r="437" spans="1:1" x14ac:dyDescent="0.35">
      <c r="A437" s="72"/>
    </row>
    <row r="438" spans="1:1" x14ac:dyDescent="0.35">
      <c r="A438" s="73"/>
    </row>
    <row r="439" spans="1:1" x14ac:dyDescent="0.35">
      <c r="A439" s="72"/>
    </row>
    <row r="440" spans="1:1" x14ac:dyDescent="0.35">
      <c r="A440" s="73"/>
    </row>
    <row r="441" spans="1:1" x14ac:dyDescent="0.35">
      <c r="A441" s="72"/>
    </row>
    <row r="442" spans="1:1" x14ac:dyDescent="0.35">
      <c r="A442" s="72"/>
    </row>
    <row r="443" spans="1:1" x14ac:dyDescent="0.35">
      <c r="A443" s="72"/>
    </row>
    <row r="444" spans="1:1" x14ac:dyDescent="0.35">
      <c r="A444" s="72"/>
    </row>
    <row r="445" spans="1:1" x14ac:dyDescent="0.35">
      <c r="A445" s="72"/>
    </row>
    <row r="446" spans="1:1" x14ac:dyDescent="0.35">
      <c r="A446" s="72"/>
    </row>
    <row r="447" spans="1:1" x14ac:dyDescent="0.35">
      <c r="A447" s="72"/>
    </row>
    <row r="448" spans="1:1" x14ac:dyDescent="0.35">
      <c r="A448" s="72"/>
    </row>
    <row r="449" spans="1:15" x14ac:dyDescent="0.35">
      <c r="A449" s="72"/>
    </row>
    <row r="450" spans="1:15" x14ac:dyDescent="0.35">
      <c r="A450" s="72"/>
    </row>
    <row r="451" spans="1:15" x14ac:dyDescent="0.35">
      <c r="A451" s="72"/>
    </row>
    <row r="452" spans="1:15" x14ac:dyDescent="0.35">
      <c r="A452" s="72"/>
    </row>
    <row r="453" spans="1:15" x14ac:dyDescent="0.35">
      <c r="A453" s="73"/>
    </row>
    <row r="454" spans="1:15" x14ac:dyDescent="0.35">
      <c r="A454" s="72"/>
    </row>
    <row r="455" spans="1:15" x14ac:dyDescent="0.35">
      <c r="A455" s="72"/>
      <c r="O455" s="53"/>
    </row>
    <row r="456" spans="1:15" x14ac:dyDescent="0.35">
      <c r="A456" s="72"/>
    </row>
    <row r="457" spans="1:15" x14ac:dyDescent="0.35">
      <c r="A457" s="72"/>
    </row>
    <row r="458" spans="1:15" x14ac:dyDescent="0.35">
      <c r="A458" s="72"/>
    </row>
    <row r="459" spans="1:15" x14ac:dyDescent="0.35">
      <c r="A459" s="72"/>
    </row>
    <row r="460" spans="1:15" x14ac:dyDescent="0.35">
      <c r="A460" s="72"/>
    </row>
    <row r="461" spans="1:15" x14ac:dyDescent="0.35">
      <c r="A461" s="72"/>
    </row>
    <row r="462" spans="1:15" x14ac:dyDescent="0.35">
      <c r="A462" s="72"/>
    </row>
    <row r="463" spans="1:15" x14ac:dyDescent="0.35">
      <c r="A463" s="72"/>
    </row>
    <row r="464" spans="1:15" x14ac:dyDescent="0.35">
      <c r="A464" s="72"/>
    </row>
    <row r="465" spans="1:1" x14ac:dyDescent="0.35">
      <c r="A465" s="72"/>
    </row>
    <row r="466" spans="1:1" x14ac:dyDescent="0.35">
      <c r="A466" s="72"/>
    </row>
    <row r="467" spans="1:1" x14ac:dyDescent="0.35">
      <c r="A467" s="72"/>
    </row>
    <row r="468" spans="1:1" x14ac:dyDescent="0.35">
      <c r="A468" s="72"/>
    </row>
    <row r="469" spans="1:1" x14ac:dyDescent="0.35">
      <c r="A469" s="72"/>
    </row>
    <row r="470" spans="1:1" x14ac:dyDescent="0.35">
      <c r="A470" s="72"/>
    </row>
    <row r="471" spans="1:1" x14ac:dyDescent="0.35">
      <c r="A471" s="72"/>
    </row>
    <row r="472" spans="1:1" x14ac:dyDescent="0.35">
      <c r="A472" s="72"/>
    </row>
    <row r="473" spans="1:1" x14ac:dyDescent="0.35">
      <c r="A473" s="72"/>
    </row>
    <row r="474" spans="1:1" x14ac:dyDescent="0.35">
      <c r="A474" s="72"/>
    </row>
    <row r="475" spans="1:1" x14ac:dyDescent="0.35">
      <c r="A475" s="72"/>
    </row>
    <row r="476" spans="1:1" x14ac:dyDescent="0.35">
      <c r="A476" s="72"/>
    </row>
    <row r="477" spans="1:1" x14ac:dyDescent="0.35">
      <c r="A477" s="72"/>
    </row>
    <row r="478" spans="1:1" x14ac:dyDescent="0.35">
      <c r="A478" s="72"/>
    </row>
    <row r="479" spans="1:1" x14ac:dyDescent="0.35">
      <c r="A479" s="72"/>
    </row>
    <row r="480" spans="1:1" x14ac:dyDescent="0.35">
      <c r="A480" s="72"/>
    </row>
    <row r="481" spans="1:15" x14ac:dyDescent="0.35">
      <c r="A481" s="72"/>
    </row>
    <row r="482" spans="1:15" x14ac:dyDescent="0.35">
      <c r="A482" s="72"/>
    </row>
    <row r="483" spans="1:15" x14ac:dyDescent="0.35">
      <c r="A483" s="72"/>
    </row>
    <row r="484" spans="1:15" x14ac:dyDescent="0.35">
      <c r="A484" s="72"/>
    </row>
    <row r="485" spans="1:15" x14ac:dyDescent="0.35">
      <c r="A485" s="72"/>
    </row>
    <row r="486" spans="1:15" x14ac:dyDescent="0.35">
      <c r="A486" s="72"/>
    </row>
    <row r="487" spans="1:15" x14ac:dyDescent="0.35">
      <c r="A487" s="72"/>
    </row>
    <row r="488" spans="1:15" x14ac:dyDescent="0.35">
      <c r="A488" s="72"/>
    </row>
    <row r="489" spans="1:15" x14ac:dyDescent="0.35">
      <c r="A489" s="72"/>
      <c r="O489" s="53"/>
    </row>
    <row r="490" spans="1:15" x14ac:dyDescent="0.35">
      <c r="A490" s="72"/>
    </row>
    <row r="491" spans="1:15" x14ac:dyDescent="0.35">
      <c r="A491" s="72"/>
    </row>
    <row r="492" spans="1:15" x14ac:dyDescent="0.35">
      <c r="A492" s="72"/>
    </row>
    <row r="493" spans="1:15" x14ac:dyDescent="0.35">
      <c r="A493" s="72"/>
    </row>
    <row r="494" spans="1:15" x14ac:dyDescent="0.35">
      <c r="A494" s="72"/>
    </row>
    <row r="495" spans="1:15" x14ac:dyDescent="0.35">
      <c r="A495" s="72"/>
    </row>
    <row r="496" spans="1:15" x14ac:dyDescent="0.35">
      <c r="A496" s="72"/>
    </row>
    <row r="497" spans="1:15" x14ac:dyDescent="0.35">
      <c r="A497" s="72"/>
    </row>
    <row r="498" spans="1:15" x14ac:dyDescent="0.35">
      <c r="A498" s="72"/>
    </row>
    <row r="499" spans="1:15" x14ac:dyDescent="0.35">
      <c r="A499" s="72"/>
    </row>
    <row r="500" spans="1:15" x14ac:dyDescent="0.35">
      <c r="A500" s="72"/>
    </row>
    <row r="501" spans="1:15" x14ac:dyDescent="0.35">
      <c r="A501" s="72"/>
    </row>
    <row r="502" spans="1:15" x14ac:dyDescent="0.35">
      <c r="A502" s="72"/>
    </row>
    <row r="503" spans="1:15" x14ac:dyDescent="0.35">
      <c r="A503" s="72"/>
    </row>
    <row r="504" spans="1:15" x14ac:dyDescent="0.35">
      <c r="A504" s="72"/>
    </row>
    <row r="505" spans="1:15" x14ac:dyDescent="0.35">
      <c r="A505" s="72"/>
    </row>
    <row r="506" spans="1:15" x14ac:dyDescent="0.35">
      <c r="A506" s="72"/>
    </row>
    <row r="507" spans="1:15" x14ac:dyDescent="0.35">
      <c r="A507" s="73"/>
    </row>
    <row r="508" spans="1:15" x14ac:dyDescent="0.35">
      <c r="A508" s="72"/>
      <c r="O508" s="53"/>
    </row>
    <row r="509" spans="1:15" x14ac:dyDescent="0.35">
      <c r="A509" s="72"/>
    </row>
    <row r="510" spans="1:15" x14ac:dyDescent="0.35">
      <c r="A510" s="72"/>
    </row>
    <row r="511" spans="1:15" x14ac:dyDescent="0.35">
      <c r="A511" s="72"/>
    </row>
    <row r="512" spans="1:15" x14ac:dyDescent="0.35">
      <c r="A512" s="72"/>
    </row>
    <row r="513" spans="1:1" x14ac:dyDescent="0.35">
      <c r="A513" s="72"/>
    </row>
    <row r="514" spans="1:1" x14ac:dyDescent="0.35">
      <c r="A514" s="73"/>
    </row>
    <row r="515" spans="1:1" x14ac:dyDescent="0.35">
      <c r="A515" s="72"/>
    </row>
    <row r="516" spans="1:1" x14ac:dyDescent="0.35">
      <c r="A516" s="72"/>
    </row>
    <row r="517" spans="1:1" x14ac:dyDescent="0.35">
      <c r="A517" s="72"/>
    </row>
    <row r="518" spans="1:1" x14ac:dyDescent="0.35">
      <c r="A518" s="72"/>
    </row>
    <row r="519" spans="1:1" x14ac:dyDescent="0.35">
      <c r="A519" s="72"/>
    </row>
    <row r="520" spans="1:1" x14ac:dyDescent="0.35">
      <c r="A520" s="72"/>
    </row>
    <row r="521" spans="1:1" x14ac:dyDescent="0.35">
      <c r="A521" s="72"/>
    </row>
    <row r="522" spans="1:1" x14ac:dyDescent="0.35">
      <c r="A522" s="72"/>
    </row>
    <row r="523" spans="1:1" x14ac:dyDescent="0.35">
      <c r="A523" s="72"/>
    </row>
    <row r="524" spans="1:1" x14ac:dyDescent="0.35">
      <c r="A524" s="72"/>
    </row>
    <row r="525" spans="1:1" x14ac:dyDescent="0.35">
      <c r="A525" s="72"/>
    </row>
    <row r="526" spans="1:1" x14ac:dyDescent="0.35">
      <c r="A526" s="72"/>
    </row>
    <row r="527" spans="1:1" x14ac:dyDescent="0.35">
      <c r="A527" s="72"/>
    </row>
    <row r="528" spans="1:1" x14ac:dyDescent="0.35">
      <c r="A528" s="72"/>
    </row>
    <row r="529" spans="1:1" x14ac:dyDescent="0.35">
      <c r="A529" s="72"/>
    </row>
    <row r="530" spans="1:1" x14ac:dyDescent="0.35">
      <c r="A530" s="72"/>
    </row>
    <row r="531" spans="1:1" x14ac:dyDescent="0.35">
      <c r="A531" s="72"/>
    </row>
    <row r="532" spans="1:1" x14ac:dyDescent="0.35">
      <c r="A532" s="72"/>
    </row>
    <row r="533" spans="1:1" x14ac:dyDescent="0.35">
      <c r="A533" s="72"/>
    </row>
    <row r="534" spans="1:1" x14ac:dyDescent="0.35">
      <c r="A534" s="72"/>
    </row>
    <row r="535" spans="1:1" x14ac:dyDescent="0.35">
      <c r="A535" s="72"/>
    </row>
    <row r="536" spans="1:1" x14ac:dyDescent="0.35">
      <c r="A536" s="72"/>
    </row>
    <row r="537" spans="1:1" x14ac:dyDescent="0.35">
      <c r="A537" s="72"/>
    </row>
    <row r="538" spans="1:1" x14ac:dyDescent="0.35">
      <c r="A538" s="72"/>
    </row>
    <row r="539" spans="1:1" x14ac:dyDescent="0.35">
      <c r="A539" s="73"/>
    </row>
    <row r="540" spans="1:1" x14ac:dyDescent="0.35">
      <c r="A540" s="72"/>
    </row>
    <row r="541" spans="1:1" x14ac:dyDescent="0.35">
      <c r="A541" s="72"/>
    </row>
    <row r="542" spans="1:1" x14ac:dyDescent="0.35">
      <c r="A542" s="72"/>
    </row>
    <row r="543" spans="1:1" x14ac:dyDescent="0.35">
      <c r="A543" s="72"/>
    </row>
    <row r="544" spans="1:1" x14ac:dyDescent="0.35">
      <c r="A544" s="72"/>
    </row>
    <row r="545" spans="1:15" x14ac:dyDescent="0.35">
      <c r="A545" s="72"/>
    </row>
    <row r="546" spans="1:15" x14ac:dyDescent="0.35">
      <c r="A546" s="72"/>
      <c r="O546" s="53"/>
    </row>
    <row r="547" spans="1:15" x14ac:dyDescent="0.35">
      <c r="A547" s="72"/>
      <c r="O547" s="53"/>
    </row>
    <row r="548" spans="1:15" x14ac:dyDescent="0.35">
      <c r="A548" s="72"/>
    </row>
    <row r="549" spans="1:15" x14ac:dyDescent="0.35">
      <c r="A549" s="72"/>
    </row>
    <row r="550" spans="1:15" x14ac:dyDescent="0.35">
      <c r="A550" s="72"/>
    </row>
    <row r="551" spans="1:15" x14ac:dyDescent="0.35">
      <c r="A551" s="73"/>
    </row>
    <row r="552" spans="1:15" x14ac:dyDescent="0.35">
      <c r="A552" s="72"/>
    </row>
    <row r="553" spans="1:15" x14ac:dyDescent="0.35">
      <c r="A553" s="73"/>
    </row>
    <row r="554" spans="1:15" x14ac:dyDescent="0.35">
      <c r="A554" s="72"/>
    </row>
    <row r="555" spans="1:15" x14ac:dyDescent="0.35">
      <c r="A555" s="72"/>
    </row>
    <row r="556" spans="1:15" x14ac:dyDescent="0.35">
      <c r="A556" s="72"/>
      <c r="O556" s="53"/>
    </row>
    <row r="557" spans="1:15" x14ac:dyDescent="0.35">
      <c r="A557" s="72"/>
    </row>
    <row r="558" spans="1:15" x14ac:dyDescent="0.35">
      <c r="A558" s="72"/>
      <c r="O558" s="53"/>
    </row>
    <row r="559" spans="1:15" x14ac:dyDescent="0.35">
      <c r="A559" s="73"/>
    </row>
    <row r="560" spans="1:15" x14ac:dyDescent="0.35">
      <c r="A560" s="72"/>
    </row>
    <row r="561" spans="1:15" x14ac:dyDescent="0.35">
      <c r="A561" s="72"/>
    </row>
    <row r="562" spans="1:15" x14ac:dyDescent="0.35">
      <c r="A562" s="72"/>
    </row>
    <row r="563" spans="1:15" x14ac:dyDescent="0.35">
      <c r="A563" s="72"/>
    </row>
    <row r="564" spans="1:15" x14ac:dyDescent="0.35">
      <c r="A564" s="72"/>
    </row>
    <row r="565" spans="1:15" x14ac:dyDescent="0.35">
      <c r="A565" s="72"/>
    </row>
    <row r="566" spans="1:15" x14ac:dyDescent="0.35">
      <c r="A566" s="72"/>
    </row>
    <row r="567" spans="1:15" x14ac:dyDescent="0.35">
      <c r="A567" s="72"/>
    </row>
    <row r="568" spans="1:15" x14ac:dyDescent="0.35">
      <c r="A568" s="72"/>
    </row>
    <row r="569" spans="1:15" x14ac:dyDescent="0.35">
      <c r="A569" s="72"/>
    </row>
    <row r="570" spans="1:15" x14ac:dyDescent="0.35">
      <c r="A570" s="72"/>
    </row>
    <row r="571" spans="1:15" x14ac:dyDescent="0.35">
      <c r="A571" s="72"/>
    </row>
    <row r="572" spans="1:15" x14ac:dyDescent="0.35">
      <c r="A572" s="72"/>
      <c r="O572" s="53"/>
    </row>
    <row r="573" spans="1:15" x14ac:dyDescent="0.35">
      <c r="A573" s="72"/>
    </row>
    <row r="574" spans="1:15" x14ac:dyDescent="0.35">
      <c r="A574" s="72"/>
      <c r="O574" s="53"/>
    </row>
    <row r="575" spans="1:15" x14ac:dyDescent="0.35">
      <c r="A575" s="73"/>
      <c r="O575" s="53"/>
    </row>
    <row r="576" spans="1:15" x14ac:dyDescent="0.35">
      <c r="A576" s="72"/>
    </row>
    <row r="577" spans="1:15" x14ac:dyDescent="0.35">
      <c r="A577" s="72"/>
    </row>
    <row r="578" spans="1:15" x14ac:dyDescent="0.35">
      <c r="A578" s="72"/>
    </row>
    <row r="579" spans="1:15" x14ac:dyDescent="0.35">
      <c r="A579" s="72"/>
      <c r="O579" s="53"/>
    </row>
    <row r="580" spans="1:15" x14ac:dyDescent="0.35">
      <c r="A580" s="72"/>
    </row>
    <row r="581" spans="1:15" x14ac:dyDescent="0.35">
      <c r="A581" s="72"/>
    </row>
    <row r="582" spans="1:15" x14ac:dyDescent="0.35">
      <c r="A582" s="72"/>
    </row>
    <row r="583" spans="1:15" x14ac:dyDescent="0.35">
      <c r="A583" s="72"/>
    </row>
    <row r="584" spans="1:15" x14ac:dyDescent="0.35">
      <c r="A584" s="73"/>
    </row>
    <row r="585" spans="1:15" x14ac:dyDescent="0.35">
      <c r="A585" s="72"/>
    </row>
    <row r="586" spans="1:15" x14ac:dyDescent="0.35">
      <c r="A586" s="72"/>
      <c r="O586" s="53"/>
    </row>
    <row r="587" spans="1:15" x14ac:dyDescent="0.35">
      <c r="A587" s="72"/>
      <c r="O587" s="53"/>
    </row>
    <row r="588" spans="1:15" x14ac:dyDescent="0.35">
      <c r="A588" s="72"/>
    </row>
    <row r="596" spans="15:15" x14ac:dyDescent="0.35">
      <c r="O596" s="53"/>
    </row>
    <row r="634" spans="15:15" x14ac:dyDescent="0.35">
      <c r="O634" s="53"/>
    </row>
    <row r="655" spans="15:15" x14ac:dyDescent="0.35">
      <c r="O655" s="53"/>
    </row>
    <row r="671" spans="15:15" x14ac:dyDescent="0.35">
      <c r="O671" s="53"/>
    </row>
    <row r="685" spans="4:15" x14ac:dyDescent="0.35">
      <c r="D685"/>
      <c r="H685"/>
      <c r="I685"/>
      <c r="O685"/>
    </row>
    <row r="686" spans="4:15" x14ac:dyDescent="0.35">
      <c r="D686"/>
      <c r="H686"/>
      <c r="I686"/>
      <c r="O686"/>
    </row>
    <row r="687" spans="4:15" x14ac:dyDescent="0.35">
      <c r="D687"/>
      <c r="H687"/>
      <c r="I687"/>
      <c r="O687"/>
    </row>
    <row r="688" spans="4:15" x14ac:dyDescent="0.35">
      <c r="D688"/>
      <c r="H688"/>
      <c r="I688"/>
      <c r="O688"/>
    </row>
    <row r="690" spans="15:15" x14ac:dyDescent="0.35">
      <c r="O690" s="53"/>
    </row>
  </sheetData>
  <autoFilter ref="A1:O571" xr:uid="{00000000-0009-0000-0000-000001000000}"/>
  <phoneticPr fontId="20"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0"/>
  <dimension ref="A3:I28"/>
  <sheetViews>
    <sheetView zoomScale="90" zoomScaleNormal="90" zoomScaleSheetLayoutView="90" workbookViewId="0">
      <selection activeCell="B5" sqref="B5"/>
    </sheetView>
  </sheetViews>
  <sheetFormatPr baseColWidth="10" defaultColWidth="11.26953125" defaultRowHeight="14.5" x14ac:dyDescent="0.35"/>
  <cols>
    <col min="1" max="1" width="7.81640625" style="52" customWidth="1"/>
    <col min="2" max="2" width="62.1796875" customWidth="1"/>
    <col min="3" max="3" width="23.453125" style="120" customWidth="1"/>
    <col min="4" max="4" width="33.54296875" customWidth="1"/>
    <col min="5" max="5" width="19.54296875" style="11" customWidth="1"/>
    <col min="6" max="6" width="48.54296875" customWidth="1"/>
    <col min="7" max="7" width="21.1796875" customWidth="1"/>
    <col min="8" max="8" width="21.453125" customWidth="1"/>
    <col min="9" max="9" width="28.81640625" style="15" customWidth="1"/>
    <col min="23" max="23" width="17" bestFit="1" customWidth="1"/>
  </cols>
  <sheetData>
    <row r="3" spans="2:9" ht="25" x14ac:dyDescent="0.5">
      <c r="B3" s="166" t="s">
        <v>928</v>
      </c>
      <c r="C3" s="167" t="s">
        <v>929</v>
      </c>
      <c r="D3" s="168" t="s">
        <v>83</v>
      </c>
      <c r="E3" s="167" t="s">
        <v>84</v>
      </c>
      <c r="F3" s="168" t="s">
        <v>85</v>
      </c>
      <c r="G3" s="168" t="s">
        <v>86</v>
      </c>
      <c r="H3" s="168" t="s">
        <v>87</v>
      </c>
      <c r="I3" s="169" t="s">
        <v>930</v>
      </c>
    </row>
    <row r="4" spans="2:9" x14ac:dyDescent="0.35">
      <c r="B4" t="s">
        <v>2922</v>
      </c>
      <c r="C4" s="11" t="s">
        <v>2731</v>
      </c>
      <c r="G4" s="11"/>
      <c r="I4" s="11" t="s">
        <v>56</v>
      </c>
    </row>
    <row r="5" spans="2:9" x14ac:dyDescent="0.35">
      <c r="C5" s="11"/>
      <c r="I5" s="11" t="s">
        <v>56</v>
      </c>
    </row>
    <row r="6" spans="2:9" x14ac:dyDescent="0.35">
      <c r="B6" s="11"/>
      <c r="C6" s="11"/>
      <c r="I6" s="11"/>
    </row>
    <row r="7" spans="2:9" x14ac:dyDescent="0.35">
      <c r="B7" s="11"/>
      <c r="C7" s="11"/>
      <c r="I7" s="11"/>
    </row>
    <row r="8" spans="2:9" x14ac:dyDescent="0.35">
      <c r="B8" s="11"/>
      <c r="C8" s="11"/>
    </row>
    <row r="9" spans="2:9" x14ac:dyDescent="0.35">
      <c r="B9" s="11"/>
      <c r="C9" s="11"/>
    </row>
    <row r="10" spans="2:9" x14ac:dyDescent="0.35">
      <c r="B10" s="11"/>
      <c r="C10" s="11"/>
    </row>
    <row r="11" spans="2:9" x14ac:dyDescent="0.35">
      <c r="B11" s="11"/>
      <c r="C11" s="11"/>
    </row>
    <row r="15" spans="2:9" ht="15.5" x14ac:dyDescent="0.35">
      <c r="B15" s="521"/>
      <c r="C15" s="317"/>
    </row>
    <row r="16" spans="2:9" ht="15.5" x14ac:dyDescent="0.35">
      <c r="B16" s="522"/>
    </row>
    <row r="17" spans="2:3" ht="15.5" x14ac:dyDescent="0.35">
      <c r="B17" s="522"/>
    </row>
    <row r="18" spans="2:3" x14ac:dyDescent="0.35">
      <c r="C18" s="317"/>
    </row>
    <row r="19" spans="2:3" ht="15.5" x14ac:dyDescent="0.35">
      <c r="B19" s="521"/>
    </row>
    <row r="24" spans="2:3" x14ac:dyDescent="0.35">
      <c r="C24"/>
    </row>
    <row r="28" spans="2:3" x14ac:dyDescent="0.35">
      <c r="C28"/>
    </row>
  </sheetData>
  <phoneticPr fontId="20"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tabColor rgb="FFFFFF00"/>
  </sheetPr>
  <dimension ref="A1:L42"/>
  <sheetViews>
    <sheetView tabSelected="1" zoomScale="90" zoomScaleNormal="90" workbookViewId="0">
      <selection activeCell="C2" sqref="C2"/>
    </sheetView>
  </sheetViews>
  <sheetFormatPr baseColWidth="10" defaultColWidth="0" defaultRowHeight="14.5" zeroHeight="1" x14ac:dyDescent="0.35"/>
  <cols>
    <col min="1" max="1" width="3.1796875" customWidth="1"/>
    <col min="2" max="2" width="42.1796875" customWidth="1"/>
    <col min="3" max="3" width="60" customWidth="1"/>
    <col min="4" max="4" width="6.26953125" customWidth="1"/>
    <col min="5" max="5" width="7.54296875" customWidth="1"/>
    <col min="6" max="6" width="8.1796875" customWidth="1"/>
    <col min="7" max="7" width="20.81640625" customWidth="1"/>
    <col min="8" max="8" width="5.453125" customWidth="1"/>
    <col min="9" max="10" width="12.7265625" customWidth="1"/>
    <col min="11" max="11" width="11.26953125" customWidth="1"/>
    <col min="12" max="12" width="11.453125" hidden="1" customWidth="1"/>
    <col min="13" max="16384" width="11.453125" hidden="1"/>
  </cols>
  <sheetData>
    <row r="1" spans="1:12" ht="55.5" customHeight="1" x14ac:dyDescent="0.35">
      <c r="A1" s="13"/>
      <c r="B1" s="13"/>
      <c r="C1" s="13"/>
      <c r="D1" s="13"/>
      <c r="E1" s="13"/>
      <c r="F1" s="13"/>
      <c r="G1" s="13"/>
      <c r="H1" s="13"/>
      <c r="I1" s="13"/>
      <c r="J1" s="13"/>
      <c r="K1" s="13"/>
      <c r="L1" s="13"/>
    </row>
    <row r="2" spans="1:12" ht="75.75" customHeight="1" thickBot="1" x14ac:dyDescent="0.4">
      <c r="A2" s="13"/>
      <c r="B2" s="13"/>
      <c r="C2" s="13"/>
      <c r="D2" s="13"/>
      <c r="E2" s="13"/>
      <c r="F2" s="13"/>
      <c r="G2" s="13"/>
      <c r="H2" s="13"/>
      <c r="I2" s="13"/>
      <c r="J2" s="13"/>
      <c r="K2" s="13"/>
      <c r="L2" s="13"/>
    </row>
    <row r="3" spans="1:12" ht="33.75" customHeight="1" thickTop="1" thickBot="1" x14ac:dyDescent="0.4">
      <c r="A3" s="13"/>
      <c r="B3" s="551" t="s">
        <v>0</v>
      </c>
      <c r="C3" s="552"/>
      <c r="D3" s="13"/>
      <c r="E3" s="13"/>
      <c r="F3" s="553" t="s">
        <v>89</v>
      </c>
      <c r="G3" s="554"/>
      <c r="H3" s="13"/>
      <c r="I3" s="556" t="s">
        <v>1150</v>
      </c>
      <c r="J3" s="557"/>
      <c r="K3" s="13"/>
      <c r="L3" s="13"/>
    </row>
    <row r="4" spans="1:12" ht="30" customHeight="1" thickTop="1" thickBot="1" x14ac:dyDescent="0.7">
      <c r="A4" s="13"/>
      <c r="B4" s="141" t="s">
        <v>912</v>
      </c>
      <c r="C4" s="523" t="s">
        <v>2922</v>
      </c>
      <c r="D4" s="13"/>
      <c r="E4" s="13"/>
      <c r="F4" s="142" t="s">
        <v>88</v>
      </c>
      <c r="G4" s="195" t="s">
        <v>2921</v>
      </c>
      <c r="H4" s="13"/>
      <c r="I4" s="555" t="s">
        <v>1255</v>
      </c>
      <c r="J4" s="555"/>
      <c r="K4" s="13"/>
      <c r="L4" s="13"/>
    </row>
    <row r="5" spans="1:12" ht="22.75" customHeight="1" thickTop="1" thickBot="1" x14ac:dyDescent="0.55000000000000004">
      <c r="A5" s="13"/>
      <c r="B5" s="141" t="s">
        <v>913</v>
      </c>
      <c r="C5" s="144" t="s">
        <v>2731</v>
      </c>
      <c r="D5" s="13"/>
      <c r="E5" s="13"/>
      <c r="F5" s="142" t="s">
        <v>59</v>
      </c>
      <c r="G5" s="179" t="s">
        <v>709</v>
      </c>
      <c r="H5" s="13"/>
      <c r="I5" s="13"/>
      <c r="J5" s="13"/>
      <c r="K5" s="13"/>
      <c r="L5" s="13"/>
    </row>
    <row r="6" spans="1:12" ht="22" thickTop="1" thickBot="1" x14ac:dyDescent="0.55000000000000004">
      <c r="A6" s="13"/>
      <c r="B6" s="143" t="s">
        <v>83</v>
      </c>
      <c r="C6" s="144"/>
      <c r="D6" s="13"/>
      <c r="E6" s="13"/>
      <c r="F6" s="214"/>
      <c r="G6" s="215"/>
      <c r="H6" s="13"/>
      <c r="I6" s="13"/>
      <c r="J6" s="13"/>
      <c r="K6" s="13"/>
      <c r="L6" s="13"/>
    </row>
    <row r="7" spans="1:12" ht="22" thickTop="1" thickBot="1" x14ac:dyDescent="0.55000000000000004">
      <c r="A7" s="13"/>
      <c r="B7" s="143" t="s">
        <v>84</v>
      </c>
      <c r="C7" s="144"/>
      <c r="D7" s="13"/>
      <c r="E7" s="13"/>
      <c r="F7" s="13"/>
      <c r="G7" s="13"/>
      <c r="H7" s="13"/>
      <c r="I7" s="13"/>
      <c r="J7" s="13"/>
      <c r="K7" s="13"/>
      <c r="L7" s="13"/>
    </row>
    <row r="8" spans="1:12" ht="22" thickTop="1" thickBot="1" x14ac:dyDescent="0.55000000000000004">
      <c r="A8" s="13"/>
      <c r="B8" s="143" t="s">
        <v>85</v>
      </c>
      <c r="C8" s="144"/>
      <c r="D8" s="13"/>
      <c r="E8" s="13"/>
      <c r="F8" s="13"/>
      <c r="G8" s="13"/>
      <c r="H8" s="13"/>
      <c r="I8" s="13"/>
      <c r="J8" s="13"/>
      <c r="K8" s="13"/>
      <c r="L8" s="13"/>
    </row>
    <row r="9" spans="1:12" ht="22" thickTop="1" thickBot="1" x14ac:dyDescent="0.55000000000000004">
      <c r="A9" s="13"/>
      <c r="B9" s="143" t="s">
        <v>86</v>
      </c>
      <c r="C9" s="144"/>
      <c r="D9" s="13"/>
      <c r="E9" s="13"/>
      <c r="F9" s="13"/>
      <c r="G9" s="13"/>
      <c r="H9" s="13"/>
      <c r="I9" s="13"/>
      <c r="J9" s="13"/>
      <c r="K9" s="13"/>
      <c r="L9" s="13"/>
    </row>
    <row r="10" spans="1:12" ht="22" thickTop="1" thickBot="1" x14ac:dyDescent="0.55000000000000004">
      <c r="A10" s="13"/>
      <c r="B10" s="143" t="s">
        <v>87</v>
      </c>
      <c r="C10" s="144"/>
      <c r="D10" s="13"/>
      <c r="E10" s="13"/>
      <c r="F10" s="13"/>
      <c r="G10" s="13"/>
      <c r="H10" s="13"/>
      <c r="I10" s="13"/>
      <c r="J10" s="13"/>
      <c r="K10" s="13"/>
      <c r="L10" s="13"/>
    </row>
    <row r="11" spans="1:12" ht="27" thickTop="1" thickBot="1" x14ac:dyDescent="0.55000000000000004">
      <c r="A11" s="13"/>
      <c r="B11" s="141" t="s">
        <v>914</v>
      </c>
      <c r="C11" s="144" t="s">
        <v>56</v>
      </c>
      <c r="D11" s="13"/>
      <c r="E11" s="13"/>
      <c r="F11" s="13"/>
      <c r="G11" s="13"/>
      <c r="H11" s="13"/>
      <c r="I11" s="13"/>
      <c r="J11" s="13"/>
      <c r="K11" s="13"/>
      <c r="L11" s="13"/>
    </row>
    <row r="12" spans="1:12" ht="18.75" customHeight="1" thickTop="1" thickBot="1" x14ac:dyDescent="0.55000000000000004">
      <c r="A12" s="13"/>
      <c r="B12" s="141" t="s">
        <v>915</v>
      </c>
      <c r="C12" s="178">
        <f>SUM(VENTAS!$V$8:V24880)</f>
        <v>345.61999999999995</v>
      </c>
      <c r="D12" s="13"/>
      <c r="E12" s="13"/>
      <c r="F12" s="13"/>
      <c r="G12" s="13"/>
      <c r="H12" s="13"/>
      <c r="I12" s="13"/>
      <c r="J12" s="13"/>
      <c r="K12" s="13"/>
      <c r="L12" s="13"/>
    </row>
    <row r="13" spans="1:12" ht="38.25" customHeight="1" thickTop="1" thickBot="1" x14ac:dyDescent="0.55000000000000004">
      <c r="A13" s="170"/>
      <c r="B13" s="172" t="s">
        <v>1247</v>
      </c>
      <c r="C13" s="177">
        <f>SUMIF('Ventas Estab.'!A6:A25,"???",'Ventas Estab.'!B6:B25)</f>
        <v>345.61999999999995</v>
      </c>
      <c r="D13" s="13"/>
      <c r="E13" s="13"/>
      <c r="F13" s="13"/>
      <c r="G13" s="13"/>
      <c r="H13" s="13"/>
      <c r="I13" s="13"/>
      <c r="J13" s="13"/>
      <c r="K13" s="13"/>
      <c r="L13" s="13"/>
    </row>
    <row r="14" spans="1:12" ht="39.75" customHeight="1" thickTop="1" thickBot="1" x14ac:dyDescent="0.55000000000000004">
      <c r="A14" s="170"/>
      <c r="B14" s="172" t="s">
        <v>931</v>
      </c>
      <c r="C14" s="171">
        <f>COUNTIF('Ventas Estab.'!A6:A28,"???")</f>
        <v>1</v>
      </c>
      <c r="D14" s="13"/>
      <c r="E14" s="13"/>
      <c r="F14" s="13"/>
      <c r="G14" s="13"/>
      <c r="H14" s="13"/>
      <c r="I14" s="13"/>
      <c r="J14" s="13"/>
      <c r="K14" s="13"/>
      <c r="L14" s="13"/>
    </row>
    <row r="15" spans="1:12" ht="22" thickTop="1" thickBot="1" x14ac:dyDescent="0.55000000000000004">
      <c r="A15" s="13"/>
      <c r="B15" s="172" t="s">
        <v>932</v>
      </c>
      <c r="C15" s="171">
        <f>C14-VALUE(ESTABLECIMIENTOS)</f>
        <v>0</v>
      </c>
      <c r="D15" s="13"/>
      <c r="E15" s="13"/>
      <c r="F15" s="13"/>
      <c r="G15" s="13"/>
      <c r="H15" s="13"/>
      <c r="I15" s="13"/>
      <c r="J15" s="13"/>
      <c r="K15" s="13"/>
      <c r="L15" s="13"/>
    </row>
    <row r="16" spans="1:12" ht="22" thickTop="1" thickBot="1" x14ac:dyDescent="0.55000000000000004">
      <c r="A16" s="13"/>
      <c r="B16" s="172" t="s">
        <v>933</v>
      </c>
      <c r="C16" s="178">
        <f>ROUND(TOTALVENTAS-C13,2)</f>
        <v>0</v>
      </c>
      <c r="D16" s="13"/>
      <c r="E16" s="13"/>
      <c r="F16" s="13"/>
      <c r="G16" s="13"/>
      <c r="H16" s="13"/>
      <c r="I16" s="13"/>
      <c r="J16" s="13"/>
      <c r="K16" s="13"/>
      <c r="L16" s="13"/>
    </row>
    <row r="17" spans="1:12" ht="15" thickTop="1" x14ac:dyDescent="0.35">
      <c r="A17" s="13"/>
      <c r="B17" s="13"/>
      <c r="C17" s="13"/>
      <c r="D17" s="13"/>
      <c r="E17" s="13"/>
      <c r="F17" s="13"/>
      <c r="G17" s="13"/>
      <c r="H17" s="13"/>
      <c r="I17" s="13"/>
      <c r="J17" s="13"/>
      <c r="K17" s="13"/>
      <c r="L17" s="13"/>
    </row>
    <row r="18" spans="1:12" x14ac:dyDescent="0.35">
      <c r="A18" s="13"/>
      <c r="B18" s="13"/>
      <c r="C18" s="13"/>
      <c r="D18" s="13"/>
      <c r="E18" s="13"/>
      <c r="F18" s="13"/>
      <c r="G18" s="13"/>
      <c r="H18" s="13"/>
      <c r="I18" s="13"/>
      <c r="J18" s="13"/>
      <c r="K18" s="13"/>
      <c r="L18" s="13"/>
    </row>
    <row r="19" spans="1:12" x14ac:dyDescent="0.35">
      <c r="A19" s="13"/>
      <c r="B19" s="13"/>
      <c r="C19" s="13"/>
      <c r="D19" s="13"/>
      <c r="E19" s="13"/>
      <c r="F19" s="13"/>
      <c r="G19" s="13"/>
      <c r="H19" s="13"/>
      <c r="I19" s="13"/>
      <c r="J19" s="13"/>
      <c r="K19" s="13"/>
      <c r="L19" s="13"/>
    </row>
    <row r="20" spans="1:12" x14ac:dyDescent="0.35">
      <c r="A20" s="13"/>
      <c r="B20" s="13"/>
      <c r="C20" s="13"/>
      <c r="D20" s="13"/>
      <c r="E20" s="13"/>
      <c r="F20" s="13"/>
      <c r="G20" s="13"/>
      <c r="H20" s="13"/>
      <c r="I20" s="13"/>
      <c r="J20" s="13"/>
      <c r="K20" s="13"/>
      <c r="L20" s="13"/>
    </row>
    <row r="21" spans="1:12" x14ac:dyDescent="0.35">
      <c r="A21" s="13"/>
      <c r="B21" s="13"/>
      <c r="C21" s="13"/>
      <c r="D21" s="13"/>
      <c r="E21" s="13"/>
      <c r="F21" s="13"/>
      <c r="G21" s="13"/>
      <c r="H21" s="13"/>
      <c r="I21" s="13"/>
      <c r="J21" s="13"/>
      <c r="K21" s="13"/>
      <c r="L21" s="13"/>
    </row>
    <row r="22" spans="1:12" x14ac:dyDescent="0.35">
      <c r="A22" s="13"/>
      <c r="B22" s="13"/>
      <c r="C22" s="13"/>
      <c r="D22" s="13"/>
      <c r="E22" s="13"/>
      <c r="F22" s="13"/>
      <c r="G22" s="13"/>
      <c r="H22" s="13"/>
      <c r="I22" s="13"/>
      <c r="J22" s="13"/>
      <c r="K22" s="13"/>
      <c r="L22" s="13"/>
    </row>
    <row r="23" spans="1:12" x14ac:dyDescent="0.35">
      <c r="A23" s="13"/>
      <c r="B23" s="13"/>
      <c r="C23" s="13"/>
      <c r="D23" s="13"/>
      <c r="E23" s="13"/>
      <c r="F23" s="13"/>
      <c r="G23" s="13"/>
      <c r="H23" s="13"/>
      <c r="I23" s="13"/>
      <c r="J23" s="13"/>
      <c r="K23" s="13"/>
      <c r="L23" s="13"/>
    </row>
    <row r="24" spans="1:12" x14ac:dyDescent="0.35">
      <c r="A24" s="13"/>
      <c r="B24" s="13"/>
      <c r="C24" s="13"/>
      <c r="D24" s="13"/>
      <c r="E24" s="13"/>
      <c r="F24" s="13"/>
      <c r="G24" s="13"/>
      <c r="H24" s="13"/>
      <c r="I24" s="13"/>
      <c r="J24" s="13"/>
      <c r="K24" s="13"/>
      <c r="L24" s="13"/>
    </row>
    <row r="25" spans="1:12" hidden="1" x14ac:dyDescent="0.35">
      <c r="A25" s="13"/>
      <c r="B25" s="13"/>
      <c r="C25" s="13"/>
      <c r="D25" s="13"/>
      <c r="E25" s="13"/>
      <c r="F25" s="13"/>
      <c r="G25" s="13"/>
      <c r="H25" s="13"/>
      <c r="I25" s="13"/>
      <c r="J25" s="13"/>
      <c r="K25" s="13"/>
      <c r="L25" s="13"/>
    </row>
    <row r="26" spans="1:12" hidden="1" x14ac:dyDescent="0.35">
      <c r="A26" s="13"/>
      <c r="B26" s="13"/>
      <c r="C26" s="13"/>
      <c r="D26" s="13"/>
      <c r="E26" s="13"/>
      <c r="F26" s="13"/>
      <c r="G26" s="13"/>
      <c r="H26" s="13"/>
      <c r="I26" s="13"/>
      <c r="J26" s="13"/>
      <c r="K26" s="13"/>
      <c r="L26" s="13"/>
    </row>
    <row r="27" spans="1:12" hidden="1" x14ac:dyDescent="0.35">
      <c r="A27" s="13"/>
      <c r="B27" s="13"/>
      <c r="C27" s="13"/>
      <c r="D27" s="13"/>
      <c r="E27" s="13"/>
      <c r="F27" s="13"/>
      <c r="G27" s="13"/>
      <c r="H27" s="13"/>
      <c r="I27" s="13"/>
      <c r="J27" s="13"/>
      <c r="K27" s="13"/>
      <c r="L27" s="13"/>
    </row>
    <row r="28" spans="1:12" hidden="1" x14ac:dyDescent="0.35">
      <c r="A28" s="13"/>
      <c r="B28" s="13"/>
      <c r="C28" s="13"/>
      <c r="D28" s="13"/>
      <c r="E28" s="13"/>
      <c r="F28" s="13"/>
      <c r="G28" s="13"/>
      <c r="H28" s="13"/>
      <c r="I28" s="13"/>
      <c r="J28" s="13"/>
      <c r="K28" s="13"/>
      <c r="L28" s="13"/>
    </row>
    <row r="29" spans="1:12" hidden="1" x14ac:dyDescent="0.35">
      <c r="A29" s="13"/>
      <c r="B29" s="13"/>
      <c r="C29" s="13"/>
      <c r="D29" s="13"/>
      <c r="E29" s="13"/>
      <c r="F29" s="13"/>
      <c r="G29" s="13"/>
      <c r="H29" s="13"/>
      <c r="I29" s="13"/>
      <c r="J29" s="13"/>
      <c r="K29" s="13"/>
      <c r="L29" s="13"/>
    </row>
    <row r="30" spans="1:12" hidden="1" x14ac:dyDescent="0.35">
      <c r="A30" s="13"/>
      <c r="B30" s="13"/>
      <c r="C30" s="13"/>
      <c r="D30" s="13"/>
      <c r="E30" s="13"/>
      <c r="F30" s="13"/>
      <c r="G30" s="13"/>
      <c r="H30" s="13"/>
      <c r="I30" s="13"/>
      <c r="J30" s="13"/>
      <c r="K30" s="13"/>
      <c r="L30" s="13"/>
    </row>
    <row r="31" spans="1:12" hidden="1" x14ac:dyDescent="0.35">
      <c r="A31" s="13"/>
      <c r="B31" s="13"/>
      <c r="C31" s="13"/>
      <c r="D31" s="13"/>
      <c r="E31" s="13"/>
      <c r="F31" s="13"/>
      <c r="G31" s="13"/>
      <c r="H31" s="13"/>
      <c r="I31" s="13"/>
      <c r="J31" s="13"/>
      <c r="K31" s="13"/>
      <c r="L31" s="13"/>
    </row>
    <row r="32" spans="1:12" hidden="1" x14ac:dyDescent="0.35">
      <c r="A32" s="13"/>
      <c r="B32" s="13"/>
      <c r="C32" s="13"/>
      <c r="D32" s="13"/>
      <c r="E32" s="13"/>
      <c r="F32" s="13"/>
      <c r="G32" s="13"/>
      <c r="H32" s="13"/>
      <c r="I32" s="13"/>
      <c r="J32" s="13"/>
      <c r="K32" s="13"/>
      <c r="L32" s="13"/>
    </row>
    <row r="33" spans="1:12" hidden="1" x14ac:dyDescent="0.35">
      <c r="A33" s="13"/>
      <c r="B33" s="13"/>
      <c r="C33" s="13"/>
      <c r="D33" s="13"/>
      <c r="E33" s="13"/>
      <c r="F33" s="13"/>
      <c r="G33" s="13"/>
      <c r="H33" s="13"/>
      <c r="I33" s="13"/>
      <c r="J33" s="13"/>
      <c r="K33" s="13"/>
      <c r="L33" s="13"/>
    </row>
    <row r="34" spans="1:12" hidden="1" x14ac:dyDescent="0.35">
      <c r="A34" s="13"/>
      <c r="B34" s="13"/>
      <c r="C34" s="13"/>
      <c r="D34" s="13"/>
      <c r="E34" s="13"/>
      <c r="F34" s="13"/>
      <c r="G34" s="13"/>
      <c r="H34" s="13"/>
      <c r="I34" s="13"/>
      <c r="J34" s="13"/>
      <c r="K34" s="13"/>
      <c r="L34" s="13"/>
    </row>
    <row r="35" spans="1:12" hidden="1" x14ac:dyDescent="0.35">
      <c r="A35" s="13"/>
      <c r="B35" s="13"/>
      <c r="C35" s="13"/>
      <c r="D35" s="13"/>
      <c r="E35" s="13"/>
      <c r="F35" s="13"/>
      <c r="G35" s="13"/>
      <c r="H35" s="13"/>
      <c r="I35" s="13"/>
      <c r="J35" s="13"/>
      <c r="K35" s="13"/>
      <c r="L35" s="13"/>
    </row>
    <row r="36" spans="1:12" hidden="1" x14ac:dyDescent="0.35">
      <c r="A36" s="13"/>
      <c r="B36" s="13"/>
      <c r="C36" s="13"/>
      <c r="D36" s="13"/>
      <c r="E36" s="13"/>
      <c r="F36" s="13"/>
      <c r="G36" s="13"/>
      <c r="H36" s="13"/>
      <c r="I36" s="13"/>
      <c r="J36" s="13"/>
      <c r="K36" s="13"/>
      <c r="L36" s="13"/>
    </row>
    <row r="37" spans="1:12" hidden="1" x14ac:dyDescent="0.35">
      <c r="A37" s="13"/>
      <c r="B37" s="13"/>
      <c r="C37" s="13"/>
      <c r="D37" s="13"/>
      <c r="E37" s="13"/>
      <c r="F37" s="13"/>
      <c r="G37" s="13"/>
      <c r="H37" s="13"/>
      <c r="I37" s="13"/>
      <c r="J37" s="13"/>
      <c r="K37" s="13"/>
      <c r="L37" s="13"/>
    </row>
    <row r="38" spans="1:12" hidden="1" x14ac:dyDescent="0.35">
      <c r="A38" s="13"/>
      <c r="B38" s="13"/>
      <c r="C38" s="13"/>
      <c r="D38" s="13"/>
      <c r="E38" s="13"/>
      <c r="F38" s="13"/>
      <c r="G38" s="13"/>
      <c r="H38" s="13"/>
      <c r="I38" s="13"/>
      <c r="J38" s="13"/>
      <c r="K38" s="13"/>
      <c r="L38" s="13"/>
    </row>
    <row r="39" spans="1:12" hidden="1" x14ac:dyDescent="0.35">
      <c r="A39" s="13"/>
      <c r="B39" s="13"/>
      <c r="C39" s="13"/>
      <c r="D39" s="13"/>
      <c r="E39" s="13"/>
      <c r="F39" s="13"/>
      <c r="G39" s="13"/>
      <c r="H39" s="13"/>
      <c r="I39" s="13"/>
      <c r="J39" s="13"/>
      <c r="K39" s="13"/>
      <c r="L39" s="13"/>
    </row>
    <row r="40" spans="1:12" hidden="1" x14ac:dyDescent="0.35">
      <c r="A40" s="13"/>
      <c r="B40" s="13"/>
      <c r="C40" s="13"/>
      <c r="D40" s="13"/>
      <c r="E40" s="13"/>
      <c r="F40" s="13"/>
      <c r="G40" s="13"/>
      <c r="H40" s="13"/>
      <c r="I40" s="13"/>
      <c r="J40" s="13"/>
      <c r="K40" s="13"/>
      <c r="L40" s="13"/>
    </row>
    <row r="41" spans="1:12" hidden="1" x14ac:dyDescent="0.35">
      <c r="F41" s="13"/>
      <c r="G41" s="13"/>
    </row>
    <row r="42" spans="1:12" hidden="1" x14ac:dyDescent="0.35">
      <c r="F42" s="13"/>
      <c r="G42" s="13"/>
    </row>
  </sheetData>
  <sheetProtection selectLockedCells="1"/>
  <mergeCells count="4">
    <mergeCell ref="B3:C3"/>
    <mergeCell ref="F3:G3"/>
    <mergeCell ref="I4:J4"/>
    <mergeCell ref="I3:J3"/>
  </mergeCells>
  <phoneticPr fontId="20" type="noConversion"/>
  <dataValidations xWindow="669" yWindow="584" count="6">
    <dataValidation type="list" showInputMessage="1" showErrorMessage="1" sqref="G5:G6" xr:uid="{00000000-0002-0000-0300-000000000000}">
      <formula1>MESES</formula1>
    </dataValidation>
    <dataValidation type="list" allowBlank="1" showInputMessage="1" showErrorMessage="1" sqref="I4:J4" xr:uid="{00000000-0002-0000-0300-000001000000}">
      <formula1>"EXCEL 2007,EXCEL 2010"</formula1>
    </dataValidation>
    <dataValidation allowBlank="1" showInputMessage="1" showErrorMessage="1" prompt="DEBE QUEDAR CERO" sqref="C15:C16" xr:uid="{00000000-0002-0000-0300-000002000000}"/>
    <dataValidation allowBlank="1" showInputMessage="1" showErrorMessage="1" promptTitle="¡¡¡ATENCIÓN!!!" prompt="ANTES DE GENERAR EL ATS PULSE EL BOTÓN: &quot;VALIDAR REGISTROS&quot;" sqref="F2:G2 D6:E15 F7:G23" xr:uid="{00000000-0002-0000-0300-000003000000}"/>
    <dataValidation allowBlank="1" showInputMessage="1" showErrorMessage="1" promptTitle="SOLO NUMERO DE EST CON VENTAS" prompt="SOLO UBICAR CON FORMATO 000 LA CANTIDADA ESTB CON VENTAS, EJEMPLOS: * SI SOLO HUBO VENTAS EN EL ESTB 003 PONER 001_x000a_* SI HUBO VENTAS EN LOS ESTB: 002, 003, 005 PONER 003" sqref="C11" xr:uid="{00000000-0002-0000-0300-000004000000}"/>
    <dataValidation allowBlank="1" showInputMessage="1" showErrorMessage="1" promptTitle="PULSE EL BOTÓN &quot;SELECCIONAR RUC&quot;" prompt="GRABE LOS DATOS DE SU EMPRESA EN LA HOJA &quot;RUC&quot; Y LUEGO UBIQUELOS AQUÍ PULSANDO EL BOTÓN SELECCIONAR RUC." sqref="C4:C10" xr:uid="{00000000-0002-0000-0300-000005000000}"/>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57" r:id="rId4" name="Label1">
          <controlPr defaultSize="0" autoLine="0" r:id="rId5">
            <anchor moveWithCells="1">
              <from>
                <xdr:col>0</xdr:col>
                <xdr:colOff>190500</xdr:colOff>
                <xdr:row>17</xdr:row>
                <xdr:rowOff>152400</xdr:rowOff>
              </from>
              <to>
                <xdr:col>2</xdr:col>
                <xdr:colOff>3238500</xdr:colOff>
                <xdr:row>23</xdr:row>
                <xdr:rowOff>114300</xdr:rowOff>
              </to>
            </anchor>
          </controlPr>
        </control>
      </mc:Choice>
      <mc:Fallback>
        <control shapeId="2057" r:id="rId4" name="Label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theme="8" tint="0.39997558519241921"/>
  </sheetPr>
  <dimension ref="A1:CD5000"/>
  <sheetViews>
    <sheetView showGridLines="0" zoomScale="70" zoomScaleNormal="70" workbookViewId="0">
      <pane ySplit="1" topLeftCell="A2" activePane="bottomLeft" state="frozen"/>
      <selection pane="bottomLeft" activeCell="E12" sqref="E12"/>
    </sheetView>
  </sheetViews>
  <sheetFormatPr baseColWidth="10" defaultColWidth="11.453125" defaultRowHeight="14.5" outlineLevelCol="1" x14ac:dyDescent="0.35"/>
  <cols>
    <col min="1" max="1" width="11.54296875" customWidth="1"/>
    <col min="2" max="2" width="32" customWidth="1"/>
    <col min="3" max="3" width="32.81640625" customWidth="1"/>
    <col min="4" max="4" width="13.81640625" customWidth="1"/>
    <col min="5" max="5" width="26.453125" customWidth="1"/>
    <col min="6" max="6" width="32" customWidth="1"/>
    <col min="7" max="7" width="6.81640625" customWidth="1"/>
    <col min="8" max="8" width="6.54296875" customWidth="1"/>
    <col min="9" max="9" width="8.453125" customWidth="1"/>
    <col min="10" max="10" width="9.1796875" customWidth="1"/>
    <col min="11" max="11" width="18.1796875" customWidth="1"/>
    <col min="12" max="12" width="16.1796875" customWidth="1"/>
    <col min="13" max="13" width="14" customWidth="1"/>
    <col min="14" max="14" width="58.54296875" bestFit="1" customWidth="1"/>
    <col min="15" max="15" width="11.54296875" customWidth="1"/>
    <col min="16" max="16" width="14.453125" customWidth="1"/>
    <col min="17" max="17" width="12.1796875" customWidth="1"/>
    <col min="18" max="18" width="13.81640625" customWidth="1"/>
    <col min="19" max="19" width="11" customWidth="1"/>
    <col min="20" max="20" width="11.26953125" customWidth="1"/>
    <col min="21" max="21" width="14.54296875" customWidth="1"/>
    <col min="22" max="22" width="11.54296875" customWidth="1"/>
    <col min="23" max="23" width="11" customWidth="1"/>
    <col min="24" max="24" width="9.81640625" customWidth="1"/>
    <col min="25" max="25" width="11.7265625" customWidth="1"/>
    <col min="26" max="26" width="9.453125" customWidth="1"/>
    <col min="27" max="27" width="10.453125" customWidth="1"/>
    <col min="28" max="28" width="11.81640625" customWidth="1"/>
    <col min="29" max="29" width="12" customWidth="1"/>
    <col min="30" max="37" width="10" hidden="1" customWidth="1" outlineLevel="1"/>
    <col min="38" max="38" width="14.7265625" customWidth="1" collapsed="1"/>
    <col min="39" max="39" width="13.54296875" customWidth="1"/>
    <col min="40" max="40" width="14.1796875" customWidth="1"/>
    <col min="41" max="41" width="12.81640625" customWidth="1"/>
    <col min="42" max="42" width="8.81640625" customWidth="1"/>
    <col min="43" max="43" width="12.81640625" customWidth="1"/>
    <col min="44" max="44" width="12.54296875" customWidth="1"/>
    <col min="45" max="45" width="13.81640625" customWidth="1"/>
    <col min="46" max="46" width="12" customWidth="1"/>
    <col min="47" max="47" width="12.453125" customWidth="1"/>
    <col min="48" max="48" width="11.7265625" customWidth="1"/>
    <col min="49" max="49" width="12.26953125" customWidth="1"/>
    <col min="50" max="50" width="12.1796875" customWidth="1"/>
    <col min="51" max="51" width="8.26953125" customWidth="1"/>
    <col min="52" max="52" width="7.7265625" customWidth="1"/>
    <col min="53" max="53" width="16.26953125" customWidth="1"/>
    <col min="54" max="54" width="60.453125" customWidth="1"/>
    <col min="55" max="55" width="12.453125" bestFit="1" customWidth="1"/>
    <col min="56" max="56" width="8.7265625" customWidth="1"/>
    <col min="57" max="57" width="9.453125" customWidth="1"/>
    <col min="58" max="58" width="9.1796875" customWidth="1"/>
    <col min="59" max="59" width="11.1796875" customWidth="1"/>
    <col min="60" max="60" width="12.7265625" customWidth="1"/>
    <col min="61" max="61" width="13.7265625" customWidth="1"/>
    <col min="62" max="62" width="13.54296875" customWidth="1"/>
    <col min="63" max="64" width="13.26953125" customWidth="1"/>
    <col min="65" max="65" width="13" customWidth="1"/>
    <col min="66" max="66" width="40.54296875" customWidth="1"/>
    <col min="67" max="67" width="15.54296875" customWidth="1"/>
    <col min="68" max="68" width="8" customWidth="1"/>
    <col min="69" max="69" width="10.81640625" customWidth="1"/>
    <col min="70" max="70" width="12.1796875" bestFit="1" customWidth="1"/>
    <col min="71" max="71" width="13.7265625" bestFit="1" customWidth="1"/>
    <col min="72" max="72" width="13.54296875" customWidth="1"/>
    <col min="73" max="73" width="10.1796875" customWidth="1"/>
    <col min="74" max="74" width="8" customWidth="1"/>
    <col min="75" max="75" width="11.453125" customWidth="1"/>
    <col min="76" max="76" width="12.1796875" bestFit="1" customWidth="1"/>
    <col min="77" max="77" width="8" customWidth="1"/>
    <col min="78" max="78" width="9.453125" customWidth="1"/>
    <col min="79" max="79" width="11.453125" customWidth="1"/>
    <col min="80" max="80" width="14.7265625" customWidth="1"/>
    <col min="81" max="81" width="15.7265625" customWidth="1"/>
    <col min="82" max="89" width="11.453125" customWidth="1"/>
  </cols>
  <sheetData>
    <row r="1" spans="1:82" s="14" customFormat="1" ht="53.5" customHeight="1" thickTop="1" thickBot="1" x14ac:dyDescent="0.45">
      <c r="A1" s="462" t="s">
        <v>12</v>
      </c>
      <c r="B1" s="463" t="s">
        <v>935</v>
      </c>
      <c r="C1" s="185" t="s">
        <v>916</v>
      </c>
      <c r="D1" s="121" t="s">
        <v>917</v>
      </c>
      <c r="E1" s="505" t="s">
        <v>918</v>
      </c>
      <c r="F1" s="199" t="s">
        <v>919</v>
      </c>
      <c r="G1" s="465" t="s">
        <v>703</v>
      </c>
      <c r="H1" s="465" t="s">
        <v>704</v>
      </c>
      <c r="I1" s="466" t="s">
        <v>1371</v>
      </c>
      <c r="J1" s="466" t="s">
        <v>1372</v>
      </c>
      <c r="K1" s="466" t="s">
        <v>1373</v>
      </c>
      <c r="L1" s="467" t="s">
        <v>1374</v>
      </c>
      <c r="M1" s="467" t="s">
        <v>1375</v>
      </c>
      <c r="N1" s="465" t="s">
        <v>1376</v>
      </c>
      <c r="O1" s="465" t="s">
        <v>67</v>
      </c>
      <c r="P1" s="465" t="s">
        <v>846</v>
      </c>
      <c r="Q1" s="465" t="s">
        <v>938</v>
      </c>
      <c r="R1" s="504" t="s">
        <v>939</v>
      </c>
      <c r="S1" s="465" t="s">
        <v>856</v>
      </c>
      <c r="T1" s="465" t="s">
        <v>940</v>
      </c>
      <c r="U1" s="504" t="s">
        <v>941</v>
      </c>
      <c r="V1" s="465" t="s">
        <v>847</v>
      </c>
      <c r="W1" s="465" t="s">
        <v>857</v>
      </c>
      <c r="X1" s="465" t="s">
        <v>858</v>
      </c>
      <c r="Y1" s="465" t="s">
        <v>848</v>
      </c>
      <c r="Z1" s="465" t="s">
        <v>962</v>
      </c>
      <c r="AA1" s="465" t="s">
        <v>849</v>
      </c>
      <c r="AB1" s="465" t="s">
        <v>850</v>
      </c>
      <c r="AC1" s="468" t="s">
        <v>963</v>
      </c>
      <c r="AD1" s="468" t="s">
        <v>964</v>
      </c>
      <c r="AE1" s="468" t="s">
        <v>965</v>
      </c>
      <c r="AF1" s="468" t="s">
        <v>966</v>
      </c>
      <c r="AG1" s="468" t="s">
        <v>967</v>
      </c>
      <c r="AH1" s="468" t="s">
        <v>968</v>
      </c>
      <c r="AI1" s="468" t="s">
        <v>844</v>
      </c>
      <c r="AJ1" s="468" t="s">
        <v>969</v>
      </c>
      <c r="AK1" s="468" t="s">
        <v>859</v>
      </c>
      <c r="AL1" s="534" t="s">
        <v>114</v>
      </c>
      <c r="AM1" s="536" t="s">
        <v>867</v>
      </c>
      <c r="AN1" s="535" t="s">
        <v>699</v>
      </c>
      <c r="AO1" s="469" t="s">
        <v>952</v>
      </c>
      <c r="AP1" s="469" t="s">
        <v>57</v>
      </c>
      <c r="AQ1" s="470" t="s">
        <v>50</v>
      </c>
      <c r="AR1" s="470" t="s">
        <v>737</v>
      </c>
      <c r="AS1" s="471" t="s">
        <v>738</v>
      </c>
      <c r="AT1" s="472" t="s">
        <v>860</v>
      </c>
      <c r="AU1" s="472" t="s">
        <v>861</v>
      </c>
      <c r="AV1" s="473" t="s">
        <v>700</v>
      </c>
      <c r="AW1" s="474" t="s">
        <v>701</v>
      </c>
      <c r="AX1" s="475" t="s">
        <v>702</v>
      </c>
      <c r="AY1" s="476" t="s">
        <v>44</v>
      </c>
      <c r="AZ1" s="476" t="s">
        <v>852</v>
      </c>
      <c r="BA1" s="477" t="s">
        <v>853</v>
      </c>
      <c r="BB1" s="477" t="s">
        <v>854</v>
      </c>
      <c r="BC1" s="478" t="s">
        <v>855</v>
      </c>
      <c r="BD1" s="479" t="s">
        <v>953</v>
      </c>
      <c r="BE1" s="500" t="s">
        <v>50</v>
      </c>
      <c r="BF1" s="479" t="s">
        <v>737</v>
      </c>
      <c r="BG1" s="479" t="s">
        <v>738</v>
      </c>
      <c r="BH1" s="472" t="s">
        <v>860</v>
      </c>
      <c r="BI1" s="472" t="s">
        <v>861</v>
      </c>
      <c r="BJ1" s="480" t="s">
        <v>51</v>
      </c>
      <c r="BK1" s="480" t="s">
        <v>52</v>
      </c>
      <c r="BL1" s="480" t="s">
        <v>53</v>
      </c>
      <c r="BM1" s="480" t="s">
        <v>54</v>
      </c>
      <c r="BN1" s="480" t="s">
        <v>55</v>
      </c>
      <c r="BO1" s="481" t="s">
        <v>959</v>
      </c>
      <c r="BP1" s="482" t="s">
        <v>954</v>
      </c>
      <c r="BQ1" s="483" t="s">
        <v>50</v>
      </c>
      <c r="BR1" s="484" t="s">
        <v>737</v>
      </c>
      <c r="BS1" s="485" t="s">
        <v>738</v>
      </c>
      <c r="BT1" s="472" t="s">
        <v>860</v>
      </c>
      <c r="BU1" s="472" t="s">
        <v>861</v>
      </c>
      <c r="BV1" s="486" t="s">
        <v>1149</v>
      </c>
      <c r="BW1" s="487" t="s">
        <v>50</v>
      </c>
      <c r="BX1" s="488" t="s">
        <v>737</v>
      </c>
      <c r="BY1" s="489" t="s">
        <v>738</v>
      </c>
      <c r="BZ1" s="472" t="s">
        <v>860</v>
      </c>
      <c r="CA1" s="472" t="s">
        <v>861</v>
      </c>
      <c r="CB1" s="490" t="s">
        <v>955</v>
      </c>
      <c r="CC1" s="490" t="s">
        <v>956</v>
      </c>
      <c r="CD1" s="490" t="s">
        <v>957</v>
      </c>
    </row>
    <row r="2" spans="1:82" ht="19" thickTop="1" x14ac:dyDescent="0.45">
      <c r="A2" s="145"/>
      <c r="B2" s="162"/>
      <c r="C2" s="122" t="s">
        <v>39</v>
      </c>
      <c r="D2" s="96" t="str">
        <f t="shared" ref="D2:D14" si="0">ValidentificacionesC(E2)</f>
        <v>01-RUC</v>
      </c>
      <c r="E2" s="506" t="s">
        <v>2732</v>
      </c>
      <c r="F2" s="146" t="s">
        <v>878</v>
      </c>
      <c r="G2" s="146"/>
      <c r="H2" s="130" t="s">
        <v>2733</v>
      </c>
      <c r="I2" s="296" t="s">
        <v>56</v>
      </c>
      <c r="J2" s="181" t="s">
        <v>2734</v>
      </c>
      <c r="K2" s="501" t="s">
        <v>2735</v>
      </c>
      <c r="L2" s="528">
        <v>43469</v>
      </c>
      <c r="M2" s="528">
        <v>43469</v>
      </c>
      <c r="N2" s="139" t="s">
        <v>2736</v>
      </c>
      <c r="O2" s="308">
        <v>112.18</v>
      </c>
      <c r="P2" s="308">
        <v>0</v>
      </c>
      <c r="Q2" s="308">
        <v>10</v>
      </c>
      <c r="R2" s="308"/>
      <c r="S2" s="308"/>
      <c r="T2" s="308">
        <f>+Q2*0.12</f>
        <v>1.2</v>
      </c>
      <c r="U2" s="308">
        <f t="shared" ref="U2:U11" si="1">+R2*0.14</f>
        <v>0</v>
      </c>
      <c r="V2" s="308"/>
      <c r="W2" s="308"/>
      <c r="X2" s="308"/>
      <c r="Y2" s="308"/>
      <c r="Z2" s="308"/>
      <c r="AA2" s="308"/>
      <c r="AB2" s="308"/>
      <c r="AC2" s="200" t="s">
        <v>2767</v>
      </c>
      <c r="AD2" s="139"/>
      <c r="AE2" s="162"/>
      <c r="AF2" s="139"/>
      <c r="AG2" s="162"/>
      <c r="AH2" s="122"/>
      <c r="AI2" s="122"/>
      <c r="AJ2" s="122"/>
      <c r="AK2" s="122"/>
      <c r="AL2" s="164">
        <f t="shared" ref="AL2:AL11" si="2">O2+P2+Q2+R2+S2+T2+U2+V2</f>
        <v>123.38000000000001</v>
      </c>
      <c r="AM2" s="122"/>
      <c r="AN2" s="122"/>
      <c r="AO2" s="147"/>
      <c r="AP2" s="158">
        <v>338</v>
      </c>
      <c r="AQ2" s="310">
        <v>7547.4</v>
      </c>
      <c r="AR2" s="196">
        <f>IFERROR(IF(OR(AP2=338,AP2=340,AP2=341,AP2=342,AP2="342A",AP2="342B"),PorcenRet(AP2,AT2,AU2),INDEX(PORCENTAJEBUSCAR,MATCH(AP2,CódigoRET,0),4)*1),"")</f>
        <v>1.1870000000000001</v>
      </c>
      <c r="AS2" s="149">
        <f>IF(AP2="",0,AQ2*(ROUND(AR2,2)/100))</f>
        <v>89.814059999999984</v>
      </c>
      <c r="AT2" s="148">
        <v>1198</v>
      </c>
      <c r="AU2" s="149">
        <v>6.3</v>
      </c>
      <c r="AV2" s="191"/>
      <c r="AW2" s="183"/>
      <c r="AX2" s="162"/>
      <c r="AY2" s="150" t="s">
        <v>2800</v>
      </c>
      <c r="AZ2" s="150" t="s">
        <v>2800</v>
      </c>
      <c r="BA2" s="139" t="s">
        <v>2800</v>
      </c>
      <c r="BB2" s="139" t="s">
        <v>2800</v>
      </c>
      <c r="BC2" s="530"/>
      <c r="BD2" s="151"/>
      <c r="BE2" s="147"/>
      <c r="BF2" s="196">
        <f t="shared" ref="BF2:BF11" si="3">IF(OR(BD2=338,BD2=340,BD2=341,BD2=342,BD2="342A",BD2="342B",BD2=""),0,INDEX(PORCENTAJEBUSCAR,MATCH(BD2,CódigoRET,0),4)*1)</f>
        <v>0</v>
      </c>
      <c r="BG2" s="149">
        <f>IF(BD2="",0,BE2*(BF2/100))</f>
        <v>0</v>
      </c>
      <c r="BH2" s="148"/>
      <c r="BI2" s="149"/>
      <c r="BJ2" s="123"/>
      <c r="BK2" s="123"/>
      <c r="BL2" s="123"/>
      <c r="BM2" s="122"/>
      <c r="BN2" s="152"/>
      <c r="BO2" s="201">
        <f t="shared" ref="BO2:BO11" si="4">IF(MID(F2,1,2)="41",SUM(O2:S2),0)</f>
        <v>0</v>
      </c>
      <c r="BP2" s="158"/>
      <c r="BQ2" s="159"/>
      <c r="BR2" s="196"/>
      <c r="BS2" s="149"/>
      <c r="BT2" s="148"/>
      <c r="BU2" s="149"/>
      <c r="BV2" s="160"/>
      <c r="BW2" s="161"/>
      <c r="BX2" s="196"/>
      <c r="BY2" s="149"/>
      <c r="BZ2" s="148"/>
      <c r="CA2" s="149"/>
      <c r="CB2" s="149"/>
      <c r="CC2" s="149"/>
      <c r="CD2" s="149"/>
    </row>
    <row r="3" spans="1:82" ht="18.5" x14ac:dyDescent="0.45">
      <c r="A3" s="145"/>
      <c r="B3" s="162"/>
      <c r="C3" s="122" t="s">
        <v>39</v>
      </c>
      <c r="D3" s="96" t="str">
        <f t="shared" si="0"/>
        <v>01-RUC</v>
      </c>
      <c r="E3" s="506" t="s">
        <v>2737</v>
      </c>
      <c r="F3" s="146" t="s">
        <v>878</v>
      </c>
      <c r="G3" s="146"/>
      <c r="H3" s="130" t="s">
        <v>2733</v>
      </c>
      <c r="I3" s="296" t="s">
        <v>2738</v>
      </c>
      <c r="J3" s="181" t="s">
        <v>2734</v>
      </c>
      <c r="K3" s="217" t="s">
        <v>2739</v>
      </c>
      <c r="L3" s="528">
        <v>43468</v>
      </c>
      <c r="M3" s="528">
        <v>43468</v>
      </c>
      <c r="N3" s="139" t="s">
        <v>2740</v>
      </c>
      <c r="O3" s="308">
        <v>0</v>
      </c>
      <c r="P3" s="308">
        <v>0</v>
      </c>
      <c r="Q3" s="308">
        <v>29.75</v>
      </c>
      <c r="R3" s="308"/>
      <c r="S3" s="308"/>
      <c r="T3" s="308">
        <f t="shared" ref="T3:T65" si="5">+Q3*0.12</f>
        <v>3.57</v>
      </c>
      <c r="U3" s="308">
        <f t="shared" si="1"/>
        <v>0</v>
      </c>
      <c r="V3" s="308"/>
      <c r="W3" s="308"/>
      <c r="X3" s="308"/>
      <c r="Y3" s="308">
        <v>1.071</v>
      </c>
      <c r="Z3" s="308"/>
      <c r="AA3" s="308"/>
      <c r="AB3" s="308"/>
      <c r="AC3" s="200" t="s">
        <v>2767</v>
      </c>
      <c r="AD3" s="139"/>
      <c r="AE3" s="162"/>
      <c r="AF3" s="139"/>
      <c r="AG3" s="162"/>
      <c r="AH3" s="122"/>
      <c r="AI3" s="122"/>
      <c r="AJ3" s="122"/>
      <c r="AK3" s="122"/>
      <c r="AL3" s="164">
        <f t="shared" si="2"/>
        <v>33.32</v>
      </c>
      <c r="AM3" s="122"/>
      <c r="AN3" s="122"/>
      <c r="AO3" s="147"/>
      <c r="AP3" s="158">
        <v>344</v>
      </c>
      <c r="AQ3" s="310">
        <f t="shared" ref="AQ3:AQ15" si="6">+P3+Q3+R3+S3-BE3-BQ3-BW3+O3</f>
        <v>29.75</v>
      </c>
      <c r="AR3" s="196">
        <f>IFERROR(IF(OR(AP3=338,AP3=340,AP3=341,AP3=342,AP3="342A",AP3="342B"),PorcenRet(AP3,AT3,AU3),INDEX(PORCENTAJEBUSCAR,MATCH(AP3,CódigoRET,0),4)*1),"")</f>
        <v>2</v>
      </c>
      <c r="AS3" s="149">
        <f t="shared" ref="AS3:AS66" si="7">IF(AP3="",0,AQ3*(ROUND(AR3,2)/100))</f>
        <v>0.59499999999999997</v>
      </c>
      <c r="AT3" s="148"/>
      <c r="AU3" s="149"/>
      <c r="AV3" s="191"/>
      <c r="AW3" s="183"/>
      <c r="AX3" s="162"/>
      <c r="AY3" s="150" t="s">
        <v>2800</v>
      </c>
      <c r="AZ3" s="150" t="s">
        <v>2800</v>
      </c>
      <c r="BA3" s="139" t="s">
        <v>2800</v>
      </c>
      <c r="BB3" s="139" t="s">
        <v>2800</v>
      </c>
      <c r="BC3" s="530"/>
      <c r="BD3" s="151"/>
      <c r="BE3" s="147"/>
      <c r="BF3" s="196">
        <f t="shared" si="3"/>
        <v>0</v>
      </c>
      <c r="BG3" s="149">
        <f t="shared" ref="BG3:BG11" si="8">IF(BD3="",0,BE3*(BF3/100))</f>
        <v>0</v>
      </c>
      <c r="BH3" s="148"/>
      <c r="BI3" s="149"/>
      <c r="BJ3" s="123"/>
      <c r="BK3" s="123"/>
      <c r="BL3" s="123"/>
      <c r="BM3" s="122"/>
      <c r="BN3" s="152"/>
      <c r="BO3" s="201">
        <f t="shared" si="4"/>
        <v>0</v>
      </c>
      <c r="BP3" s="158"/>
      <c r="BQ3" s="159"/>
      <c r="BR3" s="196">
        <f>IF(OR(BP3=338,BP3=340,BP3=341,BP3=342,BP3="342A",BP3="342B",BP3=""),0,INDEX(PORCENTAJEBUSCAR,MATCH(BP3,CódigoRET,0),4)*1)</f>
        <v>0</v>
      </c>
      <c r="BS3" s="149">
        <f>IF(BP3="",0,BQ3*(BR3/100))</f>
        <v>0</v>
      </c>
      <c r="BT3" s="148"/>
      <c r="BU3" s="149"/>
      <c r="BV3" s="160"/>
      <c r="BW3" s="161"/>
      <c r="BX3" s="196">
        <f>IF(OR(BV3=338,BV3=340,BV3=341,BV3=342,BV3="342A",BV3="342B",BV3=""),0,INDEX(PORCENTAJEBUSCAR,MATCH(BV3,CódigoRET,0),4)*1)</f>
        <v>0</v>
      </c>
      <c r="BY3" s="149">
        <f>IF(BV3="",0,BW3*(BX3/100))</f>
        <v>0</v>
      </c>
      <c r="BZ3" s="148"/>
      <c r="CA3" s="149"/>
      <c r="CB3" s="149"/>
      <c r="CC3" s="149"/>
      <c r="CD3" s="149"/>
    </row>
    <row r="4" spans="1:82" ht="18.5" x14ac:dyDescent="0.45">
      <c r="A4" s="145"/>
      <c r="B4" s="162"/>
      <c r="C4" s="122" t="s">
        <v>39</v>
      </c>
      <c r="D4" s="96" t="str">
        <f t="shared" si="0"/>
        <v>01-RUC</v>
      </c>
      <c r="E4" s="506" t="s">
        <v>2741</v>
      </c>
      <c r="F4" s="146" t="s">
        <v>878</v>
      </c>
      <c r="G4" s="146"/>
      <c r="H4" s="130" t="s">
        <v>2733</v>
      </c>
      <c r="I4" s="296" t="s">
        <v>923</v>
      </c>
      <c r="J4" s="181" t="s">
        <v>2738</v>
      </c>
      <c r="K4" s="501" t="s">
        <v>2742</v>
      </c>
      <c r="L4" s="529">
        <v>43472</v>
      </c>
      <c r="M4" s="529">
        <v>43472</v>
      </c>
      <c r="N4" s="139" t="s">
        <v>2736</v>
      </c>
      <c r="O4" s="308">
        <v>0</v>
      </c>
      <c r="P4" s="308">
        <v>0.48</v>
      </c>
      <c r="Q4" s="308">
        <v>17.36</v>
      </c>
      <c r="R4" s="308"/>
      <c r="S4" s="308"/>
      <c r="T4" s="308">
        <f t="shared" si="5"/>
        <v>2.0831999999999997</v>
      </c>
      <c r="U4" s="308">
        <f t="shared" si="1"/>
        <v>0</v>
      </c>
      <c r="V4" s="308"/>
      <c r="W4" s="308"/>
      <c r="X4" s="308"/>
      <c r="Y4" s="308"/>
      <c r="Z4" s="308"/>
      <c r="AA4" s="308"/>
      <c r="AB4" s="308"/>
      <c r="AC4" s="200" t="s">
        <v>2767</v>
      </c>
      <c r="AD4" s="139"/>
      <c r="AE4" s="162"/>
      <c r="AF4" s="139"/>
      <c r="AG4" s="162"/>
      <c r="AH4" s="122"/>
      <c r="AI4" s="122"/>
      <c r="AJ4" s="122"/>
      <c r="AK4" s="122"/>
      <c r="AL4" s="164">
        <f t="shared" si="2"/>
        <v>19.923200000000001</v>
      </c>
      <c r="AM4" s="122"/>
      <c r="AN4" s="122"/>
      <c r="AO4" s="147"/>
      <c r="AP4" s="158">
        <v>312</v>
      </c>
      <c r="AQ4" s="310">
        <f t="shared" si="6"/>
        <v>17.84</v>
      </c>
      <c r="AR4" s="196">
        <f>IFERROR(IF(OR(AP4=338,AP4=340,AP4=341,AP4=342,AP4="342A",AP4="342B"),PorcenRet(AP4,AT4,AU4),INDEX(PORCENTAJEBUSCAR,MATCH(AP4,CódigoRET,0),4)*1),"")</f>
        <v>1</v>
      </c>
      <c r="AS4" s="149">
        <f t="shared" si="7"/>
        <v>0.1784</v>
      </c>
      <c r="AT4" s="148"/>
      <c r="AU4" s="149"/>
      <c r="AV4" s="191"/>
      <c r="AW4" s="183"/>
      <c r="AX4" s="162"/>
      <c r="AY4" s="150" t="s">
        <v>2800</v>
      </c>
      <c r="AZ4" s="150" t="s">
        <v>2800</v>
      </c>
      <c r="BA4" s="139" t="s">
        <v>2800</v>
      </c>
      <c r="BB4" s="139" t="s">
        <v>2800</v>
      </c>
      <c r="BC4" s="530"/>
      <c r="BD4" s="151"/>
      <c r="BE4" s="147"/>
      <c r="BF4" s="196">
        <f t="shared" si="3"/>
        <v>0</v>
      </c>
      <c r="BG4" s="149">
        <f t="shared" si="8"/>
        <v>0</v>
      </c>
      <c r="BH4" s="148"/>
      <c r="BI4" s="149"/>
      <c r="BJ4" s="123"/>
      <c r="BK4" s="123"/>
      <c r="BL4" s="123"/>
      <c r="BM4" s="122"/>
      <c r="BN4" s="152"/>
      <c r="BO4" s="201">
        <f t="shared" si="4"/>
        <v>0</v>
      </c>
      <c r="BP4" s="158"/>
      <c r="BQ4" s="159"/>
      <c r="BR4" s="196"/>
      <c r="BS4" s="149"/>
      <c r="BT4" s="148"/>
      <c r="BU4" s="149"/>
      <c r="BV4" s="160"/>
      <c r="BW4" s="161"/>
      <c r="BX4" s="196"/>
      <c r="BY4" s="149"/>
      <c r="BZ4" s="148"/>
      <c r="CA4" s="149"/>
      <c r="CB4" s="149"/>
      <c r="CC4" s="149"/>
      <c r="CD4" s="149"/>
    </row>
    <row r="5" spans="1:82" ht="18.5" x14ac:dyDescent="0.45">
      <c r="A5" s="145"/>
      <c r="B5" s="162"/>
      <c r="C5" s="122" t="s">
        <v>39</v>
      </c>
      <c r="D5" s="96" t="str">
        <f t="shared" si="0"/>
        <v>02-C.I</v>
      </c>
      <c r="E5" s="506" t="s">
        <v>2743</v>
      </c>
      <c r="F5" s="146" t="s">
        <v>1382</v>
      </c>
      <c r="G5" s="146"/>
      <c r="H5" s="130" t="s">
        <v>2733</v>
      </c>
      <c r="I5" s="296" t="s">
        <v>2744</v>
      </c>
      <c r="J5" s="181" t="s">
        <v>923</v>
      </c>
      <c r="K5" s="217" t="s">
        <v>2745</v>
      </c>
      <c r="L5" s="528">
        <v>43472</v>
      </c>
      <c r="M5" s="528">
        <v>43472</v>
      </c>
      <c r="N5" s="139" t="s">
        <v>2746</v>
      </c>
      <c r="O5" s="308">
        <v>0</v>
      </c>
      <c r="P5" s="308">
        <v>0</v>
      </c>
      <c r="Q5" s="308">
        <v>27</v>
      </c>
      <c r="R5" s="308"/>
      <c r="S5" s="308"/>
      <c r="T5" s="308">
        <f t="shared" si="5"/>
        <v>3.2399999999999998</v>
      </c>
      <c r="U5" s="308">
        <f t="shared" si="1"/>
        <v>0</v>
      </c>
      <c r="V5" s="308"/>
      <c r="W5" s="308"/>
      <c r="X5" s="308"/>
      <c r="Y5" s="308"/>
      <c r="Z5" s="308"/>
      <c r="AA5" s="308"/>
      <c r="AB5" s="308"/>
      <c r="AC5" s="200" t="s">
        <v>2767</v>
      </c>
      <c r="AD5" s="139"/>
      <c r="AE5" s="162"/>
      <c r="AF5" s="139"/>
      <c r="AG5" s="162"/>
      <c r="AH5" s="122"/>
      <c r="AI5" s="122"/>
      <c r="AJ5" s="122"/>
      <c r="AK5" s="122"/>
      <c r="AL5" s="164">
        <f t="shared" si="2"/>
        <v>30.24</v>
      </c>
      <c r="AM5" s="122"/>
      <c r="AN5" s="122"/>
      <c r="AO5" s="147"/>
      <c r="AP5" s="158">
        <v>332</v>
      </c>
      <c r="AQ5" s="310">
        <f t="shared" si="6"/>
        <v>27</v>
      </c>
      <c r="AR5" s="196">
        <f>IFERROR(IF(OR(AP5=338,AP5=340,AP5=341,AP5=342,AP5="342A",AP5="342B"),PorcenRet(AP5,AT5,AU5),INDEX(PORCENTAJEBUSCAR,MATCH(AP5,CódigoRET,0),4)*1),"")</f>
        <v>0</v>
      </c>
      <c r="AS5" s="149">
        <f t="shared" si="7"/>
        <v>0</v>
      </c>
      <c r="AT5" s="148"/>
      <c r="AU5" s="149"/>
      <c r="AV5" s="191"/>
      <c r="AW5" s="183"/>
      <c r="AX5" s="162"/>
      <c r="AY5" s="150"/>
      <c r="AZ5" s="150"/>
      <c r="BA5" s="139"/>
      <c r="BB5" s="139"/>
      <c r="BC5" s="530"/>
      <c r="BD5" s="151"/>
      <c r="BE5" s="147"/>
      <c r="BF5" s="196">
        <f t="shared" si="3"/>
        <v>0</v>
      </c>
      <c r="BG5" s="149">
        <f t="shared" si="8"/>
        <v>0</v>
      </c>
      <c r="BH5" s="148"/>
      <c r="BI5" s="149"/>
      <c r="BJ5" s="123"/>
      <c r="BK5" s="123"/>
      <c r="BL5" s="123"/>
      <c r="BM5" s="122"/>
      <c r="BN5" s="152"/>
      <c r="BO5" s="201">
        <f t="shared" si="4"/>
        <v>0</v>
      </c>
      <c r="BP5" s="158"/>
      <c r="BQ5" s="159"/>
      <c r="BR5" s="196"/>
      <c r="BS5" s="149"/>
      <c r="BT5" s="148"/>
      <c r="BU5" s="149"/>
      <c r="BV5" s="160"/>
      <c r="BW5" s="161"/>
      <c r="BX5" s="196"/>
      <c r="BY5" s="149"/>
      <c r="BZ5" s="148"/>
      <c r="CA5" s="149"/>
      <c r="CB5" s="149"/>
      <c r="CC5" s="149"/>
      <c r="CD5" s="149"/>
    </row>
    <row r="6" spans="1:82" ht="18.5" x14ac:dyDescent="0.45">
      <c r="A6" s="145"/>
      <c r="B6" s="162"/>
      <c r="C6" s="122" t="s">
        <v>39</v>
      </c>
      <c r="D6" s="96" t="str">
        <f t="shared" si="0"/>
        <v>01-RUC</v>
      </c>
      <c r="E6" s="506" t="s">
        <v>2747</v>
      </c>
      <c r="F6" s="146" t="s">
        <v>872</v>
      </c>
      <c r="G6" s="146"/>
      <c r="H6" s="130" t="s">
        <v>2733</v>
      </c>
      <c r="I6" s="296" t="s">
        <v>2748</v>
      </c>
      <c r="J6" s="181" t="s">
        <v>2749</v>
      </c>
      <c r="K6" s="501" t="s">
        <v>2750</v>
      </c>
      <c r="L6" s="528">
        <v>43495</v>
      </c>
      <c r="M6" s="528">
        <v>43495</v>
      </c>
      <c r="N6" s="139" t="s">
        <v>2751</v>
      </c>
      <c r="O6" s="308">
        <v>0</v>
      </c>
      <c r="P6" s="308">
        <v>0</v>
      </c>
      <c r="Q6" s="308">
        <v>17.559999999999999</v>
      </c>
      <c r="R6" s="308"/>
      <c r="S6" s="308"/>
      <c r="T6" s="308">
        <f t="shared" si="5"/>
        <v>2.1071999999999997</v>
      </c>
      <c r="U6" s="308">
        <f t="shared" si="1"/>
        <v>0</v>
      </c>
      <c r="V6" s="308"/>
      <c r="W6" s="308"/>
      <c r="X6" s="308"/>
      <c r="Y6" s="308"/>
      <c r="Z6" s="308"/>
      <c r="AA6" s="308"/>
      <c r="AB6" s="308"/>
      <c r="AC6" s="200" t="s">
        <v>2767</v>
      </c>
      <c r="AD6" s="139"/>
      <c r="AE6" s="162"/>
      <c r="AF6" s="139"/>
      <c r="AG6" s="162"/>
      <c r="AH6" s="122"/>
      <c r="AI6" s="122"/>
      <c r="AJ6" s="122"/>
      <c r="AK6" s="122"/>
      <c r="AL6" s="164">
        <f t="shared" si="2"/>
        <v>19.667199999999998</v>
      </c>
      <c r="AM6" s="122"/>
      <c r="AN6" s="122"/>
      <c r="AO6" s="147"/>
      <c r="AP6" s="158"/>
      <c r="AQ6" s="310">
        <f t="shared" si="6"/>
        <v>17.559999999999999</v>
      </c>
      <c r="AR6" s="196" t="str">
        <f>IFERROR(IF(OR(AP6=338,AP6=340,AP6=341,AP6=342,AP6="342A",AP6="342B"),PorcenRet(AP6,AT6,AU6),INDEX(PORCENTAJEBUSCAR,MATCH(AP6,CódigoRET,0),4)*1),"")</f>
        <v/>
      </c>
      <c r="AS6" s="149">
        <f t="shared" si="7"/>
        <v>0</v>
      </c>
      <c r="AT6" s="148"/>
      <c r="AU6" s="149"/>
      <c r="AV6" s="191"/>
      <c r="AW6" s="183"/>
      <c r="AX6" s="162"/>
      <c r="AY6" s="150"/>
      <c r="AZ6" s="150"/>
      <c r="BA6" s="139"/>
      <c r="BB6" s="139"/>
      <c r="BC6" s="530"/>
      <c r="BD6" s="151"/>
      <c r="BE6" s="147"/>
      <c r="BF6" s="196">
        <f t="shared" si="3"/>
        <v>0</v>
      </c>
      <c r="BG6" s="149">
        <f t="shared" si="8"/>
        <v>0</v>
      </c>
      <c r="BH6" s="148"/>
      <c r="BI6" s="149"/>
      <c r="BJ6" s="123" t="s">
        <v>878</v>
      </c>
      <c r="BK6" s="123" t="s">
        <v>2744</v>
      </c>
      <c r="BL6" s="123" t="s">
        <v>2769</v>
      </c>
      <c r="BM6" s="122" t="s">
        <v>2770</v>
      </c>
      <c r="BN6" s="152" t="s">
        <v>2771</v>
      </c>
      <c r="BO6" s="201">
        <f t="shared" si="4"/>
        <v>0</v>
      </c>
      <c r="BP6" s="158"/>
      <c r="BQ6" s="159"/>
      <c r="BR6" s="196"/>
      <c r="BS6" s="149"/>
      <c r="BT6" s="148"/>
      <c r="BU6" s="149"/>
      <c r="BV6" s="160"/>
      <c r="BW6" s="161"/>
      <c r="BX6" s="196"/>
      <c r="BY6" s="149"/>
      <c r="BZ6" s="148"/>
      <c r="CA6" s="149"/>
      <c r="CB6" s="149"/>
      <c r="CC6" s="149"/>
      <c r="CD6" s="149"/>
    </row>
    <row r="7" spans="1:82" ht="18.5" x14ac:dyDescent="0.45">
      <c r="A7" s="145"/>
      <c r="B7" s="162"/>
      <c r="C7" s="122" t="s">
        <v>39</v>
      </c>
      <c r="D7" s="96" t="str">
        <f t="shared" si="0"/>
        <v>02-C.I</v>
      </c>
      <c r="E7" s="506" t="s">
        <v>2752</v>
      </c>
      <c r="F7" s="146" t="s">
        <v>1382</v>
      </c>
      <c r="G7" s="146"/>
      <c r="H7" s="130" t="s">
        <v>2733</v>
      </c>
      <c r="I7" s="296" t="s">
        <v>2753</v>
      </c>
      <c r="J7" s="181" t="s">
        <v>56</v>
      </c>
      <c r="K7" s="217" t="s">
        <v>2754</v>
      </c>
      <c r="L7" s="528">
        <v>43495</v>
      </c>
      <c r="M7" s="528">
        <v>43495</v>
      </c>
      <c r="N7" s="139" t="s">
        <v>2755</v>
      </c>
      <c r="O7" s="308">
        <v>0</v>
      </c>
      <c r="P7" s="308">
        <v>130</v>
      </c>
      <c r="Q7" s="308">
        <v>0</v>
      </c>
      <c r="R7" s="308"/>
      <c r="S7" s="308"/>
      <c r="T7" s="308">
        <f t="shared" si="5"/>
        <v>0</v>
      </c>
      <c r="U7" s="308">
        <f t="shared" si="1"/>
        <v>0</v>
      </c>
      <c r="V7" s="308"/>
      <c r="W7" s="308"/>
      <c r="X7" s="308"/>
      <c r="Y7" s="308"/>
      <c r="Z7" s="308"/>
      <c r="AA7" s="308"/>
      <c r="AB7" s="308"/>
      <c r="AC7" s="200" t="s">
        <v>2767</v>
      </c>
      <c r="AD7" s="139"/>
      <c r="AE7" s="162"/>
      <c r="AF7" s="139"/>
      <c r="AG7" s="162"/>
      <c r="AH7" s="122"/>
      <c r="AI7" s="122"/>
      <c r="AJ7" s="122"/>
      <c r="AK7" s="122"/>
      <c r="AL7" s="164">
        <f t="shared" si="2"/>
        <v>130</v>
      </c>
      <c r="AM7" s="122"/>
      <c r="AN7" s="122"/>
      <c r="AO7" s="147"/>
      <c r="AP7" s="158">
        <v>332</v>
      </c>
      <c r="AQ7" s="310">
        <f t="shared" si="6"/>
        <v>130</v>
      </c>
      <c r="AR7" s="196">
        <f>IFERROR(IF(OR(AP7=338,AP7=340,AP7=341,AP7=342,AP7="342A",AP7="342B"),PorcenRet(AP7,AT7,AU7),INDEX(PORCENTAJEBUSCAR,MATCH(AP7,CódigoRET,0),4)*1),"")</f>
        <v>0</v>
      </c>
      <c r="AS7" s="149">
        <f t="shared" si="7"/>
        <v>0</v>
      </c>
      <c r="AT7" s="148"/>
      <c r="AU7" s="149"/>
      <c r="AV7" s="191"/>
      <c r="AW7" s="183"/>
      <c r="AX7" s="162"/>
      <c r="AY7" s="150"/>
      <c r="AZ7" s="150"/>
      <c r="BA7" s="139"/>
      <c r="BB7" s="139"/>
      <c r="BC7" s="530"/>
      <c r="BD7" s="151"/>
      <c r="BE7" s="147"/>
      <c r="BF7" s="196">
        <f t="shared" si="3"/>
        <v>0</v>
      </c>
      <c r="BG7" s="149">
        <f t="shared" si="8"/>
        <v>0</v>
      </c>
      <c r="BH7" s="148"/>
      <c r="BI7" s="149"/>
      <c r="BJ7" s="123"/>
      <c r="BK7" s="123"/>
      <c r="BL7" s="123"/>
      <c r="BM7" s="122"/>
      <c r="BN7" s="152"/>
      <c r="BO7" s="201">
        <f t="shared" si="4"/>
        <v>0</v>
      </c>
      <c r="BP7" s="158"/>
      <c r="BQ7" s="159"/>
      <c r="BR7" s="196"/>
      <c r="BS7" s="149"/>
      <c r="BT7" s="148"/>
      <c r="BU7" s="149"/>
      <c r="BV7" s="160"/>
      <c r="BW7" s="161"/>
      <c r="BX7" s="196"/>
      <c r="BY7" s="149"/>
      <c r="BZ7" s="148"/>
      <c r="CA7" s="149"/>
      <c r="CB7" s="149"/>
      <c r="CC7" s="149"/>
      <c r="CD7" s="149"/>
    </row>
    <row r="8" spans="1:82" ht="18.5" x14ac:dyDescent="0.45">
      <c r="A8" s="145"/>
      <c r="B8" s="162"/>
      <c r="C8" s="122" t="s">
        <v>35</v>
      </c>
      <c r="D8" s="96" t="str">
        <f t="shared" si="0"/>
        <v>01-RUC</v>
      </c>
      <c r="E8" s="506" t="s">
        <v>2756</v>
      </c>
      <c r="F8" s="146" t="s">
        <v>1381</v>
      </c>
      <c r="G8" s="146"/>
      <c r="H8" s="130" t="s">
        <v>2733</v>
      </c>
      <c r="I8" s="296" t="s">
        <v>2757</v>
      </c>
      <c r="J8" s="181" t="s">
        <v>56</v>
      </c>
      <c r="K8" s="501" t="s">
        <v>982</v>
      </c>
      <c r="L8" s="528">
        <v>43495</v>
      </c>
      <c r="M8" s="528">
        <v>43495</v>
      </c>
      <c r="N8" s="139" t="s">
        <v>2758</v>
      </c>
      <c r="O8" s="308">
        <v>0</v>
      </c>
      <c r="P8" s="308">
        <v>240.5</v>
      </c>
      <c r="Q8" s="308">
        <v>0</v>
      </c>
      <c r="R8" s="308"/>
      <c r="S8" s="308"/>
      <c r="T8" s="308">
        <f t="shared" si="5"/>
        <v>0</v>
      </c>
      <c r="U8" s="308">
        <f t="shared" si="1"/>
        <v>0</v>
      </c>
      <c r="V8" s="308"/>
      <c r="W8" s="308"/>
      <c r="X8" s="308"/>
      <c r="Y8" s="308"/>
      <c r="Z8" s="308"/>
      <c r="AA8" s="308"/>
      <c r="AB8" s="308"/>
      <c r="AC8" s="200" t="s">
        <v>2767</v>
      </c>
      <c r="AD8" s="139"/>
      <c r="AE8" s="162"/>
      <c r="AF8" s="139"/>
      <c r="AG8" s="162"/>
      <c r="AH8" s="122"/>
      <c r="AI8" s="122"/>
      <c r="AJ8" s="122"/>
      <c r="AK8" s="122"/>
      <c r="AL8" s="164">
        <f t="shared" si="2"/>
        <v>240.5</v>
      </c>
      <c r="AM8" s="122"/>
      <c r="AN8" s="122"/>
      <c r="AO8" s="147"/>
      <c r="AP8" s="158">
        <v>332</v>
      </c>
      <c r="AQ8" s="310">
        <f t="shared" si="6"/>
        <v>240.5</v>
      </c>
      <c r="AR8" s="196">
        <f>IFERROR(IF(OR(AP8=338,AP8=340,AP8=341,AP8=342,AP8="342A",AP8="342B"),PorcenRet(AP8,AT8,AU8),INDEX(PORCENTAJEBUSCAR,MATCH(AP8,CódigoRET,0),4)*1),"")</f>
        <v>0</v>
      </c>
      <c r="AS8" s="149">
        <f t="shared" si="7"/>
        <v>0</v>
      </c>
      <c r="AT8" s="148"/>
      <c r="AU8" s="149"/>
      <c r="AV8" s="191"/>
      <c r="AW8" s="183"/>
      <c r="AX8" s="162"/>
      <c r="AY8" s="150"/>
      <c r="AZ8" s="150"/>
      <c r="BA8" s="139"/>
      <c r="BB8" s="139"/>
      <c r="BC8" s="530"/>
      <c r="BD8" s="151"/>
      <c r="BE8" s="147"/>
      <c r="BF8" s="196">
        <f t="shared" si="3"/>
        <v>0</v>
      </c>
      <c r="BG8" s="149">
        <f t="shared" si="8"/>
        <v>0</v>
      </c>
      <c r="BH8" s="148"/>
      <c r="BI8" s="149"/>
      <c r="BJ8" s="123"/>
      <c r="BK8" s="123"/>
      <c r="BL8" s="123"/>
      <c r="BM8" s="122"/>
      <c r="BN8" s="152"/>
      <c r="BO8" s="201">
        <f t="shared" si="4"/>
        <v>0</v>
      </c>
      <c r="BP8" s="158"/>
      <c r="BQ8" s="159"/>
      <c r="BR8" s="196"/>
      <c r="BS8" s="149"/>
      <c r="BT8" s="148"/>
      <c r="BU8" s="149"/>
      <c r="BV8" s="160"/>
      <c r="BW8" s="161"/>
      <c r="BX8" s="196"/>
      <c r="BY8" s="149"/>
      <c r="BZ8" s="148"/>
      <c r="CA8" s="149"/>
      <c r="CB8" s="149"/>
      <c r="CC8" s="149"/>
      <c r="CD8" s="149"/>
    </row>
    <row r="9" spans="1:82" ht="18.5" x14ac:dyDescent="0.45">
      <c r="A9" s="145"/>
      <c r="B9" s="162"/>
      <c r="C9" s="122" t="s">
        <v>39</v>
      </c>
      <c r="D9" s="96" t="str">
        <f t="shared" si="0"/>
        <v>01-RUC</v>
      </c>
      <c r="E9" s="506" t="s">
        <v>2731</v>
      </c>
      <c r="F9" s="146" t="s">
        <v>878</v>
      </c>
      <c r="G9" s="146"/>
      <c r="H9" s="130" t="s">
        <v>2733</v>
      </c>
      <c r="I9" s="296" t="s">
        <v>2759</v>
      </c>
      <c r="J9" s="181" t="s">
        <v>2760</v>
      </c>
      <c r="K9" s="217" t="s">
        <v>2761</v>
      </c>
      <c r="L9" s="528">
        <v>43489</v>
      </c>
      <c r="M9" s="528">
        <v>43489</v>
      </c>
      <c r="N9" s="139" t="s">
        <v>2762</v>
      </c>
      <c r="O9" s="308">
        <v>0</v>
      </c>
      <c r="P9" s="308">
        <v>0</v>
      </c>
      <c r="Q9" s="308">
        <v>75.599999999999994</v>
      </c>
      <c r="R9" s="308"/>
      <c r="S9" s="308"/>
      <c r="T9" s="308">
        <f t="shared" si="5"/>
        <v>9.0719999999999992</v>
      </c>
      <c r="U9" s="308">
        <f t="shared" si="1"/>
        <v>0</v>
      </c>
      <c r="V9" s="308"/>
      <c r="W9" s="308"/>
      <c r="X9" s="308"/>
      <c r="Y9" s="308"/>
      <c r="Z9" s="308"/>
      <c r="AA9" s="308"/>
      <c r="AB9" s="308"/>
      <c r="AC9" s="200" t="s">
        <v>2767</v>
      </c>
      <c r="AD9" s="139"/>
      <c r="AE9" s="162"/>
      <c r="AF9" s="139"/>
      <c r="AG9" s="162"/>
      <c r="AH9" s="122"/>
      <c r="AI9" s="122"/>
      <c r="AJ9" s="122"/>
      <c r="AK9" s="122"/>
      <c r="AL9" s="164">
        <f t="shared" si="2"/>
        <v>84.671999999999997</v>
      </c>
      <c r="AM9" s="122"/>
      <c r="AN9" s="122"/>
      <c r="AO9" s="147"/>
      <c r="AP9" s="158">
        <v>332</v>
      </c>
      <c r="AQ9" s="310">
        <f t="shared" si="6"/>
        <v>75.599999999999994</v>
      </c>
      <c r="AR9" s="196">
        <f>IFERROR(IF(OR(AP9=338,AP9=340,AP9=341,AP9=342,AP9="342A",AP9="342B"),PorcenRet(AP9,AT9,AU9),INDEX(PORCENTAJEBUSCAR,MATCH(AP9,CódigoRET,0),4)*1),"")</f>
        <v>0</v>
      </c>
      <c r="AS9" s="149">
        <f t="shared" si="7"/>
        <v>0</v>
      </c>
      <c r="AT9" s="148"/>
      <c r="AU9" s="149"/>
      <c r="AV9" s="191"/>
      <c r="AW9" s="183"/>
      <c r="AX9" s="162"/>
      <c r="AY9" s="150"/>
      <c r="AZ9" s="150"/>
      <c r="BA9" s="139"/>
      <c r="BB9" s="139"/>
      <c r="BC9" s="528"/>
      <c r="BD9" s="151"/>
      <c r="BE9" s="147"/>
      <c r="BF9" s="196">
        <f t="shared" si="3"/>
        <v>0</v>
      </c>
      <c r="BG9" s="149">
        <f t="shared" si="8"/>
        <v>0</v>
      </c>
      <c r="BH9" s="148"/>
      <c r="BI9" s="149"/>
      <c r="BJ9" s="123"/>
      <c r="BK9" s="123"/>
      <c r="BL9" s="123"/>
      <c r="BM9" s="122"/>
      <c r="BN9" s="152"/>
      <c r="BO9" s="201">
        <f t="shared" si="4"/>
        <v>0</v>
      </c>
      <c r="BP9" s="158"/>
      <c r="BQ9" s="159"/>
      <c r="BR9" s="196"/>
      <c r="BS9" s="149"/>
      <c r="BT9" s="148"/>
      <c r="BU9" s="149"/>
      <c r="BV9" s="160"/>
      <c r="BW9" s="161"/>
      <c r="BX9" s="196"/>
      <c r="BY9" s="149"/>
      <c r="BZ9" s="148"/>
      <c r="CA9" s="149"/>
      <c r="CB9" s="149"/>
      <c r="CC9" s="149"/>
      <c r="CD9" s="149"/>
    </row>
    <row r="10" spans="1:82" ht="18.5" x14ac:dyDescent="0.45">
      <c r="A10" s="145"/>
      <c r="B10" s="162"/>
      <c r="C10" s="122" t="s">
        <v>39</v>
      </c>
      <c r="D10" s="96" t="str">
        <f t="shared" si="0"/>
        <v>02-C.I</v>
      </c>
      <c r="E10" s="506" t="s">
        <v>2763</v>
      </c>
      <c r="F10" s="146" t="s">
        <v>1382</v>
      </c>
      <c r="G10" s="146"/>
      <c r="H10" s="130" t="s">
        <v>2733</v>
      </c>
      <c r="I10" s="296" t="s">
        <v>2764</v>
      </c>
      <c r="J10" s="181" t="s">
        <v>56</v>
      </c>
      <c r="K10" s="501" t="s">
        <v>350</v>
      </c>
      <c r="L10" s="528">
        <v>43495</v>
      </c>
      <c r="M10" s="528">
        <v>43495</v>
      </c>
      <c r="N10" s="139" t="s">
        <v>2765</v>
      </c>
      <c r="O10" s="308">
        <v>0</v>
      </c>
      <c r="P10" s="308">
        <v>0</v>
      </c>
      <c r="Q10" s="308">
        <v>800</v>
      </c>
      <c r="R10" s="308"/>
      <c r="S10" s="308"/>
      <c r="T10" s="308">
        <f t="shared" si="5"/>
        <v>96</v>
      </c>
      <c r="U10" s="308">
        <f t="shared" si="1"/>
        <v>0</v>
      </c>
      <c r="V10" s="308"/>
      <c r="W10" s="308"/>
      <c r="X10" s="308"/>
      <c r="Y10" s="308"/>
      <c r="Z10" s="308"/>
      <c r="AA10" s="308"/>
      <c r="AB10" s="308"/>
      <c r="AC10" s="200" t="s">
        <v>2767</v>
      </c>
      <c r="AD10" s="139"/>
      <c r="AE10" s="162"/>
      <c r="AF10" s="139"/>
      <c r="AG10" s="162"/>
      <c r="AH10" s="122"/>
      <c r="AI10" s="122"/>
      <c r="AJ10" s="122"/>
      <c r="AK10" s="122"/>
      <c r="AL10" s="164">
        <f t="shared" si="2"/>
        <v>896</v>
      </c>
      <c r="AM10" s="122"/>
      <c r="AN10" s="122"/>
      <c r="AO10" s="147"/>
      <c r="AP10" s="158">
        <v>303</v>
      </c>
      <c r="AQ10" s="310">
        <f t="shared" si="6"/>
        <v>800</v>
      </c>
      <c r="AR10" s="196">
        <f>IFERROR(IF(OR(AP10=338,AP10=340,AP10=341,AP10=342,AP10="342A",AP10="342B"),PorcenRet(AP10,AT10,AU10),INDEX(PORCENTAJEBUSCAR,MATCH(AP10,CódigoRET,0),4)*1),"")</f>
        <v>10</v>
      </c>
      <c r="AS10" s="149">
        <f t="shared" si="7"/>
        <v>80</v>
      </c>
      <c r="AT10" s="148"/>
      <c r="AU10" s="149"/>
      <c r="AV10" s="191"/>
      <c r="AW10" s="183"/>
      <c r="AX10" s="162"/>
      <c r="AY10" s="150" t="s">
        <v>2800</v>
      </c>
      <c r="AZ10" s="150" t="s">
        <v>2800</v>
      </c>
      <c r="BA10" s="139" t="s">
        <v>2800</v>
      </c>
      <c r="BB10" s="139" t="s">
        <v>2800</v>
      </c>
      <c r="BC10" s="530"/>
      <c r="BD10" s="151"/>
      <c r="BE10" s="147"/>
      <c r="BF10" s="196">
        <f t="shared" si="3"/>
        <v>0</v>
      </c>
      <c r="BG10" s="149">
        <f t="shared" si="8"/>
        <v>0</v>
      </c>
      <c r="BH10" s="148"/>
      <c r="BI10" s="149"/>
      <c r="BJ10" s="123"/>
      <c r="BK10" s="123"/>
      <c r="BL10" s="123"/>
      <c r="BM10" s="122"/>
      <c r="BN10" s="152"/>
      <c r="BO10" s="201">
        <f t="shared" si="4"/>
        <v>0</v>
      </c>
      <c r="BP10" s="158"/>
      <c r="BQ10" s="159"/>
      <c r="BR10" s="196"/>
      <c r="BS10" s="149"/>
      <c r="BT10" s="148"/>
      <c r="BU10" s="149"/>
      <c r="BV10" s="160"/>
      <c r="BW10" s="161"/>
      <c r="BX10" s="196"/>
      <c r="BY10" s="149"/>
      <c r="BZ10" s="148"/>
      <c r="CA10" s="149"/>
      <c r="CB10" s="149"/>
      <c r="CC10" s="149"/>
      <c r="CD10" s="149"/>
    </row>
    <row r="11" spans="1:82" ht="18.5" x14ac:dyDescent="0.45">
      <c r="A11" s="145">
        <v>10</v>
      </c>
      <c r="B11" s="162"/>
      <c r="C11" s="122" t="s">
        <v>39</v>
      </c>
      <c r="D11" s="96" t="str">
        <f t="shared" si="0"/>
        <v>01-RUC</v>
      </c>
      <c r="E11" s="11" t="s">
        <v>2766</v>
      </c>
      <c r="F11" s="146" t="s">
        <v>17</v>
      </c>
      <c r="G11" s="146"/>
      <c r="H11" s="130" t="s">
        <v>2733</v>
      </c>
      <c r="I11" s="296" t="s">
        <v>215</v>
      </c>
      <c r="J11" s="181" t="s">
        <v>56</v>
      </c>
      <c r="K11" s="217" t="s">
        <v>352</v>
      </c>
      <c r="L11" s="528">
        <v>43495</v>
      </c>
      <c r="M11" s="528">
        <v>43495</v>
      </c>
      <c r="N11" s="139" t="s">
        <v>2765</v>
      </c>
      <c r="O11" s="308">
        <v>0</v>
      </c>
      <c r="P11" s="308">
        <v>5.5</v>
      </c>
      <c r="Q11" s="308">
        <v>23.22</v>
      </c>
      <c r="R11" s="308"/>
      <c r="S11" s="308"/>
      <c r="T11" s="308">
        <f t="shared" si="5"/>
        <v>2.7863999999999995</v>
      </c>
      <c r="U11" s="308">
        <f t="shared" si="1"/>
        <v>0</v>
      </c>
      <c r="V11" s="308"/>
      <c r="W11" s="308"/>
      <c r="X11" s="308"/>
      <c r="Y11" s="308"/>
      <c r="Z11" s="308"/>
      <c r="AA11" s="308"/>
      <c r="AB11" s="308"/>
      <c r="AC11" s="200" t="s">
        <v>2767</v>
      </c>
      <c r="AD11" s="139"/>
      <c r="AE11" s="162"/>
      <c r="AF11" s="139"/>
      <c r="AG11" s="162"/>
      <c r="AH11" s="122"/>
      <c r="AI11" s="122"/>
      <c r="AJ11" s="122"/>
      <c r="AK11" s="122"/>
      <c r="AL11" s="164">
        <f t="shared" si="2"/>
        <v>31.506399999999999</v>
      </c>
      <c r="AM11" s="122"/>
      <c r="AN11" s="122"/>
      <c r="AO11" s="147"/>
      <c r="AP11" s="158"/>
      <c r="AQ11" s="310">
        <f t="shared" si="6"/>
        <v>28.72</v>
      </c>
      <c r="AR11" s="196" t="str">
        <f>IFERROR(IF(OR(AP11=338,AP11=340,AP11=341,AP11=342,AP11="342A",AP11="342B"),PorcenRet(AP11,AT11,AU11),INDEX(PORCENTAJEBUSCAR,MATCH(AP11,CódigoRET,0),4)*1),"")</f>
        <v/>
      </c>
      <c r="AS11" s="149">
        <f t="shared" si="7"/>
        <v>0</v>
      </c>
      <c r="AT11" s="148"/>
      <c r="AU11" s="149"/>
      <c r="AV11" s="191"/>
      <c r="AW11" s="183"/>
      <c r="AX11" s="162"/>
      <c r="AY11" s="150"/>
      <c r="AZ11" s="150"/>
      <c r="BA11" s="139"/>
      <c r="BB11" s="139"/>
      <c r="BC11" s="530"/>
      <c r="BD11" s="151"/>
      <c r="BE11" s="147"/>
      <c r="BF11" s="196">
        <f t="shared" si="3"/>
        <v>0</v>
      </c>
      <c r="BG11" s="149">
        <f t="shared" si="8"/>
        <v>0</v>
      </c>
      <c r="BH11" s="148"/>
      <c r="BI11" s="149"/>
      <c r="BJ11" s="123"/>
      <c r="BK11" s="123"/>
      <c r="BL11" s="123"/>
      <c r="BM11" s="122"/>
      <c r="BN11" s="152"/>
      <c r="BO11" s="201">
        <f t="shared" si="4"/>
        <v>28.72</v>
      </c>
      <c r="BP11" s="158"/>
      <c r="BQ11" s="159"/>
      <c r="BR11" s="196"/>
      <c r="BS11" s="149"/>
      <c r="BT11" s="148"/>
      <c r="BU11" s="149"/>
      <c r="BV11" s="160"/>
      <c r="BW11" s="161"/>
      <c r="BX11" s="196"/>
      <c r="BY11" s="149"/>
      <c r="BZ11" s="148"/>
      <c r="CA11" s="149"/>
      <c r="CB11" s="149"/>
      <c r="CC11" s="149"/>
      <c r="CD11" s="149"/>
    </row>
    <row r="12" spans="1:82" ht="18.5" x14ac:dyDescent="0.45">
      <c r="A12" s="145"/>
      <c r="B12" s="162"/>
      <c r="C12" s="122"/>
      <c r="D12" s="96" t="str">
        <f t="shared" si="0"/>
        <v/>
      </c>
      <c r="E12" s="506"/>
      <c r="F12" s="146"/>
      <c r="G12" s="146"/>
      <c r="H12" s="130"/>
      <c r="I12" s="296"/>
      <c r="J12" s="181"/>
      <c r="K12" s="217"/>
      <c r="L12" s="529"/>
      <c r="M12" s="529"/>
      <c r="N12" s="139"/>
      <c r="O12" s="308"/>
      <c r="P12" s="308"/>
      <c r="Q12" s="308"/>
      <c r="R12" s="308"/>
      <c r="S12" s="308"/>
      <c r="T12" s="308">
        <f t="shared" si="5"/>
        <v>0</v>
      </c>
      <c r="U12" s="308">
        <f t="shared" ref="U12:U74" si="9">+R12*0.14</f>
        <v>0</v>
      </c>
      <c r="V12" s="308">
        <v>0</v>
      </c>
      <c r="W12" s="308"/>
      <c r="X12" s="308"/>
      <c r="Y12" s="308"/>
      <c r="Z12" s="308"/>
      <c r="AA12" s="308"/>
      <c r="AB12" s="308"/>
      <c r="AC12" s="200"/>
      <c r="AD12" s="139"/>
      <c r="AE12" s="162"/>
      <c r="AF12" s="139"/>
      <c r="AG12" s="162"/>
      <c r="AH12" s="122"/>
      <c r="AI12" s="122"/>
      <c r="AJ12" s="122"/>
      <c r="AK12" s="122"/>
      <c r="AL12" s="164">
        <f t="shared" ref="AL12:AL74" si="10">O12+P12+Q12+R12+S12+T12+U12+V12</f>
        <v>0</v>
      </c>
      <c r="AM12" s="122"/>
      <c r="AN12" s="122"/>
      <c r="AO12" s="147"/>
      <c r="AP12" s="158"/>
      <c r="AQ12" s="310">
        <f t="shared" si="6"/>
        <v>0</v>
      </c>
      <c r="AR12" s="196" t="str">
        <f>IFERROR(IF(OR(AP12=338,AP12=340,AP12=341,AP12=342,AP12="342A",AP12="342B"),PorcenRet(AP12,AT12,AU12),INDEX(PORCENTAJEBUSCAR,MATCH(AP12,CódigoRET,0),4)*1),"")</f>
        <v/>
      </c>
      <c r="AS12" s="149">
        <f t="shared" si="7"/>
        <v>0</v>
      </c>
      <c r="AT12" s="148"/>
      <c r="AU12" s="149"/>
      <c r="AV12" s="191"/>
      <c r="AW12" s="183"/>
      <c r="AX12" s="162"/>
      <c r="AY12" s="150"/>
      <c r="AZ12" s="150"/>
      <c r="BA12" s="139"/>
      <c r="BB12" s="139"/>
      <c r="BC12" s="530"/>
      <c r="BD12" s="151"/>
      <c r="BE12" s="147"/>
      <c r="BF12" s="196">
        <f t="shared" ref="BF12:BF74" si="11">IF(OR(BD12=338,BD12=340,BD12=341,BD12=342,BD12="342A",BD12="342B",BD12=""),0,INDEX(PORCENTAJEBUSCAR,MATCH(BD12,CódigoRET,0),4)*1)</f>
        <v>0</v>
      </c>
      <c r="BG12" s="149">
        <f t="shared" ref="BG12:BG74" si="12">IF(BD12="",0,BE12*(BF12/100))</f>
        <v>0</v>
      </c>
      <c r="BH12" s="148"/>
      <c r="BI12" s="149"/>
      <c r="BJ12" s="123"/>
      <c r="BK12" s="123"/>
      <c r="BL12" s="123"/>
      <c r="BM12" s="122"/>
      <c r="BN12" s="152"/>
      <c r="BO12" s="201">
        <f t="shared" ref="BO12:BO74" si="13">IF(MID(F12,1,2)="41",SUM(O12:S12),0)</f>
        <v>0</v>
      </c>
      <c r="BP12" s="158"/>
      <c r="BQ12" s="159"/>
      <c r="BR12" s="196"/>
      <c r="BS12" s="149"/>
      <c r="BT12" s="148"/>
      <c r="BU12" s="149"/>
      <c r="BV12" s="160"/>
      <c r="BW12" s="161"/>
      <c r="BX12" s="196"/>
      <c r="BY12" s="149"/>
      <c r="BZ12" s="148"/>
      <c r="CA12" s="149"/>
      <c r="CB12" s="149"/>
      <c r="CC12" s="149"/>
      <c r="CD12" s="149"/>
    </row>
    <row r="13" spans="1:82" ht="18.5" x14ac:dyDescent="0.45">
      <c r="A13" s="145"/>
      <c r="B13" s="162"/>
      <c r="C13" s="122"/>
      <c r="D13" s="96" t="str">
        <f t="shared" si="0"/>
        <v/>
      </c>
      <c r="E13" s="506"/>
      <c r="F13" s="146"/>
      <c r="G13" s="146"/>
      <c r="H13" s="130"/>
      <c r="I13" s="296"/>
      <c r="J13" s="181"/>
      <c r="K13" s="217"/>
      <c r="L13" s="529"/>
      <c r="M13" s="529"/>
      <c r="N13" s="139"/>
      <c r="O13" s="308"/>
      <c r="P13" s="308"/>
      <c r="Q13" s="308"/>
      <c r="R13" s="308"/>
      <c r="S13" s="308"/>
      <c r="T13" s="308">
        <f t="shared" si="5"/>
        <v>0</v>
      </c>
      <c r="U13" s="308">
        <f t="shared" si="9"/>
        <v>0</v>
      </c>
      <c r="V13" s="308">
        <v>0</v>
      </c>
      <c r="W13" s="308"/>
      <c r="X13" s="308"/>
      <c r="Y13" s="308"/>
      <c r="Z13" s="308"/>
      <c r="AA13" s="308"/>
      <c r="AB13" s="308"/>
      <c r="AC13" s="200"/>
      <c r="AD13" s="139"/>
      <c r="AE13" s="162"/>
      <c r="AF13" s="139"/>
      <c r="AG13" s="162"/>
      <c r="AH13" s="122"/>
      <c r="AI13" s="122"/>
      <c r="AJ13" s="122"/>
      <c r="AK13" s="122"/>
      <c r="AL13" s="164">
        <f t="shared" si="10"/>
        <v>0</v>
      </c>
      <c r="AM13" s="122"/>
      <c r="AN13" s="122"/>
      <c r="AO13" s="147"/>
      <c r="AP13" s="158"/>
      <c r="AQ13" s="310">
        <f t="shared" si="6"/>
        <v>0</v>
      </c>
      <c r="AR13" s="196" t="str">
        <f>IFERROR(IF(OR(AP13=338,AP13=340,AP13=341,AP13=342,AP13="342A",AP13="342B"),PorcenRet(AP13,AT13,AU13),INDEX(PORCENTAJEBUSCAR,MATCH(AP13,CódigoRET,0),4)*1),"")</f>
        <v/>
      </c>
      <c r="AS13" s="149">
        <f t="shared" si="7"/>
        <v>0</v>
      </c>
      <c r="AT13" s="148"/>
      <c r="AU13" s="149"/>
      <c r="AV13" s="191"/>
      <c r="AW13" s="183"/>
      <c r="AX13" s="162"/>
      <c r="AY13" s="150"/>
      <c r="AZ13" s="150"/>
      <c r="BA13" s="139"/>
      <c r="BB13" s="139"/>
      <c r="BC13" s="530"/>
      <c r="BD13" s="151"/>
      <c r="BE13" s="147"/>
      <c r="BF13" s="196">
        <f t="shared" si="11"/>
        <v>0</v>
      </c>
      <c r="BG13" s="149">
        <f t="shared" si="12"/>
        <v>0</v>
      </c>
      <c r="BH13" s="148"/>
      <c r="BI13" s="149"/>
      <c r="BJ13" s="123"/>
      <c r="BK13" s="123"/>
      <c r="BL13" s="123"/>
      <c r="BM13" s="122"/>
      <c r="BN13" s="152"/>
      <c r="BO13" s="201">
        <f t="shared" si="13"/>
        <v>0</v>
      </c>
      <c r="BP13" s="158"/>
      <c r="BQ13" s="159"/>
      <c r="BR13" s="196"/>
      <c r="BS13" s="149"/>
      <c r="BT13" s="148"/>
      <c r="BU13" s="149"/>
      <c r="BV13" s="160"/>
      <c r="BW13" s="161"/>
      <c r="BX13" s="196"/>
      <c r="BY13" s="149"/>
      <c r="BZ13" s="148"/>
      <c r="CA13" s="149"/>
      <c r="CB13" s="149"/>
      <c r="CC13" s="149"/>
      <c r="CD13" s="149"/>
    </row>
    <row r="14" spans="1:82" ht="18.5" x14ac:dyDescent="0.45">
      <c r="A14" s="145"/>
      <c r="B14" s="162"/>
      <c r="C14" s="122"/>
      <c r="D14" s="96" t="str">
        <f t="shared" si="0"/>
        <v/>
      </c>
      <c r="E14" s="506"/>
      <c r="F14" s="146"/>
      <c r="G14" s="146"/>
      <c r="H14" s="11"/>
      <c r="I14" s="296"/>
      <c r="J14" s="181"/>
      <c r="K14" s="217"/>
      <c r="L14" s="529"/>
      <c r="M14" s="529"/>
      <c r="N14" s="139"/>
      <c r="O14" s="308"/>
      <c r="P14" s="308"/>
      <c r="Q14" s="308"/>
      <c r="R14" s="308"/>
      <c r="S14" s="308"/>
      <c r="T14" s="308">
        <f t="shared" si="5"/>
        <v>0</v>
      </c>
      <c r="U14" s="308">
        <f t="shared" si="9"/>
        <v>0</v>
      </c>
      <c r="V14" s="308">
        <v>0</v>
      </c>
      <c r="W14" s="308"/>
      <c r="X14" s="308"/>
      <c r="Y14" s="308"/>
      <c r="Z14" s="308"/>
      <c r="AA14" s="308"/>
      <c r="AB14" s="308"/>
      <c r="AC14" s="200"/>
      <c r="AD14" s="139"/>
      <c r="AE14" s="162"/>
      <c r="AF14" s="139"/>
      <c r="AG14" s="162"/>
      <c r="AH14" s="122"/>
      <c r="AI14" s="122"/>
      <c r="AJ14" s="122"/>
      <c r="AK14" s="122"/>
      <c r="AL14" s="164">
        <f t="shared" si="10"/>
        <v>0</v>
      </c>
      <c r="AM14" s="122"/>
      <c r="AN14" s="122"/>
      <c r="AO14" s="147"/>
      <c r="AP14" s="158"/>
      <c r="AQ14" s="310">
        <f t="shared" si="6"/>
        <v>0</v>
      </c>
      <c r="AR14" s="196" t="str">
        <f>IFERROR(IF(OR(AP14=338,AP14=340,AP14=341,AP14=342,AP14="342A",AP14="342B"),PorcenRet(AP14,AT14,AU14),INDEX(PORCENTAJEBUSCAR,MATCH(AP14,CódigoRET,0),4)*1),"")</f>
        <v/>
      </c>
      <c r="AS14" s="149">
        <f t="shared" si="7"/>
        <v>0</v>
      </c>
      <c r="AT14" s="148"/>
      <c r="AU14" s="149"/>
      <c r="AV14" s="191"/>
      <c r="AW14" s="183"/>
      <c r="AX14" s="162"/>
      <c r="AY14" s="150"/>
      <c r="AZ14" s="150"/>
      <c r="BA14" s="139"/>
      <c r="BB14" s="139"/>
      <c r="BC14" s="530"/>
      <c r="BD14" s="151"/>
      <c r="BE14" s="147"/>
      <c r="BF14" s="196">
        <f t="shared" si="11"/>
        <v>0</v>
      </c>
      <c r="BG14" s="149">
        <f t="shared" si="12"/>
        <v>0</v>
      </c>
      <c r="BH14" s="148"/>
      <c r="BI14" s="149"/>
      <c r="BJ14" s="123"/>
      <c r="BK14" s="123"/>
      <c r="BL14" s="123"/>
      <c r="BM14" s="122"/>
      <c r="BN14" s="152"/>
      <c r="BO14" s="201">
        <f t="shared" si="13"/>
        <v>0</v>
      </c>
      <c r="BP14" s="158"/>
      <c r="BQ14" s="159"/>
      <c r="BR14" s="196"/>
      <c r="BS14" s="149"/>
      <c r="BT14" s="148"/>
      <c r="BU14" s="149"/>
      <c r="BV14" s="160"/>
      <c r="BW14" s="161"/>
      <c r="BX14" s="196"/>
      <c r="BY14" s="149"/>
      <c r="BZ14" s="148"/>
      <c r="CA14" s="149"/>
      <c r="CB14" s="149"/>
      <c r="CC14" s="149"/>
      <c r="CD14" s="149"/>
    </row>
    <row r="15" spans="1:82" ht="18.5" x14ac:dyDescent="0.45">
      <c r="A15" s="145"/>
      <c r="B15" s="162"/>
      <c r="C15" s="122"/>
      <c r="D15" s="96" t="str">
        <f t="shared" ref="D15:D66" si="14">ValidentificacionesC(E15)</f>
        <v/>
      </c>
      <c r="E15" s="506"/>
      <c r="F15" s="146"/>
      <c r="G15" s="146"/>
      <c r="H15" s="130"/>
      <c r="I15" s="296"/>
      <c r="J15" s="181"/>
      <c r="K15" s="217"/>
      <c r="L15" s="529"/>
      <c r="M15" s="529"/>
      <c r="N15" s="139"/>
      <c r="O15" s="308"/>
      <c r="P15" s="308"/>
      <c r="Q15" s="308"/>
      <c r="R15" s="308"/>
      <c r="S15" s="308"/>
      <c r="T15" s="308">
        <f t="shared" si="5"/>
        <v>0</v>
      </c>
      <c r="U15" s="308">
        <f t="shared" si="9"/>
        <v>0</v>
      </c>
      <c r="V15" s="308">
        <v>0</v>
      </c>
      <c r="W15" s="308"/>
      <c r="X15" s="308"/>
      <c r="Y15" s="308"/>
      <c r="Z15" s="308"/>
      <c r="AA15" s="308"/>
      <c r="AB15" s="308"/>
      <c r="AC15" s="200"/>
      <c r="AD15" s="139"/>
      <c r="AE15" s="162"/>
      <c r="AF15" s="139"/>
      <c r="AG15" s="162"/>
      <c r="AH15" s="122"/>
      <c r="AI15" s="122"/>
      <c r="AJ15" s="122"/>
      <c r="AK15" s="122"/>
      <c r="AL15" s="164">
        <f t="shared" si="10"/>
        <v>0</v>
      </c>
      <c r="AM15" s="122"/>
      <c r="AN15" s="122"/>
      <c r="AO15" s="147"/>
      <c r="AP15" s="158"/>
      <c r="AQ15" s="310">
        <f t="shared" si="6"/>
        <v>0</v>
      </c>
      <c r="AR15" s="196" t="str">
        <f>IFERROR(IF(OR(AP15=338,AP15=340,AP15=341,AP15=342,AP15="342A",AP15="342B"),PorcenRet(AP15,AT15,AU15),INDEX(PORCENTAJEBUSCAR,MATCH(AP15,CódigoRET,0),4)*1),"")</f>
        <v/>
      </c>
      <c r="AS15" s="149">
        <f t="shared" si="7"/>
        <v>0</v>
      </c>
      <c r="AT15" s="148"/>
      <c r="AU15" s="149"/>
      <c r="AV15" s="191"/>
      <c r="AW15" s="183"/>
      <c r="AX15" s="162"/>
      <c r="AY15" s="150"/>
      <c r="AZ15" s="150"/>
      <c r="BA15" s="139"/>
      <c r="BB15" s="139"/>
      <c r="BC15" s="530"/>
      <c r="BD15" s="151"/>
      <c r="BE15" s="147"/>
      <c r="BF15" s="196">
        <f t="shared" si="11"/>
        <v>0</v>
      </c>
      <c r="BG15" s="149">
        <f t="shared" si="12"/>
        <v>0</v>
      </c>
      <c r="BH15" s="148"/>
      <c r="BI15" s="149"/>
      <c r="BJ15" s="123"/>
      <c r="BK15" s="123"/>
      <c r="BL15" s="123"/>
      <c r="BM15" s="122"/>
      <c r="BN15" s="152"/>
      <c r="BO15" s="201">
        <f t="shared" si="13"/>
        <v>0</v>
      </c>
      <c r="BP15" s="158"/>
      <c r="BQ15" s="159"/>
      <c r="BR15" s="196"/>
      <c r="BS15" s="149"/>
      <c r="BT15" s="148"/>
      <c r="BU15" s="149"/>
      <c r="BV15" s="160"/>
      <c r="BW15" s="161"/>
      <c r="BX15" s="196"/>
      <c r="BY15" s="149"/>
      <c r="BZ15" s="148"/>
      <c r="CA15" s="149"/>
      <c r="CB15" s="149"/>
      <c r="CC15" s="149"/>
      <c r="CD15" s="149"/>
    </row>
    <row r="16" spans="1:82" ht="18.5" x14ac:dyDescent="0.45">
      <c r="A16" s="145"/>
      <c r="B16" s="162"/>
      <c r="C16" s="122"/>
      <c r="D16" s="96" t="str">
        <f t="shared" si="14"/>
        <v/>
      </c>
      <c r="E16" s="506"/>
      <c r="F16" s="146"/>
      <c r="G16" s="146"/>
      <c r="H16" s="130"/>
      <c r="I16" s="296"/>
      <c r="J16" s="181"/>
      <c r="K16" s="217"/>
      <c r="L16" s="529"/>
      <c r="M16" s="529"/>
      <c r="N16" s="139"/>
      <c r="O16" s="308"/>
      <c r="P16" s="308"/>
      <c r="Q16" s="308"/>
      <c r="R16" s="308"/>
      <c r="S16" s="308"/>
      <c r="T16" s="308">
        <f t="shared" si="5"/>
        <v>0</v>
      </c>
      <c r="U16" s="308">
        <f t="shared" si="9"/>
        <v>0</v>
      </c>
      <c r="V16" s="308">
        <v>0</v>
      </c>
      <c r="W16" s="308"/>
      <c r="X16" s="308"/>
      <c r="Y16" s="308"/>
      <c r="Z16" s="308"/>
      <c r="AA16" s="308"/>
      <c r="AB16" s="308"/>
      <c r="AC16" s="200"/>
      <c r="AD16" s="139"/>
      <c r="AE16" s="162"/>
      <c r="AF16" s="139"/>
      <c r="AG16" s="162"/>
      <c r="AH16" s="122"/>
      <c r="AI16" s="122"/>
      <c r="AJ16" s="122"/>
      <c r="AK16" s="122"/>
      <c r="AL16" s="164">
        <f t="shared" si="10"/>
        <v>0</v>
      </c>
      <c r="AM16" s="122"/>
      <c r="AN16" s="122"/>
      <c r="AO16" s="147"/>
      <c r="AP16" s="158"/>
      <c r="AQ16" s="310">
        <f>+P16+Q16+R16+S16-BE16-BQ16-BW16+O16</f>
        <v>0</v>
      </c>
      <c r="AR16" s="196" t="str">
        <f>IFERROR(IF(OR(AP16=338,AP16=340,AP16=341,AP16=342,AP16="342A",AP16="342B"),PorcenRet(AP16,AT16,AU16),INDEX(PORCENTAJEBUSCAR,MATCH(AP16,CódigoRET,0),4)*1),"")</f>
        <v/>
      </c>
      <c r="AS16" s="149">
        <f t="shared" si="7"/>
        <v>0</v>
      </c>
      <c r="AT16" s="148"/>
      <c r="AU16" s="149"/>
      <c r="AV16" s="191"/>
      <c r="AW16" s="183"/>
      <c r="AX16" s="162"/>
      <c r="AY16" s="150"/>
      <c r="AZ16" s="150"/>
      <c r="BA16" s="139"/>
      <c r="BB16" s="139"/>
      <c r="BC16" s="530"/>
      <c r="BD16" s="151"/>
      <c r="BE16" s="147"/>
      <c r="BF16" s="196">
        <f t="shared" si="11"/>
        <v>0</v>
      </c>
      <c r="BG16" s="149">
        <f t="shared" si="12"/>
        <v>0</v>
      </c>
      <c r="BH16" s="148"/>
      <c r="BI16" s="149"/>
      <c r="BJ16" s="123"/>
      <c r="BK16" s="123"/>
      <c r="BL16" s="123"/>
      <c r="BM16" s="122"/>
      <c r="BN16" s="152"/>
      <c r="BO16" s="201">
        <f t="shared" si="13"/>
        <v>0</v>
      </c>
      <c r="BP16" s="158"/>
      <c r="BQ16" s="159"/>
      <c r="BR16" s="196"/>
      <c r="BS16" s="149"/>
      <c r="BT16" s="148"/>
      <c r="BU16" s="149"/>
      <c r="BV16" s="160"/>
      <c r="BW16" s="161"/>
      <c r="BX16" s="196"/>
      <c r="BY16" s="149"/>
      <c r="BZ16" s="148"/>
      <c r="CA16" s="149"/>
      <c r="CB16" s="149"/>
      <c r="CC16" s="149"/>
      <c r="CD16" s="149"/>
    </row>
    <row r="17" spans="1:82" ht="18.5" x14ac:dyDescent="0.45">
      <c r="A17" s="145"/>
      <c r="B17" s="162"/>
      <c r="C17" s="122"/>
      <c r="D17" s="96" t="str">
        <f t="shared" si="14"/>
        <v/>
      </c>
      <c r="E17" s="506"/>
      <c r="F17" s="146"/>
      <c r="G17" s="146"/>
      <c r="H17" s="130"/>
      <c r="I17" s="296"/>
      <c r="J17" s="181"/>
      <c r="K17" s="217"/>
      <c r="L17" s="529"/>
      <c r="M17" s="529"/>
      <c r="N17" s="139"/>
      <c r="O17" s="308"/>
      <c r="P17" s="308"/>
      <c r="Q17" s="308"/>
      <c r="R17" s="308"/>
      <c r="S17" s="308"/>
      <c r="T17" s="308">
        <f t="shared" si="5"/>
        <v>0</v>
      </c>
      <c r="U17" s="308">
        <f t="shared" si="9"/>
        <v>0</v>
      </c>
      <c r="V17" s="308">
        <v>0</v>
      </c>
      <c r="W17" s="308"/>
      <c r="X17" s="308"/>
      <c r="Y17" s="308"/>
      <c r="Z17" s="308"/>
      <c r="AA17" s="308"/>
      <c r="AB17" s="308"/>
      <c r="AC17" s="200"/>
      <c r="AD17" s="139"/>
      <c r="AE17" s="162"/>
      <c r="AF17" s="139"/>
      <c r="AG17" s="162"/>
      <c r="AH17" s="122"/>
      <c r="AI17" s="122"/>
      <c r="AJ17" s="122"/>
      <c r="AK17" s="122"/>
      <c r="AL17" s="164">
        <f t="shared" si="10"/>
        <v>0</v>
      </c>
      <c r="AM17" s="122"/>
      <c r="AN17" s="122"/>
      <c r="AO17" s="147"/>
      <c r="AP17" s="158"/>
      <c r="AQ17" s="310">
        <f>+P17+Q17+R17+S17-BE17-BQ17-BW17+O17</f>
        <v>0</v>
      </c>
      <c r="AR17" s="196" t="str">
        <f>IFERROR(IF(OR(AP17=338,AP17=340,AP17=341,AP17=342,AP17="342A",AP17="342B"),PorcenRet(AP17,AT17,AU17),INDEX(PORCENTAJEBUSCAR,MATCH(AP17,CódigoRET,0),4)*1),"")</f>
        <v/>
      </c>
      <c r="AS17" s="149">
        <f t="shared" si="7"/>
        <v>0</v>
      </c>
      <c r="AT17" s="148"/>
      <c r="AU17" s="149"/>
      <c r="AV17" s="191"/>
      <c r="AW17" s="183"/>
      <c r="AX17" s="162"/>
      <c r="AY17" s="150"/>
      <c r="AZ17" s="150"/>
      <c r="BA17" s="139"/>
      <c r="BB17" s="139"/>
      <c r="BC17" s="530"/>
      <c r="BD17" s="151"/>
      <c r="BE17" s="147"/>
      <c r="BF17" s="196">
        <f t="shared" si="11"/>
        <v>0</v>
      </c>
      <c r="BG17" s="149">
        <f t="shared" si="12"/>
        <v>0</v>
      </c>
      <c r="BH17" s="148"/>
      <c r="BI17" s="149"/>
      <c r="BJ17" s="123"/>
      <c r="BK17" s="123"/>
      <c r="BL17" s="123"/>
      <c r="BM17" s="122"/>
      <c r="BN17" s="152"/>
      <c r="BO17" s="201">
        <f t="shared" si="13"/>
        <v>0</v>
      </c>
      <c r="BP17" s="158"/>
      <c r="BQ17" s="159"/>
      <c r="BR17" s="196"/>
      <c r="BS17" s="149"/>
      <c r="BT17" s="148"/>
      <c r="BU17" s="149"/>
      <c r="BV17" s="160"/>
      <c r="BW17" s="161"/>
      <c r="BX17" s="196"/>
      <c r="BY17" s="149"/>
      <c r="BZ17" s="148"/>
      <c r="CA17" s="149"/>
      <c r="CB17" s="149"/>
      <c r="CC17" s="149"/>
      <c r="CD17" s="149"/>
    </row>
    <row r="18" spans="1:82" ht="18.5" x14ac:dyDescent="0.45">
      <c r="A18" s="145"/>
      <c r="B18" s="162"/>
      <c r="C18" s="122"/>
      <c r="D18" s="96" t="str">
        <f t="shared" si="14"/>
        <v/>
      </c>
      <c r="E18" s="506"/>
      <c r="F18" s="146"/>
      <c r="G18" s="146"/>
      <c r="H18" s="11"/>
      <c r="I18" s="296"/>
      <c r="J18" s="181"/>
      <c r="K18" s="217"/>
      <c r="L18" s="529"/>
      <c r="M18" s="529"/>
      <c r="N18" s="139"/>
      <c r="O18" s="308"/>
      <c r="P18" s="308"/>
      <c r="Q18" s="308"/>
      <c r="R18" s="308"/>
      <c r="S18" s="308"/>
      <c r="T18" s="308">
        <f t="shared" si="5"/>
        <v>0</v>
      </c>
      <c r="U18" s="308">
        <f t="shared" si="9"/>
        <v>0</v>
      </c>
      <c r="V18" s="308">
        <v>0</v>
      </c>
      <c r="W18" s="308"/>
      <c r="X18" s="308"/>
      <c r="Y18" s="308"/>
      <c r="Z18" s="308"/>
      <c r="AA18" s="308"/>
      <c r="AB18" s="308"/>
      <c r="AC18" s="200"/>
      <c r="AD18" s="139"/>
      <c r="AE18" s="162"/>
      <c r="AF18" s="139"/>
      <c r="AG18" s="162"/>
      <c r="AH18" s="122"/>
      <c r="AI18" s="122"/>
      <c r="AJ18" s="122"/>
      <c r="AK18" s="122"/>
      <c r="AL18" s="164">
        <f t="shared" si="10"/>
        <v>0</v>
      </c>
      <c r="AM18" s="122"/>
      <c r="AN18" s="122"/>
      <c r="AO18" s="147"/>
      <c r="AP18" s="158"/>
      <c r="AQ18" s="310">
        <f>+P18+Q18+R18+S18-BE18-BQ18-BW18+O18</f>
        <v>0</v>
      </c>
      <c r="AR18" s="196" t="str">
        <f>IFERROR(IF(OR(AP18=338,AP18=340,AP18=341,AP18=342,AP18="342A",AP18="342B"),PorcenRet(AP18,AT18,AU18),INDEX(PORCENTAJEBUSCAR,MATCH(AP18,CódigoRET,0),4)*1),"")</f>
        <v/>
      </c>
      <c r="AS18" s="149">
        <f t="shared" si="7"/>
        <v>0</v>
      </c>
      <c r="AT18" s="148"/>
      <c r="AU18" s="149"/>
      <c r="AV18" s="191"/>
      <c r="AW18" s="183"/>
      <c r="AX18" s="162"/>
      <c r="AY18" s="150"/>
      <c r="AZ18" s="150"/>
      <c r="BA18" s="139"/>
      <c r="BB18" s="139"/>
      <c r="BC18" s="530"/>
      <c r="BD18" s="151"/>
      <c r="BE18" s="147"/>
      <c r="BF18" s="196">
        <f t="shared" si="11"/>
        <v>0</v>
      </c>
      <c r="BG18" s="149">
        <f t="shared" si="12"/>
        <v>0</v>
      </c>
      <c r="BH18" s="148"/>
      <c r="BI18" s="149"/>
      <c r="BJ18" s="123"/>
      <c r="BK18" s="123"/>
      <c r="BL18" s="123"/>
      <c r="BM18" s="122"/>
      <c r="BN18" s="152"/>
      <c r="BO18" s="201">
        <f t="shared" si="13"/>
        <v>0</v>
      </c>
      <c r="BP18" s="158"/>
      <c r="BQ18" s="159"/>
      <c r="BR18" s="196"/>
      <c r="BS18" s="149"/>
      <c r="BT18" s="148"/>
      <c r="BU18" s="149"/>
      <c r="BV18" s="160"/>
      <c r="BW18" s="161"/>
      <c r="BX18" s="196"/>
      <c r="BY18" s="149"/>
      <c r="BZ18" s="148"/>
      <c r="CA18" s="149"/>
      <c r="CB18" s="149"/>
      <c r="CC18" s="149"/>
      <c r="CD18" s="149"/>
    </row>
    <row r="19" spans="1:82" ht="18.5" x14ac:dyDescent="0.45">
      <c r="A19" s="145"/>
      <c r="B19" s="162"/>
      <c r="C19" s="122"/>
      <c r="D19" s="96" t="str">
        <f t="shared" si="14"/>
        <v/>
      </c>
      <c r="E19" s="506"/>
      <c r="F19" s="146"/>
      <c r="G19" s="146"/>
      <c r="H19" s="130"/>
      <c r="I19" s="296"/>
      <c r="J19" s="181"/>
      <c r="K19" s="217"/>
      <c r="L19" s="529"/>
      <c r="M19" s="529"/>
      <c r="N19" s="139"/>
      <c r="O19" s="308"/>
      <c r="P19" s="308"/>
      <c r="Q19" s="308"/>
      <c r="R19" s="308"/>
      <c r="S19" s="308"/>
      <c r="T19" s="308">
        <f t="shared" si="5"/>
        <v>0</v>
      </c>
      <c r="U19" s="308">
        <f t="shared" si="9"/>
        <v>0</v>
      </c>
      <c r="V19" s="308">
        <v>0</v>
      </c>
      <c r="W19" s="308"/>
      <c r="X19" s="308"/>
      <c r="Y19" s="308"/>
      <c r="Z19" s="308"/>
      <c r="AA19" s="308"/>
      <c r="AB19" s="308"/>
      <c r="AC19" s="200"/>
      <c r="AD19" s="139"/>
      <c r="AE19" s="162"/>
      <c r="AF19" s="139"/>
      <c r="AG19" s="162"/>
      <c r="AH19" s="122"/>
      <c r="AI19" s="122"/>
      <c r="AJ19" s="122"/>
      <c r="AK19" s="122"/>
      <c r="AL19" s="164">
        <f t="shared" si="10"/>
        <v>0</v>
      </c>
      <c r="AM19" s="122"/>
      <c r="AN19" s="122"/>
      <c r="AO19" s="147"/>
      <c r="AP19" s="158"/>
      <c r="AQ19" s="310">
        <f t="shared" ref="AQ19:AQ65" si="15">+P19+Q19+R19+S19-BE19-BQ19-BW19+O19</f>
        <v>0</v>
      </c>
      <c r="AR19" s="196" t="str">
        <f>IFERROR(IF(OR(AP19=338,AP19=340,AP19=341,AP19=342,AP19="342A",AP19="342B"),PorcenRet(AP19,AT19,AU19),INDEX(PORCENTAJEBUSCAR,MATCH(AP19,CódigoRET,0),4)*1),"")</f>
        <v/>
      </c>
      <c r="AS19" s="149">
        <f t="shared" si="7"/>
        <v>0</v>
      </c>
      <c r="AT19" s="148"/>
      <c r="AU19" s="149"/>
      <c r="AV19" s="191"/>
      <c r="AW19" s="183"/>
      <c r="AX19" s="162"/>
      <c r="AY19" s="150"/>
      <c r="AZ19" s="150"/>
      <c r="BA19" s="139"/>
      <c r="BB19" s="139"/>
      <c r="BC19" s="530"/>
      <c r="BD19" s="151"/>
      <c r="BE19" s="147"/>
      <c r="BF19" s="196">
        <f t="shared" si="11"/>
        <v>0</v>
      </c>
      <c r="BG19" s="149">
        <f t="shared" si="12"/>
        <v>0</v>
      </c>
      <c r="BH19" s="148"/>
      <c r="BI19" s="149"/>
      <c r="BJ19" s="123"/>
      <c r="BK19" s="123"/>
      <c r="BL19" s="123"/>
      <c r="BM19" s="122"/>
      <c r="BN19" s="152"/>
      <c r="BO19" s="201">
        <f t="shared" si="13"/>
        <v>0</v>
      </c>
      <c r="BP19" s="158"/>
      <c r="BQ19" s="159"/>
      <c r="BR19" s="196"/>
      <c r="BS19" s="149"/>
      <c r="BT19" s="148"/>
      <c r="BU19" s="149"/>
      <c r="BV19" s="160"/>
      <c r="BW19" s="161"/>
      <c r="BX19" s="196"/>
      <c r="BY19" s="149"/>
      <c r="BZ19" s="148"/>
      <c r="CA19" s="149"/>
      <c r="CB19" s="149"/>
      <c r="CC19" s="149"/>
      <c r="CD19" s="149"/>
    </row>
    <row r="20" spans="1:82" ht="18.5" x14ac:dyDescent="0.45">
      <c r="A20" s="145"/>
      <c r="B20" s="162"/>
      <c r="C20" s="122"/>
      <c r="D20" s="96" t="str">
        <f t="shared" si="14"/>
        <v/>
      </c>
      <c r="E20" s="506"/>
      <c r="F20" s="146"/>
      <c r="G20" s="146"/>
      <c r="H20" s="130"/>
      <c r="I20" s="296"/>
      <c r="J20" s="181"/>
      <c r="K20" s="217"/>
      <c r="L20" s="529"/>
      <c r="M20" s="529"/>
      <c r="N20" s="139"/>
      <c r="O20" s="308"/>
      <c r="P20" s="308"/>
      <c r="Q20" s="308"/>
      <c r="R20" s="308"/>
      <c r="S20" s="308"/>
      <c r="T20" s="308">
        <f t="shared" si="5"/>
        <v>0</v>
      </c>
      <c r="U20" s="308">
        <f t="shared" si="9"/>
        <v>0</v>
      </c>
      <c r="V20" s="308">
        <v>0</v>
      </c>
      <c r="W20" s="308"/>
      <c r="X20" s="308"/>
      <c r="Y20" s="308"/>
      <c r="Z20" s="308"/>
      <c r="AA20" s="308"/>
      <c r="AB20" s="308"/>
      <c r="AC20" s="200"/>
      <c r="AD20" s="139"/>
      <c r="AE20" s="162"/>
      <c r="AF20" s="139"/>
      <c r="AG20" s="162"/>
      <c r="AH20" s="122"/>
      <c r="AI20" s="122"/>
      <c r="AJ20" s="122"/>
      <c r="AK20" s="122"/>
      <c r="AL20" s="164">
        <f t="shared" si="10"/>
        <v>0</v>
      </c>
      <c r="AM20" s="122"/>
      <c r="AN20" s="122"/>
      <c r="AO20" s="147"/>
      <c r="AP20" s="158"/>
      <c r="AQ20" s="310">
        <f t="shared" si="15"/>
        <v>0</v>
      </c>
      <c r="AR20" s="196" t="str">
        <f>IFERROR(IF(OR(AP20=338,AP20=340,AP20=341,AP20=342,AP20="342A",AP20="342B"),PorcenRet(AP20,AT20,AU20),INDEX(PORCENTAJEBUSCAR,MATCH(AP20,CódigoRET,0),4)*1),"")</f>
        <v/>
      </c>
      <c r="AS20" s="149">
        <f t="shared" si="7"/>
        <v>0</v>
      </c>
      <c r="AT20" s="148"/>
      <c r="AU20" s="149"/>
      <c r="AV20" s="191"/>
      <c r="AW20" s="183"/>
      <c r="AX20" s="162"/>
      <c r="AY20" s="150"/>
      <c r="AZ20" s="150"/>
      <c r="BA20" s="139"/>
      <c r="BB20" s="139"/>
      <c r="BC20" s="530"/>
      <c r="BD20" s="151"/>
      <c r="BE20" s="147"/>
      <c r="BF20" s="196">
        <f t="shared" si="11"/>
        <v>0</v>
      </c>
      <c r="BG20" s="149">
        <f t="shared" si="12"/>
        <v>0</v>
      </c>
      <c r="BH20" s="148"/>
      <c r="BI20" s="149"/>
      <c r="BJ20" s="123"/>
      <c r="BK20" s="123"/>
      <c r="BL20" s="123"/>
      <c r="BM20" s="122"/>
      <c r="BN20" s="152"/>
      <c r="BO20" s="201">
        <f t="shared" si="13"/>
        <v>0</v>
      </c>
      <c r="BP20" s="158"/>
      <c r="BQ20" s="159"/>
      <c r="BR20" s="196"/>
      <c r="BS20" s="149"/>
      <c r="BT20" s="148"/>
      <c r="BU20" s="149"/>
      <c r="BV20" s="160"/>
      <c r="BW20" s="161"/>
      <c r="BX20" s="196"/>
      <c r="BY20" s="149"/>
      <c r="BZ20" s="148"/>
      <c r="CA20" s="149"/>
      <c r="CB20" s="149"/>
      <c r="CC20" s="149"/>
      <c r="CD20" s="149"/>
    </row>
    <row r="21" spans="1:82" ht="18.5" x14ac:dyDescent="0.45">
      <c r="A21" s="145"/>
      <c r="B21" s="162"/>
      <c r="C21" s="122"/>
      <c r="D21" s="96" t="str">
        <f t="shared" si="14"/>
        <v/>
      </c>
      <c r="E21" s="506"/>
      <c r="F21" s="146"/>
      <c r="G21" s="146"/>
      <c r="H21" s="11"/>
      <c r="I21" s="296"/>
      <c r="J21" s="181"/>
      <c r="K21" s="217"/>
      <c r="L21" s="529"/>
      <c r="M21" s="529"/>
      <c r="N21" s="139"/>
      <c r="O21" s="308"/>
      <c r="P21" s="308"/>
      <c r="Q21" s="308"/>
      <c r="R21" s="308"/>
      <c r="S21" s="308"/>
      <c r="T21" s="308">
        <f t="shared" si="5"/>
        <v>0</v>
      </c>
      <c r="U21" s="308">
        <f t="shared" si="9"/>
        <v>0</v>
      </c>
      <c r="V21" s="308">
        <v>0</v>
      </c>
      <c r="W21" s="308"/>
      <c r="X21" s="308"/>
      <c r="Y21" s="308"/>
      <c r="Z21" s="308"/>
      <c r="AA21" s="308"/>
      <c r="AB21" s="308"/>
      <c r="AC21" s="200"/>
      <c r="AD21" s="139"/>
      <c r="AE21" s="162"/>
      <c r="AF21" s="139"/>
      <c r="AG21" s="162"/>
      <c r="AH21" s="122"/>
      <c r="AI21" s="122"/>
      <c r="AJ21" s="122"/>
      <c r="AK21" s="122"/>
      <c r="AL21" s="164">
        <f t="shared" si="10"/>
        <v>0</v>
      </c>
      <c r="AM21" s="122"/>
      <c r="AN21" s="122"/>
      <c r="AO21" s="147"/>
      <c r="AP21" s="158"/>
      <c r="AQ21" s="310">
        <f t="shared" si="15"/>
        <v>0</v>
      </c>
      <c r="AR21" s="196" t="str">
        <f>IFERROR(IF(OR(AP21=338,AP21=340,AP21=341,AP21=342,AP21="342A",AP21="342B"),PorcenRet(AP21,AT21,AU21),INDEX(PORCENTAJEBUSCAR,MATCH(AP21,CódigoRET,0),4)*1),"")</f>
        <v/>
      </c>
      <c r="AS21" s="149">
        <f t="shared" si="7"/>
        <v>0</v>
      </c>
      <c r="AT21" s="148"/>
      <c r="AU21" s="149"/>
      <c r="AV21" s="191"/>
      <c r="AW21" s="183"/>
      <c r="AX21" s="162"/>
      <c r="AY21" s="150"/>
      <c r="AZ21" s="150"/>
      <c r="BA21" s="139"/>
      <c r="BB21" s="139"/>
      <c r="BC21" s="530"/>
      <c r="BD21" s="151"/>
      <c r="BE21" s="147"/>
      <c r="BF21" s="196">
        <f t="shared" si="11"/>
        <v>0</v>
      </c>
      <c r="BG21" s="149">
        <f t="shared" si="12"/>
        <v>0</v>
      </c>
      <c r="BH21" s="148"/>
      <c r="BI21" s="149"/>
      <c r="BJ21" s="123"/>
      <c r="BK21" s="123"/>
      <c r="BL21" s="123"/>
      <c r="BM21" s="122"/>
      <c r="BN21" s="152"/>
      <c r="BO21" s="201">
        <f t="shared" si="13"/>
        <v>0</v>
      </c>
      <c r="BP21" s="158"/>
      <c r="BQ21" s="159"/>
      <c r="BR21" s="196"/>
      <c r="BS21" s="149"/>
      <c r="BT21" s="148"/>
      <c r="BU21" s="149"/>
      <c r="BV21" s="160"/>
      <c r="BW21" s="161"/>
      <c r="BX21" s="196"/>
      <c r="BY21" s="149"/>
      <c r="BZ21" s="148"/>
      <c r="CA21" s="149"/>
      <c r="CB21" s="149"/>
      <c r="CC21" s="149"/>
      <c r="CD21" s="149"/>
    </row>
    <row r="22" spans="1:82" ht="18.5" x14ac:dyDescent="0.45">
      <c r="A22" s="145"/>
      <c r="B22" s="162"/>
      <c r="C22" s="122"/>
      <c r="D22" s="96" t="str">
        <f t="shared" si="14"/>
        <v/>
      </c>
      <c r="E22" s="506"/>
      <c r="F22" s="146"/>
      <c r="G22" s="146"/>
      <c r="H22" s="130"/>
      <c r="I22" s="296"/>
      <c r="J22" s="181"/>
      <c r="K22" s="217"/>
      <c r="L22" s="529"/>
      <c r="M22" s="529"/>
      <c r="N22" s="139"/>
      <c r="O22" s="308"/>
      <c r="P22" s="308"/>
      <c r="Q22" s="308"/>
      <c r="R22" s="308"/>
      <c r="S22" s="308"/>
      <c r="T22" s="308">
        <f t="shared" si="5"/>
        <v>0</v>
      </c>
      <c r="U22" s="308">
        <f t="shared" si="9"/>
        <v>0</v>
      </c>
      <c r="V22" s="308">
        <v>0</v>
      </c>
      <c r="W22" s="308"/>
      <c r="X22" s="308"/>
      <c r="Y22" s="308"/>
      <c r="Z22" s="308"/>
      <c r="AA22" s="308"/>
      <c r="AB22" s="308"/>
      <c r="AC22" s="200"/>
      <c r="AD22" s="139"/>
      <c r="AE22" s="162"/>
      <c r="AF22" s="139"/>
      <c r="AG22" s="162"/>
      <c r="AH22" s="122"/>
      <c r="AI22" s="122"/>
      <c r="AJ22" s="122"/>
      <c r="AK22" s="122"/>
      <c r="AL22" s="164">
        <f t="shared" si="10"/>
        <v>0</v>
      </c>
      <c r="AM22" s="122"/>
      <c r="AN22" s="122"/>
      <c r="AO22" s="147"/>
      <c r="AP22" s="158"/>
      <c r="AQ22" s="310">
        <f t="shared" si="15"/>
        <v>0</v>
      </c>
      <c r="AR22" s="196" t="str">
        <f>IFERROR(IF(OR(AP22=338,AP22=340,AP22=341,AP22=342,AP22="342A",AP22="342B"),PorcenRet(AP22,AT22,AU22),INDEX(PORCENTAJEBUSCAR,MATCH(AP22,CódigoRET,0),4)*1),"")</f>
        <v/>
      </c>
      <c r="AS22" s="149">
        <f t="shared" si="7"/>
        <v>0</v>
      </c>
      <c r="AT22" s="148"/>
      <c r="AU22" s="149"/>
      <c r="AV22" s="191"/>
      <c r="AW22" s="183"/>
      <c r="AX22" s="162"/>
      <c r="AY22" s="150"/>
      <c r="AZ22" s="150"/>
      <c r="BA22" s="139"/>
      <c r="BB22" s="139"/>
      <c r="BC22" s="530"/>
      <c r="BD22" s="151"/>
      <c r="BE22" s="147"/>
      <c r="BF22" s="196">
        <f t="shared" si="11"/>
        <v>0</v>
      </c>
      <c r="BG22" s="149">
        <f t="shared" si="12"/>
        <v>0</v>
      </c>
      <c r="BH22" s="148"/>
      <c r="BI22" s="149"/>
      <c r="BJ22" s="123"/>
      <c r="BK22" s="123"/>
      <c r="BL22" s="123"/>
      <c r="BM22" s="122"/>
      <c r="BN22" s="152"/>
      <c r="BO22" s="201">
        <f t="shared" si="13"/>
        <v>0</v>
      </c>
      <c r="BP22" s="158"/>
      <c r="BQ22" s="159"/>
      <c r="BR22" s="196"/>
      <c r="BS22" s="149"/>
      <c r="BT22" s="148"/>
      <c r="BU22" s="149"/>
      <c r="BV22" s="160"/>
      <c r="BW22" s="161"/>
      <c r="BX22" s="196"/>
      <c r="BY22" s="149"/>
      <c r="BZ22" s="148"/>
      <c r="CA22" s="149"/>
      <c r="CB22" s="149"/>
      <c r="CC22" s="149"/>
      <c r="CD22" s="149"/>
    </row>
    <row r="23" spans="1:82" ht="18.5" x14ac:dyDescent="0.45">
      <c r="A23" s="145"/>
      <c r="B23" s="162"/>
      <c r="C23" s="122"/>
      <c r="D23" s="96" t="str">
        <f t="shared" si="14"/>
        <v/>
      </c>
      <c r="E23" s="506"/>
      <c r="F23" s="146"/>
      <c r="G23" s="146"/>
      <c r="H23" s="130"/>
      <c r="I23" s="296"/>
      <c r="J23" s="181"/>
      <c r="K23" s="217"/>
      <c r="L23" s="529"/>
      <c r="M23" s="529"/>
      <c r="N23" s="139"/>
      <c r="O23" s="308"/>
      <c r="P23" s="308"/>
      <c r="Q23" s="308"/>
      <c r="R23" s="308"/>
      <c r="S23" s="308"/>
      <c r="T23" s="308">
        <f t="shared" si="5"/>
        <v>0</v>
      </c>
      <c r="U23" s="308">
        <f t="shared" si="9"/>
        <v>0</v>
      </c>
      <c r="V23" s="308">
        <v>0</v>
      </c>
      <c r="W23" s="308"/>
      <c r="X23" s="308"/>
      <c r="Y23" s="308"/>
      <c r="Z23" s="308"/>
      <c r="AA23" s="308"/>
      <c r="AB23" s="308"/>
      <c r="AC23" s="200"/>
      <c r="AD23" s="139"/>
      <c r="AE23" s="162"/>
      <c r="AF23" s="139"/>
      <c r="AG23" s="162"/>
      <c r="AH23" s="122"/>
      <c r="AI23" s="122"/>
      <c r="AJ23" s="122"/>
      <c r="AK23" s="122"/>
      <c r="AL23" s="164">
        <f t="shared" si="10"/>
        <v>0</v>
      </c>
      <c r="AM23" s="122"/>
      <c r="AN23" s="122"/>
      <c r="AO23" s="147"/>
      <c r="AP23" s="158"/>
      <c r="AQ23" s="310">
        <f t="shared" si="15"/>
        <v>0</v>
      </c>
      <c r="AR23" s="196" t="str">
        <f>IFERROR(IF(OR(AP23=338,AP23=340,AP23=341,AP23=342,AP23="342A",AP23="342B"),PorcenRet(AP23,AT23,AU23),INDEX(PORCENTAJEBUSCAR,MATCH(AP23,CódigoRET,0),4)*1),"")</f>
        <v/>
      </c>
      <c r="AS23" s="149">
        <f t="shared" si="7"/>
        <v>0</v>
      </c>
      <c r="AT23" s="148"/>
      <c r="AU23" s="149"/>
      <c r="AV23" s="191"/>
      <c r="AW23" s="183"/>
      <c r="AX23" s="162"/>
      <c r="AY23" s="150"/>
      <c r="AZ23" s="150"/>
      <c r="BA23" s="139"/>
      <c r="BB23" s="139"/>
      <c r="BC23" s="530"/>
      <c r="BD23" s="151"/>
      <c r="BE23" s="147"/>
      <c r="BF23" s="196">
        <f t="shared" si="11"/>
        <v>0</v>
      </c>
      <c r="BG23" s="149">
        <f t="shared" si="12"/>
        <v>0</v>
      </c>
      <c r="BH23" s="148"/>
      <c r="BI23" s="149"/>
      <c r="BJ23" s="123"/>
      <c r="BK23" s="123"/>
      <c r="BL23" s="123"/>
      <c r="BM23" s="122"/>
      <c r="BN23" s="152"/>
      <c r="BO23" s="201">
        <f t="shared" si="13"/>
        <v>0</v>
      </c>
      <c r="BP23" s="158"/>
      <c r="BQ23" s="159"/>
      <c r="BR23" s="196"/>
      <c r="BS23" s="149"/>
      <c r="BT23" s="148"/>
      <c r="BU23" s="149"/>
      <c r="BV23" s="160"/>
      <c r="BW23" s="161"/>
      <c r="BX23" s="196"/>
      <c r="BY23" s="149"/>
      <c r="BZ23" s="148"/>
      <c r="CA23" s="149"/>
      <c r="CB23" s="149"/>
      <c r="CC23" s="149"/>
      <c r="CD23" s="149"/>
    </row>
    <row r="24" spans="1:82" ht="18.5" x14ac:dyDescent="0.45">
      <c r="A24" s="145"/>
      <c r="B24" s="162"/>
      <c r="C24" s="122"/>
      <c r="D24" s="96" t="str">
        <f t="shared" si="14"/>
        <v/>
      </c>
      <c r="E24" s="506"/>
      <c r="F24" s="146"/>
      <c r="G24" s="146"/>
      <c r="H24" s="130"/>
      <c r="I24" s="296"/>
      <c r="J24" s="181"/>
      <c r="K24" s="217"/>
      <c r="L24" s="529"/>
      <c r="M24" s="529"/>
      <c r="N24" s="139"/>
      <c r="O24" s="308"/>
      <c r="P24" s="308"/>
      <c r="Q24" s="308"/>
      <c r="R24" s="308"/>
      <c r="S24" s="308"/>
      <c r="T24" s="308">
        <f t="shared" si="5"/>
        <v>0</v>
      </c>
      <c r="U24" s="308">
        <f t="shared" si="9"/>
        <v>0</v>
      </c>
      <c r="V24" s="308">
        <v>0</v>
      </c>
      <c r="W24" s="308"/>
      <c r="X24" s="308"/>
      <c r="Y24" s="308"/>
      <c r="Z24" s="308"/>
      <c r="AA24" s="308"/>
      <c r="AB24" s="308"/>
      <c r="AC24" s="200"/>
      <c r="AD24" s="139"/>
      <c r="AE24" s="162"/>
      <c r="AF24" s="139"/>
      <c r="AG24" s="162"/>
      <c r="AH24" s="122"/>
      <c r="AI24" s="122"/>
      <c r="AJ24" s="122"/>
      <c r="AK24" s="122"/>
      <c r="AL24" s="164">
        <f t="shared" si="10"/>
        <v>0</v>
      </c>
      <c r="AM24" s="122"/>
      <c r="AN24" s="122"/>
      <c r="AO24" s="147"/>
      <c r="AP24" s="158"/>
      <c r="AQ24" s="310">
        <f t="shared" si="15"/>
        <v>0</v>
      </c>
      <c r="AR24" s="196" t="str">
        <f>IFERROR(IF(OR(AP24=338,AP24=340,AP24=341,AP24=342,AP24="342A",AP24="342B"),PorcenRet(AP24,AT24,AU24),INDEX(PORCENTAJEBUSCAR,MATCH(AP24,CódigoRET,0),4)*1),"")</f>
        <v/>
      </c>
      <c r="AS24" s="149">
        <f t="shared" si="7"/>
        <v>0</v>
      </c>
      <c r="AT24" s="148"/>
      <c r="AU24" s="149"/>
      <c r="AV24" s="191"/>
      <c r="AW24" s="183"/>
      <c r="AX24" s="162"/>
      <c r="AY24" s="150"/>
      <c r="AZ24" s="150"/>
      <c r="BA24" s="139"/>
      <c r="BB24" s="139"/>
      <c r="BC24" s="530"/>
      <c r="BD24" s="151"/>
      <c r="BE24" s="147"/>
      <c r="BF24" s="196">
        <f t="shared" si="11"/>
        <v>0</v>
      </c>
      <c r="BG24" s="149">
        <f t="shared" si="12"/>
        <v>0</v>
      </c>
      <c r="BH24" s="148"/>
      <c r="BI24" s="149"/>
      <c r="BJ24" s="123"/>
      <c r="BK24" s="123"/>
      <c r="BL24" s="123"/>
      <c r="BM24" s="122"/>
      <c r="BN24" s="152"/>
      <c r="BO24" s="201">
        <f t="shared" si="13"/>
        <v>0</v>
      </c>
      <c r="BP24" s="158"/>
      <c r="BQ24" s="159"/>
      <c r="BR24" s="196"/>
      <c r="BS24" s="149"/>
      <c r="BT24" s="148"/>
      <c r="BU24" s="149"/>
      <c r="BV24" s="160"/>
      <c r="BW24" s="161"/>
      <c r="BX24" s="196"/>
      <c r="BY24" s="149"/>
      <c r="BZ24" s="148"/>
      <c r="CA24" s="149"/>
      <c r="CB24" s="149"/>
      <c r="CC24" s="149"/>
      <c r="CD24" s="149"/>
    </row>
    <row r="25" spans="1:82" ht="18.5" x14ac:dyDescent="0.45">
      <c r="A25" s="145"/>
      <c r="B25" s="162"/>
      <c r="C25" s="122"/>
      <c r="D25" s="96" t="str">
        <f t="shared" si="14"/>
        <v/>
      </c>
      <c r="E25" s="506"/>
      <c r="F25" s="146"/>
      <c r="G25" s="146"/>
      <c r="H25" s="130"/>
      <c r="I25" s="296"/>
      <c r="J25" s="181"/>
      <c r="K25" s="217"/>
      <c r="L25" s="529"/>
      <c r="M25" s="529"/>
      <c r="N25" s="139"/>
      <c r="O25" s="308"/>
      <c r="P25" s="308"/>
      <c r="Q25" s="308"/>
      <c r="R25" s="308"/>
      <c r="S25" s="308"/>
      <c r="T25" s="308">
        <f t="shared" si="5"/>
        <v>0</v>
      </c>
      <c r="U25" s="308">
        <f t="shared" si="9"/>
        <v>0</v>
      </c>
      <c r="V25" s="308">
        <v>0</v>
      </c>
      <c r="W25" s="308"/>
      <c r="X25" s="308"/>
      <c r="Y25" s="308"/>
      <c r="Z25" s="308"/>
      <c r="AA25" s="308"/>
      <c r="AB25" s="308"/>
      <c r="AC25" s="200"/>
      <c r="AD25" s="139"/>
      <c r="AE25" s="162"/>
      <c r="AF25" s="139"/>
      <c r="AG25" s="162"/>
      <c r="AH25" s="122"/>
      <c r="AI25" s="122"/>
      <c r="AJ25" s="122"/>
      <c r="AK25" s="122"/>
      <c r="AL25" s="164">
        <f t="shared" si="10"/>
        <v>0</v>
      </c>
      <c r="AM25" s="122"/>
      <c r="AN25" s="122"/>
      <c r="AO25" s="147"/>
      <c r="AP25" s="158"/>
      <c r="AQ25" s="310">
        <f t="shared" si="15"/>
        <v>0</v>
      </c>
      <c r="AR25" s="196" t="str">
        <f>IFERROR(IF(OR(AP25=338,AP25=340,AP25=341,AP25=342,AP25="342A",AP25="342B"),PorcenRet(AP25,AT25,AU25),INDEX(PORCENTAJEBUSCAR,MATCH(AP25,CódigoRET,0),4)*1),"")</f>
        <v/>
      </c>
      <c r="AS25" s="149">
        <f t="shared" si="7"/>
        <v>0</v>
      </c>
      <c r="AT25" s="148"/>
      <c r="AU25" s="149"/>
      <c r="AV25" s="191"/>
      <c r="AW25" s="183"/>
      <c r="AX25" s="162"/>
      <c r="AY25" s="150"/>
      <c r="AZ25" s="150"/>
      <c r="BA25" s="139"/>
      <c r="BB25" s="139"/>
      <c r="BC25" s="530"/>
      <c r="BD25" s="151"/>
      <c r="BE25" s="147"/>
      <c r="BF25" s="196">
        <f t="shared" si="11"/>
        <v>0</v>
      </c>
      <c r="BG25" s="149">
        <f t="shared" si="12"/>
        <v>0</v>
      </c>
      <c r="BH25" s="148"/>
      <c r="BI25" s="149"/>
      <c r="BJ25" s="123"/>
      <c r="BK25" s="123"/>
      <c r="BL25" s="123"/>
      <c r="BM25" s="122"/>
      <c r="BN25" s="152"/>
      <c r="BO25" s="201">
        <f t="shared" si="13"/>
        <v>0</v>
      </c>
      <c r="BP25" s="158"/>
      <c r="BQ25" s="159"/>
      <c r="BR25" s="196"/>
      <c r="BS25" s="149"/>
      <c r="BT25" s="148"/>
      <c r="BU25" s="149"/>
      <c r="BV25" s="160"/>
      <c r="BW25" s="161"/>
      <c r="BX25" s="196"/>
      <c r="BY25" s="149"/>
      <c r="BZ25" s="148"/>
      <c r="CA25" s="149"/>
      <c r="CB25" s="149"/>
      <c r="CC25" s="149"/>
      <c r="CD25" s="149"/>
    </row>
    <row r="26" spans="1:82" ht="18.5" x14ac:dyDescent="0.45">
      <c r="A26" s="145"/>
      <c r="B26" s="162"/>
      <c r="C26" s="122"/>
      <c r="D26" s="96" t="str">
        <f t="shared" si="14"/>
        <v/>
      </c>
      <c r="E26" s="506"/>
      <c r="F26" s="146"/>
      <c r="G26" s="146"/>
      <c r="H26" s="11"/>
      <c r="I26" s="296"/>
      <c r="J26" s="181"/>
      <c r="K26" s="217"/>
      <c r="L26" s="529"/>
      <c r="M26" s="529"/>
      <c r="N26" s="139"/>
      <c r="O26" s="308"/>
      <c r="P26" s="308"/>
      <c r="Q26" s="308"/>
      <c r="R26" s="308"/>
      <c r="S26" s="308"/>
      <c r="T26" s="308">
        <f t="shared" si="5"/>
        <v>0</v>
      </c>
      <c r="U26" s="308">
        <f t="shared" si="9"/>
        <v>0</v>
      </c>
      <c r="V26" s="308">
        <v>0</v>
      </c>
      <c r="W26" s="308"/>
      <c r="X26" s="308"/>
      <c r="Y26" s="308"/>
      <c r="Z26" s="308"/>
      <c r="AA26" s="308"/>
      <c r="AB26" s="308"/>
      <c r="AC26" s="200"/>
      <c r="AD26" s="139"/>
      <c r="AE26" s="162"/>
      <c r="AF26" s="139"/>
      <c r="AG26" s="162"/>
      <c r="AH26" s="122"/>
      <c r="AI26" s="122"/>
      <c r="AJ26" s="122"/>
      <c r="AK26" s="122"/>
      <c r="AL26" s="164">
        <f t="shared" si="10"/>
        <v>0</v>
      </c>
      <c r="AM26" s="122"/>
      <c r="AN26" s="122"/>
      <c r="AO26" s="147"/>
      <c r="AP26" s="158"/>
      <c r="AQ26" s="310">
        <f t="shared" si="15"/>
        <v>0</v>
      </c>
      <c r="AR26" s="196" t="str">
        <f>IFERROR(IF(OR(AP26=338,AP26=340,AP26=341,AP26=342,AP26="342A",AP26="342B"),PorcenRet(AP26,AT26,AU26),INDEX(PORCENTAJEBUSCAR,MATCH(AP26,CódigoRET,0),4)*1),"")</f>
        <v/>
      </c>
      <c r="AS26" s="149">
        <f t="shared" si="7"/>
        <v>0</v>
      </c>
      <c r="AT26" s="148"/>
      <c r="AU26" s="149"/>
      <c r="AV26" s="191"/>
      <c r="AW26" s="183"/>
      <c r="AX26" s="162"/>
      <c r="AY26" s="150"/>
      <c r="AZ26" s="150"/>
      <c r="BA26" s="139"/>
      <c r="BB26" s="139"/>
      <c r="BC26" s="530"/>
      <c r="BD26" s="151"/>
      <c r="BE26" s="147"/>
      <c r="BF26" s="196">
        <f t="shared" si="11"/>
        <v>0</v>
      </c>
      <c r="BG26" s="149">
        <f t="shared" si="12"/>
        <v>0</v>
      </c>
      <c r="BH26" s="148"/>
      <c r="BI26" s="149"/>
      <c r="BJ26" s="123"/>
      <c r="BK26" s="123"/>
      <c r="BL26" s="123"/>
      <c r="BM26" s="122"/>
      <c r="BN26" s="152"/>
      <c r="BO26" s="201">
        <f t="shared" si="13"/>
        <v>0</v>
      </c>
      <c r="BP26" s="158"/>
      <c r="BQ26" s="159"/>
      <c r="BR26" s="196"/>
      <c r="BS26" s="149"/>
      <c r="BT26" s="148"/>
      <c r="BU26" s="149"/>
      <c r="BV26" s="160"/>
      <c r="BW26" s="161"/>
      <c r="BX26" s="196"/>
      <c r="BY26" s="149"/>
      <c r="BZ26" s="148"/>
      <c r="CA26" s="149"/>
      <c r="CB26" s="149"/>
      <c r="CC26" s="149"/>
      <c r="CD26" s="149"/>
    </row>
    <row r="27" spans="1:82" ht="18.5" x14ac:dyDescent="0.45">
      <c r="A27" s="145"/>
      <c r="B27" s="162"/>
      <c r="C27" s="122"/>
      <c r="D27" s="96" t="str">
        <f t="shared" si="14"/>
        <v/>
      </c>
      <c r="E27" s="506"/>
      <c r="F27" s="146"/>
      <c r="G27" s="146"/>
      <c r="H27" s="130"/>
      <c r="I27" s="296"/>
      <c r="J27" s="181"/>
      <c r="K27" s="217"/>
      <c r="L27" s="529"/>
      <c r="M27" s="529"/>
      <c r="N27" s="139"/>
      <c r="O27" s="308"/>
      <c r="P27" s="308"/>
      <c r="Q27" s="308"/>
      <c r="R27" s="308"/>
      <c r="S27" s="308"/>
      <c r="T27" s="308">
        <f t="shared" si="5"/>
        <v>0</v>
      </c>
      <c r="U27" s="308">
        <f t="shared" si="9"/>
        <v>0</v>
      </c>
      <c r="V27" s="308">
        <v>0</v>
      </c>
      <c r="W27" s="308"/>
      <c r="X27" s="308"/>
      <c r="Y27" s="308"/>
      <c r="Z27" s="308"/>
      <c r="AA27" s="308"/>
      <c r="AB27" s="308"/>
      <c r="AC27" s="200"/>
      <c r="AD27" s="139"/>
      <c r="AE27" s="162"/>
      <c r="AF27" s="139"/>
      <c r="AG27" s="162"/>
      <c r="AH27" s="122"/>
      <c r="AI27" s="122"/>
      <c r="AJ27" s="122"/>
      <c r="AK27" s="122"/>
      <c r="AL27" s="164">
        <f t="shared" si="10"/>
        <v>0</v>
      </c>
      <c r="AM27" s="122"/>
      <c r="AN27" s="122"/>
      <c r="AO27" s="147"/>
      <c r="AP27" s="158"/>
      <c r="AQ27" s="310">
        <f t="shared" si="15"/>
        <v>0</v>
      </c>
      <c r="AR27" s="196" t="str">
        <f>IFERROR(IF(OR(AP27=338,AP27=340,AP27=341,AP27=342,AP27="342A",AP27="342B"),PorcenRet(AP27,AT27,AU27),INDEX(PORCENTAJEBUSCAR,MATCH(AP27,CódigoRET,0),4)*1),"")</f>
        <v/>
      </c>
      <c r="AS27" s="149">
        <f t="shared" si="7"/>
        <v>0</v>
      </c>
      <c r="AT27" s="148"/>
      <c r="AU27" s="149"/>
      <c r="AV27" s="191"/>
      <c r="AW27" s="183"/>
      <c r="AX27" s="162"/>
      <c r="AY27" s="150"/>
      <c r="AZ27" s="150"/>
      <c r="BA27" s="139"/>
      <c r="BB27" s="139"/>
      <c r="BC27" s="530"/>
      <c r="BD27" s="151"/>
      <c r="BE27" s="147"/>
      <c r="BF27" s="196">
        <f t="shared" si="11"/>
        <v>0</v>
      </c>
      <c r="BG27" s="149">
        <f t="shared" si="12"/>
        <v>0</v>
      </c>
      <c r="BH27" s="148"/>
      <c r="BI27" s="149"/>
      <c r="BJ27" s="123"/>
      <c r="BK27" s="123"/>
      <c r="BL27" s="123"/>
      <c r="BM27" s="122"/>
      <c r="BN27" s="152"/>
      <c r="BO27" s="201">
        <f t="shared" si="13"/>
        <v>0</v>
      </c>
      <c r="BP27" s="158"/>
      <c r="BQ27" s="159"/>
      <c r="BR27" s="196"/>
      <c r="BS27" s="149"/>
      <c r="BT27" s="148"/>
      <c r="BU27" s="149"/>
      <c r="BV27" s="160"/>
      <c r="BW27" s="161"/>
      <c r="BX27" s="196"/>
      <c r="BY27" s="149"/>
      <c r="BZ27" s="148"/>
      <c r="CA27" s="149"/>
      <c r="CB27" s="149"/>
      <c r="CC27" s="149"/>
      <c r="CD27" s="149"/>
    </row>
    <row r="28" spans="1:82" ht="18.5" x14ac:dyDescent="0.45">
      <c r="A28" s="145"/>
      <c r="B28" s="162"/>
      <c r="C28" s="122"/>
      <c r="D28" s="96" t="str">
        <f t="shared" si="14"/>
        <v/>
      </c>
      <c r="E28" s="506"/>
      <c r="F28" s="146"/>
      <c r="G28" s="146"/>
      <c r="H28" s="130"/>
      <c r="I28" s="296"/>
      <c r="J28" s="181"/>
      <c r="K28" s="217"/>
      <c r="L28" s="529"/>
      <c r="M28" s="529"/>
      <c r="N28" s="139"/>
      <c r="O28" s="308"/>
      <c r="P28" s="308"/>
      <c r="Q28" s="308"/>
      <c r="R28" s="308"/>
      <c r="S28" s="308"/>
      <c r="T28" s="308">
        <f t="shared" si="5"/>
        <v>0</v>
      </c>
      <c r="U28" s="308">
        <f t="shared" si="9"/>
        <v>0</v>
      </c>
      <c r="V28" s="308">
        <v>0</v>
      </c>
      <c r="W28" s="308"/>
      <c r="X28" s="308"/>
      <c r="Y28" s="308"/>
      <c r="Z28" s="308"/>
      <c r="AA28" s="308"/>
      <c r="AB28" s="308"/>
      <c r="AC28" s="200"/>
      <c r="AD28" s="139"/>
      <c r="AE28" s="162"/>
      <c r="AF28" s="139"/>
      <c r="AG28" s="162"/>
      <c r="AH28" s="122"/>
      <c r="AI28" s="122"/>
      <c r="AJ28" s="122"/>
      <c r="AK28" s="122"/>
      <c r="AL28" s="164">
        <f t="shared" si="10"/>
        <v>0</v>
      </c>
      <c r="AM28" s="122"/>
      <c r="AN28" s="122"/>
      <c r="AO28" s="147"/>
      <c r="AP28" s="158"/>
      <c r="AQ28" s="310">
        <f t="shared" si="15"/>
        <v>0</v>
      </c>
      <c r="AR28" s="196" t="str">
        <f>IFERROR(IF(OR(AP28=338,AP28=340,AP28=341,AP28=342,AP28="342A",AP28="342B"),PorcenRet(AP28,AT28,AU28),INDEX(PORCENTAJEBUSCAR,MATCH(AP28,CódigoRET,0),4)*1),"")</f>
        <v/>
      </c>
      <c r="AS28" s="149">
        <f t="shared" si="7"/>
        <v>0</v>
      </c>
      <c r="AT28" s="148"/>
      <c r="AU28" s="149"/>
      <c r="AV28" s="191"/>
      <c r="AW28" s="183"/>
      <c r="AX28" s="162"/>
      <c r="AY28" s="150"/>
      <c r="AZ28" s="150"/>
      <c r="BA28" s="139"/>
      <c r="BB28" s="139"/>
      <c r="BC28" s="530"/>
      <c r="BD28" s="151"/>
      <c r="BE28" s="147"/>
      <c r="BF28" s="196">
        <f t="shared" si="11"/>
        <v>0</v>
      </c>
      <c r="BG28" s="149">
        <f t="shared" si="12"/>
        <v>0</v>
      </c>
      <c r="BH28" s="148"/>
      <c r="BI28" s="149"/>
      <c r="BJ28" s="123"/>
      <c r="BK28" s="123"/>
      <c r="BL28" s="123"/>
      <c r="BM28" s="122"/>
      <c r="BN28" s="152"/>
      <c r="BO28" s="201">
        <f t="shared" si="13"/>
        <v>0</v>
      </c>
      <c r="BP28" s="158"/>
      <c r="BQ28" s="159"/>
      <c r="BR28" s="196"/>
      <c r="BS28" s="149"/>
      <c r="BT28" s="148"/>
      <c r="BU28" s="149"/>
      <c r="BV28" s="160"/>
      <c r="BW28" s="161"/>
      <c r="BX28" s="196"/>
      <c r="BY28" s="149"/>
      <c r="BZ28" s="148"/>
      <c r="CA28" s="149"/>
      <c r="CB28" s="149"/>
      <c r="CC28" s="149"/>
      <c r="CD28" s="149"/>
    </row>
    <row r="29" spans="1:82" ht="18.5" x14ac:dyDescent="0.45">
      <c r="A29" s="145"/>
      <c r="B29" s="162"/>
      <c r="C29" s="122"/>
      <c r="D29" s="96" t="str">
        <f t="shared" si="14"/>
        <v/>
      </c>
      <c r="E29" s="506"/>
      <c r="F29" s="146"/>
      <c r="G29" s="146"/>
      <c r="H29" s="11"/>
      <c r="I29" s="296"/>
      <c r="J29" s="181"/>
      <c r="K29" s="217"/>
      <c r="L29" s="529"/>
      <c r="M29" s="529"/>
      <c r="N29" s="139"/>
      <c r="O29" s="308"/>
      <c r="P29" s="308"/>
      <c r="Q29" s="308"/>
      <c r="R29" s="308"/>
      <c r="S29" s="308"/>
      <c r="T29" s="308">
        <f t="shared" si="5"/>
        <v>0</v>
      </c>
      <c r="U29" s="308">
        <f t="shared" si="9"/>
        <v>0</v>
      </c>
      <c r="V29" s="308">
        <v>0</v>
      </c>
      <c r="W29" s="308"/>
      <c r="X29" s="308"/>
      <c r="Y29" s="308"/>
      <c r="Z29" s="308"/>
      <c r="AA29" s="308"/>
      <c r="AB29" s="308"/>
      <c r="AC29" s="200"/>
      <c r="AD29" s="139"/>
      <c r="AE29" s="162"/>
      <c r="AF29" s="139"/>
      <c r="AG29" s="162"/>
      <c r="AH29" s="122"/>
      <c r="AI29" s="122"/>
      <c r="AJ29" s="122"/>
      <c r="AK29" s="122"/>
      <c r="AL29" s="164">
        <f t="shared" si="10"/>
        <v>0</v>
      </c>
      <c r="AM29" s="122"/>
      <c r="AN29" s="122"/>
      <c r="AO29" s="147"/>
      <c r="AP29" s="158"/>
      <c r="AQ29" s="310">
        <f t="shared" si="15"/>
        <v>0</v>
      </c>
      <c r="AR29" s="196" t="str">
        <f>IFERROR(IF(OR(AP29=338,AP29=340,AP29=341,AP29=342,AP29="342A",AP29="342B"),PorcenRet(AP29,AT29,AU29),INDEX(PORCENTAJEBUSCAR,MATCH(AP29,CódigoRET,0),4)*1),"")</f>
        <v/>
      </c>
      <c r="AS29" s="149">
        <f t="shared" si="7"/>
        <v>0</v>
      </c>
      <c r="AT29" s="148"/>
      <c r="AU29" s="149"/>
      <c r="AV29" s="191"/>
      <c r="AW29" s="183"/>
      <c r="AX29" s="162"/>
      <c r="AY29" s="150"/>
      <c r="AZ29" s="150"/>
      <c r="BA29" s="139"/>
      <c r="BB29" s="139"/>
      <c r="BC29" s="530"/>
      <c r="BD29" s="151"/>
      <c r="BE29" s="147"/>
      <c r="BF29" s="196">
        <f t="shared" si="11"/>
        <v>0</v>
      </c>
      <c r="BG29" s="149">
        <f t="shared" si="12"/>
        <v>0</v>
      </c>
      <c r="BH29" s="148"/>
      <c r="BI29" s="149"/>
      <c r="BJ29" s="123"/>
      <c r="BK29" s="123"/>
      <c r="BL29" s="123"/>
      <c r="BM29" s="122"/>
      <c r="BN29" s="152"/>
      <c r="BO29" s="201">
        <f t="shared" si="13"/>
        <v>0</v>
      </c>
      <c r="BP29" s="158"/>
      <c r="BQ29" s="159"/>
      <c r="BR29" s="196"/>
      <c r="BS29" s="149"/>
      <c r="BT29" s="148"/>
      <c r="BU29" s="149"/>
      <c r="BV29" s="160"/>
      <c r="BW29" s="161"/>
      <c r="BX29" s="196"/>
      <c r="BY29" s="149"/>
      <c r="BZ29" s="148"/>
      <c r="CA29" s="149"/>
      <c r="CB29" s="149"/>
      <c r="CC29" s="149"/>
      <c r="CD29" s="149"/>
    </row>
    <row r="30" spans="1:82" ht="18.5" x14ac:dyDescent="0.45">
      <c r="A30" s="145"/>
      <c r="B30" s="162"/>
      <c r="C30" s="122"/>
      <c r="D30" s="96" t="str">
        <f t="shared" si="14"/>
        <v/>
      </c>
      <c r="E30" s="506"/>
      <c r="F30" s="146"/>
      <c r="G30" s="146"/>
      <c r="H30" s="130"/>
      <c r="I30" s="296"/>
      <c r="J30" s="181"/>
      <c r="K30" s="217"/>
      <c r="L30" s="529"/>
      <c r="M30" s="529"/>
      <c r="N30" s="139"/>
      <c r="O30" s="308"/>
      <c r="P30" s="308"/>
      <c r="Q30" s="308"/>
      <c r="R30" s="308"/>
      <c r="S30" s="308"/>
      <c r="T30" s="308">
        <f t="shared" si="5"/>
        <v>0</v>
      </c>
      <c r="U30" s="308">
        <f t="shared" si="9"/>
        <v>0</v>
      </c>
      <c r="V30" s="308">
        <v>0</v>
      </c>
      <c r="W30" s="308"/>
      <c r="X30" s="308"/>
      <c r="Y30" s="308"/>
      <c r="Z30" s="308"/>
      <c r="AA30" s="308"/>
      <c r="AB30" s="308"/>
      <c r="AC30" s="200"/>
      <c r="AD30" s="139"/>
      <c r="AE30" s="162"/>
      <c r="AF30" s="139"/>
      <c r="AG30" s="162"/>
      <c r="AH30" s="122"/>
      <c r="AI30" s="122"/>
      <c r="AJ30" s="122"/>
      <c r="AK30" s="122"/>
      <c r="AL30" s="164">
        <f t="shared" si="10"/>
        <v>0</v>
      </c>
      <c r="AM30" s="122"/>
      <c r="AN30" s="122"/>
      <c r="AO30" s="147"/>
      <c r="AP30" s="158"/>
      <c r="AQ30" s="310">
        <f t="shared" si="15"/>
        <v>0</v>
      </c>
      <c r="AR30" s="196" t="str">
        <f>IFERROR(IF(OR(AP30=338,AP30=340,AP30=341,AP30=342,AP30="342A",AP30="342B"),PorcenRet(AP30,AT30,AU30),INDEX(PORCENTAJEBUSCAR,MATCH(AP30,CódigoRET,0),4)*1),"")</f>
        <v/>
      </c>
      <c r="AS30" s="149">
        <f t="shared" si="7"/>
        <v>0</v>
      </c>
      <c r="AT30" s="148"/>
      <c r="AU30" s="149"/>
      <c r="AV30" s="191"/>
      <c r="AW30" s="183"/>
      <c r="AX30" s="162"/>
      <c r="AY30" s="150"/>
      <c r="AZ30" s="150"/>
      <c r="BA30" s="139"/>
      <c r="BB30" s="139"/>
      <c r="BC30" s="530"/>
      <c r="BD30" s="151"/>
      <c r="BE30" s="147"/>
      <c r="BF30" s="196">
        <f t="shared" si="11"/>
        <v>0</v>
      </c>
      <c r="BG30" s="149">
        <f t="shared" si="12"/>
        <v>0</v>
      </c>
      <c r="BH30" s="148"/>
      <c r="BI30" s="149"/>
      <c r="BJ30" s="123"/>
      <c r="BK30" s="123"/>
      <c r="BL30" s="123"/>
      <c r="BM30" s="122"/>
      <c r="BN30" s="152"/>
      <c r="BO30" s="201">
        <f t="shared" si="13"/>
        <v>0</v>
      </c>
      <c r="BP30" s="158"/>
      <c r="BQ30" s="159"/>
      <c r="BR30" s="196"/>
      <c r="BS30" s="149"/>
      <c r="BT30" s="148"/>
      <c r="BU30" s="149"/>
      <c r="BV30" s="160"/>
      <c r="BW30" s="161"/>
      <c r="BX30" s="196"/>
      <c r="BY30" s="149"/>
      <c r="BZ30" s="148"/>
      <c r="CA30" s="149"/>
      <c r="CB30" s="149"/>
      <c r="CC30" s="149"/>
      <c r="CD30" s="149"/>
    </row>
    <row r="31" spans="1:82" ht="18.5" x14ac:dyDescent="0.45">
      <c r="A31" s="145"/>
      <c r="B31" s="162"/>
      <c r="C31" s="122"/>
      <c r="D31" s="96" t="str">
        <f t="shared" si="14"/>
        <v/>
      </c>
      <c r="E31" s="506"/>
      <c r="F31" s="146"/>
      <c r="G31" s="146"/>
      <c r="H31" s="130"/>
      <c r="I31" s="296"/>
      <c r="J31" s="181"/>
      <c r="K31" s="217"/>
      <c r="L31" s="529"/>
      <c r="M31" s="529"/>
      <c r="N31" s="139"/>
      <c r="O31" s="308"/>
      <c r="P31" s="308"/>
      <c r="Q31" s="308"/>
      <c r="R31" s="308"/>
      <c r="S31" s="308"/>
      <c r="T31" s="308">
        <f t="shared" si="5"/>
        <v>0</v>
      </c>
      <c r="U31" s="308">
        <f t="shared" si="9"/>
        <v>0</v>
      </c>
      <c r="V31" s="308">
        <v>0</v>
      </c>
      <c r="W31" s="308"/>
      <c r="X31" s="308"/>
      <c r="Y31" s="308"/>
      <c r="Z31" s="308"/>
      <c r="AA31" s="308"/>
      <c r="AB31" s="308"/>
      <c r="AC31" s="200"/>
      <c r="AD31" s="139"/>
      <c r="AE31" s="162"/>
      <c r="AF31" s="139"/>
      <c r="AG31" s="162"/>
      <c r="AH31" s="122"/>
      <c r="AI31" s="122"/>
      <c r="AJ31" s="122"/>
      <c r="AK31" s="122"/>
      <c r="AL31" s="164">
        <f t="shared" si="10"/>
        <v>0</v>
      </c>
      <c r="AM31" s="122"/>
      <c r="AN31" s="122"/>
      <c r="AO31" s="147"/>
      <c r="AP31" s="158"/>
      <c r="AQ31" s="310">
        <f t="shared" si="15"/>
        <v>0</v>
      </c>
      <c r="AR31" s="196" t="str">
        <f>IFERROR(IF(OR(AP31=338,AP31=340,AP31=341,AP31=342,AP31="342A",AP31="342B"),PorcenRet(AP31,AT31,AU31),INDEX(PORCENTAJEBUSCAR,MATCH(AP31,CódigoRET,0),4)*1),"")</f>
        <v/>
      </c>
      <c r="AS31" s="149">
        <f t="shared" si="7"/>
        <v>0</v>
      </c>
      <c r="AT31" s="148"/>
      <c r="AU31" s="149"/>
      <c r="AV31" s="191"/>
      <c r="AW31" s="183"/>
      <c r="AX31" s="162"/>
      <c r="AY31" s="150"/>
      <c r="AZ31" s="150"/>
      <c r="BA31" s="139"/>
      <c r="BB31" s="139"/>
      <c r="BC31" s="530"/>
      <c r="BD31" s="151"/>
      <c r="BE31" s="147"/>
      <c r="BF31" s="196">
        <f t="shared" si="11"/>
        <v>0</v>
      </c>
      <c r="BG31" s="149">
        <f t="shared" si="12"/>
        <v>0</v>
      </c>
      <c r="BH31" s="148"/>
      <c r="BI31" s="149"/>
      <c r="BJ31" s="123"/>
      <c r="BK31" s="123"/>
      <c r="BL31" s="123"/>
      <c r="BM31" s="122"/>
      <c r="BN31" s="152"/>
      <c r="BO31" s="201">
        <f t="shared" si="13"/>
        <v>0</v>
      </c>
      <c r="BP31" s="158"/>
      <c r="BQ31" s="159"/>
      <c r="BR31" s="196"/>
      <c r="BS31" s="149"/>
      <c r="BT31" s="148"/>
      <c r="BU31" s="149"/>
      <c r="BV31" s="160"/>
      <c r="BW31" s="161"/>
      <c r="BX31" s="196"/>
      <c r="BY31" s="149"/>
      <c r="BZ31" s="148"/>
      <c r="CA31" s="149"/>
      <c r="CB31" s="149"/>
      <c r="CC31" s="149"/>
      <c r="CD31" s="149"/>
    </row>
    <row r="32" spans="1:82" ht="18.5" x14ac:dyDescent="0.45">
      <c r="A32" s="145"/>
      <c r="B32" s="162"/>
      <c r="C32" s="122"/>
      <c r="D32" s="96" t="str">
        <f t="shared" si="14"/>
        <v/>
      </c>
      <c r="E32" s="506"/>
      <c r="F32" s="146"/>
      <c r="G32" s="146"/>
      <c r="H32" s="130"/>
      <c r="I32" s="296"/>
      <c r="J32" s="181"/>
      <c r="K32" s="217"/>
      <c r="L32" s="529"/>
      <c r="M32" s="529"/>
      <c r="N32" s="139"/>
      <c r="O32" s="308"/>
      <c r="P32" s="308"/>
      <c r="Q32" s="308"/>
      <c r="R32" s="308"/>
      <c r="S32" s="308"/>
      <c r="T32" s="308">
        <f t="shared" si="5"/>
        <v>0</v>
      </c>
      <c r="U32" s="308">
        <f t="shared" si="9"/>
        <v>0</v>
      </c>
      <c r="V32" s="308">
        <v>0</v>
      </c>
      <c r="W32" s="308"/>
      <c r="X32" s="308"/>
      <c r="Y32" s="308"/>
      <c r="Z32" s="308"/>
      <c r="AA32" s="308"/>
      <c r="AB32" s="308"/>
      <c r="AC32" s="200"/>
      <c r="AD32" s="139"/>
      <c r="AE32" s="162"/>
      <c r="AF32" s="139"/>
      <c r="AG32" s="162"/>
      <c r="AH32" s="122"/>
      <c r="AI32" s="122"/>
      <c r="AJ32" s="122"/>
      <c r="AK32" s="122"/>
      <c r="AL32" s="164">
        <f t="shared" si="10"/>
        <v>0</v>
      </c>
      <c r="AM32" s="122"/>
      <c r="AN32" s="122"/>
      <c r="AO32" s="147"/>
      <c r="AP32" s="158"/>
      <c r="AQ32" s="310">
        <f t="shared" si="15"/>
        <v>0</v>
      </c>
      <c r="AR32" s="196" t="str">
        <f>IFERROR(IF(OR(AP32=338,AP32=340,AP32=341,AP32=342,AP32="342A",AP32="342B"),PorcenRet(AP32,AT32,AU32),INDEX(PORCENTAJEBUSCAR,MATCH(AP32,CódigoRET,0),4)*1),"")</f>
        <v/>
      </c>
      <c r="AS32" s="149">
        <f t="shared" si="7"/>
        <v>0</v>
      </c>
      <c r="AT32" s="148"/>
      <c r="AU32" s="149"/>
      <c r="AV32" s="191"/>
      <c r="AW32" s="183"/>
      <c r="AX32" s="162"/>
      <c r="AY32" s="150"/>
      <c r="AZ32" s="150"/>
      <c r="BA32" s="139"/>
      <c r="BB32" s="139"/>
      <c r="BC32" s="530"/>
      <c r="BD32" s="151"/>
      <c r="BE32" s="147"/>
      <c r="BF32" s="196">
        <f t="shared" si="11"/>
        <v>0</v>
      </c>
      <c r="BG32" s="149">
        <f t="shared" si="12"/>
        <v>0</v>
      </c>
      <c r="BH32" s="148"/>
      <c r="BI32" s="149"/>
      <c r="BJ32" s="123"/>
      <c r="BK32" s="123"/>
      <c r="BL32" s="123"/>
      <c r="BM32" s="122"/>
      <c r="BN32" s="152"/>
      <c r="BO32" s="201">
        <f t="shared" si="13"/>
        <v>0</v>
      </c>
      <c r="BP32" s="158"/>
      <c r="BQ32" s="159"/>
      <c r="BR32" s="196"/>
      <c r="BS32" s="149"/>
      <c r="BT32" s="148"/>
      <c r="BU32" s="149"/>
      <c r="BV32" s="160"/>
      <c r="BW32" s="161"/>
      <c r="BX32" s="196"/>
      <c r="BY32" s="149"/>
      <c r="BZ32" s="148"/>
      <c r="CA32" s="149"/>
      <c r="CB32" s="149"/>
      <c r="CC32" s="149"/>
      <c r="CD32" s="149"/>
    </row>
    <row r="33" spans="1:82" ht="18.5" x14ac:dyDescent="0.45">
      <c r="A33" s="145"/>
      <c r="B33" s="162"/>
      <c r="C33" s="122"/>
      <c r="D33" s="96" t="str">
        <f t="shared" si="14"/>
        <v/>
      </c>
      <c r="E33" s="506"/>
      <c r="F33" s="146"/>
      <c r="G33" s="146"/>
      <c r="H33" s="130"/>
      <c r="I33" s="296"/>
      <c r="J33" s="181"/>
      <c r="K33" s="217"/>
      <c r="L33" s="529"/>
      <c r="M33" s="529"/>
      <c r="N33" s="139"/>
      <c r="O33" s="308"/>
      <c r="P33" s="308"/>
      <c r="Q33" s="308"/>
      <c r="R33" s="308"/>
      <c r="S33" s="308"/>
      <c r="T33" s="308">
        <f t="shared" si="5"/>
        <v>0</v>
      </c>
      <c r="U33" s="308">
        <f t="shared" si="9"/>
        <v>0</v>
      </c>
      <c r="V33" s="308">
        <v>0</v>
      </c>
      <c r="W33" s="308"/>
      <c r="X33" s="308"/>
      <c r="Y33" s="308"/>
      <c r="Z33" s="308"/>
      <c r="AA33" s="308"/>
      <c r="AB33" s="308"/>
      <c r="AC33" s="200"/>
      <c r="AD33" s="139"/>
      <c r="AE33" s="162"/>
      <c r="AF33" s="139"/>
      <c r="AG33" s="162"/>
      <c r="AH33" s="122"/>
      <c r="AI33" s="122"/>
      <c r="AJ33" s="122"/>
      <c r="AK33" s="122"/>
      <c r="AL33" s="164">
        <f t="shared" si="10"/>
        <v>0</v>
      </c>
      <c r="AM33" s="122"/>
      <c r="AN33" s="122"/>
      <c r="AO33" s="147"/>
      <c r="AP33" s="158"/>
      <c r="AQ33" s="310">
        <f t="shared" si="15"/>
        <v>0</v>
      </c>
      <c r="AR33" s="196" t="str">
        <f>IFERROR(IF(OR(AP33=338,AP33=340,AP33=341,AP33=342,AP33="342A",AP33="342B"),PorcenRet(AP33,AT33,AU33),INDEX(PORCENTAJEBUSCAR,MATCH(AP33,CódigoRET,0),4)*1),"")</f>
        <v/>
      </c>
      <c r="AS33" s="149">
        <f t="shared" si="7"/>
        <v>0</v>
      </c>
      <c r="AT33" s="148"/>
      <c r="AU33" s="149"/>
      <c r="AV33" s="191"/>
      <c r="AW33" s="183"/>
      <c r="AX33" s="162"/>
      <c r="AY33" s="150"/>
      <c r="AZ33" s="150"/>
      <c r="BA33" s="139"/>
      <c r="BB33" s="139"/>
      <c r="BC33" s="530"/>
      <c r="BD33" s="151"/>
      <c r="BE33" s="147"/>
      <c r="BF33" s="196">
        <f t="shared" si="11"/>
        <v>0</v>
      </c>
      <c r="BG33" s="149">
        <f t="shared" si="12"/>
        <v>0</v>
      </c>
      <c r="BH33" s="148"/>
      <c r="BI33" s="149"/>
      <c r="BJ33" s="123"/>
      <c r="BK33" s="123"/>
      <c r="BL33" s="123"/>
      <c r="BM33" s="122"/>
      <c r="BN33" s="152"/>
      <c r="BO33" s="201">
        <f t="shared" si="13"/>
        <v>0</v>
      </c>
      <c r="BP33" s="158"/>
      <c r="BQ33" s="159"/>
      <c r="BR33" s="196"/>
      <c r="BS33" s="149"/>
      <c r="BT33" s="148"/>
      <c r="BU33" s="149"/>
      <c r="BV33" s="160"/>
      <c r="BW33" s="161"/>
      <c r="BX33" s="196"/>
      <c r="BY33" s="149"/>
      <c r="BZ33" s="148"/>
      <c r="CA33" s="149"/>
      <c r="CB33" s="149"/>
      <c r="CC33" s="149"/>
      <c r="CD33" s="149"/>
    </row>
    <row r="34" spans="1:82" ht="18.5" x14ac:dyDescent="0.45">
      <c r="A34" s="145"/>
      <c r="B34" s="162"/>
      <c r="C34" s="122"/>
      <c r="D34" s="96" t="str">
        <f t="shared" si="14"/>
        <v/>
      </c>
      <c r="E34" s="506"/>
      <c r="F34" s="146"/>
      <c r="G34" s="146"/>
      <c r="H34" s="11"/>
      <c r="I34" s="296"/>
      <c r="J34" s="181"/>
      <c r="K34" s="217"/>
      <c r="L34" s="529"/>
      <c r="M34" s="529"/>
      <c r="N34" s="139"/>
      <c r="O34" s="308"/>
      <c r="P34" s="308"/>
      <c r="Q34" s="308"/>
      <c r="R34" s="308"/>
      <c r="S34" s="308"/>
      <c r="T34" s="308">
        <f t="shared" si="5"/>
        <v>0</v>
      </c>
      <c r="U34" s="308">
        <f t="shared" si="9"/>
        <v>0</v>
      </c>
      <c r="V34" s="308">
        <v>0</v>
      </c>
      <c r="W34" s="308"/>
      <c r="X34" s="308"/>
      <c r="Y34" s="308"/>
      <c r="Z34" s="308"/>
      <c r="AA34" s="308"/>
      <c r="AB34" s="308"/>
      <c r="AC34" s="200"/>
      <c r="AD34" s="139"/>
      <c r="AE34" s="162"/>
      <c r="AF34" s="139"/>
      <c r="AG34" s="162"/>
      <c r="AH34" s="122"/>
      <c r="AI34" s="122"/>
      <c r="AJ34" s="122"/>
      <c r="AK34" s="122"/>
      <c r="AL34" s="164">
        <f t="shared" si="10"/>
        <v>0</v>
      </c>
      <c r="AM34" s="122"/>
      <c r="AN34" s="122"/>
      <c r="AO34" s="147"/>
      <c r="AP34" s="158"/>
      <c r="AQ34" s="310">
        <f t="shared" si="15"/>
        <v>0</v>
      </c>
      <c r="AR34" s="196" t="str">
        <f>IFERROR(IF(OR(AP34=338,AP34=340,AP34=341,AP34=342,AP34="342A",AP34="342B"),PorcenRet(AP34,AT34,AU34),INDEX(PORCENTAJEBUSCAR,MATCH(AP34,CódigoRET,0),4)*1),"")</f>
        <v/>
      </c>
      <c r="AS34" s="149">
        <f t="shared" si="7"/>
        <v>0</v>
      </c>
      <c r="AT34" s="148"/>
      <c r="AU34" s="149"/>
      <c r="AV34" s="191"/>
      <c r="AW34" s="183"/>
      <c r="AX34" s="162"/>
      <c r="AY34" s="150"/>
      <c r="AZ34" s="150"/>
      <c r="BA34" s="139"/>
      <c r="BB34" s="139"/>
      <c r="BC34" s="530"/>
      <c r="BD34" s="151"/>
      <c r="BE34" s="147"/>
      <c r="BF34" s="196">
        <f t="shared" si="11"/>
        <v>0</v>
      </c>
      <c r="BG34" s="149">
        <f t="shared" si="12"/>
        <v>0</v>
      </c>
      <c r="BH34" s="148"/>
      <c r="BI34" s="149"/>
      <c r="BJ34" s="123"/>
      <c r="BK34" s="123"/>
      <c r="BL34" s="123"/>
      <c r="BM34" s="122"/>
      <c r="BN34" s="152"/>
      <c r="BO34" s="201">
        <f t="shared" si="13"/>
        <v>0</v>
      </c>
      <c r="BP34" s="158"/>
      <c r="BQ34" s="159"/>
      <c r="BR34" s="196"/>
      <c r="BS34" s="149"/>
      <c r="BT34" s="148"/>
      <c r="BU34" s="149"/>
      <c r="BV34" s="160"/>
      <c r="BW34" s="161"/>
      <c r="BX34" s="196"/>
      <c r="BY34" s="149"/>
      <c r="BZ34" s="148"/>
      <c r="CA34" s="149"/>
      <c r="CB34" s="149"/>
      <c r="CC34" s="149"/>
      <c r="CD34" s="149"/>
    </row>
    <row r="35" spans="1:82" ht="18.5" x14ac:dyDescent="0.45">
      <c r="A35" s="145"/>
      <c r="B35" s="162"/>
      <c r="C35" s="122"/>
      <c r="D35" s="96" t="str">
        <f t="shared" si="14"/>
        <v/>
      </c>
      <c r="E35" s="506"/>
      <c r="F35" s="146"/>
      <c r="G35" s="146"/>
      <c r="H35" s="130"/>
      <c r="I35" s="296"/>
      <c r="J35" s="181"/>
      <c r="K35" s="217"/>
      <c r="L35" s="529"/>
      <c r="M35" s="529"/>
      <c r="N35" s="139"/>
      <c r="O35" s="308"/>
      <c r="P35" s="308"/>
      <c r="Q35" s="308"/>
      <c r="R35" s="308"/>
      <c r="S35" s="308"/>
      <c r="T35" s="308">
        <f t="shared" si="5"/>
        <v>0</v>
      </c>
      <c r="U35" s="308">
        <f t="shared" si="9"/>
        <v>0</v>
      </c>
      <c r="V35" s="308">
        <v>0</v>
      </c>
      <c r="W35" s="308"/>
      <c r="X35" s="308"/>
      <c r="Y35" s="308"/>
      <c r="Z35" s="308"/>
      <c r="AA35" s="308"/>
      <c r="AB35" s="308"/>
      <c r="AC35" s="200"/>
      <c r="AD35" s="139"/>
      <c r="AE35" s="162"/>
      <c r="AF35" s="139"/>
      <c r="AG35" s="162"/>
      <c r="AH35" s="122"/>
      <c r="AI35" s="122"/>
      <c r="AJ35" s="122"/>
      <c r="AK35" s="122"/>
      <c r="AL35" s="164">
        <f t="shared" si="10"/>
        <v>0</v>
      </c>
      <c r="AM35" s="122"/>
      <c r="AN35" s="122"/>
      <c r="AO35" s="147"/>
      <c r="AP35" s="158"/>
      <c r="AQ35" s="310">
        <f t="shared" si="15"/>
        <v>0</v>
      </c>
      <c r="AR35" s="196" t="str">
        <f>IFERROR(IF(OR(AP35=338,AP35=340,AP35=341,AP35=342,AP35="342A",AP35="342B"),PorcenRet(AP35,AT35,AU35),INDEX(PORCENTAJEBUSCAR,MATCH(AP35,CódigoRET,0),4)*1),"")</f>
        <v/>
      </c>
      <c r="AS35" s="149">
        <f t="shared" si="7"/>
        <v>0</v>
      </c>
      <c r="AT35" s="148"/>
      <c r="AU35" s="149"/>
      <c r="AV35" s="191"/>
      <c r="AW35" s="183"/>
      <c r="AX35" s="162"/>
      <c r="AY35" s="150"/>
      <c r="AZ35" s="150"/>
      <c r="BA35" s="139"/>
      <c r="BB35" s="139"/>
      <c r="BC35" s="530"/>
      <c r="BD35" s="151"/>
      <c r="BE35" s="147"/>
      <c r="BF35" s="196">
        <f t="shared" si="11"/>
        <v>0</v>
      </c>
      <c r="BG35" s="149">
        <f t="shared" si="12"/>
        <v>0</v>
      </c>
      <c r="BH35" s="148"/>
      <c r="BI35" s="149"/>
      <c r="BJ35" s="123"/>
      <c r="BK35" s="123"/>
      <c r="BL35" s="123"/>
      <c r="BM35" s="122"/>
      <c r="BN35" s="152"/>
      <c r="BO35" s="201">
        <f t="shared" si="13"/>
        <v>0</v>
      </c>
      <c r="BP35" s="158"/>
      <c r="BQ35" s="159"/>
      <c r="BR35" s="196"/>
      <c r="BS35" s="149"/>
      <c r="BT35" s="148"/>
      <c r="BU35" s="149"/>
      <c r="BV35" s="160"/>
      <c r="BW35" s="161"/>
      <c r="BX35" s="196"/>
      <c r="BY35" s="149"/>
      <c r="BZ35" s="148"/>
      <c r="CA35" s="149"/>
      <c r="CB35" s="149"/>
      <c r="CC35" s="149"/>
      <c r="CD35" s="149"/>
    </row>
    <row r="36" spans="1:82" ht="18.5" x14ac:dyDescent="0.45">
      <c r="A36" s="145"/>
      <c r="B36" s="162"/>
      <c r="C36" s="122"/>
      <c r="D36" s="96" t="str">
        <f t="shared" si="14"/>
        <v/>
      </c>
      <c r="E36" s="506"/>
      <c r="F36" s="146"/>
      <c r="G36" s="146"/>
      <c r="H36" s="130"/>
      <c r="I36" s="296"/>
      <c r="J36" s="181"/>
      <c r="K36" s="217"/>
      <c r="L36" s="529"/>
      <c r="M36" s="529"/>
      <c r="N36" s="139"/>
      <c r="O36" s="308"/>
      <c r="P36" s="308"/>
      <c r="Q36" s="308"/>
      <c r="R36" s="308"/>
      <c r="S36" s="308"/>
      <c r="T36" s="308">
        <f t="shared" si="5"/>
        <v>0</v>
      </c>
      <c r="U36" s="308">
        <f t="shared" si="9"/>
        <v>0</v>
      </c>
      <c r="V36" s="308">
        <v>0</v>
      </c>
      <c r="W36" s="308"/>
      <c r="X36" s="308"/>
      <c r="Y36" s="308"/>
      <c r="Z36" s="308"/>
      <c r="AA36" s="308"/>
      <c r="AB36" s="308"/>
      <c r="AC36" s="200"/>
      <c r="AD36" s="139"/>
      <c r="AE36" s="162"/>
      <c r="AF36" s="139"/>
      <c r="AG36" s="162"/>
      <c r="AH36" s="122"/>
      <c r="AI36" s="122"/>
      <c r="AJ36" s="122"/>
      <c r="AK36" s="122"/>
      <c r="AL36" s="164">
        <f t="shared" si="10"/>
        <v>0</v>
      </c>
      <c r="AM36" s="122"/>
      <c r="AN36" s="122"/>
      <c r="AO36" s="147"/>
      <c r="AP36" s="158"/>
      <c r="AQ36" s="310">
        <f t="shared" si="15"/>
        <v>0</v>
      </c>
      <c r="AR36" s="196" t="str">
        <f>IFERROR(IF(OR(AP36=338,AP36=340,AP36=341,AP36=342,AP36="342A",AP36="342B"),PorcenRet(AP36,AT36,AU36),INDEX(PORCENTAJEBUSCAR,MATCH(AP36,CódigoRET,0),4)*1),"")</f>
        <v/>
      </c>
      <c r="AS36" s="149">
        <f t="shared" si="7"/>
        <v>0</v>
      </c>
      <c r="AT36" s="148"/>
      <c r="AU36" s="149"/>
      <c r="AV36" s="191"/>
      <c r="AW36" s="183"/>
      <c r="AX36" s="162"/>
      <c r="AY36" s="150"/>
      <c r="AZ36" s="150"/>
      <c r="BA36" s="139"/>
      <c r="BB36" s="139"/>
      <c r="BC36" s="530"/>
      <c r="BD36" s="151"/>
      <c r="BE36" s="147"/>
      <c r="BF36" s="196">
        <f t="shared" si="11"/>
        <v>0</v>
      </c>
      <c r="BG36" s="149">
        <f t="shared" si="12"/>
        <v>0</v>
      </c>
      <c r="BH36" s="148"/>
      <c r="BI36" s="149"/>
      <c r="BJ36" s="123"/>
      <c r="BK36" s="123"/>
      <c r="BL36" s="123"/>
      <c r="BM36" s="122"/>
      <c r="BN36" s="152"/>
      <c r="BO36" s="201">
        <f t="shared" si="13"/>
        <v>0</v>
      </c>
      <c r="BP36" s="158"/>
      <c r="BQ36" s="159"/>
      <c r="BR36" s="196"/>
      <c r="BS36" s="149"/>
      <c r="BT36" s="148"/>
      <c r="BU36" s="149"/>
      <c r="BV36" s="160"/>
      <c r="BW36" s="161"/>
      <c r="BX36" s="196"/>
      <c r="BY36" s="149"/>
      <c r="BZ36" s="148"/>
      <c r="CA36" s="149"/>
      <c r="CB36" s="149"/>
      <c r="CC36" s="149"/>
      <c r="CD36" s="149"/>
    </row>
    <row r="37" spans="1:82" ht="18.5" x14ac:dyDescent="0.45">
      <c r="A37" s="145"/>
      <c r="B37" s="162"/>
      <c r="C37" s="122"/>
      <c r="D37" s="96" t="str">
        <f t="shared" si="14"/>
        <v/>
      </c>
      <c r="E37" s="506"/>
      <c r="F37" s="146"/>
      <c r="G37" s="146"/>
      <c r="H37" s="130"/>
      <c r="I37" s="296"/>
      <c r="J37" s="181"/>
      <c r="K37" s="217"/>
      <c r="L37" s="529"/>
      <c r="M37" s="529"/>
      <c r="N37" s="139"/>
      <c r="O37" s="308"/>
      <c r="P37" s="308"/>
      <c r="Q37" s="308"/>
      <c r="R37" s="308"/>
      <c r="S37" s="308"/>
      <c r="T37" s="308">
        <f t="shared" si="5"/>
        <v>0</v>
      </c>
      <c r="U37" s="308">
        <f t="shared" si="9"/>
        <v>0</v>
      </c>
      <c r="V37" s="308">
        <v>0</v>
      </c>
      <c r="W37" s="308"/>
      <c r="X37" s="308"/>
      <c r="Y37" s="308"/>
      <c r="Z37" s="308"/>
      <c r="AA37" s="308"/>
      <c r="AB37" s="308"/>
      <c r="AC37" s="200"/>
      <c r="AD37" s="139"/>
      <c r="AE37" s="162"/>
      <c r="AF37" s="139"/>
      <c r="AG37" s="162"/>
      <c r="AH37" s="122"/>
      <c r="AI37" s="122"/>
      <c r="AJ37" s="122"/>
      <c r="AK37" s="122"/>
      <c r="AL37" s="164">
        <f t="shared" si="10"/>
        <v>0</v>
      </c>
      <c r="AM37" s="122"/>
      <c r="AN37" s="122"/>
      <c r="AO37" s="147"/>
      <c r="AP37" s="158"/>
      <c r="AQ37" s="310">
        <f t="shared" si="15"/>
        <v>0</v>
      </c>
      <c r="AR37" s="196" t="str">
        <f>IFERROR(IF(OR(AP37=338,AP37=340,AP37=341,AP37=342,AP37="342A",AP37="342B"),PorcenRet(AP37,AT37,AU37),INDEX(PORCENTAJEBUSCAR,MATCH(AP37,CódigoRET,0),4)*1),"")</f>
        <v/>
      </c>
      <c r="AS37" s="149">
        <f t="shared" si="7"/>
        <v>0</v>
      </c>
      <c r="AT37" s="148"/>
      <c r="AU37" s="149"/>
      <c r="AV37" s="191"/>
      <c r="AW37" s="183"/>
      <c r="AX37" s="162"/>
      <c r="AY37" s="150"/>
      <c r="AZ37" s="150"/>
      <c r="BA37" s="139"/>
      <c r="BB37" s="139"/>
      <c r="BC37" s="530"/>
      <c r="BD37" s="151"/>
      <c r="BE37" s="147"/>
      <c r="BF37" s="196">
        <f t="shared" si="11"/>
        <v>0</v>
      </c>
      <c r="BG37" s="149">
        <f t="shared" si="12"/>
        <v>0</v>
      </c>
      <c r="BH37" s="148"/>
      <c r="BI37" s="149"/>
      <c r="BJ37" s="123"/>
      <c r="BK37" s="123"/>
      <c r="BL37" s="123"/>
      <c r="BM37" s="122"/>
      <c r="BN37" s="152"/>
      <c r="BO37" s="201">
        <f t="shared" si="13"/>
        <v>0</v>
      </c>
      <c r="BP37" s="158"/>
      <c r="BQ37" s="159"/>
      <c r="BR37" s="196"/>
      <c r="BS37" s="149"/>
      <c r="BT37" s="148"/>
      <c r="BU37" s="149"/>
      <c r="BV37" s="160"/>
      <c r="BW37" s="161"/>
      <c r="BX37" s="196"/>
      <c r="BY37" s="149"/>
      <c r="BZ37" s="148"/>
      <c r="CA37" s="149"/>
      <c r="CB37" s="149"/>
      <c r="CC37" s="149"/>
      <c r="CD37" s="149"/>
    </row>
    <row r="38" spans="1:82" ht="18.5" x14ac:dyDescent="0.45">
      <c r="A38" s="145"/>
      <c r="B38" s="162"/>
      <c r="C38" s="122"/>
      <c r="D38" s="96" t="str">
        <f t="shared" si="14"/>
        <v/>
      </c>
      <c r="E38" s="506"/>
      <c r="F38" s="146"/>
      <c r="G38" s="146"/>
      <c r="H38" s="130"/>
      <c r="I38" s="296"/>
      <c r="J38" s="181"/>
      <c r="K38" s="217"/>
      <c r="L38" s="529"/>
      <c r="M38" s="529"/>
      <c r="N38" s="139"/>
      <c r="O38" s="308"/>
      <c r="P38" s="308"/>
      <c r="Q38" s="308"/>
      <c r="R38" s="308"/>
      <c r="S38" s="308"/>
      <c r="T38" s="308">
        <f t="shared" si="5"/>
        <v>0</v>
      </c>
      <c r="U38" s="308">
        <f t="shared" si="9"/>
        <v>0</v>
      </c>
      <c r="V38" s="308">
        <v>0</v>
      </c>
      <c r="W38" s="308"/>
      <c r="X38" s="308"/>
      <c r="Y38" s="308"/>
      <c r="Z38" s="308"/>
      <c r="AA38" s="308"/>
      <c r="AB38" s="308"/>
      <c r="AC38" s="200"/>
      <c r="AD38" s="139"/>
      <c r="AE38" s="162"/>
      <c r="AF38" s="139"/>
      <c r="AG38" s="162"/>
      <c r="AH38" s="122"/>
      <c r="AI38" s="122"/>
      <c r="AJ38" s="122"/>
      <c r="AK38" s="122"/>
      <c r="AL38" s="164">
        <f t="shared" si="10"/>
        <v>0</v>
      </c>
      <c r="AM38" s="122"/>
      <c r="AN38" s="122"/>
      <c r="AO38" s="147"/>
      <c r="AP38" s="158"/>
      <c r="AQ38" s="310">
        <f t="shared" si="15"/>
        <v>0</v>
      </c>
      <c r="AR38" s="196" t="str">
        <f>IFERROR(IF(OR(AP38=338,AP38=340,AP38=341,AP38=342,AP38="342A",AP38="342B"),PorcenRet(AP38,AT38,AU38),INDEX(PORCENTAJEBUSCAR,MATCH(AP38,CódigoRET,0),4)*1),"")</f>
        <v/>
      </c>
      <c r="AS38" s="149">
        <f t="shared" si="7"/>
        <v>0</v>
      </c>
      <c r="AT38" s="148"/>
      <c r="AU38" s="149"/>
      <c r="AV38" s="191"/>
      <c r="AW38" s="183"/>
      <c r="AX38" s="162"/>
      <c r="AY38" s="150"/>
      <c r="AZ38" s="150"/>
      <c r="BA38" s="139"/>
      <c r="BB38" s="139"/>
      <c r="BC38" s="530"/>
      <c r="BD38" s="151"/>
      <c r="BE38" s="147"/>
      <c r="BF38" s="196">
        <f t="shared" si="11"/>
        <v>0</v>
      </c>
      <c r="BG38" s="149">
        <f t="shared" si="12"/>
        <v>0</v>
      </c>
      <c r="BH38" s="148"/>
      <c r="BI38" s="149"/>
      <c r="BJ38" s="123"/>
      <c r="BK38" s="123"/>
      <c r="BL38" s="123"/>
      <c r="BM38" s="122"/>
      <c r="BN38" s="152"/>
      <c r="BO38" s="201">
        <f t="shared" si="13"/>
        <v>0</v>
      </c>
      <c r="BP38" s="158"/>
      <c r="BQ38" s="159"/>
      <c r="BR38" s="196"/>
      <c r="BS38" s="149"/>
      <c r="BT38" s="148"/>
      <c r="BU38" s="149"/>
      <c r="BV38" s="160"/>
      <c r="BW38" s="161"/>
      <c r="BX38" s="196"/>
      <c r="BY38" s="149"/>
      <c r="BZ38" s="148"/>
      <c r="CA38" s="149"/>
      <c r="CB38" s="149"/>
      <c r="CC38" s="149"/>
      <c r="CD38" s="149"/>
    </row>
    <row r="39" spans="1:82" ht="18.5" x14ac:dyDescent="0.45">
      <c r="A39" s="145"/>
      <c r="B39" s="162"/>
      <c r="C39" s="122"/>
      <c r="D39" s="96" t="str">
        <f t="shared" si="14"/>
        <v/>
      </c>
      <c r="E39" s="506"/>
      <c r="F39" s="146"/>
      <c r="G39" s="146"/>
      <c r="H39" s="130"/>
      <c r="I39" s="296"/>
      <c r="J39" s="181"/>
      <c r="K39" s="217"/>
      <c r="L39" s="529"/>
      <c r="M39" s="529"/>
      <c r="N39" s="139"/>
      <c r="O39" s="308"/>
      <c r="P39" s="308"/>
      <c r="Q39" s="308"/>
      <c r="R39" s="308"/>
      <c r="S39" s="308"/>
      <c r="T39" s="308">
        <f t="shared" si="5"/>
        <v>0</v>
      </c>
      <c r="U39" s="308">
        <f t="shared" si="9"/>
        <v>0</v>
      </c>
      <c r="V39" s="308">
        <v>0</v>
      </c>
      <c r="W39" s="308"/>
      <c r="X39" s="308"/>
      <c r="Y39" s="308"/>
      <c r="Z39" s="308"/>
      <c r="AA39" s="308"/>
      <c r="AB39" s="308"/>
      <c r="AC39" s="200"/>
      <c r="AD39" s="139"/>
      <c r="AE39" s="162"/>
      <c r="AF39" s="139"/>
      <c r="AG39" s="162"/>
      <c r="AH39" s="122"/>
      <c r="AI39" s="122"/>
      <c r="AJ39" s="122"/>
      <c r="AK39" s="122"/>
      <c r="AL39" s="164">
        <f t="shared" si="10"/>
        <v>0</v>
      </c>
      <c r="AM39" s="122"/>
      <c r="AN39" s="122"/>
      <c r="AO39" s="147"/>
      <c r="AP39" s="158"/>
      <c r="AQ39" s="310">
        <f t="shared" si="15"/>
        <v>0</v>
      </c>
      <c r="AR39" s="196" t="str">
        <f>IFERROR(IF(OR(AP39=338,AP39=340,AP39=341,AP39=342,AP39="342A",AP39="342B"),PorcenRet(AP39,AT39,AU39),INDEX(PORCENTAJEBUSCAR,MATCH(AP39,CódigoRET,0),4)*1),"")</f>
        <v/>
      </c>
      <c r="AS39" s="149">
        <f t="shared" si="7"/>
        <v>0</v>
      </c>
      <c r="AT39" s="148"/>
      <c r="AU39" s="149"/>
      <c r="AV39" s="191"/>
      <c r="AW39" s="183"/>
      <c r="AX39" s="162"/>
      <c r="AY39" s="150"/>
      <c r="AZ39" s="150"/>
      <c r="BA39" s="139"/>
      <c r="BB39" s="139"/>
      <c r="BC39" s="530"/>
      <c r="BD39" s="151"/>
      <c r="BE39" s="147"/>
      <c r="BF39" s="196">
        <f t="shared" si="11"/>
        <v>0</v>
      </c>
      <c r="BG39" s="149">
        <f t="shared" si="12"/>
        <v>0</v>
      </c>
      <c r="BH39" s="148"/>
      <c r="BI39" s="149"/>
      <c r="BJ39" s="123"/>
      <c r="BK39" s="123"/>
      <c r="BL39" s="123"/>
      <c r="BM39" s="122"/>
      <c r="BN39" s="152"/>
      <c r="BO39" s="201">
        <f t="shared" si="13"/>
        <v>0</v>
      </c>
      <c r="BP39" s="158"/>
      <c r="BQ39" s="159"/>
      <c r="BR39" s="196"/>
      <c r="BS39" s="149"/>
      <c r="BT39" s="148"/>
      <c r="BU39" s="149"/>
      <c r="BV39" s="160"/>
      <c r="BW39" s="161"/>
      <c r="BX39" s="196"/>
      <c r="BY39" s="149"/>
      <c r="BZ39" s="148"/>
      <c r="CA39" s="149"/>
      <c r="CB39" s="149"/>
      <c r="CC39" s="149"/>
      <c r="CD39" s="149"/>
    </row>
    <row r="40" spans="1:82" ht="18.5" x14ac:dyDescent="0.45">
      <c r="A40" s="145"/>
      <c r="B40" s="162"/>
      <c r="C40" s="122"/>
      <c r="D40" s="96" t="str">
        <f t="shared" si="14"/>
        <v/>
      </c>
      <c r="E40" s="506"/>
      <c r="F40" s="146"/>
      <c r="G40" s="146"/>
      <c r="H40" s="130"/>
      <c r="I40" s="296"/>
      <c r="J40" s="181"/>
      <c r="K40" s="217"/>
      <c r="L40" s="529"/>
      <c r="M40" s="529"/>
      <c r="N40" s="139"/>
      <c r="O40" s="308"/>
      <c r="P40" s="308"/>
      <c r="Q40" s="308"/>
      <c r="R40" s="308"/>
      <c r="S40" s="308"/>
      <c r="T40" s="308">
        <f t="shared" si="5"/>
        <v>0</v>
      </c>
      <c r="U40" s="308">
        <f t="shared" si="9"/>
        <v>0</v>
      </c>
      <c r="V40" s="308">
        <v>0</v>
      </c>
      <c r="W40" s="308"/>
      <c r="X40" s="308"/>
      <c r="Y40" s="308"/>
      <c r="Z40" s="308"/>
      <c r="AA40" s="308"/>
      <c r="AB40" s="308"/>
      <c r="AC40" s="200"/>
      <c r="AD40" s="139"/>
      <c r="AE40" s="162"/>
      <c r="AF40" s="139"/>
      <c r="AG40" s="162"/>
      <c r="AH40" s="122"/>
      <c r="AI40" s="122"/>
      <c r="AJ40" s="122"/>
      <c r="AK40" s="122"/>
      <c r="AL40" s="164">
        <f t="shared" si="10"/>
        <v>0</v>
      </c>
      <c r="AM40" s="122"/>
      <c r="AN40" s="122"/>
      <c r="AO40" s="147"/>
      <c r="AP40" s="158"/>
      <c r="AQ40" s="310">
        <f t="shared" si="15"/>
        <v>0</v>
      </c>
      <c r="AR40" s="196" t="str">
        <f>IFERROR(IF(OR(AP40=338,AP40=340,AP40=341,AP40=342,AP40="342A",AP40="342B"),PorcenRet(AP40,AT40,AU40),INDEX(PORCENTAJEBUSCAR,MATCH(AP40,CódigoRET,0),4)*1),"")</f>
        <v/>
      </c>
      <c r="AS40" s="149">
        <f t="shared" si="7"/>
        <v>0</v>
      </c>
      <c r="AT40" s="148"/>
      <c r="AU40" s="149"/>
      <c r="AV40" s="191"/>
      <c r="AW40" s="183"/>
      <c r="AX40" s="162"/>
      <c r="AY40" s="150"/>
      <c r="AZ40" s="150"/>
      <c r="BA40" s="139"/>
      <c r="BB40" s="139"/>
      <c r="BC40" s="530"/>
      <c r="BD40" s="151"/>
      <c r="BE40" s="147"/>
      <c r="BF40" s="196">
        <f t="shared" si="11"/>
        <v>0</v>
      </c>
      <c r="BG40" s="149">
        <f t="shared" si="12"/>
        <v>0</v>
      </c>
      <c r="BH40" s="148"/>
      <c r="BI40" s="149"/>
      <c r="BJ40" s="123"/>
      <c r="BK40" s="123"/>
      <c r="BL40" s="123"/>
      <c r="BM40" s="122"/>
      <c r="BN40" s="152"/>
      <c r="BO40" s="201">
        <f t="shared" si="13"/>
        <v>0</v>
      </c>
      <c r="BP40" s="158"/>
      <c r="BQ40" s="159"/>
      <c r="BR40" s="196"/>
      <c r="BS40" s="149"/>
      <c r="BT40" s="148"/>
      <c r="BU40" s="149"/>
      <c r="BV40" s="160"/>
      <c r="BW40" s="161"/>
      <c r="BX40" s="196"/>
      <c r="BY40" s="149"/>
      <c r="BZ40" s="148"/>
      <c r="CA40" s="149"/>
      <c r="CB40" s="149"/>
      <c r="CC40" s="149"/>
      <c r="CD40" s="149"/>
    </row>
    <row r="41" spans="1:82" ht="18.5" x14ac:dyDescent="0.45">
      <c r="A41" s="145"/>
      <c r="B41" s="162"/>
      <c r="C41" s="122"/>
      <c r="D41" s="96" t="str">
        <f t="shared" si="14"/>
        <v/>
      </c>
      <c r="E41" s="506"/>
      <c r="F41" s="146"/>
      <c r="G41" s="146"/>
      <c r="H41" s="130"/>
      <c r="I41" s="296"/>
      <c r="J41" s="181"/>
      <c r="K41" s="217"/>
      <c r="L41" s="529"/>
      <c r="M41" s="529"/>
      <c r="N41" s="139"/>
      <c r="O41" s="308"/>
      <c r="P41" s="308"/>
      <c r="Q41" s="308"/>
      <c r="R41" s="308"/>
      <c r="S41" s="308"/>
      <c r="T41" s="308">
        <f t="shared" si="5"/>
        <v>0</v>
      </c>
      <c r="U41" s="308">
        <f t="shared" si="9"/>
        <v>0</v>
      </c>
      <c r="V41" s="308">
        <v>0</v>
      </c>
      <c r="W41" s="308"/>
      <c r="X41" s="308"/>
      <c r="Y41" s="308"/>
      <c r="Z41" s="308"/>
      <c r="AA41" s="308"/>
      <c r="AB41" s="308"/>
      <c r="AC41" s="200"/>
      <c r="AD41" s="139"/>
      <c r="AE41" s="162"/>
      <c r="AF41" s="139"/>
      <c r="AG41" s="162"/>
      <c r="AH41" s="122"/>
      <c r="AI41" s="122"/>
      <c r="AJ41" s="122"/>
      <c r="AK41" s="122"/>
      <c r="AL41" s="164">
        <f t="shared" si="10"/>
        <v>0</v>
      </c>
      <c r="AM41" s="122"/>
      <c r="AN41" s="122"/>
      <c r="AO41" s="147"/>
      <c r="AP41" s="158"/>
      <c r="AQ41" s="310">
        <f t="shared" si="15"/>
        <v>0</v>
      </c>
      <c r="AR41" s="196" t="str">
        <f>IFERROR(IF(OR(AP41=338,AP41=340,AP41=341,AP41=342,AP41="342A",AP41="342B"),PorcenRet(AP41,AT41,AU41),INDEX(PORCENTAJEBUSCAR,MATCH(AP41,CódigoRET,0),4)*1),"")</f>
        <v/>
      </c>
      <c r="AS41" s="149">
        <f t="shared" si="7"/>
        <v>0</v>
      </c>
      <c r="AT41" s="148"/>
      <c r="AU41" s="149"/>
      <c r="AV41" s="191"/>
      <c r="AW41" s="183"/>
      <c r="AX41" s="162"/>
      <c r="AY41" s="150"/>
      <c r="AZ41" s="150"/>
      <c r="BA41" s="139"/>
      <c r="BB41" s="139"/>
      <c r="BC41" s="530"/>
      <c r="BD41" s="151"/>
      <c r="BE41" s="147"/>
      <c r="BF41" s="196">
        <f t="shared" si="11"/>
        <v>0</v>
      </c>
      <c r="BG41" s="149">
        <f t="shared" si="12"/>
        <v>0</v>
      </c>
      <c r="BH41" s="148"/>
      <c r="BI41" s="149"/>
      <c r="BJ41" s="123"/>
      <c r="BK41" s="123"/>
      <c r="BL41" s="123"/>
      <c r="BM41" s="122"/>
      <c r="BN41" s="152"/>
      <c r="BO41" s="201">
        <f t="shared" si="13"/>
        <v>0</v>
      </c>
      <c r="BP41" s="158"/>
      <c r="BQ41" s="159"/>
      <c r="BR41" s="196"/>
      <c r="BS41" s="149"/>
      <c r="BT41" s="148"/>
      <c r="BU41" s="149"/>
      <c r="BV41" s="160"/>
      <c r="BW41" s="161"/>
      <c r="BX41" s="196"/>
      <c r="BY41" s="149"/>
      <c r="BZ41" s="148"/>
      <c r="CA41" s="149"/>
      <c r="CB41" s="149"/>
      <c r="CC41" s="149"/>
      <c r="CD41" s="149"/>
    </row>
    <row r="42" spans="1:82" ht="18.5" x14ac:dyDescent="0.45">
      <c r="A42" s="145"/>
      <c r="B42" s="162"/>
      <c r="C42" s="122"/>
      <c r="D42" s="96" t="str">
        <f t="shared" si="14"/>
        <v/>
      </c>
      <c r="E42" s="506"/>
      <c r="F42" s="146"/>
      <c r="G42" s="146"/>
      <c r="H42" s="130"/>
      <c r="I42" s="296"/>
      <c r="J42" s="181"/>
      <c r="K42" s="217"/>
      <c r="L42" s="529"/>
      <c r="M42" s="529"/>
      <c r="N42" s="139"/>
      <c r="O42" s="308"/>
      <c r="P42" s="308"/>
      <c r="Q42" s="308"/>
      <c r="R42" s="308"/>
      <c r="S42" s="308"/>
      <c r="T42" s="308">
        <f t="shared" si="5"/>
        <v>0</v>
      </c>
      <c r="U42" s="308">
        <f t="shared" si="9"/>
        <v>0</v>
      </c>
      <c r="V42" s="308">
        <v>0</v>
      </c>
      <c r="W42" s="308"/>
      <c r="X42" s="308"/>
      <c r="Y42" s="308"/>
      <c r="Z42" s="308"/>
      <c r="AA42" s="308"/>
      <c r="AB42" s="308"/>
      <c r="AC42" s="200"/>
      <c r="AD42" s="139"/>
      <c r="AE42" s="162"/>
      <c r="AF42" s="139"/>
      <c r="AG42" s="162"/>
      <c r="AH42" s="122"/>
      <c r="AI42" s="122"/>
      <c r="AJ42" s="122"/>
      <c r="AK42" s="122"/>
      <c r="AL42" s="164">
        <f t="shared" si="10"/>
        <v>0</v>
      </c>
      <c r="AM42" s="122"/>
      <c r="AN42" s="122"/>
      <c r="AO42" s="147"/>
      <c r="AP42" s="158"/>
      <c r="AQ42" s="310">
        <f t="shared" si="15"/>
        <v>0</v>
      </c>
      <c r="AR42" s="196" t="str">
        <f>IFERROR(IF(OR(AP42=338,AP42=340,AP42=341,AP42=342,AP42="342A",AP42="342B"),PorcenRet(AP42,AT42,AU42),INDEX(PORCENTAJEBUSCAR,MATCH(AP42,CódigoRET,0),4)*1),"")</f>
        <v/>
      </c>
      <c r="AS42" s="149">
        <f t="shared" si="7"/>
        <v>0</v>
      </c>
      <c r="AT42" s="148"/>
      <c r="AU42" s="149"/>
      <c r="AV42" s="191"/>
      <c r="AW42" s="183"/>
      <c r="AX42" s="162"/>
      <c r="AY42" s="150"/>
      <c r="AZ42" s="150"/>
      <c r="BA42" s="139"/>
      <c r="BB42" s="139"/>
      <c r="BC42" s="530"/>
      <c r="BD42" s="151"/>
      <c r="BE42" s="147"/>
      <c r="BF42" s="196">
        <f t="shared" si="11"/>
        <v>0</v>
      </c>
      <c r="BG42" s="149">
        <f t="shared" si="12"/>
        <v>0</v>
      </c>
      <c r="BH42" s="148"/>
      <c r="BI42" s="149"/>
      <c r="BJ42" s="123"/>
      <c r="BK42" s="123"/>
      <c r="BL42" s="123"/>
      <c r="BM42" s="122"/>
      <c r="BN42" s="152"/>
      <c r="BO42" s="201">
        <f t="shared" si="13"/>
        <v>0</v>
      </c>
      <c r="BP42" s="158"/>
      <c r="BQ42" s="159"/>
      <c r="BR42" s="196"/>
      <c r="BS42" s="149"/>
      <c r="BT42" s="148"/>
      <c r="BU42" s="149"/>
      <c r="BV42" s="160"/>
      <c r="BW42" s="161"/>
      <c r="BX42" s="196"/>
      <c r="BY42" s="149"/>
      <c r="BZ42" s="148"/>
      <c r="CA42" s="149"/>
      <c r="CB42" s="149"/>
      <c r="CC42" s="149"/>
      <c r="CD42" s="149"/>
    </row>
    <row r="43" spans="1:82" ht="18.5" x14ac:dyDescent="0.45">
      <c r="A43" s="145"/>
      <c r="B43" s="162"/>
      <c r="C43" s="122"/>
      <c r="D43" s="96" t="str">
        <f t="shared" si="14"/>
        <v/>
      </c>
      <c r="E43" s="506"/>
      <c r="F43" s="146"/>
      <c r="G43" s="146"/>
      <c r="H43" s="130"/>
      <c r="I43" s="296"/>
      <c r="J43" s="181"/>
      <c r="K43" s="217"/>
      <c r="L43" s="529"/>
      <c r="M43" s="529"/>
      <c r="N43" s="139"/>
      <c r="O43" s="308"/>
      <c r="P43" s="308"/>
      <c r="Q43" s="308"/>
      <c r="R43" s="308"/>
      <c r="S43" s="308"/>
      <c r="T43" s="308">
        <f t="shared" si="5"/>
        <v>0</v>
      </c>
      <c r="U43" s="308">
        <f t="shared" si="9"/>
        <v>0</v>
      </c>
      <c r="V43" s="308">
        <v>0</v>
      </c>
      <c r="W43" s="308"/>
      <c r="X43" s="308"/>
      <c r="Y43" s="308"/>
      <c r="Z43" s="308"/>
      <c r="AA43" s="308"/>
      <c r="AB43" s="308"/>
      <c r="AC43" s="200"/>
      <c r="AD43" s="139"/>
      <c r="AE43" s="162"/>
      <c r="AF43" s="139"/>
      <c r="AG43" s="162"/>
      <c r="AH43" s="122"/>
      <c r="AI43" s="122"/>
      <c r="AJ43" s="122"/>
      <c r="AK43" s="122"/>
      <c r="AL43" s="164">
        <f t="shared" si="10"/>
        <v>0</v>
      </c>
      <c r="AM43" s="122"/>
      <c r="AN43" s="122"/>
      <c r="AO43" s="147"/>
      <c r="AP43" s="158"/>
      <c r="AQ43" s="310">
        <f t="shared" si="15"/>
        <v>0</v>
      </c>
      <c r="AR43" s="196" t="str">
        <f>IFERROR(IF(OR(AP43=338,AP43=340,AP43=341,AP43=342,AP43="342A",AP43="342B"),PorcenRet(AP43,AT43,AU43),INDEX(PORCENTAJEBUSCAR,MATCH(AP43,CódigoRET,0),4)*1),"")</f>
        <v/>
      </c>
      <c r="AS43" s="149">
        <f t="shared" si="7"/>
        <v>0</v>
      </c>
      <c r="AT43" s="148"/>
      <c r="AU43" s="149"/>
      <c r="AV43" s="191"/>
      <c r="AW43" s="183"/>
      <c r="AX43" s="162"/>
      <c r="AY43" s="150"/>
      <c r="AZ43" s="150"/>
      <c r="BA43" s="139"/>
      <c r="BB43" s="139"/>
      <c r="BC43" s="530"/>
      <c r="BD43" s="151"/>
      <c r="BE43" s="147"/>
      <c r="BF43" s="196">
        <f t="shared" si="11"/>
        <v>0</v>
      </c>
      <c r="BG43" s="149">
        <f t="shared" si="12"/>
        <v>0</v>
      </c>
      <c r="BH43" s="148"/>
      <c r="BI43" s="149"/>
      <c r="BJ43" s="123"/>
      <c r="BK43" s="123"/>
      <c r="BL43" s="123"/>
      <c r="BM43" s="122"/>
      <c r="BN43" s="152"/>
      <c r="BO43" s="201">
        <f t="shared" si="13"/>
        <v>0</v>
      </c>
      <c r="BP43" s="158"/>
      <c r="BQ43" s="159"/>
      <c r="BR43" s="196"/>
      <c r="BS43" s="149"/>
      <c r="BT43" s="148"/>
      <c r="BU43" s="149"/>
      <c r="BV43" s="160"/>
      <c r="BW43" s="161"/>
      <c r="BX43" s="196"/>
      <c r="BY43" s="149"/>
      <c r="BZ43" s="148"/>
      <c r="CA43" s="149"/>
      <c r="CB43" s="149"/>
      <c r="CC43" s="149"/>
      <c r="CD43" s="149"/>
    </row>
    <row r="44" spans="1:82" ht="18.5" x14ac:dyDescent="0.45">
      <c r="A44" s="145"/>
      <c r="B44" s="162"/>
      <c r="C44" s="122"/>
      <c r="D44" s="96" t="str">
        <f t="shared" si="14"/>
        <v/>
      </c>
      <c r="E44" s="506"/>
      <c r="F44" s="146"/>
      <c r="G44" s="146"/>
      <c r="H44" s="130"/>
      <c r="I44" s="296"/>
      <c r="J44" s="181"/>
      <c r="K44" s="217"/>
      <c r="L44" s="529"/>
      <c r="M44" s="529"/>
      <c r="N44" s="139"/>
      <c r="O44" s="308"/>
      <c r="P44" s="308"/>
      <c r="Q44" s="308"/>
      <c r="R44" s="308"/>
      <c r="S44" s="308"/>
      <c r="T44" s="308">
        <f t="shared" si="5"/>
        <v>0</v>
      </c>
      <c r="U44" s="308">
        <f t="shared" si="9"/>
        <v>0</v>
      </c>
      <c r="V44" s="308">
        <v>0</v>
      </c>
      <c r="W44" s="308"/>
      <c r="X44" s="308"/>
      <c r="Y44" s="308"/>
      <c r="Z44" s="308"/>
      <c r="AA44" s="308"/>
      <c r="AB44" s="308"/>
      <c r="AC44" s="200"/>
      <c r="AD44" s="139"/>
      <c r="AE44" s="162"/>
      <c r="AF44" s="139"/>
      <c r="AG44" s="162"/>
      <c r="AH44" s="122"/>
      <c r="AI44" s="122"/>
      <c r="AJ44" s="122"/>
      <c r="AK44" s="122"/>
      <c r="AL44" s="164">
        <f t="shared" si="10"/>
        <v>0</v>
      </c>
      <c r="AM44" s="122"/>
      <c r="AN44" s="122"/>
      <c r="AO44" s="147"/>
      <c r="AP44" s="158"/>
      <c r="AQ44" s="310">
        <f t="shared" si="15"/>
        <v>0</v>
      </c>
      <c r="AR44" s="196" t="str">
        <f>IFERROR(IF(OR(AP44=338,AP44=340,AP44=341,AP44=342,AP44="342A",AP44="342B"),PorcenRet(AP44,AT44,AU44),INDEX(PORCENTAJEBUSCAR,MATCH(AP44,CódigoRET,0),4)*1),"")</f>
        <v/>
      </c>
      <c r="AS44" s="149">
        <f t="shared" si="7"/>
        <v>0</v>
      </c>
      <c r="AT44" s="148"/>
      <c r="AU44" s="149"/>
      <c r="AV44" s="191"/>
      <c r="AW44" s="183"/>
      <c r="AX44" s="162"/>
      <c r="AY44" s="150"/>
      <c r="AZ44" s="150"/>
      <c r="BA44" s="139"/>
      <c r="BB44" s="139"/>
      <c r="BC44" s="530"/>
      <c r="BD44" s="151"/>
      <c r="BE44" s="147"/>
      <c r="BF44" s="196">
        <f t="shared" si="11"/>
        <v>0</v>
      </c>
      <c r="BG44" s="149">
        <f t="shared" si="12"/>
        <v>0</v>
      </c>
      <c r="BH44" s="148"/>
      <c r="BI44" s="149"/>
      <c r="BJ44" s="123"/>
      <c r="BK44" s="123"/>
      <c r="BL44" s="123"/>
      <c r="BM44" s="122"/>
      <c r="BN44" s="152"/>
      <c r="BO44" s="201">
        <f t="shared" si="13"/>
        <v>0</v>
      </c>
      <c r="BP44" s="158"/>
      <c r="BQ44" s="159"/>
      <c r="BR44" s="196"/>
      <c r="BS44" s="149"/>
      <c r="BT44" s="148"/>
      <c r="BU44" s="149"/>
      <c r="BV44" s="160"/>
      <c r="BW44" s="161"/>
      <c r="BX44" s="196"/>
      <c r="BY44" s="149"/>
      <c r="BZ44" s="148"/>
      <c r="CA44" s="149"/>
      <c r="CB44" s="149"/>
      <c r="CC44" s="149"/>
      <c r="CD44" s="149"/>
    </row>
    <row r="45" spans="1:82" ht="18.5" x14ac:dyDescent="0.45">
      <c r="A45" s="145"/>
      <c r="B45" s="162"/>
      <c r="C45" s="122"/>
      <c r="D45" s="96" t="str">
        <f t="shared" si="14"/>
        <v/>
      </c>
      <c r="E45" s="506"/>
      <c r="F45" s="146"/>
      <c r="G45" s="146"/>
      <c r="H45" s="130"/>
      <c r="I45" s="296"/>
      <c r="J45" s="181"/>
      <c r="K45" s="217"/>
      <c r="L45" s="529"/>
      <c r="M45" s="529"/>
      <c r="N45" s="139"/>
      <c r="O45" s="308"/>
      <c r="P45" s="308"/>
      <c r="Q45" s="308"/>
      <c r="R45" s="308"/>
      <c r="S45" s="308"/>
      <c r="T45" s="308">
        <f t="shared" si="5"/>
        <v>0</v>
      </c>
      <c r="U45" s="308">
        <f t="shared" si="9"/>
        <v>0</v>
      </c>
      <c r="V45" s="308">
        <v>0</v>
      </c>
      <c r="W45" s="308"/>
      <c r="X45" s="308"/>
      <c r="Y45" s="308"/>
      <c r="Z45" s="308"/>
      <c r="AA45" s="308"/>
      <c r="AB45" s="308"/>
      <c r="AC45" s="200"/>
      <c r="AD45" s="139"/>
      <c r="AE45" s="162"/>
      <c r="AF45" s="139"/>
      <c r="AG45" s="162"/>
      <c r="AH45" s="122"/>
      <c r="AI45" s="122"/>
      <c r="AJ45" s="122"/>
      <c r="AK45" s="122"/>
      <c r="AL45" s="164">
        <f t="shared" si="10"/>
        <v>0</v>
      </c>
      <c r="AM45" s="122"/>
      <c r="AN45" s="122"/>
      <c r="AO45" s="147"/>
      <c r="AP45" s="158"/>
      <c r="AQ45" s="310">
        <f t="shared" si="15"/>
        <v>0</v>
      </c>
      <c r="AR45" s="196" t="str">
        <f>IFERROR(IF(OR(AP45=338,AP45=340,AP45=341,AP45=342,AP45="342A",AP45="342B"),PorcenRet(AP45,AT45,AU45),INDEX(PORCENTAJEBUSCAR,MATCH(AP45,CódigoRET,0),4)*1),"")</f>
        <v/>
      </c>
      <c r="AS45" s="149">
        <f t="shared" si="7"/>
        <v>0</v>
      </c>
      <c r="AT45" s="148"/>
      <c r="AU45" s="149"/>
      <c r="AV45" s="191"/>
      <c r="AW45" s="183"/>
      <c r="AX45" s="162"/>
      <c r="AY45" s="150"/>
      <c r="AZ45" s="150"/>
      <c r="BA45" s="139"/>
      <c r="BB45" s="139"/>
      <c r="BC45" s="530"/>
      <c r="BD45" s="151"/>
      <c r="BE45" s="147"/>
      <c r="BF45" s="196">
        <f t="shared" si="11"/>
        <v>0</v>
      </c>
      <c r="BG45" s="149">
        <f t="shared" si="12"/>
        <v>0</v>
      </c>
      <c r="BH45" s="148"/>
      <c r="BI45" s="149"/>
      <c r="BJ45" s="123"/>
      <c r="BK45" s="123"/>
      <c r="BL45" s="123"/>
      <c r="BM45" s="122"/>
      <c r="BN45" s="152"/>
      <c r="BO45" s="201">
        <f t="shared" si="13"/>
        <v>0</v>
      </c>
      <c r="BP45" s="158"/>
      <c r="BQ45" s="159"/>
      <c r="BR45" s="196"/>
      <c r="BS45" s="149"/>
      <c r="BT45" s="148"/>
      <c r="BU45" s="149"/>
      <c r="BV45" s="160"/>
      <c r="BW45" s="161"/>
      <c r="BX45" s="196"/>
      <c r="BY45" s="149"/>
      <c r="BZ45" s="148"/>
      <c r="CA45" s="149"/>
      <c r="CB45" s="149"/>
      <c r="CC45" s="149"/>
      <c r="CD45" s="149"/>
    </row>
    <row r="46" spans="1:82" ht="18.5" x14ac:dyDescent="0.45">
      <c r="A46" s="145"/>
      <c r="B46" s="162"/>
      <c r="C46" s="122"/>
      <c r="D46" s="96" t="str">
        <f t="shared" si="14"/>
        <v/>
      </c>
      <c r="E46" s="506"/>
      <c r="F46" s="146"/>
      <c r="G46" s="146"/>
      <c r="H46" s="130"/>
      <c r="I46" s="296"/>
      <c r="J46" s="181"/>
      <c r="K46" s="217"/>
      <c r="L46" s="529"/>
      <c r="M46" s="529"/>
      <c r="N46" s="139"/>
      <c r="O46" s="308"/>
      <c r="P46" s="308"/>
      <c r="Q46" s="308"/>
      <c r="R46" s="308"/>
      <c r="S46" s="308"/>
      <c r="T46" s="308">
        <f t="shared" si="5"/>
        <v>0</v>
      </c>
      <c r="U46" s="308">
        <f t="shared" si="9"/>
        <v>0</v>
      </c>
      <c r="V46" s="308">
        <v>0</v>
      </c>
      <c r="W46" s="308"/>
      <c r="X46" s="308"/>
      <c r="Y46" s="308"/>
      <c r="Z46" s="308"/>
      <c r="AA46" s="308"/>
      <c r="AB46" s="308"/>
      <c r="AC46" s="200"/>
      <c r="AD46" s="139"/>
      <c r="AE46" s="162"/>
      <c r="AF46" s="139"/>
      <c r="AG46" s="162"/>
      <c r="AH46" s="122"/>
      <c r="AI46" s="122"/>
      <c r="AJ46" s="122"/>
      <c r="AK46" s="122"/>
      <c r="AL46" s="164">
        <f t="shared" si="10"/>
        <v>0</v>
      </c>
      <c r="AM46" s="122"/>
      <c r="AN46" s="122"/>
      <c r="AO46" s="147"/>
      <c r="AP46" s="158"/>
      <c r="AQ46" s="310">
        <f t="shared" si="15"/>
        <v>0</v>
      </c>
      <c r="AR46" s="196" t="str">
        <f>IFERROR(IF(OR(AP46=338,AP46=340,AP46=341,AP46=342,AP46="342A",AP46="342B"),PorcenRet(AP46,AT46,AU46),INDEX(PORCENTAJEBUSCAR,MATCH(AP46,CódigoRET,0),4)*1),"")</f>
        <v/>
      </c>
      <c r="AS46" s="149">
        <f t="shared" si="7"/>
        <v>0</v>
      </c>
      <c r="AT46" s="148"/>
      <c r="AU46" s="149"/>
      <c r="AV46" s="191"/>
      <c r="AW46" s="183"/>
      <c r="AX46" s="162"/>
      <c r="AY46" s="150"/>
      <c r="AZ46" s="150"/>
      <c r="BA46" s="139"/>
      <c r="BB46" s="139"/>
      <c r="BC46" s="530"/>
      <c r="BD46" s="151"/>
      <c r="BE46" s="147"/>
      <c r="BF46" s="196">
        <f t="shared" si="11"/>
        <v>0</v>
      </c>
      <c r="BG46" s="149">
        <f t="shared" si="12"/>
        <v>0</v>
      </c>
      <c r="BH46" s="148"/>
      <c r="BI46" s="149"/>
      <c r="BJ46" s="123"/>
      <c r="BK46" s="123"/>
      <c r="BL46" s="123"/>
      <c r="BM46" s="122"/>
      <c r="BN46" s="152"/>
      <c r="BO46" s="201">
        <f t="shared" si="13"/>
        <v>0</v>
      </c>
      <c r="BP46" s="158"/>
      <c r="BQ46" s="159"/>
      <c r="BR46" s="196"/>
      <c r="BS46" s="149"/>
      <c r="BT46" s="148"/>
      <c r="BU46" s="149"/>
      <c r="BV46" s="160"/>
      <c r="BW46" s="161"/>
      <c r="BX46" s="196"/>
      <c r="BY46" s="149"/>
      <c r="BZ46" s="148"/>
      <c r="CA46" s="149"/>
      <c r="CB46" s="149"/>
      <c r="CC46" s="149"/>
      <c r="CD46" s="149"/>
    </row>
    <row r="47" spans="1:82" ht="18.5" x14ac:dyDescent="0.45">
      <c r="A47" s="145"/>
      <c r="B47" s="162"/>
      <c r="C47" s="122"/>
      <c r="D47" s="96" t="str">
        <f t="shared" si="14"/>
        <v/>
      </c>
      <c r="E47" s="506"/>
      <c r="F47" s="146"/>
      <c r="G47" s="146"/>
      <c r="H47" s="130"/>
      <c r="I47" s="296"/>
      <c r="J47" s="181"/>
      <c r="K47" s="217"/>
      <c r="L47" s="529"/>
      <c r="M47" s="529"/>
      <c r="N47" s="139"/>
      <c r="O47" s="308"/>
      <c r="P47" s="308"/>
      <c r="Q47" s="308"/>
      <c r="R47" s="308"/>
      <c r="S47" s="308"/>
      <c r="T47" s="308">
        <f t="shared" si="5"/>
        <v>0</v>
      </c>
      <c r="U47" s="308">
        <f t="shared" si="9"/>
        <v>0</v>
      </c>
      <c r="V47" s="308">
        <v>0</v>
      </c>
      <c r="W47" s="308"/>
      <c r="X47" s="308"/>
      <c r="Y47" s="308"/>
      <c r="Z47" s="308"/>
      <c r="AA47" s="308"/>
      <c r="AB47" s="308"/>
      <c r="AC47" s="200"/>
      <c r="AD47" s="139"/>
      <c r="AE47" s="162"/>
      <c r="AF47" s="139"/>
      <c r="AG47" s="162"/>
      <c r="AH47" s="122"/>
      <c r="AI47" s="122"/>
      <c r="AJ47" s="122"/>
      <c r="AK47" s="122"/>
      <c r="AL47" s="164">
        <f t="shared" si="10"/>
        <v>0</v>
      </c>
      <c r="AM47" s="122"/>
      <c r="AN47" s="122"/>
      <c r="AO47" s="147"/>
      <c r="AP47" s="158"/>
      <c r="AQ47" s="310">
        <f t="shared" si="15"/>
        <v>0</v>
      </c>
      <c r="AR47" s="196" t="str">
        <f>IFERROR(IF(OR(AP47=338,AP47=340,AP47=341,AP47=342,AP47="342A",AP47="342B"),PorcenRet(AP47,AT47,AU47),INDEX(PORCENTAJEBUSCAR,MATCH(AP47,CódigoRET,0),4)*1),"")</f>
        <v/>
      </c>
      <c r="AS47" s="149">
        <f t="shared" si="7"/>
        <v>0</v>
      </c>
      <c r="AT47" s="148"/>
      <c r="AU47" s="149"/>
      <c r="AV47" s="191"/>
      <c r="AW47" s="183"/>
      <c r="AX47" s="162"/>
      <c r="AY47" s="150"/>
      <c r="AZ47" s="150"/>
      <c r="BA47" s="139"/>
      <c r="BB47" s="139"/>
      <c r="BC47" s="530"/>
      <c r="BD47" s="151"/>
      <c r="BE47" s="147"/>
      <c r="BF47" s="196">
        <f t="shared" si="11"/>
        <v>0</v>
      </c>
      <c r="BG47" s="149">
        <f t="shared" si="12"/>
        <v>0</v>
      </c>
      <c r="BH47" s="148"/>
      <c r="BI47" s="149"/>
      <c r="BJ47" s="123"/>
      <c r="BK47" s="123"/>
      <c r="BL47" s="123"/>
      <c r="BM47" s="122"/>
      <c r="BN47" s="152"/>
      <c r="BO47" s="201">
        <f t="shared" si="13"/>
        <v>0</v>
      </c>
      <c r="BP47" s="158"/>
      <c r="BQ47" s="159"/>
      <c r="BR47" s="196"/>
      <c r="BS47" s="149"/>
      <c r="BT47" s="148"/>
      <c r="BU47" s="149"/>
      <c r="BV47" s="160"/>
      <c r="BW47" s="161"/>
      <c r="BX47" s="196"/>
      <c r="BY47" s="149"/>
      <c r="BZ47" s="148"/>
      <c r="CA47" s="149"/>
      <c r="CB47" s="149"/>
      <c r="CC47" s="149"/>
      <c r="CD47" s="149"/>
    </row>
    <row r="48" spans="1:82" ht="18.5" x14ac:dyDescent="0.45">
      <c r="A48" s="145"/>
      <c r="B48" s="162"/>
      <c r="C48" s="122"/>
      <c r="D48" s="96" t="str">
        <f t="shared" si="14"/>
        <v/>
      </c>
      <c r="E48" s="506"/>
      <c r="F48" s="146"/>
      <c r="G48" s="146"/>
      <c r="H48" s="130"/>
      <c r="I48" s="296"/>
      <c r="J48" s="181"/>
      <c r="K48" s="217"/>
      <c r="L48" s="529"/>
      <c r="M48" s="529"/>
      <c r="N48" s="139"/>
      <c r="O48" s="308"/>
      <c r="P48" s="308"/>
      <c r="Q48" s="308"/>
      <c r="R48" s="308"/>
      <c r="S48" s="308"/>
      <c r="T48" s="308">
        <f t="shared" si="5"/>
        <v>0</v>
      </c>
      <c r="U48" s="308">
        <f t="shared" si="9"/>
        <v>0</v>
      </c>
      <c r="V48" s="308">
        <v>0</v>
      </c>
      <c r="W48" s="308"/>
      <c r="X48" s="308"/>
      <c r="Y48" s="308"/>
      <c r="Z48" s="308"/>
      <c r="AA48" s="308"/>
      <c r="AB48" s="308"/>
      <c r="AC48" s="200"/>
      <c r="AD48" s="139"/>
      <c r="AE48" s="162"/>
      <c r="AF48" s="139"/>
      <c r="AG48" s="162"/>
      <c r="AH48" s="122"/>
      <c r="AI48" s="122"/>
      <c r="AJ48" s="122"/>
      <c r="AK48" s="122"/>
      <c r="AL48" s="164">
        <f t="shared" si="10"/>
        <v>0</v>
      </c>
      <c r="AM48" s="122"/>
      <c r="AN48" s="122"/>
      <c r="AO48" s="147"/>
      <c r="AP48" s="158"/>
      <c r="AQ48" s="310">
        <f t="shared" si="15"/>
        <v>0</v>
      </c>
      <c r="AR48" s="196" t="str">
        <f>IFERROR(IF(OR(AP48=338,AP48=340,AP48=341,AP48=342,AP48="342A",AP48="342B"),PorcenRet(AP48,AT48,AU48),INDEX(PORCENTAJEBUSCAR,MATCH(AP48,CódigoRET,0),4)*1),"")</f>
        <v/>
      </c>
      <c r="AS48" s="149">
        <f t="shared" si="7"/>
        <v>0</v>
      </c>
      <c r="AT48" s="148"/>
      <c r="AU48" s="149"/>
      <c r="AV48" s="191"/>
      <c r="AW48" s="183"/>
      <c r="AX48" s="162"/>
      <c r="AY48" s="150"/>
      <c r="AZ48" s="150"/>
      <c r="BA48" s="139"/>
      <c r="BB48" s="139"/>
      <c r="BC48" s="530"/>
      <c r="BD48" s="151"/>
      <c r="BE48" s="147"/>
      <c r="BF48" s="196">
        <f t="shared" si="11"/>
        <v>0</v>
      </c>
      <c r="BG48" s="149">
        <f t="shared" si="12"/>
        <v>0</v>
      </c>
      <c r="BH48" s="148"/>
      <c r="BI48" s="149"/>
      <c r="BJ48" s="123"/>
      <c r="BK48" s="123"/>
      <c r="BL48" s="123"/>
      <c r="BM48" s="122"/>
      <c r="BN48" s="152"/>
      <c r="BO48" s="201">
        <f t="shared" si="13"/>
        <v>0</v>
      </c>
      <c r="BP48" s="158"/>
      <c r="BQ48" s="159"/>
      <c r="BR48" s="196"/>
      <c r="BS48" s="149"/>
      <c r="BT48" s="148"/>
      <c r="BU48" s="149"/>
      <c r="BV48" s="160"/>
      <c r="BW48" s="161"/>
      <c r="BX48" s="196"/>
      <c r="BY48" s="149"/>
      <c r="BZ48" s="148"/>
      <c r="CA48" s="149"/>
      <c r="CB48" s="149"/>
      <c r="CC48" s="149"/>
      <c r="CD48" s="149"/>
    </row>
    <row r="49" spans="1:82" ht="18.5" x14ac:dyDescent="0.45">
      <c r="A49" s="145"/>
      <c r="B49" s="162"/>
      <c r="C49" s="122"/>
      <c r="D49" s="96" t="str">
        <f t="shared" si="14"/>
        <v/>
      </c>
      <c r="E49" s="506"/>
      <c r="F49" s="146"/>
      <c r="G49" s="146"/>
      <c r="H49" s="130"/>
      <c r="I49" s="296"/>
      <c r="J49" s="181"/>
      <c r="K49" s="217"/>
      <c r="L49" s="529"/>
      <c r="M49" s="529"/>
      <c r="N49" s="139"/>
      <c r="O49" s="308"/>
      <c r="P49" s="308"/>
      <c r="Q49" s="308"/>
      <c r="R49" s="308"/>
      <c r="S49" s="308"/>
      <c r="T49" s="308">
        <f t="shared" si="5"/>
        <v>0</v>
      </c>
      <c r="U49" s="308">
        <f t="shared" si="9"/>
        <v>0</v>
      </c>
      <c r="V49" s="308">
        <v>0</v>
      </c>
      <c r="W49" s="308"/>
      <c r="X49" s="308"/>
      <c r="Y49" s="308"/>
      <c r="Z49" s="308"/>
      <c r="AA49" s="308"/>
      <c r="AB49" s="308"/>
      <c r="AC49" s="200"/>
      <c r="AD49" s="139"/>
      <c r="AE49" s="162"/>
      <c r="AF49" s="139"/>
      <c r="AG49" s="162"/>
      <c r="AH49" s="122"/>
      <c r="AI49" s="122"/>
      <c r="AJ49" s="122"/>
      <c r="AK49" s="122"/>
      <c r="AL49" s="164">
        <f t="shared" si="10"/>
        <v>0</v>
      </c>
      <c r="AM49" s="122"/>
      <c r="AN49" s="122"/>
      <c r="AO49" s="147"/>
      <c r="AP49" s="158"/>
      <c r="AQ49" s="310">
        <f t="shared" si="15"/>
        <v>0</v>
      </c>
      <c r="AR49" s="196" t="str">
        <f>IFERROR(IF(OR(AP49=338,AP49=340,AP49=341,AP49=342,AP49="342A",AP49="342B"),PorcenRet(AP49,AT49,AU49),INDEX(PORCENTAJEBUSCAR,MATCH(AP49,CódigoRET,0),4)*1),"")</f>
        <v/>
      </c>
      <c r="AS49" s="149">
        <f t="shared" si="7"/>
        <v>0</v>
      </c>
      <c r="AT49" s="148"/>
      <c r="AU49" s="149"/>
      <c r="AV49" s="191"/>
      <c r="AW49" s="183"/>
      <c r="AX49" s="162"/>
      <c r="AY49" s="150"/>
      <c r="AZ49" s="150"/>
      <c r="BA49" s="139"/>
      <c r="BB49" s="139"/>
      <c r="BC49" s="530"/>
      <c r="BD49" s="151"/>
      <c r="BE49" s="147"/>
      <c r="BF49" s="196">
        <f t="shared" si="11"/>
        <v>0</v>
      </c>
      <c r="BG49" s="149">
        <f t="shared" si="12"/>
        <v>0</v>
      </c>
      <c r="BH49" s="148"/>
      <c r="BI49" s="149"/>
      <c r="BJ49" s="123"/>
      <c r="BK49" s="123"/>
      <c r="BL49" s="123"/>
      <c r="BM49" s="122"/>
      <c r="BN49" s="152"/>
      <c r="BO49" s="201">
        <f t="shared" si="13"/>
        <v>0</v>
      </c>
      <c r="BP49" s="158"/>
      <c r="BQ49" s="159"/>
      <c r="BR49" s="196"/>
      <c r="BS49" s="149"/>
      <c r="BT49" s="148"/>
      <c r="BU49" s="149"/>
      <c r="BV49" s="160"/>
      <c r="BW49" s="161"/>
      <c r="BX49" s="196"/>
      <c r="BY49" s="149"/>
      <c r="BZ49" s="148"/>
      <c r="CA49" s="149"/>
      <c r="CB49" s="149"/>
      <c r="CC49" s="149"/>
      <c r="CD49" s="149"/>
    </row>
    <row r="50" spans="1:82" ht="18.5" x14ac:dyDescent="0.45">
      <c r="A50" s="145"/>
      <c r="B50" s="162"/>
      <c r="C50" s="122"/>
      <c r="D50" s="96" t="str">
        <f t="shared" si="14"/>
        <v/>
      </c>
      <c r="E50" s="506"/>
      <c r="F50" s="146"/>
      <c r="G50" s="146"/>
      <c r="H50" s="130"/>
      <c r="I50" s="296"/>
      <c r="J50" s="181"/>
      <c r="K50" s="217"/>
      <c r="L50" s="529"/>
      <c r="M50" s="529"/>
      <c r="N50" s="139"/>
      <c r="O50" s="308"/>
      <c r="P50" s="308"/>
      <c r="Q50" s="308"/>
      <c r="R50" s="308"/>
      <c r="S50" s="308"/>
      <c r="T50" s="308">
        <f t="shared" si="5"/>
        <v>0</v>
      </c>
      <c r="U50" s="308">
        <f t="shared" si="9"/>
        <v>0</v>
      </c>
      <c r="V50" s="308">
        <v>0</v>
      </c>
      <c r="W50" s="308"/>
      <c r="X50" s="308"/>
      <c r="Y50" s="308"/>
      <c r="Z50" s="308"/>
      <c r="AA50" s="308"/>
      <c r="AB50" s="308"/>
      <c r="AC50" s="200"/>
      <c r="AD50" s="139"/>
      <c r="AE50" s="162"/>
      <c r="AF50" s="139"/>
      <c r="AG50" s="162"/>
      <c r="AH50" s="122"/>
      <c r="AI50" s="122"/>
      <c r="AJ50" s="122"/>
      <c r="AK50" s="122"/>
      <c r="AL50" s="164">
        <f t="shared" si="10"/>
        <v>0</v>
      </c>
      <c r="AM50" s="122"/>
      <c r="AN50" s="122"/>
      <c r="AO50" s="147"/>
      <c r="AP50" s="158"/>
      <c r="AQ50" s="310">
        <f t="shared" si="15"/>
        <v>0</v>
      </c>
      <c r="AR50" s="196" t="str">
        <f>IFERROR(IF(OR(AP50=338,AP50=340,AP50=341,AP50=342,AP50="342A",AP50="342B"),PorcenRet(AP50,AT50,AU50),INDEX(PORCENTAJEBUSCAR,MATCH(AP50,CódigoRET,0),4)*1),"")</f>
        <v/>
      </c>
      <c r="AS50" s="149">
        <f t="shared" si="7"/>
        <v>0</v>
      </c>
      <c r="AT50" s="148"/>
      <c r="AU50" s="149"/>
      <c r="AV50" s="191"/>
      <c r="AW50" s="183"/>
      <c r="AX50" s="162"/>
      <c r="AY50" s="150"/>
      <c r="AZ50" s="150"/>
      <c r="BA50" s="139"/>
      <c r="BB50" s="139"/>
      <c r="BC50" s="530"/>
      <c r="BD50" s="151"/>
      <c r="BE50" s="147"/>
      <c r="BF50" s="196">
        <f t="shared" si="11"/>
        <v>0</v>
      </c>
      <c r="BG50" s="149">
        <f t="shared" si="12"/>
        <v>0</v>
      </c>
      <c r="BH50" s="148"/>
      <c r="BI50" s="149"/>
      <c r="BJ50" s="123"/>
      <c r="BK50" s="123"/>
      <c r="BL50" s="123"/>
      <c r="BM50" s="122"/>
      <c r="BN50" s="152"/>
      <c r="BO50" s="201">
        <f t="shared" si="13"/>
        <v>0</v>
      </c>
      <c r="BP50" s="158"/>
      <c r="BQ50" s="159"/>
      <c r="BR50" s="196"/>
      <c r="BS50" s="149"/>
      <c r="BT50" s="148"/>
      <c r="BU50" s="149"/>
      <c r="BV50" s="160"/>
      <c r="BW50" s="161"/>
      <c r="BX50" s="196"/>
      <c r="BY50" s="149"/>
      <c r="BZ50" s="148"/>
      <c r="CA50" s="149"/>
      <c r="CB50" s="149"/>
      <c r="CC50" s="149"/>
      <c r="CD50" s="149"/>
    </row>
    <row r="51" spans="1:82" ht="18.5" x14ac:dyDescent="0.45">
      <c r="A51" s="145"/>
      <c r="B51" s="162"/>
      <c r="C51" s="122"/>
      <c r="D51" s="96" t="str">
        <f t="shared" si="14"/>
        <v/>
      </c>
      <c r="E51" s="506"/>
      <c r="F51" s="146"/>
      <c r="G51" s="146"/>
      <c r="H51" s="130"/>
      <c r="I51" s="296"/>
      <c r="J51" s="181"/>
      <c r="K51" s="217"/>
      <c r="L51" s="529"/>
      <c r="M51" s="529"/>
      <c r="N51" s="139"/>
      <c r="O51" s="308"/>
      <c r="P51" s="308"/>
      <c r="Q51" s="308"/>
      <c r="R51" s="308"/>
      <c r="S51" s="308"/>
      <c r="T51" s="308">
        <f t="shared" si="5"/>
        <v>0</v>
      </c>
      <c r="U51" s="308">
        <f t="shared" si="9"/>
        <v>0</v>
      </c>
      <c r="V51" s="308">
        <v>0</v>
      </c>
      <c r="W51" s="308"/>
      <c r="X51" s="308"/>
      <c r="Y51" s="308"/>
      <c r="Z51" s="308"/>
      <c r="AA51" s="308"/>
      <c r="AB51" s="308"/>
      <c r="AC51" s="200"/>
      <c r="AD51" s="139"/>
      <c r="AE51" s="162"/>
      <c r="AF51" s="139"/>
      <c r="AG51" s="162"/>
      <c r="AH51" s="122"/>
      <c r="AI51" s="122"/>
      <c r="AJ51" s="122"/>
      <c r="AK51" s="122"/>
      <c r="AL51" s="164">
        <f t="shared" si="10"/>
        <v>0</v>
      </c>
      <c r="AM51" s="122"/>
      <c r="AN51" s="122"/>
      <c r="AO51" s="147"/>
      <c r="AP51" s="158"/>
      <c r="AQ51" s="310">
        <f t="shared" si="15"/>
        <v>0</v>
      </c>
      <c r="AR51" s="196" t="str">
        <f>IFERROR(IF(OR(AP51=338,AP51=340,AP51=341,AP51=342,AP51="342A",AP51="342B"),PorcenRet(AP51,AT51,AU51),INDEX(PORCENTAJEBUSCAR,MATCH(AP51,CódigoRET,0),4)*1),"")</f>
        <v/>
      </c>
      <c r="AS51" s="149">
        <f t="shared" si="7"/>
        <v>0</v>
      </c>
      <c r="AT51" s="148"/>
      <c r="AU51" s="149"/>
      <c r="AV51" s="191"/>
      <c r="AW51" s="183"/>
      <c r="AX51" s="162"/>
      <c r="AY51" s="150"/>
      <c r="AZ51" s="150"/>
      <c r="BA51" s="139"/>
      <c r="BB51" s="139"/>
      <c r="BC51" s="530"/>
      <c r="BD51" s="151"/>
      <c r="BE51" s="147"/>
      <c r="BF51" s="196">
        <f t="shared" si="11"/>
        <v>0</v>
      </c>
      <c r="BG51" s="149">
        <f t="shared" si="12"/>
        <v>0</v>
      </c>
      <c r="BH51" s="148"/>
      <c r="BI51" s="149"/>
      <c r="BJ51" s="123"/>
      <c r="BK51" s="123"/>
      <c r="BL51" s="123"/>
      <c r="BM51" s="122"/>
      <c r="BN51" s="152"/>
      <c r="BO51" s="201">
        <f t="shared" si="13"/>
        <v>0</v>
      </c>
      <c r="BP51" s="158"/>
      <c r="BQ51" s="159"/>
      <c r="BR51" s="196"/>
      <c r="BS51" s="149"/>
      <c r="BT51" s="148"/>
      <c r="BU51" s="149"/>
      <c r="BV51" s="160"/>
      <c r="BW51" s="161"/>
      <c r="BX51" s="196"/>
      <c r="BY51" s="149"/>
      <c r="BZ51" s="148"/>
      <c r="CA51" s="149"/>
      <c r="CB51" s="149"/>
      <c r="CC51" s="149"/>
      <c r="CD51" s="149"/>
    </row>
    <row r="52" spans="1:82" ht="18.5" x14ac:dyDescent="0.45">
      <c r="A52" s="145"/>
      <c r="B52" s="162"/>
      <c r="C52" s="122"/>
      <c r="D52" s="96" t="str">
        <f t="shared" si="14"/>
        <v/>
      </c>
      <c r="E52" s="506"/>
      <c r="F52" s="146"/>
      <c r="G52" s="146"/>
      <c r="H52" s="130"/>
      <c r="I52" s="296"/>
      <c r="J52" s="181"/>
      <c r="K52" s="217"/>
      <c r="L52" s="529"/>
      <c r="M52" s="529"/>
      <c r="N52" s="139"/>
      <c r="O52" s="308"/>
      <c r="P52" s="308"/>
      <c r="Q52" s="308"/>
      <c r="R52" s="308"/>
      <c r="S52" s="308"/>
      <c r="T52" s="308">
        <f t="shared" si="5"/>
        <v>0</v>
      </c>
      <c r="U52" s="308">
        <f t="shared" si="9"/>
        <v>0</v>
      </c>
      <c r="V52" s="308">
        <v>0</v>
      </c>
      <c r="W52" s="308"/>
      <c r="X52" s="308"/>
      <c r="Y52" s="308"/>
      <c r="Z52" s="308"/>
      <c r="AA52" s="308"/>
      <c r="AB52" s="308"/>
      <c r="AC52" s="200"/>
      <c r="AD52" s="139"/>
      <c r="AE52" s="162"/>
      <c r="AF52" s="139"/>
      <c r="AG52" s="162"/>
      <c r="AH52" s="122"/>
      <c r="AI52" s="122"/>
      <c r="AJ52" s="122"/>
      <c r="AK52" s="122"/>
      <c r="AL52" s="164">
        <f t="shared" si="10"/>
        <v>0</v>
      </c>
      <c r="AM52" s="122"/>
      <c r="AN52" s="122"/>
      <c r="AO52" s="147"/>
      <c r="AP52" s="158"/>
      <c r="AQ52" s="310">
        <f t="shared" si="15"/>
        <v>0</v>
      </c>
      <c r="AR52" s="196" t="str">
        <f>IFERROR(IF(OR(AP52=338,AP52=340,AP52=341,AP52=342,AP52="342A",AP52="342B"),PorcenRet(AP52,AT52,AU52),INDEX(PORCENTAJEBUSCAR,MATCH(AP52,CódigoRET,0),4)*1),"")</f>
        <v/>
      </c>
      <c r="AS52" s="149">
        <f t="shared" si="7"/>
        <v>0</v>
      </c>
      <c r="AT52" s="148"/>
      <c r="AU52" s="149"/>
      <c r="AV52" s="191"/>
      <c r="AW52" s="183"/>
      <c r="AX52" s="162"/>
      <c r="AY52" s="150"/>
      <c r="AZ52" s="150"/>
      <c r="BA52" s="139"/>
      <c r="BB52" s="139"/>
      <c r="BC52" s="530"/>
      <c r="BD52" s="151"/>
      <c r="BE52" s="147"/>
      <c r="BF52" s="196">
        <f t="shared" si="11"/>
        <v>0</v>
      </c>
      <c r="BG52" s="149">
        <f t="shared" si="12"/>
        <v>0</v>
      </c>
      <c r="BH52" s="148"/>
      <c r="BI52" s="149"/>
      <c r="BJ52" s="123"/>
      <c r="BK52" s="123"/>
      <c r="BL52" s="123"/>
      <c r="BM52" s="122"/>
      <c r="BN52" s="152"/>
      <c r="BO52" s="201">
        <f t="shared" si="13"/>
        <v>0</v>
      </c>
      <c r="BP52" s="158"/>
      <c r="BQ52" s="159"/>
      <c r="BR52" s="196"/>
      <c r="BS52" s="149"/>
      <c r="BT52" s="148"/>
      <c r="BU52" s="149"/>
      <c r="BV52" s="160"/>
      <c r="BW52" s="161"/>
      <c r="BX52" s="196"/>
      <c r="BY52" s="149"/>
      <c r="BZ52" s="148"/>
      <c r="CA52" s="149"/>
      <c r="CB52" s="149"/>
      <c r="CC52" s="149"/>
      <c r="CD52" s="149"/>
    </row>
    <row r="53" spans="1:82" ht="18.5" x14ac:dyDescent="0.45">
      <c r="A53" s="145"/>
      <c r="B53" s="162"/>
      <c r="C53" s="122"/>
      <c r="D53" s="96" t="str">
        <f t="shared" si="14"/>
        <v/>
      </c>
      <c r="E53" s="506"/>
      <c r="F53" s="146"/>
      <c r="G53" s="146"/>
      <c r="H53" s="130"/>
      <c r="I53" s="296"/>
      <c r="J53" s="181"/>
      <c r="K53" s="217"/>
      <c r="L53" s="529"/>
      <c r="M53" s="529"/>
      <c r="N53" s="139"/>
      <c r="O53" s="308"/>
      <c r="P53" s="308"/>
      <c r="Q53" s="308"/>
      <c r="R53" s="308"/>
      <c r="S53" s="308"/>
      <c r="T53" s="308">
        <f t="shared" si="5"/>
        <v>0</v>
      </c>
      <c r="U53" s="308">
        <f t="shared" si="9"/>
        <v>0</v>
      </c>
      <c r="V53" s="308">
        <v>0</v>
      </c>
      <c r="W53" s="308"/>
      <c r="X53" s="308"/>
      <c r="Y53" s="308"/>
      <c r="Z53" s="308"/>
      <c r="AA53" s="308"/>
      <c r="AB53" s="308"/>
      <c r="AC53" s="200"/>
      <c r="AD53" s="139"/>
      <c r="AE53" s="162"/>
      <c r="AF53" s="139"/>
      <c r="AG53" s="162"/>
      <c r="AH53" s="122"/>
      <c r="AI53" s="122"/>
      <c r="AJ53" s="122"/>
      <c r="AK53" s="122"/>
      <c r="AL53" s="164">
        <f t="shared" si="10"/>
        <v>0</v>
      </c>
      <c r="AM53" s="122"/>
      <c r="AN53" s="122"/>
      <c r="AO53" s="147"/>
      <c r="AP53" s="158"/>
      <c r="AQ53" s="310">
        <f t="shared" si="15"/>
        <v>0</v>
      </c>
      <c r="AR53" s="196" t="str">
        <f>IFERROR(IF(OR(AP53=338,AP53=340,AP53=341,AP53=342,AP53="342A",AP53="342B"),PorcenRet(AP53,AT53,AU53),INDEX(PORCENTAJEBUSCAR,MATCH(AP53,CódigoRET,0),4)*1),"")</f>
        <v/>
      </c>
      <c r="AS53" s="149">
        <f t="shared" si="7"/>
        <v>0</v>
      </c>
      <c r="AT53" s="148"/>
      <c r="AU53" s="149"/>
      <c r="AV53" s="191"/>
      <c r="AW53" s="183"/>
      <c r="AX53" s="162"/>
      <c r="AY53" s="150"/>
      <c r="AZ53" s="150"/>
      <c r="BA53" s="139"/>
      <c r="BB53" s="139"/>
      <c r="BC53" s="530"/>
      <c r="BD53" s="151"/>
      <c r="BE53" s="147"/>
      <c r="BF53" s="196">
        <f t="shared" si="11"/>
        <v>0</v>
      </c>
      <c r="BG53" s="149">
        <f t="shared" si="12"/>
        <v>0</v>
      </c>
      <c r="BH53" s="148"/>
      <c r="BI53" s="149"/>
      <c r="BJ53" s="123"/>
      <c r="BK53" s="123"/>
      <c r="BL53" s="123"/>
      <c r="BM53" s="122"/>
      <c r="BN53" s="152"/>
      <c r="BO53" s="201">
        <f t="shared" si="13"/>
        <v>0</v>
      </c>
      <c r="BP53" s="158"/>
      <c r="BQ53" s="159"/>
      <c r="BR53" s="196"/>
      <c r="BS53" s="149"/>
      <c r="BT53" s="148"/>
      <c r="BU53" s="149"/>
      <c r="BV53" s="160"/>
      <c r="BW53" s="161"/>
      <c r="BX53" s="196"/>
      <c r="BY53" s="149"/>
      <c r="BZ53" s="148"/>
      <c r="CA53" s="149"/>
      <c r="CB53" s="149"/>
      <c r="CC53" s="149"/>
      <c r="CD53" s="149"/>
    </row>
    <row r="54" spans="1:82" ht="18.5" x14ac:dyDescent="0.45">
      <c r="A54" s="145"/>
      <c r="B54" s="162"/>
      <c r="C54" s="122"/>
      <c r="D54" s="96" t="str">
        <f t="shared" si="14"/>
        <v/>
      </c>
      <c r="E54" s="506"/>
      <c r="F54" s="146"/>
      <c r="G54" s="146"/>
      <c r="H54" s="130"/>
      <c r="I54" s="296"/>
      <c r="J54" s="181"/>
      <c r="K54" s="217"/>
      <c r="L54" s="529"/>
      <c r="M54" s="529"/>
      <c r="N54" s="139"/>
      <c r="O54" s="308"/>
      <c r="P54" s="308"/>
      <c r="Q54" s="308"/>
      <c r="R54" s="308"/>
      <c r="S54" s="308"/>
      <c r="T54" s="308">
        <f t="shared" si="5"/>
        <v>0</v>
      </c>
      <c r="U54" s="308">
        <f t="shared" si="9"/>
        <v>0</v>
      </c>
      <c r="V54" s="308">
        <v>0</v>
      </c>
      <c r="W54" s="308"/>
      <c r="X54" s="308"/>
      <c r="Y54" s="308"/>
      <c r="Z54" s="308"/>
      <c r="AA54" s="308"/>
      <c r="AB54" s="308"/>
      <c r="AC54" s="200"/>
      <c r="AD54" s="139"/>
      <c r="AE54" s="162"/>
      <c r="AF54" s="139"/>
      <c r="AG54" s="162"/>
      <c r="AH54" s="122"/>
      <c r="AI54" s="122"/>
      <c r="AJ54" s="122"/>
      <c r="AK54" s="122"/>
      <c r="AL54" s="164">
        <f t="shared" si="10"/>
        <v>0</v>
      </c>
      <c r="AM54" s="122"/>
      <c r="AN54" s="122"/>
      <c r="AO54" s="147"/>
      <c r="AP54" s="158"/>
      <c r="AQ54" s="310">
        <f t="shared" si="15"/>
        <v>0</v>
      </c>
      <c r="AR54" s="196" t="str">
        <f>IFERROR(IF(OR(AP54=338,AP54=340,AP54=341,AP54=342,AP54="342A",AP54="342B"),PorcenRet(AP54,AT54,AU54),INDEX(PORCENTAJEBUSCAR,MATCH(AP54,CódigoRET,0),4)*1),"")</f>
        <v/>
      </c>
      <c r="AS54" s="149">
        <f t="shared" si="7"/>
        <v>0</v>
      </c>
      <c r="AT54" s="148"/>
      <c r="AU54" s="149"/>
      <c r="AV54" s="191"/>
      <c r="AW54" s="183"/>
      <c r="AX54" s="162"/>
      <c r="AY54" s="150"/>
      <c r="AZ54" s="150"/>
      <c r="BA54" s="139"/>
      <c r="BB54" s="139"/>
      <c r="BC54" s="530"/>
      <c r="BD54" s="151"/>
      <c r="BE54" s="147"/>
      <c r="BF54" s="196">
        <f t="shared" si="11"/>
        <v>0</v>
      </c>
      <c r="BG54" s="149">
        <f t="shared" si="12"/>
        <v>0</v>
      </c>
      <c r="BH54" s="148"/>
      <c r="BI54" s="149"/>
      <c r="BJ54" s="123"/>
      <c r="BK54" s="123"/>
      <c r="BL54" s="123"/>
      <c r="BM54" s="122"/>
      <c r="BN54" s="152"/>
      <c r="BO54" s="201">
        <f t="shared" si="13"/>
        <v>0</v>
      </c>
      <c r="BP54" s="158"/>
      <c r="BQ54" s="159"/>
      <c r="BR54" s="196"/>
      <c r="BS54" s="149"/>
      <c r="BT54" s="148"/>
      <c r="BU54" s="149"/>
      <c r="BV54" s="160"/>
      <c r="BW54" s="161"/>
      <c r="BX54" s="196"/>
      <c r="BY54" s="149"/>
      <c r="BZ54" s="148"/>
      <c r="CA54" s="149"/>
      <c r="CB54" s="149"/>
      <c r="CC54" s="149"/>
      <c r="CD54" s="149"/>
    </row>
    <row r="55" spans="1:82" ht="18.5" x14ac:dyDescent="0.45">
      <c r="A55" s="145"/>
      <c r="B55" s="162"/>
      <c r="C55" s="122"/>
      <c r="D55" s="96" t="str">
        <f t="shared" si="14"/>
        <v/>
      </c>
      <c r="E55" s="506"/>
      <c r="F55" s="146"/>
      <c r="G55" s="146"/>
      <c r="H55" s="130"/>
      <c r="I55" s="296"/>
      <c r="J55" s="181"/>
      <c r="K55" s="217"/>
      <c r="L55" s="529"/>
      <c r="M55" s="529"/>
      <c r="N55" s="139"/>
      <c r="O55" s="308"/>
      <c r="P55" s="308"/>
      <c r="Q55" s="308"/>
      <c r="R55" s="308"/>
      <c r="S55" s="308"/>
      <c r="T55" s="308">
        <f t="shared" si="5"/>
        <v>0</v>
      </c>
      <c r="U55" s="308">
        <f t="shared" si="9"/>
        <v>0</v>
      </c>
      <c r="V55" s="308">
        <v>0</v>
      </c>
      <c r="W55" s="308"/>
      <c r="X55" s="308"/>
      <c r="Y55" s="308"/>
      <c r="Z55" s="308"/>
      <c r="AA55" s="308"/>
      <c r="AB55" s="308"/>
      <c r="AC55" s="200"/>
      <c r="AD55" s="139"/>
      <c r="AE55" s="162"/>
      <c r="AF55" s="139"/>
      <c r="AG55" s="162"/>
      <c r="AH55" s="122"/>
      <c r="AI55" s="122"/>
      <c r="AJ55" s="122"/>
      <c r="AK55" s="122"/>
      <c r="AL55" s="164">
        <f t="shared" si="10"/>
        <v>0</v>
      </c>
      <c r="AM55" s="122"/>
      <c r="AN55" s="122"/>
      <c r="AO55" s="147"/>
      <c r="AP55" s="158"/>
      <c r="AQ55" s="310">
        <f t="shared" si="15"/>
        <v>0</v>
      </c>
      <c r="AR55" s="196" t="str">
        <f>IFERROR(IF(OR(AP55=338,AP55=340,AP55=341,AP55=342,AP55="342A",AP55="342B"),PorcenRet(AP55,AT55,AU55),INDEX(PORCENTAJEBUSCAR,MATCH(AP55,CódigoRET,0),4)*1),"")</f>
        <v/>
      </c>
      <c r="AS55" s="149">
        <f t="shared" si="7"/>
        <v>0</v>
      </c>
      <c r="AT55" s="148"/>
      <c r="AU55" s="149"/>
      <c r="AV55" s="191"/>
      <c r="AW55" s="183"/>
      <c r="AX55" s="162"/>
      <c r="AY55" s="150"/>
      <c r="AZ55" s="150"/>
      <c r="BA55" s="139"/>
      <c r="BB55" s="139"/>
      <c r="BC55" s="530"/>
      <c r="BD55" s="151"/>
      <c r="BE55" s="147"/>
      <c r="BF55" s="196">
        <f t="shared" si="11"/>
        <v>0</v>
      </c>
      <c r="BG55" s="149">
        <f t="shared" si="12"/>
        <v>0</v>
      </c>
      <c r="BH55" s="148"/>
      <c r="BI55" s="149"/>
      <c r="BJ55" s="123"/>
      <c r="BK55" s="123"/>
      <c r="BL55" s="123"/>
      <c r="BM55" s="122"/>
      <c r="BN55" s="152"/>
      <c r="BO55" s="201">
        <f t="shared" si="13"/>
        <v>0</v>
      </c>
      <c r="BP55" s="158"/>
      <c r="BQ55" s="159"/>
      <c r="BR55" s="196"/>
      <c r="BS55" s="149"/>
      <c r="BT55" s="148"/>
      <c r="BU55" s="149"/>
      <c r="BV55" s="160"/>
      <c r="BW55" s="161"/>
      <c r="BX55" s="196"/>
      <c r="BY55" s="149"/>
      <c r="BZ55" s="148"/>
      <c r="CA55" s="149"/>
      <c r="CB55" s="149"/>
      <c r="CC55" s="149"/>
      <c r="CD55" s="149"/>
    </row>
    <row r="56" spans="1:82" ht="18.5" x14ac:dyDescent="0.45">
      <c r="A56" s="145"/>
      <c r="B56" s="162"/>
      <c r="C56" s="122"/>
      <c r="D56" s="96" t="str">
        <f t="shared" si="14"/>
        <v/>
      </c>
      <c r="E56" s="506"/>
      <c r="F56" s="146"/>
      <c r="G56" s="146"/>
      <c r="H56" s="130"/>
      <c r="I56" s="296"/>
      <c r="J56" s="181"/>
      <c r="K56" s="217"/>
      <c r="L56" s="529"/>
      <c r="M56" s="529"/>
      <c r="N56" s="139"/>
      <c r="O56" s="308"/>
      <c r="P56" s="308"/>
      <c r="Q56" s="308"/>
      <c r="R56" s="308"/>
      <c r="S56" s="308"/>
      <c r="T56" s="308">
        <f t="shared" si="5"/>
        <v>0</v>
      </c>
      <c r="U56" s="308">
        <f t="shared" si="9"/>
        <v>0</v>
      </c>
      <c r="V56" s="308">
        <v>0</v>
      </c>
      <c r="W56" s="308"/>
      <c r="X56" s="308"/>
      <c r="Y56" s="308"/>
      <c r="Z56" s="308"/>
      <c r="AA56" s="308"/>
      <c r="AB56" s="308"/>
      <c r="AC56" s="200"/>
      <c r="AD56" s="139"/>
      <c r="AE56" s="162"/>
      <c r="AF56" s="139"/>
      <c r="AG56" s="162"/>
      <c r="AH56" s="122"/>
      <c r="AI56" s="122"/>
      <c r="AJ56" s="122"/>
      <c r="AK56" s="122"/>
      <c r="AL56" s="164">
        <f t="shared" si="10"/>
        <v>0</v>
      </c>
      <c r="AM56" s="122"/>
      <c r="AN56" s="122"/>
      <c r="AO56" s="147"/>
      <c r="AP56" s="158"/>
      <c r="AQ56" s="310">
        <f t="shared" si="15"/>
        <v>0</v>
      </c>
      <c r="AR56" s="196" t="str">
        <f>IFERROR(IF(OR(AP56=338,AP56=340,AP56=341,AP56=342,AP56="342A",AP56="342B"),PorcenRet(AP56,AT56,AU56),INDEX(PORCENTAJEBUSCAR,MATCH(AP56,CódigoRET,0),4)*1),"")</f>
        <v/>
      </c>
      <c r="AS56" s="149">
        <f t="shared" si="7"/>
        <v>0</v>
      </c>
      <c r="AT56" s="148"/>
      <c r="AU56" s="149"/>
      <c r="AV56" s="191"/>
      <c r="AW56" s="183"/>
      <c r="AX56" s="162"/>
      <c r="AY56" s="150"/>
      <c r="AZ56" s="150"/>
      <c r="BA56" s="139"/>
      <c r="BB56" s="139"/>
      <c r="BC56" s="530"/>
      <c r="BD56" s="151"/>
      <c r="BE56" s="147"/>
      <c r="BF56" s="196">
        <f t="shared" si="11"/>
        <v>0</v>
      </c>
      <c r="BG56" s="149">
        <f t="shared" si="12"/>
        <v>0</v>
      </c>
      <c r="BH56" s="148"/>
      <c r="BI56" s="149"/>
      <c r="BJ56" s="123"/>
      <c r="BK56" s="123"/>
      <c r="BL56" s="123"/>
      <c r="BM56" s="122"/>
      <c r="BN56" s="152"/>
      <c r="BO56" s="201">
        <f t="shared" si="13"/>
        <v>0</v>
      </c>
      <c r="BP56" s="158"/>
      <c r="BQ56" s="159"/>
      <c r="BR56" s="196"/>
      <c r="BS56" s="149"/>
      <c r="BT56" s="148"/>
      <c r="BU56" s="149"/>
      <c r="BV56" s="160"/>
      <c r="BW56" s="161"/>
      <c r="BX56" s="196"/>
      <c r="BY56" s="149"/>
      <c r="BZ56" s="148"/>
      <c r="CA56" s="149"/>
      <c r="CB56" s="149"/>
      <c r="CC56" s="149"/>
      <c r="CD56" s="149"/>
    </row>
    <row r="57" spans="1:82" ht="18.5" x14ac:dyDescent="0.45">
      <c r="A57" s="145"/>
      <c r="B57" s="162"/>
      <c r="C57" s="122"/>
      <c r="D57" s="96" t="str">
        <f t="shared" si="14"/>
        <v/>
      </c>
      <c r="E57" s="506"/>
      <c r="F57" s="146"/>
      <c r="G57" s="146"/>
      <c r="H57" s="130"/>
      <c r="I57" s="296"/>
      <c r="J57" s="181"/>
      <c r="K57" s="217"/>
      <c r="L57" s="529"/>
      <c r="M57" s="529"/>
      <c r="N57" s="139"/>
      <c r="O57" s="308"/>
      <c r="P57" s="308"/>
      <c r="Q57" s="308"/>
      <c r="R57" s="308"/>
      <c r="S57" s="308"/>
      <c r="T57" s="308">
        <f t="shared" si="5"/>
        <v>0</v>
      </c>
      <c r="U57" s="308">
        <f t="shared" si="9"/>
        <v>0</v>
      </c>
      <c r="V57" s="308">
        <v>0</v>
      </c>
      <c r="W57" s="308"/>
      <c r="X57" s="308"/>
      <c r="Y57" s="308"/>
      <c r="Z57" s="308"/>
      <c r="AA57" s="308"/>
      <c r="AB57" s="308"/>
      <c r="AC57" s="200"/>
      <c r="AD57" s="139"/>
      <c r="AE57" s="162"/>
      <c r="AF57" s="139"/>
      <c r="AG57" s="162"/>
      <c r="AH57" s="122"/>
      <c r="AI57" s="122"/>
      <c r="AJ57" s="122"/>
      <c r="AK57" s="122"/>
      <c r="AL57" s="164">
        <f t="shared" si="10"/>
        <v>0</v>
      </c>
      <c r="AM57" s="122"/>
      <c r="AN57" s="122"/>
      <c r="AO57" s="147"/>
      <c r="AP57" s="158"/>
      <c r="AQ57" s="310">
        <f t="shared" si="15"/>
        <v>0</v>
      </c>
      <c r="AR57" s="196" t="str">
        <f>IFERROR(IF(OR(AP57=338,AP57=340,AP57=341,AP57=342,AP57="342A",AP57="342B"),PorcenRet(AP57,AT57,AU57),INDEX(PORCENTAJEBUSCAR,MATCH(AP57,CódigoRET,0),4)*1),"")</f>
        <v/>
      </c>
      <c r="AS57" s="149">
        <f t="shared" si="7"/>
        <v>0</v>
      </c>
      <c r="AT57" s="148"/>
      <c r="AU57" s="149"/>
      <c r="AV57" s="191"/>
      <c r="AW57" s="183"/>
      <c r="AX57" s="162"/>
      <c r="AY57" s="150"/>
      <c r="AZ57" s="150"/>
      <c r="BA57" s="139"/>
      <c r="BB57" s="139"/>
      <c r="BC57" s="530"/>
      <c r="BD57" s="151"/>
      <c r="BE57" s="147"/>
      <c r="BF57" s="196">
        <f t="shared" si="11"/>
        <v>0</v>
      </c>
      <c r="BG57" s="149">
        <f t="shared" si="12"/>
        <v>0</v>
      </c>
      <c r="BH57" s="148"/>
      <c r="BI57" s="149"/>
      <c r="BJ57" s="123"/>
      <c r="BK57" s="123"/>
      <c r="BL57" s="123"/>
      <c r="BM57" s="122"/>
      <c r="BN57" s="152"/>
      <c r="BO57" s="201">
        <f t="shared" si="13"/>
        <v>0</v>
      </c>
      <c r="BP57" s="158"/>
      <c r="BQ57" s="159"/>
      <c r="BR57" s="196"/>
      <c r="BS57" s="149"/>
      <c r="BT57" s="148"/>
      <c r="BU57" s="149"/>
      <c r="BV57" s="160"/>
      <c r="BW57" s="161"/>
      <c r="BX57" s="196"/>
      <c r="BY57" s="149"/>
      <c r="BZ57" s="148"/>
      <c r="CA57" s="149"/>
      <c r="CB57" s="149"/>
      <c r="CC57" s="149"/>
      <c r="CD57" s="149"/>
    </row>
    <row r="58" spans="1:82" ht="18.5" x14ac:dyDescent="0.45">
      <c r="A58" s="145"/>
      <c r="B58" s="162"/>
      <c r="C58" s="122"/>
      <c r="D58" s="96" t="str">
        <f t="shared" si="14"/>
        <v/>
      </c>
      <c r="E58" s="506"/>
      <c r="F58" s="146"/>
      <c r="G58" s="146"/>
      <c r="H58" s="130"/>
      <c r="I58" s="296"/>
      <c r="J58" s="181"/>
      <c r="K58" s="217"/>
      <c r="L58" s="529"/>
      <c r="M58" s="529"/>
      <c r="N58" s="139"/>
      <c r="O58" s="308"/>
      <c r="P58" s="308"/>
      <c r="Q58" s="308"/>
      <c r="R58" s="308"/>
      <c r="S58" s="308"/>
      <c r="T58" s="308">
        <f t="shared" si="5"/>
        <v>0</v>
      </c>
      <c r="U58" s="308">
        <f t="shared" si="9"/>
        <v>0</v>
      </c>
      <c r="V58" s="308">
        <v>0</v>
      </c>
      <c r="W58" s="308"/>
      <c r="X58" s="308"/>
      <c r="Y58" s="308"/>
      <c r="Z58" s="308"/>
      <c r="AA58" s="308"/>
      <c r="AB58" s="308"/>
      <c r="AC58" s="200"/>
      <c r="AD58" s="139"/>
      <c r="AE58" s="162"/>
      <c r="AF58" s="139"/>
      <c r="AG58" s="162"/>
      <c r="AH58" s="122"/>
      <c r="AI58" s="122"/>
      <c r="AJ58" s="122"/>
      <c r="AK58" s="122"/>
      <c r="AL58" s="164">
        <f t="shared" si="10"/>
        <v>0</v>
      </c>
      <c r="AM58" s="122"/>
      <c r="AN58" s="122"/>
      <c r="AO58" s="147"/>
      <c r="AP58" s="158"/>
      <c r="AQ58" s="310">
        <f t="shared" si="15"/>
        <v>0</v>
      </c>
      <c r="AR58" s="196" t="str">
        <f>IFERROR(IF(OR(AP58=338,AP58=340,AP58=341,AP58=342,AP58="342A",AP58="342B"),PorcenRet(AP58,AT58,AU58),INDEX(PORCENTAJEBUSCAR,MATCH(AP58,CódigoRET,0),4)*1),"")</f>
        <v/>
      </c>
      <c r="AS58" s="149">
        <f t="shared" si="7"/>
        <v>0</v>
      </c>
      <c r="AT58" s="148"/>
      <c r="AU58" s="149"/>
      <c r="AV58" s="191"/>
      <c r="AW58" s="183"/>
      <c r="AX58" s="162"/>
      <c r="AY58" s="150"/>
      <c r="AZ58" s="150"/>
      <c r="BA58" s="139"/>
      <c r="BB58" s="139"/>
      <c r="BC58" s="530"/>
      <c r="BD58" s="151"/>
      <c r="BE58" s="147"/>
      <c r="BF58" s="196">
        <f t="shared" si="11"/>
        <v>0</v>
      </c>
      <c r="BG58" s="149">
        <f t="shared" si="12"/>
        <v>0</v>
      </c>
      <c r="BH58" s="148"/>
      <c r="BI58" s="149"/>
      <c r="BJ58" s="123"/>
      <c r="BK58" s="123"/>
      <c r="BL58" s="123"/>
      <c r="BM58" s="122"/>
      <c r="BN58" s="152"/>
      <c r="BO58" s="201">
        <f t="shared" si="13"/>
        <v>0</v>
      </c>
      <c r="BP58" s="158"/>
      <c r="BQ58" s="159"/>
      <c r="BR58" s="196"/>
      <c r="BS58" s="149"/>
      <c r="BT58" s="148"/>
      <c r="BU58" s="149"/>
      <c r="BV58" s="160"/>
      <c r="BW58" s="161"/>
      <c r="BX58" s="196"/>
      <c r="BY58" s="149"/>
      <c r="BZ58" s="148"/>
      <c r="CA58" s="149"/>
      <c r="CB58" s="149"/>
      <c r="CC58" s="149"/>
      <c r="CD58" s="149"/>
    </row>
    <row r="59" spans="1:82" ht="18.5" x14ac:dyDescent="0.45">
      <c r="A59" s="145"/>
      <c r="B59" s="162"/>
      <c r="C59" s="122"/>
      <c r="D59" s="96" t="str">
        <f t="shared" si="14"/>
        <v/>
      </c>
      <c r="E59" s="506"/>
      <c r="F59" s="146"/>
      <c r="G59" s="146"/>
      <c r="H59" s="130"/>
      <c r="I59" s="296"/>
      <c r="J59" s="181"/>
      <c r="K59" s="217"/>
      <c r="L59" s="529"/>
      <c r="M59" s="529"/>
      <c r="N59" s="139"/>
      <c r="O59" s="308"/>
      <c r="P59" s="308"/>
      <c r="Q59" s="308"/>
      <c r="R59" s="308"/>
      <c r="S59" s="308"/>
      <c r="T59" s="308">
        <f t="shared" si="5"/>
        <v>0</v>
      </c>
      <c r="U59" s="308">
        <f t="shared" si="9"/>
        <v>0</v>
      </c>
      <c r="V59" s="308">
        <v>0</v>
      </c>
      <c r="W59" s="308"/>
      <c r="X59" s="308"/>
      <c r="Y59" s="308"/>
      <c r="Z59" s="308"/>
      <c r="AA59" s="308"/>
      <c r="AB59" s="308"/>
      <c r="AC59" s="200"/>
      <c r="AD59" s="139"/>
      <c r="AE59" s="162"/>
      <c r="AF59" s="139"/>
      <c r="AG59" s="162"/>
      <c r="AH59" s="122"/>
      <c r="AI59" s="122"/>
      <c r="AJ59" s="122"/>
      <c r="AK59" s="122"/>
      <c r="AL59" s="164">
        <f t="shared" si="10"/>
        <v>0</v>
      </c>
      <c r="AM59" s="122"/>
      <c r="AN59" s="122"/>
      <c r="AO59" s="147"/>
      <c r="AP59" s="158"/>
      <c r="AQ59" s="310">
        <f t="shared" si="15"/>
        <v>0</v>
      </c>
      <c r="AR59" s="196" t="str">
        <f>IFERROR(IF(OR(AP59=338,AP59=340,AP59=341,AP59=342,AP59="342A",AP59="342B"),PorcenRet(AP59,AT59,AU59),INDEX(PORCENTAJEBUSCAR,MATCH(AP59,CódigoRET,0),4)*1),"")</f>
        <v/>
      </c>
      <c r="AS59" s="149">
        <f t="shared" si="7"/>
        <v>0</v>
      </c>
      <c r="AT59" s="148"/>
      <c r="AU59" s="149"/>
      <c r="AV59" s="191"/>
      <c r="AW59" s="183"/>
      <c r="AX59" s="162"/>
      <c r="AY59" s="150"/>
      <c r="AZ59" s="150"/>
      <c r="BA59" s="139"/>
      <c r="BB59" s="139"/>
      <c r="BC59" s="530"/>
      <c r="BD59" s="151"/>
      <c r="BE59" s="147"/>
      <c r="BF59" s="196">
        <f t="shared" si="11"/>
        <v>0</v>
      </c>
      <c r="BG59" s="149">
        <f t="shared" si="12"/>
        <v>0</v>
      </c>
      <c r="BH59" s="148"/>
      <c r="BI59" s="149"/>
      <c r="BJ59" s="123"/>
      <c r="BK59" s="123"/>
      <c r="BL59" s="123"/>
      <c r="BM59" s="122"/>
      <c r="BN59" s="152"/>
      <c r="BO59" s="201">
        <f t="shared" si="13"/>
        <v>0</v>
      </c>
      <c r="BP59" s="158"/>
      <c r="BQ59" s="159"/>
      <c r="BR59" s="196"/>
      <c r="BS59" s="149"/>
      <c r="BT59" s="148"/>
      <c r="BU59" s="149"/>
      <c r="BV59" s="160"/>
      <c r="BW59" s="161"/>
      <c r="BX59" s="196"/>
      <c r="BY59" s="149"/>
      <c r="BZ59" s="148"/>
      <c r="CA59" s="149"/>
      <c r="CB59" s="149"/>
      <c r="CC59" s="149"/>
      <c r="CD59" s="149"/>
    </row>
    <row r="60" spans="1:82" ht="18.5" x14ac:dyDescent="0.45">
      <c r="A60" s="145"/>
      <c r="B60" s="162"/>
      <c r="C60" s="122"/>
      <c r="D60" s="96" t="str">
        <f t="shared" si="14"/>
        <v/>
      </c>
      <c r="E60" s="506"/>
      <c r="F60" s="146"/>
      <c r="G60" s="146"/>
      <c r="H60" s="130"/>
      <c r="I60" s="296"/>
      <c r="J60" s="181"/>
      <c r="K60" s="217"/>
      <c r="L60" s="529"/>
      <c r="M60" s="529"/>
      <c r="N60" s="139"/>
      <c r="O60" s="308"/>
      <c r="P60" s="308"/>
      <c r="Q60" s="308"/>
      <c r="R60" s="308"/>
      <c r="S60" s="308"/>
      <c r="T60" s="308">
        <f t="shared" si="5"/>
        <v>0</v>
      </c>
      <c r="U60" s="308">
        <f t="shared" si="9"/>
        <v>0</v>
      </c>
      <c r="V60" s="308">
        <v>0</v>
      </c>
      <c r="W60" s="308"/>
      <c r="X60" s="308"/>
      <c r="Y60" s="308"/>
      <c r="Z60" s="308"/>
      <c r="AA60" s="308"/>
      <c r="AB60" s="308"/>
      <c r="AC60" s="200"/>
      <c r="AD60" s="139"/>
      <c r="AE60" s="162"/>
      <c r="AF60" s="139"/>
      <c r="AG60" s="162"/>
      <c r="AH60" s="122"/>
      <c r="AI60" s="122"/>
      <c r="AJ60" s="122"/>
      <c r="AK60" s="122"/>
      <c r="AL60" s="164">
        <f t="shared" si="10"/>
        <v>0</v>
      </c>
      <c r="AM60" s="122"/>
      <c r="AN60" s="122"/>
      <c r="AO60" s="147"/>
      <c r="AP60" s="158"/>
      <c r="AQ60" s="310">
        <f t="shared" si="15"/>
        <v>0</v>
      </c>
      <c r="AR60" s="196" t="str">
        <f>IFERROR(IF(OR(AP60=338,AP60=340,AP60=341,AP60=342,AP60="342A",AP60="342B"),PorcenRet(AP60,AT60,AU60),INDEX(PORCENTAJEBUSCAR,MATCH(AP60,CódigoRET,0),4)*1),"")</f>
        <v/>
      </c>
      <c r="AS60" s="149">
        <f t="shared" si="7"/>
        <v>0</v>
      </c>
      <c r="AT60" s="148"/>
      <c r="AU60" s="149"/>
      <c r="AV60" s="191"/>
      <c r="AW60" s="183"/>
      <c r="AX60" s="162"/>
      <c r="AY60" s="150"/>
      <c r="AZ60" s="150"/>
      <c r="BA60" s="139"/>
      <c r="BB60" s="139"/>
      <c r="BC60" s="530"/>
      <c r="BD60" s="151"/>
      <c r="BE60" s="147"/>
      <c r="BF60" s="196">
        <f t="shared" si="11"/>
        <v>0</v>
      </c>
      <c r="BG60" s="149">
        <f t="shared" si="12"/>
        <v>0</v>
      </c>
      <c r="BH60" s="148"/>
      <c r="BI60" s="149"/>
      <c r="BJ60" s="123"/>
      <c r="BK60" s="123"/>
      <c r="BL60" s="123"/>
      <c r="BM60" s="122"/>
      <c r="BN60" s="152"/>
      <c r="BO60" s="201">
        <f t="shared" si="13"/>
        <v>0</v>
      </c>
      <c r="BP60" s="158"/>
      <c r="BQ60" s="159"/>
      <c r="BR60" s="196"/>
      <c r="BS60" s="149"/>
      <c r="BT60" s="148"/>
      <c r="BU60" s="149"/>
      <c r="BV60" s="160"/>
      <c r="BW60" s="161"/>
      <c r="BX60" s="196"/>
      <c r="BY60" s="149"/>
      <c r="BZ60" s="148"/>
      <c r="CA60" s="149"/>
      <c r="CB60" s="149"/>
      <c r="CC60" s="149"/>
      <c r="CD60" s="149"/>
    </row>
    <row r="61" spans="1:82" ht="18.5" x14ac:dyDescent="0.45">
      <c r="A61" s="145"/>
      <c r="B61" s="162"/>
      <c r="C61" s="122"/>
      <c r="D61" s="96" t="str">
        <f t="shared" si="14"/>
        <v/>
      </c>
      <c r="E61" s="506"/>
      <c r="F61" s="146"/>
      <c r="G61" s="146"/>
      <c r="H61" s="130"/>
      <c r="I61" s="296"/>
      <c r="J61" s="181"/>
      <c r="K61" s="217"/>
      <c r="L61" s="529"/>
      <c r="M61" s="529"/>
      <c r="N61" s="139"/>
      <c r="O61" s="308"/>
      <c r="P61" s="308"/>
      <c r="Q61" s="308"/>
      <c r="R61" s="308"/>
      <c r="S61" s="308"/>
      <c r="T61" s="308">
        <f t="shared" si="5"/>
        <v>0</v>
      </c>
      <c r="U61" s="308">
        <f t="shared" si="9"/>
        <v>0</v>
      </c>
      <c r="V61" s="308">
        <v>0</v>
      </c>
      <c r="W61" s="308"/>
      <c r="X61" s="308"/>
      <c r="Y61" s="308"/>
      <c r="Z61" s="308"/>
      <c r="AA61" s="308"/>
      <c r="AB61" s="308"/>
      <c r="AC61" s="200"/>
      <c r="AD61" s="139"/>
      <c r="AE61" s="162"/>
      <c r="AF61" s="139"/>
      <c r="AG61" s="162"/>
      <c r="AH61" s="122"/>
      <c r="AI61" s="122"/>
      <c r="AJ61" s="122"/>
      <c r="AK61" s="122"/>
      <c r="AL61" s="164">
        <f t="shared" si="10"/>
        <v>0</v>
      </c>
      <c r="AM61" s="122"/>
      <c r="AN61" s="122"/>
      <c r="AO61" s="147"/>
      <c r="AP61" s="158"/>
      <c r="AQ61" s="310">
        <f t="shared" si="15"/>
        <v>0</v>
      </c>
      <c r="AR61" s="196" t="str">
        <f>IFERROR(IF(OR(AP61=338,AP61=340,AP61=341,AP61=342,AP61="342A",AP61="342B"),PorcenRet(AP61,AT61,AU61),INDEX(PORCENTAJEBUSCAR,MATCH(AP61,CódigoRET,0),4)*1),"")</f>
        <v/>
      </c>
      <c r="AS61" s="149">
        <f t="shared" si="7"/>
        <v>0</v>
      </c>
      <c r="AT61" s="148"/>
      <c r="AU61" s="149"/>
      <c r="AV61" s="191"/>
      <c r="AW61" s="183"/>
      <c r="AX61" s="162"/>
      <c r="AY61" s="150"/>
      <c r="AZ61" s="150"/>
      <c r="BA61" s="139"/>
      <c r="BB61" s="139"/>
      <c r="BC61" s="530"/>
      <c r="BD61" s="151"/>
      <c r="BE61" s="147"/>
      <c r="BF61" s="196">
        <f t="shared" si="11"/>
        <v>0</v>
      </c>
      <c r="BG61" s="149">
        <f t="shared" si="12"/>
        <v>0</v>
      </c>
      <c r="BH61" s="148"/>
      <c r="BI61" s="149"/>
      <c r="BJ61" s="123"/>
      <c r="BK61" s="123"/>
      <c r="BL61" s="123"/>
      <c r="BM61" s="122"/>
      <c r="BN61" s="152"/>
      <c r="BO61" s="201">
        <f t="shared" si="13"/>
        <v>0</v>
      </c>
      <c r="BP61" s="158"/>
      <c r="BQ61" s="159"/>
      <c r="BR61" s="196"/>
      <c r="BS61" s="149"/>
      <c r="BT61" s="148"/>
      <c r="BU61" s="149"/>
      <c r="BV61" s="160"/>
      <c r="BW61" s="161"/>
      <c r="BX61" s="196"/>
      <c r="BY61" s="149"/>
      <c r="BZ61" s="148"/>
      <c r="CA61" s="149"/>
      <c r="CB61" s="149"/>
      <c r="CC61" s="149"/>
      <c r="CD61" s="149"/>
    </row>
    <row r="62" spans="1:82" ht="18.5" x14ac:dyDescent="0.45">
      <c r="A62" s="145"/>
      <c r="B62" s="162"/>
      <c r="C62" s="122"/>
      <c r="D62" s="96" t="str">
        <f t="shared" si="14"/>
        <v/>
      </c>
      <c r="E62" s="506"/>
      <c r="F62" s="146"/>
      <c r="G62" s="146"/>
      <c r="H62" s="130"/>
      <c r="I62" s="296"/>
      <c r="J62" s="181"/>
      <c r="K62" s="217"/>
      <c r="L62" s="529"/>
      <c r="M62" s="529"/>
      <c r="N62" s="139"/>
      <c r="O62" s="308"/>
      <c r="P62" s="308"/>
      <c r="Q62" s="308"/>
      <c r="R62" s="308"/>
      <c r="S62" s="308"/>
      <c r="T62" s="308">
        <f t="shared" si="5"/>
        <v>0</v>
      </c>
      <c r="U62" s="308">
        <f t="shared" si="9"/>
        <v>0</v>
      </c>
      <c r="V62" s="308">
        <v>0</v>
      </c>
      <c r="W62" s="308"/>
      <c r="X62" s="308"/>
      <c r="Y62" s="308"/>
      <c r="Z62" s="308"/>
      <c r="AA62" s="308"/>
      <c r="AB62" s="308"/>
      <c r="AC62" s="200"/>
      <c r="AD62" s="139"/>
      <c r="AE62" s="162"/>
      <c r="AF62" s="139"/>
      <c r="AG62" s="162"/>
      <c r="AH62" s="122"/>
      <c r="AI62" s="122"/>
      <c r="AJ62" s="122"/>
      <c r="AK62" s="122"/>
      <c r="AL62" s="164">
        <f t="shared" si="10"/>
        <v>0</v>
      </c>
      <c r="AM62" s="122"/>
      <c r="AN62" s="122"/>
      <c r="AO62" s="147"/>
      <c r="AP62" s="158"/>
      <c r="AQ62" s="310">
        <f t="shared" si="15"/>
        <v>0</v>
      </c>
      <c r="AR62" s="196" t="str">
        <f>IFERROR(IF(OR(AP62=338,AP62=340,AP62=341,AP62=342,AP62="342A",AP62="342B"),PorcenRet(AP62,AT62,AU62),INDEX(PORCENTAJEBUSCAR,MATCH(AP62,CódigoRET,0),4)*1),"")</f>
        <v/>
      </c>
      <c r="AS62" s="149">
        <f t="shared" si="7"/>
        <v>0</v>
      </c>
      <c r="AT62" s="148"/>
      <c r="AU62" s="149"/>
      <c r="AV62" s="191"/>
      <c r="AW62" s="183"/>
      <c r="AX62" s="162"/>
      <c r="AY62" s="150"/>
      <c r="AZ62" s="150"/>
      <c r="BA62" s="139"/>
      <c r="BB62" s="139"/>
      <c r="BC62" s="530"/>
      <c r="BD62" s="151"/>
      <c r="BE62" s="147"/>
      <c r="BF62" s="196">
        <f t="shared" si="11"/>
        <v>0</v>
      </c>
      <c r="BG62" s="149">
        <f t="shared" si="12"/>
        <v>0</v>
      </c>
      <c r="BH62" s="148"/>
      <c r="BI62" s="149"/>
      <c r="BJ62" s="123"/>
      <c r="BK62" s="123"/>
      <c r="BL62" s="123"/>
      <c r="BM62" s="122"/>
      <c r="BN62" s="152"/>
      <c r="BO62" s="201">
        <f t="shared" si="13"/>
        <v>0</v>
      </c>
      <c r="BP62" s="158"/>
      <c r="BQ62" s="159"/>
      <c r="BR62" s="196"/>
      <c r="BS62" s="149"/>
      <c r="BT62" s="148"/>
      <c r="BU62" s="149"/>
      <c r="BV62" s="160"/>
      <c r="BW62" s="161"/>
      <c r="BX62" s="196"/>
      <c r="BY62" s="149"/>
      <c r="BZ62" s="148"/>
      <c r="CA62" s="149"/>
      <c r="CB62" s="149"/>
      <c r="CC62" s="149"/>
      <c r="CD62" s="149"/>
    </row>
    <row r="63" spans="1:82" ht="18.5" x14ac:dyDescent="0.45">
      <c r="A63" s="145"/>
      <c r="B63" s="162"/>
      <c r="C63" s="122"/>
      <c r="D63" s="96" t="str">
        <f t="shared" si="14"/>
        <v/>
      </c>
      <c r="E63" s="506"/>
      <c r="F63" s="146"/>
      <c r="G63" s="146"/>
      <c r="H63" s="130"/>
      <c r="I63" s="296"/>
      <c r="J63" s="181"/>
      <c r="K63" s="217"/>
      <c r="L63" s="529"/>
      <c r="M63" s="529"/>
      <c r="N63" s="139"/>
      <c r="O63" s="308"/>
      <c r="P63" s="308"/>
      <c r="Q63" s="308"/>
      <c r="R63" s="308"/>
      <c r="S63" s="308"/>
      <c r="T63" s="308">
        <f t="shared" si="5"/>
        <v>0</v>
      </c>
      <c r="U63" s="308">
        <f t="shared" si="9"/>
        <v>0</v>
      </c>
      <c r="V63" s="308">
        <v>0</v>
      </c>
      <c r="W63" s="308"/>
      <c r="X63" s="308"/>
      <c r="Y63" s="308"/>
      <c r="Z63" s="308"/>
      <c r="AA63" s="308"/>
      <c r="AB63" s="308"/>
      <c r="AC63" s="200"/>
      <c r="AD63" s="139"/>
      <c r="AE63" s="162"/>
      <c r="AF63" s="139"/>
      <c r="AG63" s="162"/>
      <c r="AH63" s="122"/>
      <c r="AI63" s="122"/>
      <c r="AJ63" s="122"/>
      <c r="AK63" s="122"/>
      <c r="AL63" s="164">
        <f t="shared" si="10"/>
        <v>0</v>
      </c>
      <c r="AM63" s="122"/>
      <c r="AN63" s="122"/>
      <c r="AO63" s="147"/>
      <c r="AP63" s="158"/>
      <c r="AQ63" s="310">
        <f t="shared" si="15"/>
        <v>0</v>
      </c>
      <c r="AR63" s="196" t="str">
        <f>IFERROR(IF(OR(AP63=338,AP63=340,AP63=341,AP63=342,AP63="342A",AP63="342B"),PorcenRet(AP63,AT63,AU63),INDEX(PORCENTAJEBUSCAR,MATCH(AP63,CódigoRET,0),4)*1),"")</f>
        <v/>
      </c>
      <c r="AS63" s="149">
        <f t="shared" si="7"/>
        <v>0</v>
      </c>
      <c r="AT63" s="148"/>
      <c r="AU63" s="149"/>
      <c r="AV63" s="191"/>
      <c r="AW63" s="183"/>
      <c r="AX63" s="162"/>
      <c r="AY63" s="150"/>
      <c r="AZ63" s="150"/>
      <c r="BA63" s="139"/>
      <c r="BB63" s="139"/>
      <c r="BC63" s="530"/>
      <c r="BD63" s="151"/>
      <c r="BE63" s="147"/>
      <c r="BF63" s="196">
        <f t="shared" si="11"/>
        <v>0</v>
      </c>
      <c r="BG63" s="149">
        <f t="shared" si="12"/>
        <v>0</v>
      </c>
      <c r="BH63" s="148"/>
      <c r="BI63" s="149"/>
      <c r="BJ63" s="123"/>
      <c r="BK63" s="123"/>
      <c r="BL63" s="123"/>
      <c r="BM63" s="122"/>
      <c r="BN63" s="152"/>
      <c r="BO63" s="201">
        <f t="shared" si="13"/>
        <v>0</v>
      </c>
      <c r="BP63" s="158"/>
      <c r="BQ63" s="159"/>
      <c r="BR63" s="196"/>
      <c r="BS63" s="149"/>
      <c r="BT63" s="148"/>
      <c r="BU63" s="149"/>
      <c r="BV63" s="160"/>
      <c r="BW63" s="161"/>
      <c r="BX63" s="196"/>
      <c r="BY63" s="149"/>
      <c r="BZ63" s="148"/>
      <c r="CA63" s="149"/>
      <c r="CB63" s="149"/>
      <c r="CC63" s="149"/>
      <c r="CD63" s="149"/>
    </row>
    <row r="64" spans="1:82" ht="18.5" x14ac:dyDescent="0.45">
      <c r="A64" s="145"/>
      <c r="B64" s="162"/>
      <c r="C64" s="122"/>
      <c r="D64" s="96" t="str">
        <f t="shared" si="14"/>
        <v/>
      </c>
      <c r="E64" s="506"/>
      <c r="F64" s="146"/>
      <c r="G64" s="146"/>
      <c r="H64" s="130"/>
      <c r="I64" s="296"/>
      <c r="J64" s="181"/>
      <c r="K64" s="217"/>
      <c r="L64" s="529"/>
      <c r="M64" s="529"/>
      <c r="N64" s="139"/>
      <c r="O64" s="308"/>
      <c r="P64" s="308"/>
      <c r="Q64" s="308"/>
      <c r="R64" s="308"/>
      <c r="S64" s="308"/>
      <c r="T64" s="308">
        <f t="shared" si="5"/>
        <v>0</v>
      </c>
      <c r="U64" s="308">
        <f t="shared" si="9"/>
        <v>0</v>
      </c>
      <c r="V64" s="308">
        <v>0</v>
      </c>
      <c r="W64" s="308"/>
      <c r="X64" s="308"/>
      <c r="Y64" s="308"/>
      <c r="Z64" s="308"/>
      <c r="AA64" s="308"/>
      <c r="AB64" s="308"/>
      <c r="AC64" s="200"/>
      <c r="AD64" s="139"/>
      <c r="AE64" s="162"/>
      <c r="AF64" s="139"/>
      <c r="AG64" s="162"/>
      <c r="AH64" s="122"/>
      <c r="AI64" s="122"/>
      <c r="AJ64" s="122"/>
      <c r="AK64" s="122"/>
      <c r="AL64" s="164">
        <f t="shared" si="10"/>
        <v>0</v>
      </c>
      <c r="AM64" s="122"/>
      <c r="AN64" s="122"/>
      <c r="AO64" s="147"/>
      <c r="AP64" s="158"/>
      <c r="AQ64" s="310">
        <f t="shared" si="15"/>
        <v>0</v>
      </c>
      <c r="AR64" s="196" t="str">
        <f>IFERROR(IF(OR(AP64=338,AP64=340,AP64=341,AP64=342,AP64="342A",AP64="342B"),PorcenRet(AP64,AT64,AU64),INDEX(PORCENTAJEBUSCAR,MATCH(AP64,CódigoRET,0),4)*1),"")</f>
        <v/>
      </c>
      <c r="AS64" s="149">
        <f t="shared" si="7"/>
        <v>0</v>
      </c>
      <c r="AT64" s="148"/>
      <c r="AU64" s="149"/>
      <c r="AV64" s="191"/>
      <c r="AW64" s="183"/>
      <c r="AX64" s="162"/>
      <c r="AY64" s="150"/>
      <c r="AZ64" s="150"/>
      <c r="BA64" s="139"/>
      <c r="BB64" s="139"/>
      <c r="BC64" s="530"/>
      <c r="BD64" s="151"/>
      <c r="BE64" s="147"/>
      <c r="BF64" s="196">
        <f t="shared" si="11"/>
        <v>0</v>
      </c>
      <c r="BG64" s="149">
        <f t="shared" si="12"/>
        <v>0</v>
      </c>
      <c r="BH64" s="148"/>
      <c r="BI64" s="149"/>
      <c r="BJ64" s="123"/>
      <c r="BK64" s="123"/>
      <c r="BL64" s="123"/>
      <c r="BM64" s="122"/>
      <c r="BN64" s="152"/>
      <c r="BO64" s="201">
        <f t="shared" si="13"/>
        <v>0</v>
      </c>
      <c r="BP64" s="158"/>
      <c r="BQ64" s="159"/>
      <c r="BR64" s="196"/>
      <c r="BS64" s="149"/>
      <c r="BT64" s="148"/>
      <c r="BU64" s="149"/>
      <c r="BV64" s="160"/>
      <c r="BW64" s="161"/>
      <c r="BX64" s="196"/>
      <c r="BY64" s="149"/>
      <c r="BZ64" s="148"/>
      <c r="CA64" s="149"/>
      <c r="CB64" s="149"/>
      <c r="CC64" s="149"/>
      <c r="CD64" s="149"/>
    </row>
    <row r="65" spans="1:82" ht="18.5" x14ac:dyDescent="0.45">
      <c r="A65" s="145"/>
      <c r="B65" s="162"/>
      <c r="C65" s="122"/>
      <c r="D65" s="96" t="str">
        <f t="shared" si="14"/>
        <v/>
      </c>
      <c r="E65" s="506"/>
      <c r="F65" s="146"/>
      <c r="G65" s="146"/>
      <c r="H65" s="130"/>
      <c r="I65" s="296"/>
      <c r="J65" s="181"/>
      <c r="K65" s="217"/>
      <c r="L65" s="529"/>
      <c r="M65" s="529"/>
      <c r="N65" s="139"/>
      <c r="O65" s="308"/>
      <c r="P65" s="308"/>
      <c r="Q65" s="308"/>
      <c r="R65" s="308"/>
      <c r="S65" s="308"/>
      <c r="T65" s="308">
        <f t="shared" si="5"/>
        <v>0</v>
      </c>
      <c r="U65" s="308">
        <f t="shared" si="9"/>
        <v>0</v>
      </c>
      <c r="V65" s="308">
        <v>0</v>
      </c>
      <c r="W65" s="308"/>
      <c r="X65" s="308"/>
      <c r="Y65" s="308"/>
      <c r="Z65" s="308"/>
      <c r="AA65" s="308"/>
      <c r="AB65" s="308"/>
      <c r="AC65" s="200"/>
      <c r="AD65" s="139"/>
      <c r="AE65" s="162"/>
      <c r="AF65" s="139"/>
      <c r="AG65" s="162"/>
      <c r="AH65" s="122"/>
      <c r="AI65" s="122"/>
      <c r="AJ65" s="122"/>
      <c r="AK65" s="122"/>
      <c r="AL65" s="164">
        <f t="shared" si="10"/>
        <v>0</v>
      </c>
      <c r="AM65" s="122"/>
      <c r="AN65" s="122"/>
      <c r="AO65" s="147"/>
      <c r="AP65" s="158"/>
      <c r="AQ65" s="310">
        <f t="shared" si="15"/>
        <v>0</v>
      </c>
      <c r="AR65" s="196" t="str">
        <f>IFERROR(IF(OR(AP65=338,AP65=340,AP65=341,AP65=342,AP65="342A",AP65="342B"),PorcenRet(AP65,AT65,AU65),INDEX(PORCENTAJEBUSCAR,MATCH(AP65,CódigoRET,0),4)*1),"")</f>
        <v/>
      </c>
      <c r="AS65" s="149">
        <f t="shared" si="7"/>
        <v>0</v>
      </c>
      <c r="AT65" s="148"/>
      <c r="AU65" s="149"/>
      <c r="AV65" s="191"/>
      <c r="AW65" s="183"/>
      <c r="AX65" s="162"/>
      <c r="AY65" s="150"/>
      <c r="AZ65" s="150"/>
      <c r="BA65" s="139"/>
      <c r="BB65" s="139"/>
      <c r="BC65" s="530"/>
      <c r="BD65" s="151"/>
      <c r="BE65" s="147"/>
      <c r="BF65" s="196">
        <f t="shared" si="11"/>
        <v>0</v>
      </c>
      <c r="BG65" s="149">
        <f t="shared" si="12"/>
        <v>0</v>
      </c>
      <c r="BH65" s="148"/>
      <c r="BI65" s="149"/>
      <c r="BJ65" s="123"/>
      <c r="BK65" s="123"/>
      <c r="BL65" s="123"/>
      <c r="BM65" s="122"/>
      <c r="BN65" s="152"/>
      <c r="BO65" s="201">
        <f t="shared" si="13"/>
        <v>0</v>
      </c>
      <c r="BP65" s="158"/>
      <c r="BQ65" s="159"/>
      <c r="BR65" s="196"/>
      <c r="BS65" s="149"/>
      <c r="BT65" s="148"/>
      <c r="BU65" s="149"/>
      <c r="BV65" s="160"/>
      <c r="BW65" s="161"/>
      <c r="BX65" s="196"/>
      <c r="BY65" s="149"/>
      <c r="BZ65" s="148"/>
      <c r="CA65" s="149"/>
      <c r="CB65" s="149"/>
      <c r="CC65" s="149"/>
      <c r="CD65" s="149"/>
    </row>
    <row r="66" spans="1:82" ht="18.5" x14ac:dyDescent="0.45">
      <c r="A66" s="145"/>
      <c r="B66" s="162"/>
      <c r="C66" s="122"/>
      <c r="D66" s="96" t="str">
        <f t="shared" si="14"/>
        <v/>
      </c>
      <c r="E66" s="506"/>
      <c r="F66" s="146"/>
      <c r="G66" s="146"/>
      <c r="H66" s="130"/>
      <c r="I66" s="296"/>
      <c r="J66" s="181"/>
      <c r="K66" s="217"/>
      <c r="L66" s="529"/>
      <c r="M66" s="529"/>
      <c r="N66" s="139"/>
      <c r="O66" s="308"/>
      <c r="P66" s="308"/>
      <c r="Q66" s="308"/>
      <c r="R66" s="308"/>
      <c r="S66" s="308"/>
      <c r="T66" s="308">
        <f t="shared" ref="T66:T129" si="16">+Q66*0.12</f>
        <v>0</v>
      </c>
      <c r="U66" s="308">
        <f t="shared" si="9"/>
        <v>0</v>
      </c>
      <c r="V66" s="308">
        <v>0</v>
      </c>
      <c r="W66" s="308"/>
      <c r="X66" s="308"/>
      <c r="Y66" s="308"/>
      <c r="Z66" s="308"/>
      <c r="AA66" s="308"/>
      <c r="AB66" s="308"/>
      <c r="AC66" s="200"/>
      <c r="AD66" s="139"/>
      <c r="AE66" s="162"/>
      <c r="AF66" s="139"/>
      <c r="AG66" s="162"/>
      <c r="AH66" s="122"/>
      <c r="AI66" s="122"/>
      <c r="AJ66" s="122"/>
      <c r="AK66" s="122"/>
      <c r="AL66" s="164">
        <f t="shared" si="10"/>
        <v>0</v>
      </c>
      <c r="AM66" s="122"/>
      <c r="AN66" s="122"/>
      <c r="AO66" s="147"/>
      <c r="AP66" s="158"/>
      <c r="AQ66" s="310">
        <f t="shared" ref="AQ66:AQ129" si="17">+P66+Q66+R66+S66-BE66-BQ66-BW66+O66</f>
        <v>0</v>
      </c>
      <c r="AR66" s="196" t="str">
        <f>IFERROR(IF(OR(AP66=338,AP66=340,AP66=341,AP66=342,AP66="342A",AP66="342B"),PorcenRet(AP66,AT66,AU66),INDEX(PORCENTAJEBUSCAR,MATCH(AP66,CódigoRET,0),4)*1),"")</f>
        <v/>
      </c>
      <c r="AS66" s="149">
        <f t="shared" si="7"/>
        <v>0</v>
      </c>
      <c r="AT66" s="148"/>
      <c r="AU66" s="149"/>
      <c r="AV66" s="191"/>
      <c r="AW66" s="183"/>
      <c r="AX66" s="162"/>
      <c r="AY66" s="150"/>
      <c r="AZ66" s="150"/>
      <c r="BA66" s="139"/>
      <c r="BB66" s="139"/>
      <c r="BC66" s="530"/>
      <c r="BD66" s="151"/>
      <c r="BE66" s="147"/>
      <c r="BF66" s="196">
        <f t="shared" si="11"/>
        <v>0</v>
      </c>
      <c r="BG66" s="149">
        <f t="shared" si="12"/>
        <v>0</v>
      </c>
      <c r="BH66" s="148"/>
      <c r="BI66" s="149"/>
      <c r="BJ66" s="123"/>
      <c r="BK66" s="123"/>
      <c r="BL66" s="123"/>
      <c r="BM66" s="122"/>
      <c r="BN66" s="152"/>
      <c r="BO66" s="201">
        <f t="shared" si="13"/>
        <v>0</v>
      </c>
      <c r="BP66" s="158"/>
      <c r="BQ66" s="159"/>
      <c r="BR66" s="196"/>
      <c r="BS66" s="149"/>
      <c r="BT66" s="148"/>
      <c r="BU66" s="149"/>
      <c r="BV66" s="160"/>
      <c r="BW66" s="161"/>
      <c r="BX66" s="196"/>
      <c r="BY66" s="149"/>
      <c r="BZ66" s="148"/>
      <c r="CA66" s="149"/>
      <c r="CB66" s="149"/>
      <c r="CC66" s="149"/>
      <c r="CD66" s="149"/>
    </row>
    <row r="67" spans="1:82" ht="18.5" x14ac:dyDescent="0.45">
      <c r="A67" s="145"/>
      <c r="B67" s="162"/>
      <c r="C67" s="122"/>
      <c r="D67" s="96" t="str">
        <f t="shared" ref="D67:D74" si="18">ValidentificacionesC(E67)</f>
        <v/>
      </c>
      <c r="E67" s="506"/>
      <c r="F67" s="146"/>
      <c r="G67" s="146"/>
      <c r="H67" s="130"/>
      <c r="I67" s="296"/>
      <c r="J67" s="181"/>
      <c r="K67" s="217"/>
      <c r="L67" s="529"/>
      <c r="M67" s="529"/>
      <c r="N67" s="139"/>
      <c r="O67" s="308"/>
      <c r="P67" s="308"/>
      <c r="Q67" s="308"/>
      <c r="R67" s="308"/>
      <c r="S67" s="308"/>
      <c r="T67" s="308">
        <f t="shared" si="16"/>
        <v>0</v>
      </c>
      <c r="U67" s="308">
        <f t="shared" si="9"/>
        <v>0</v>
      </c>
      <c r="V67" s="308">
        <v>0</v>
      </c>
      <c r="W67" s="308"/>
      <c r="X67" s="308"/>
      <c r="Y67" s="308"/>
      <c r="Z67" s="308"/>
      <c r="AA67" s="308"/>
      <c r="AB67" s="308"/>
      <c r="AC67" s="200"/>
      <c r="AD67" s="139"/>
      <c r="AE67" s="162"/>
      <c r="AF67" s="139"/>
      <c r="AG67" s="162"/>
      <c r="AH67" s="122"/>
      <c r="AI67" s="122"/>
      <c r="AJ67" s="122"/>
      <c r="AK67" s="122"/>
      <c r="AL67" s="164">
        <f t="shared" si="10"/>
        <v>0</v>
      </c>
      <c r="AM67" s="122"/>
      <c r="AN67" s="122"/>
      <c r="AO67" s="147"/>
      <c r="AP67" s="158"/>
      <c r="AQ67" s="310">
        <f t="shared" si="17"/>
        <v>0</v>
      </c>
      <c r="AR67" s="196" t="str">
        <f>IFERROR(IF(OR(AP67=338,AP67=340,AP67=341,AP67=342,AP67="342A",AP67="342B"),PorcenRet(AP67,AT67,AU67),INDEX(PORCENTAJEBUSCAR,MATCH(AP67,CódigoRET,0),4)*1),"")</f>
        <v/>
      </c>
      <c r="AS67" s="149">
        <f t="shared" ref="AS67:AS130" si="19">IF(AP67="",0,AQ67*(ROUND(AR67,2)/100))</f>
        <v>0</v>
      </c>
      <c r="AT67" s="148"/>
      <c r="AU67" s="149"/>
      <c r="AV67" s="191"/>
      <c r="AW67" s="183"/>
      <c r="AX67" s="162"/>
      <c r="AY67" s="150"/>
      <c r="AZ67" s="150"/>
      <c r="BA67" s="139"/>
      <c r="BB67" s="139"/>
      <c r="BC67" s="530"/>
      <c r="BD67" s="151"/>
      <c r="BE67" s="147"/>
      <c r="BF67" s="196">
        <f t="shared" si="11"/>
        <v>0</v>
      </c>
      <c r="BG67" s="149">
        <f t="shared" si="12"/>
        <v>0</v>
      </c>
      <c r="BH67" s="148"/>
      <c r="BI67" s="149"/>
      <c r="BJ67" s="123"/>
      <c r="BK67" s="123"/>
      <c r="BL67" s="123"/>
      <c r="BM67" s="122"/>
      <c r="BN67" s="152"/>
      <c r="BO67" s="201">
        <f t="shared" si="13"/>
        <v>0</v>
      </c>
      <c r="BP67" s="158"/>
      <c r="BQ67" s="159"/>
      <c r="BR67" s="196"/>
      <c r="BS67" s="149"/>
      <c r="BT67" s="148"/>
      <c r="BU67" s="149"/>
      <c r="BV67" s="160"/>
      <c r="BW67" s="161"/>
      <c r="BX67" s="196"/>
      <c r="BY67" s="149"/>
      <c r="BZ67" s="148"/>
      <c r="CA67" s="149"/>
      <c r="CB67" s="149"/>
      <c r="CC67" s="149"/>
      <c r="CD67" s="149"/>
    </row>
    <row r="68" spans="1:82" ht="18.5" x14ac:dyDescent="0.45">
      <c r="A68" s="145"/>
      <c r="B68" s="162"/>
      <c r="C68" s="122"/>
      <c r="D68" s="96" t="str">
        <f t="shared" si="18"/>
        <v/>
      </c>
      <c r="E68" s="506"/>
      <c r="F68" s="146"/>
      <c r="G68" s="146"/>
      <c r="H68" s="130"/>
      <c r="I68" s="296"/>
      <c r="J68" s="181"/>
      <c r="K68" s="217"/>
      <c r="L68" s="529"/>
      <c r="M68" s="529"/>
      <c r="N68" s="139"/>
      <c r="O68" s="308"/>
      <c r="P68" s="308"/>
      <c r="Q68" s="308"/>
      <c r="R68" s="308"/>
      <c r="S68" s="308"/>
      <c r="T68" s="308">
        <f t="shared" si="16"/>
        <v>0</v>
      </c>
      <c r="U68" s="308">
        <f t="shared" si="9"/>
        <v>0</v>
      </c>
      <c r="V68" s="308">
        <v>0</v>
      </c>
      <c r="W68" s="308"/>
      <c r="X68" s="308"/>
      <c r="Y68" s="308"/>
      <c r="Z68" s="308"/>
      <c r="AA68" s="308"/>
      <c r="AB68" s="308"/>
      <c r="AC68" s="200"/>
      <c r="AD68" s="139"/>
      <c r="AE68" s="162"/>
      <c r="AF68" s="139"/>
      <c r="AG68" s="162"/>
      <c r="AH68" s="122"/>
      <c r="AI68" s="122"/>
      <c r="AJ68" s="122"/>
      <c r="AK68" s="122"/>
      <c r="AL68" s="164">
        <f t="shared" si="10"/>
        <v>0</v>
      </c>
      <c r="AM68" s="122"/>
      <c r="AN68" s="122"/>
      <c r="AO68" s="147"/>
      <c r="AP68" s="158"/>
      <c r="AQ68" s="310">
        <f t="shared" si="17"/>
        <v>0</v>
      </c>
      <c r="AR68" s="196" t="str">
        <f>IFERROR(IF(OR(AP68=338,AP68=340,AP68=341,AP68=342,AP68="342A",AP68="342B"),PorcenRet(AP68,AT68,AU68),INDEX(PORCENTAJEBUSCAR,MATCH(AP68,CódigoRET,0),4)*1),"")</f>
        <v/>
      </c>
      <c r="AS68" s="149">
        <f t="shared" si="19"/>
        <v>0</v>
      </c>
      <c r="AT68" s="148"/>
      <c r="AU68" s="149"/>
      <c r="AV68" s="191"/>
      <c r="AW68" s="183"/>
      <c r="AX68" s="162"/>
      <c r="AY68" s="150"/>
      <c r="AZ68" s="150"/>
      <c r="BA68" s="139"/>
      <c r="BB68" s="139"/>
      <c r="BC68" s="530"/>
      <c r="BD68" s="151"/>
      <c r="BE68" s="147"/>
      <c r="BF68" s="196">
        <f t="shared" si="11"/>
        <v>0</v>
      </c>
      <c r="BG68" s="149">
        <f t="shared" si="12"/>
        <v>0</v>
      </c>
      <c r="BH68" s="148"/>
      <c r="BI68" s="149"/>
      <c r="BJ68" s="123"/>
      <c r="BK68" s="123"/>
      <c r="BL68" s="123"/>
      <c r="BM68" s="122"/>
      <c r="BN68" s="152"/>
      <c r="BO68" s="201">
        <f t="shared" si="13"/>
        <v>0</v>
      </c>
      <c r="BP68" s="158"/>
      <c r="BQ68" s="159"/>
      <c r="BR68" s="196"/>
      <c r="BS68" s="149"/>
      <c r="BT68" s="148"/>
      <c r="BU68" s="149"/>
      <c r="BV68" s="160"/>
      <c r="BW68" s="161"/>
      <c r="BX68" s="196"/>
      <c r="BY68" s="149"/>
      <c r="BZ68" s="148"/>
      <c r="CA68" s="149"/>
      <c r="CB68" s="149"/>
      <c r="CC68" s="149"/>
      <c r="CD68" s="149"/>
    </row>
    <row r="69" spans="1:82" ht="18.5" x14ac:dyDescent="0.45">
      <c r="A69" s="145"/>
      <c r="B69" s="162"/>
      <c r="C69" s="122"/>
      <c r="D69" s="96" t="str">
        <f t="shared" si="18"/>
        <v/>
      </c>
      <c r="E69" s="506"/>
      <c r="F69" s="146"/>
      <c r="G69" s="146"/>
      <c r="H69" s="130"/>
      <c r="I69" s="296"/>
      <c r="J69" s="181"/>
      <c r="K69" s="217"/>
      <c r="L69" s="529"/>
      <c r="M69" s="529"/>
      <c r="N69" s="139"/>
      <c r="O69" s="308"/>
      <c r="P69" s="308"/>
      <c r="Q69" s="308"/>
      <c r="R69" s="308"/>
      <c r="S69" s="308"/>
      <c r="T69" s="308">
        <f t="shared" si="16"/>
        <v>0</v>
      </c>
      <c r="U69" s="308">
        <f t="shared" si="9"/>
        <v>0</v>
      </c>
      <c r="V69" s="308">
        <v>0</v>
      </c>
      <c r="W69" s="308"/>
      <c r="X69" s="308"/>
      <c r="Y69" s="308"/>
      <c r="Z69" s="308"/>
      <c r="AA69" s="308"/>
      <c r="AB69" s="308"/>
      <c r="AC69" s="200"/>
      <c r="AD69" s="139"/>
      <c r="AE69" s="162"/>
      <c r="AF69" s="139"/>
      <c r="AG69" s="162"/>
      <c r="AH69" s="122"/>
      <c r="AI69" s="122"/>
      <c r="AJ69" s="122"/>
      <c r="AK69" s="122"/>
      <c r="AL69" s="164">
        <f t="shared" si="10"/>
        <v>0</v>
      </c>
      <c r="AM69" s="122"/>
      <c r="AN69" s="122"/>
      <c r="AO69" s="147"/>
      <c r="AP69" s="158"/>
      <c r="AQ69" s="310">
        <f t="shared" si="17"/>
        <v>0</v>
      </c>
      <c r="AR69" s="196" t="str">
        <f>IFERROR(IF(OR(AP69=338,AP69=340,AP69=341,AP69=342,AP69="342A",AP69="342B"),PorcenRet(AP69,AT69,AU69),INDEX(PORCENTAJEBUSCAR,MATCH(AP69,CódigoRET,0),4)*1),"")</f>
        <v/>
      </c>
      <c r="AS69" s="149">
        <f t="shared" si="19"/>
        <v>0</v>
      </c>
      <c r="AT69" s="148"/>
      <c r="AU69" s="149"/>
      <c r="AV69" s="191"/>
      <c r="AW69" s="183"/>
      <c r="AX69" s="162"/>
      <c r="AY69" s="150"/>
      <c r="AZ69" s="150"/>
      <c r="BA69" s="139"/>
      <c r="BB69" s="139"/>
      <c r="BC69" s="530"/>
      <c r="BD69" s="151"/>
      <c r="BE69" s="147"/>
      <c r="BF69" s="196">
        <f t="shared" si="11"/>
        <v>0</v>
      </c>
      <c r="BG69" s="149">
        <f t="shared" si="12"/>
        <v>0</v>
      </c>
      <c r="BH69" s="148"/>
      <c r="BI69" s="149"/>
      <c r="BJ69" s="123"/>
      <c r="BK69" s="123"/>
      <c r="BL69" s="123"/>
      <c r="BM69" s="122"/>
      <c r="BN69" s="152"/>
      <c r="BO69" s="201">
        <f t="shared" si="13"/>
        <v>0</v>
      </c>
      <c r="BP69" s="158"/>
      <c r="BQ69" s="159"/>
      <c r="BR69" s="196"/>
      <c r="BS69" s="149"/>
      <c r="BT69" s="148"/>
      <c r="BU69" s="149"/>
      <c r="BV69" s="160"/>
      <c r="BW69" s="161"/>
      <c r="BX69" s="196"/>
      <c r="BY69" s="149"/>
      <c r="BZ69" s="148"/>
      <c r="CA69" s="149"/>
      <c r="CB69" s="149"/>
      <c r="CC69" s="149"/>
      <c r="CD69" s="149"/>
    </row>
    <row r="70" spans="1:82" ht="18.5" x14ac:dyDescent="0.45">
      <c r="A70" s="145"/>
      <c r="B70" s="162"/>
      <c r="C70" s="122"/>
      <c r="D70" s="96" t="str">
        <f t="shared" si="18"/>
        <v/>
      </c>
      <c r="E70" s="506"/>
      <c r="F70" s="146"/>
      <c r="G70" s="146"/>
      <c r="H70" s="130"/>
      <c r="I70" s="296"/>
      <c r="J70" s="181"/>
      <c r="K70" s="217"/>
      <c r="L70" s="529"/>
      <c r="M70" s="529"/>
      <c r="N70" s="139"/>
      <c r="O70" s="308"/>
      <c r="P70" s="308"/>
      <c r="Q70" s="308"/>
      <c r="R70" s="308"/>
      <c r="S70" s="308"/>
      <c r="T70" s="308">
        <f t="shared" si="16"/>
        <v>0</v>
      </c>
      <c r="U70" s="308">
        <f t="shared" si="9"/>
        <v>0</v>
      </c>
      <c r="V70" s="308">
        <v>0</v>
      </c>
      <c r="W70" s="308"/>
      <c r="X70" s="308"/>
      <c r="Y70" s="308"/>
      <c r="Z70" s="308"/>
      <c r="AA70" s="308"/>
      <c r="AB70" s="308"/>
      <c r="AC70" s="200"/>
      <c r="AD70" s="139"/>
      <c r="AE70" s="162"/>
      <c r="AF70" s="139"/>
      <c r="AG70" s="162"/>
      <c r="AH70" s="122"/>
      <c r="AI70" s="122"/>
      <c r="AJ70" s="122"/>
      <c r="AK70" s="122"/>
      <c r="AL70" s="164">
        <f t="shared" si="10"/>
        <v>0</v>
      </c>
      <c r="AM70" s="122"/>
      <c r="AN70" s="122"/>
      <c r="AO70" s="147"/>
      <c r="AP70" s="158"/>
      <c r="AQ70" s="310">
        <f t="shared" si="17"/>
        <v>0</v>
      </c>
      <c r="AR70" s="196" t="str">
        <f>IFERROR(IF(OR(AP70=338,AP70=340,AP70=341,AP70=342,AP70="342A",AP70="342B"),PorcenRet(AP70,AT70,AU70),INDEX(PORCENTAJEBUSCAR,MATCH(AP70,CódigoRET,0),4)*1),"")</f>
        <v/>
      </c>
      <c r="AS70" s="149">
        <f t="shared" si="19"/>
        <v>0</v>
      </c>
      <c r="AT70" s="148"/>
      <c r="AU70" s="149"/>
      <c r="AV70" s="191"/>
      <c r="AW70" s="183"/>
      <c r="AX70" s="162"/>
      <c r="AY70" s="150"/>
      <c r="AZ70" s="150"/>
      <c r="BA70" s="139"/>
      <c r="BB70" s="139"/>
      <c r="BC70" s="530"/>
      <c r="BD70" s="151"/>
      <c r="BE70" s="147"/>
      <c r="BF70" s="196">
        <f t="shared" si="11"/>
        <v>0</v>
      </c>
      <c r="BG70" s="149">
        <f t="shared" si="12"/>
        <v>0</v>
      </c>
      <c r="BH70" s="148"/>
      <c r="BI70" s="149"/>
      <c r="BJ70" s="123"/>
      <c r="BK70" s="123"/>
      <c r="BL70" s="123"/>
      <c r="BM70" s="122"/>
      <c r="BN70" s="152"/>
      <c r="BO70" s="201">
        <f t="shared" si="13"/>
        <v>0</v>
      </c>
      <c r="BP70" s="158"/>
      <c r="BQ70" s="159"/>
      <c r="BR70" s="196"/>
      <c r="BS70" s="149"/>
      <c r="BT70" s="148"/>
      <c r="BU70" s="149"/>
      <c r="BV70" s="160"/>
      <c r="BW70" s="161"/>
      <c r="BX70" s="196"/>
      <c r="BY70" s="149"/>
      <c r="BZ70" s="148"/>
      <c r="CA70" s="149"/>
      <c r="CB70" s="149"/>
      <c r="CC70" s="149"/>
      <c r="CD70" s="149"/>
    </row>
    <row r="71" spans="1:82" ht="18.5" x14ac:dyDescent="0.45">
      <c r="A71" s="145"/>
      <c r="B71" s="162"/>
      <c r="C71" s="122"/>
      <c r="D71" s="96" t="str">
        <f t="shared" si="18"/>
        <v/>
      </c>
      <c r="E71" s="506"/>
      <c r="F71" s="146"/>
      <c r="G71" s="146"/>
      <c r="H71" s="130"/>
      <c r="I71" s="296"/>
      <c r="J71" s="181"/>
      <c r="K71" s="217"/>
      <c r="L71" s="529"/>
      <c r="M71" s="529"/>
      <c r="N71" s="139"/>
      <c r="O71" s="308"/>
      <c r="P71" s="308"/>
      <c r="Q71" s="308"/>
      <c r="R71" s="308"/>
      <c r="S71" s="308"/>
      <c r="T71" s="308">
        <f t="shared" si="16"/>
        <v>0</v>
      </c>
      <c r="U71" s="308">
        <f t="shared" si="9"/>
        <v>0</v>
      </c>
      <c r="V71" s="308">
        <v>0</v>
      </c>
      <c r="W71" s="308"/>
      <c r="X71" s="308"/>
      <c r="Y71" s="308"/>
      <c r="Z71" s="308"/>
      <c r="AA71" s="308"/>
      <c r="AB71" s="308"/>
      <c r="AC71" s="200"/>
      <c r="AD71" s="139"/>
      <c r="AE71" s="162"/>
      <c r="AF71" s="139"/>
      <c r="AG71" s="162"/>
      <c r="AH71" s="122"/>
      <c r="AI71" s="122"/>
      <c r="AJ71" s="122"/>
      <c r="AK71" s="122"/>
      <c r="AL71" s="164">
        <f t="shared" si="10"/>
        <v>0</v>
      </c>
      <c r="AM71" s="122"/>
      <c r="AN71" s="122"/>
      <c r="AO71" s="147"/>
      <c r="AP71" s="158"/>
      <c r="AQ71" s="310">
        <f t="shared" si="17"/>
        <v>0</v>
      </c>
      <c r="AR71" s="196" t="str">
        <f>IFERROR(IF(OR(AP71=338,AP71=340,AP71=341,AP71=342,AP71="342A",AP71="342B"),PorcenRet(AP71,AT71,AU71),INDEX(PORCENTAJEBUSCAR,MATCH(AP71,CódigoRET,0),4)*1),"")</f>
        <v/>
      </c>
      <c r="AS71" s="149">
        <f t="shared" si="19"/>
        <v>0</v>
      </c>
      <c r="AT71" s="148"/>
      <c r="AU71" s="149"/>
      <c r="AV71" s="191"/>
      <c r="AW71" s="183"/>
      <c r="AX71" s="162"/>
      <c r="AY71" s="150"/>
      <c r="AZ71" s="150"/>
      <c r="BA71" s="139"/>
      <c r="BB71" s="139"/>
      <c r="BC71" s="530"/>
      <c r="BD71" s="151"/>
      <c r="BE71" s="147"/>
      <c r="BF71" s="196">
        <f t="shared" si="11"/>
        <v>0</v>
      </c>
      <c r="BG71" s="149">
        <f t="shared" si="12"/>
        <v>0</v>
      </c>
      <c r="BH71" s="148"/>
      <c r="BI71" s="149"/>
      <c r="BJ71" s="123"/>
      <c r="BK71" s="123"/>
      <c r="BL71" s="123"/>
      <c r="BM71" s="122"/>
      <c r="BN71" s="152"/>
      <c r="BO71" s="201">
        <f t="shared" si="13"/>
        <v>0</v>
      </c>
      <c r="BP71" s="158"/>
      <c r="BQ71" s="159"/>
      <c r="BR71" s="196"/>
      <c r="BS71" s="149"/>
      <c r="BT71" s="148"/>
      <c r="BU71" s="149"/>
      <c r="BV71" s="160"/>
      <c r="BW71" s="161"/>
      <c r="BX71" s="196"/>
      <c r="BY71" s="149"/>
      <c r="BZ71" s="148"/>
      <c r="CA71" s="149"/>
      <c r="CB71" s="149"/>
      <c r="CC71" s="149"/>
      <c r="CD71" s="149"/>
    </row>
    <row r="72" spans="1:82" ht="18.5" x14ac:dyDescent="0.45">
      <c r="A72" s="145"/>
      <c r="B72" s="162"/>
      <c r="C72" s="122"/>
      <c r="D72" s="96" t="str">
        <f t="shared" si="18"/>
        <v/>
      </c>
      <c r="E72" s="506"/>
      <c r="F72" s="146"/>
      <c r="G72" s="146"/>
      <c r="H72" s="130"/>
      <c r="I72" s="296"/>
      <c r="J72" s="181"/>
      <c r="K72" s="217"/>
      <c r="L72" s="529"/>
      <c r="M72" s="529"/>
      <c r="N72" s="139"/>
      <c r="O72" s="308"/>
      <c r="P72" s="308"/>
      <c r="Q72" s="308"/>
      <c r="R72" s="308"/>
      <c r="S72" s="308"/>
      <c r="T72" s="308">
        <f t="shared" si="16"/>
        <v>0</v>
      </c>
      <c r="U72" s="308">
        <f t="shared" si="9"/>
        <v>0</v>
      </c>
      <c r="V72" s="308">
        <v>85.73</v>
      </c>
      <c r="W72" s="308"/>
      <c r="X72" s="308"/>
      <c r="Y72" s="308"/>
      <c r="Z72" s="308"/>
      <c r="AA72" s="308"/>
      <c r="AB72" s="308"/>
      <c r="AC72" s="200"/>
      <c r="AD72" s="139"/>
      <c r="AE72" s="162"/>
      <c r="AF72" s="139"/>
      <c r="AG72" s="162"/>
      <c r="AH72" s="122"/>
      <c r="AI72" s="122"/>
      <c r="AJ72" s="122"/>
      <c r="AK72" s="122"/>
      <c r="AL72" s="164">
        <f t="shared" si="10"/>
        <v>85.73</v>
      </c>
      <c r="AM72" s="122"/>
      <c r="AN72" s="122"/>
      <c r="AO72" s="147"/>
      <c r="AP72" s="158"/>
      <c r="AQ72" s="310">
        <f t="shared" si="17"/>
        <v>0</v>
      </c>
      <c r="AR72" s="196" t="str">
        <f>IFERROR(IF(OR(AP72=338,AP72=340,AP72=341,AP72=342,AP72="342A",AP72="342B"),PorcenRet(AP72,AT72,AU72),INDEX(PORCENTAJEBUSCAR,MATCH(AP72,CódigoRET,0),4)*1),"")</f>
        <v/>
      </c>
      <c r="AS72" s="149">
        <f t="shared" si="19"/>
        <v>0</v>
      </c>
      <c r="AT72" s="148"/>
      <c r="AU72" s="149"/>
      <c r="AV72" s="191"/>
      <c r="AW72" s="183"/>
      <c r="AX72" s="162"/>
      <c r="AY72" s="150"/>
      <c r="AZ72" s="150"/>
      <c r="BA72" s="139"/>
      <c r="BB72" s="139"/>
      <c r="BC72" s="530"/>
      <c r="BD72" s="151"/>
      <c r="BE72" s="147"/>
      <c r="BF72" s="196">
        <f t="shared" si="11"/>
        <v>0</v>
      </c>
      <c r="BG72" s="149">
        <f t="shared" si="12"/>
        <v>0</v>
      </c>
      <c r="BH72" s="148"/>
      <c r="BI72" s="149"/>
      <c r="BJ72" s="123"/>
      <c r="BK72" s="123"/>
      <c r="BL72" s="123"/>
      <c r="BM72" s="122"/>
      <c r="BN72" s="152"/>
      <c r="BO72" s="201">
        <f t="shared" si="13"/>
        <v>0</v>
      </c>
      <c r="BP72" s="158"/>
      <c r="BQ72" s="159"/>
      <c r="BR72" s="196"/>
      <c r="BS72" s="149"/>
      <c r="BT72" s="148"/>
      <c r="BU72" s="149"/>
      <c r="BV72" s="160"/>
      <c r="BW72" s="161"/>
      <c r="BX72" s="196"/>
      <c r="BY72" s="149"/>
      <c r="BZ72" s="148"/>
      <c r="CA72" s="149"/>
      <c r="CB72" s="149"/>
      <c r="CC72" s="149"/>
      <c r="CD72" s="149"/>
    </row>
    <row r="73" spans="1:82" ht="18.5" x14ac:dyDescent="0.45">
      <c r="A73" s="145"/>
      <c r="B73" s="162"/>
      <c r="C73" s="122"/>
      <c r="D73" s="96" t="str">
        <f t="shared" si="18"/>
        <v/>
      </c>
      <c r="E73" s="506"/>
      <c r="F73" s="146"/>
      <c r="G73" s="146"/>
      <c r="H73" s="130"/>
      <c r="I73" s="296"/>
      <c r="J73" s="181"/>
      <c r="K73" s="217"/>
      <c r="L73" s="529"/>
      <c r="M73" s="529"/>
      <c r="N73" s="139"/>
      <c r="O73" s="308"/>
      <c r="P73" s="308"/>
      <c r="Q73" s="308"/>
      <c r="R73" s="308"/>
      <c r="S73" s="308"/>
      <c r="T73" s="308">
        <f t="shared" si="16"/>
        <v>0</v>
      </c>
      <c r="U73" s="308">
        <f t="shared" si="9"/>
        <v>0</v>
      </c>
      <c r="V73" s="308">
        <v>0</v>
      </c>
      <c r="W73" s="308"/>
      <c r="X73" s="308"/>
      <c r="Y73" s="308"/>
      <c r="Z73" s="308"/>
      <c r="AA73" s="308"/>
      <c r="AB73" s="308"/>
      <c r="AC73" s="200"/>
      <c r="AD73" s="139"/>
      <c r="AE73" s="162"/>
      <c r="AF73" s="139"/>
      <c r="AG73" s="162"/>
      <c r="AH73" s="122"/>
      <c r="AI73" s="122"/>
      <c r="AJ73" s="122"/>
      <c r="AK73" s="122"/>
      <c r="AL73" s="164">
        <f t="shared" si="10"/>
        <v>0</v>
      </c>
      <c r="AM73" s="122"/>
      <c r="AN73" s="122"/>
      <c r="AO73" s="147"/>
      <c r="AP73" s="158"/>
      <c r="AQ73" s="310">
        <f t="shared" si="17"/>
        <v>0</v>
      </c>
      <c r="AR73" s="196" t="str">
        <f>IFERROR(IF(OR(AP73=338,AP73=340,AP73=341,AP73=342,AP73="342A",AP73="342B"),PorcenRet(AP73,AT73,AU73),INDEX(PORCENTAJEBUSCAR,MATCH(AP73,CódigoRET,0),4)*1),"")</f>
        <v/>
      </c>
      <c r="AS73" s="149">
        <f t="shared" si="19"/>
        <v>0</v>
      </c>
      <c r="AT73" s="148"/>
      <c r="AU73" s="149"/>
      <c r="AV73" s="191"/>
      <c r="AW73" s="183"/>
      <c r="AX73" s="162"/>
      <c r="AY73" s="150"/>
      <c r="AZ73" s="150"/>
      <c r="BA73" s="139"/>
      <c r="BB73" s="139"/>
      <c r="BC73" s="530"/>
      <c r="BD73" s="151"/>
      <c r="BE73" s="147"/>
      <c r="BF73" s="196">
        <f t="shared" si="11"/>
        <v>0</v>
      </c>
      <c r="BG73" s="149">
        <f t="shared" si="12"/>
        <v>0</v>
      </c>
      <c r="BH73" s="148"/>
      <c r="BI73" s="149"/>
      <c r="BJ73" s="123"/>
      <c r="BK73" s="123"/>
      <c r="BL73" s="123"/>
      <c r="BM73" s="122"/>
      <c r="BN73" s="152"/>
      <c r="BO73" s="201">
        <f t="shared" si="13"/>
        <v>0</v>
      </c>
      <c r="BP73" s="158"/>
      <c r="BQ73" s="159"/>
      <c r="BR73" s="196"/>
      <c r="BS73" s="149"/>
      <c r="BT73" s="148"/>
      <c r="BU73" s="149"/>
      <c r="BV73" s="160"/>
      <c r="BW73" s="161"/>
      <c r="BX73" s="196"/>
      <c r="BY73" s="149"/>
      <c r="BZ73" s="148"/>
      <c r="CA73" s="149"/>
      <c r="CB73" s="149"/>
      <c r="CC73" s="149"/>
      <c r="CD73" s="149"/>
    </row>
    <row r="74" spans="1:82" ht="18.5" x14ac:dyDescent="0.45">
      <c r="A74" s="145"/>
      <c r="B74" s="162"/>
      <c r="C74" s="122"/>
      <c r="D74" s="96" t="str">
        <f t="shared" si="18"/>
        <v/>
      </c>
      <c r="E74" s="506"/>
      <c r="F74" s="146"/>
      <c r="G74" s="146"/>
      <c r="H74" s="130"/>
      <c r="I74" s="296"/>
      <c r="J74" s="181"/>
      <c r="K74" s="217"/>
      <c r="L74" s="529"/>
      <c r="M74" s="529"/>
      <c r="N74" s="139"/>
      <c r="O74" s="308"/>
      <c r="P74" s="308"/>
      <c r="Q74" s="308"/>
      <c r="R74" s="308"/>
      <c r="S74" s="308"/>
      <c r="T74" s="308">
        <f t="shared" si="16"/>
        <v>0</v>
      </c>
      <c r="U74" s="308">
        <f t="shared" si="9"/>
        <v>0</v>
      </c>
      <c r="V74" s="308">
        <v>85.73</v>
      </c>
      <c r="W74" s="308"/>
      <c r="X74" s="308"/>
      <c r="Y74" s="308"/>
      <c r="Z74" s="308"/>
      <c r="AA74" s="308"/>
      <c r="AB74" s="308"/>
      <c r="AC74" s="200"/>
      <c r="AD74" s="139"/>
      <c r="AE74" s="162"/>
      <c r="AF74" s="139"/>
      <c r="AG74" s="162"/>
      <c r="AH74" s="122"/>
      <c r="AI74" s="122"/>
      <c r="AJ74" s="122"/>
      <c r="AK74" s="122"/>
      <c r="AL74" s="164">
        <f t="shared" si="10"/>
        <v>85.73</v>
      </c>
      <c r="AM74" s="122"/>
      <c r="AN74" s="122"/>
      <c r="AO74" s="147"/>
      <c r="AP74" s="158"/>
      <c r="AQ74" s="310">
        <f t="shared" si="17"/>
        <v>0</v>
      </c>
      <c r="AR74" s="196" t="str">
        <f>IFERROR(IF(OR(AP74=338,AP74=340,AP74=341,AP74=342,AP74="342A",AP74="342B"),PorcenRet(AP74,AT74,AU74),INDEX(PORCENTAJEBUSCAR,MATCH(AP74,CódigoRET,0),4)*1),"")</f>
        <v/>
      </c>
      <c r="AS74" s="149">
        <f t="shared" si="19"/>
        <v>0</v>
      </c>
      <c r="AT74" s="148"/>
      <c r="AU74" s="149"/>
      <c r="AV74" s="191"/>
      <c r="AW74" s="183"/>
      <c r="AX74" s="162"/>
      <c r="AY74" s="150"/>
      <c r="AZ74" s="150"/>
      <c r="BA74" s="139"/>
      <c r="BB74" s="139"/>
      <c r="BC74" s="530"/>
      <c r="BD74" s="151"/>
      <c r="BE74" s="147"/>
      <c r="BF74" s="196">
        <f t="shared" si="11"/>
        <v>0</v>
      </c>
      <c r="BG74" s="149">
        <f t="shared" si="12"/>
        <v>0</v>
      </c>
      <c r="BH74" s="148"/>
      <c r="BI74" s="149"/>
      <c r="BJ74" s="123"/>
      <c r="BK74" s="123"/>
      <c r="BL74" s="123"/>
      <c r="BM74" s="122"/>
      <c r="BN74" s="152"/>
      <c r="BO74" s="201">
        <f t="shared" si="13"/>
        <v>0</v>
      </c>
      <c r="BP74" s="158"/>
      <c r="BQ74" s="159"/>
      <c r="BR74" s="196"/>
      <c r="BS74" s="149"/>
      <c r="BT74" s="148"/>
      <c r="BU74" s="149"/>
      <c r="BV74" s="160"/>
      <c r="BW74" s="161"/>
      <c r="BX74" s="196"/>
      <c r="BY74" s="149"/>
      <c r="BZ74" s="148"/>
      <c r="CA74" s="149"/>
      <c r="CB74" s="149"/>
      <c r="CC74" s="149"/>
      <c r="CD74" s="149"/>
    </row>
    <row r="75" spans="1:82" ht="18.5" x14ac:dyDescent="0.45">
      <c r="A75" s="145"/>
      <c r="B75" s="162"/>
      <c r="C75" s="122"/>
      <c r="D75" s="96" t="str">
        <f t="shared" ref="D75:D138" si="20">ValidentificacionesC(E75)</f>
        <v/>
      </c>
      <c r="E75" s="506"/>
      <c r="F75" s="146"/>
      <c r="G75" s="146"/>
      <c r="H75" s="130"/>
      <c r="I75" s="296"/>
      <c r="J75" s="181"/>
      <c r="K75" s="217"/>
      <c r="L75" s="529"/>
      <c r="M75" s="529"/>
      <c r="N75" s="139"/>
      <c r="O75" s="308"/>
      <c r="P75" s="308"/>
      <c r="Q75" s="308"/>
      <c r="R75" s="308"/>
      <c r="S75" s="308"/>
      <c r="T75" s="308">
        <f t="shared" si="16"/>
        <v>0</v>
      </c>
      <c r="U75" s="308">
        <f t="shared" ref="U75:U138" si="21">+R75*0.14</f>
        <v>0</v>
      </c>
      <c r="V75" s="308">
        <v>85.73</v>
      </c>
      <c r="W75" s="308"/>
      <c r="X75" s="308"/>
      <c r="Y75" s="308"/>
      <c r="Z75" s="308"/>
      <c r="AA75" s="308"/>
      <c r="AB75" s="308"/>
      <c r="AC75" s="200"/>
      <c r="AD75" s="139"/>
      <c r="AE75" s="162"/>
      <c r="AF75" s="139"/>
      <c r="AG75" s="162"/>
      <c r="AH75" s="122"/>
      <c r="AI75" s="122"/>
      <c r="AJ75" s="122"/>
      <c r="AK75" s="122"/>
      <c r="AL75" s="164">
        <f t="shared" ref="AL75:AL138" si="22">O75+P75+Q75+R75+S75+T75+U75+V75</f>
        <v>85.73</v>
      </c>
      <c r="AM75" s="122"/>
      <c r="AN75" s="122"/>
      <c r="AO75" s="147"/>
      <c r="AP75" s="158"/>
      <c r="AQ75" s="310">
        <f t="shared" si="17"/>
        <v>0</v>
      </c>
      <c r="AR75" s="196" t="str">
        <f>IFERROR(IF(OR(AP75=338,AP75=340,AP75=341,AP75=342,AP75="342A",AP75="342B"),PorcenRet(AP75,AT75,AU75),INDEX(PORCENTAJEBUSCAR,MATCH(AP75,CódigoRET,0),4)*1),"")</f>
        <v/>
      </c>
      <c r="AS75" s="149">
        <f t="shared" si="19"/>
        <v>0</v>
      </c>
      <c r="AT75" s="148"/>
      <c r="AU75" s="149"/>
      <c r="AV75" s="191"/>
      <c r="AW75" s="183"/>
      <c r="AX75" s="162"/>
      <c r="AY75" s="150"/>
      <c r="AZ75" s="150"/>
      <c r="BA75" s="139"/>
      <c r="BB75" s="139"/>
      <c r="BC75" s="530"/>
      <c r="BD75" s="151"/>
      <c r="BE75" s="147"/>
      <c r="BF75" s="196">
        <f t="shared" ref="BF75:BF138" si="23">IF(OR(BD75=338,BD75=340,BD75=341,BD75=342,BD75="342A",BD75="342B",BD75=""),0,INDEX(PORCENTAJEBUSCAR,MATCH(BD75,CódigoRET,0),4)*1)</f>
        <v>0</v>
      </c>
      <c r="BG75" s="149">
        <f t="shared" ref="BG75:BG138" si="24">IF(BD75="",0,BE75*(BF75/100))</f>
        <v>0</v>
      </c>
      <c r="BH75" s="148"/>
      <c r="BI75" s="149"/>
      <c r="BJ75" s="123"/>
      <c r="BK75" s="123"/>
      <c r="BL75" s="123"/>
      <c r="BM75" s="122"/>
      <c r="BN75" s="152"/>
      <c r="BO75" s="201">
        <f t="shared" ref="BO75:BO138" si="25">IF(MID(F75,1,2)="41",SUM(O75:S75),0)</f>
        <v>0</v>
      </c>
      <c r="BP75" s="158"/>
      <c r="BQ75" s="159"/>
      <c r="BR75" s="196"/>
      <c r="BS75" s="149"/>
      <c r="BT75" s="148"/>
      <c r="BU75" s="149"/>
      <c r="BV75" s="160"/>
      <c r="BW75" s="161"/>
      <c r="BX75" s="196"/>
      <c r="BY75" s="149"/>
      <c r="BZ75" s="148"/>
      <c r="CA75" s="149"/>
      <c r="CB75" s="149"/>
      <c r="CC75" s="149"/>
      <c r="CD75" s="149"/>
    </row>
    <row r="76" spans="1:82" ht="18.5" x14ac:dyDescent="0.45">
      <c r="A76" s="145"/>
      <c r="B76" s="162"/>
      <c r="C76" s="122"/>
      <c r="D76" s="96" t="str">
        <f t="shared" si="20"/>
        <v/>
      </c>
      <c r="E76" s="506"/>
      <c r="F76" s="146"/>
      <c r="G76" s="146"/>
      <c r="H76" s="130"/>
      <c r="I76" s="296"/>
      <c r="J76" s="181"/>
      <c r="K76" s="217"/>
      <c r="L76" s="529"/>
      <c r="M76" s="529"/>
      <c r="N76" s="139"/>
      <c r="O76" s="308"/>
      <c r="P76" s="308"/>
      <c r="Q76" s="308"/>
      <c r="R76" s="308"/>
      <c r="S76" s="308"/>
      <c r="T76" s="308">
        <f t="shared" si="16"/>
        <v>0</v>
      </c>
      <c r="U76" s="308">
        <f t="shared" si="21"/>
        <v>0</v>
      </c>
      <c r="V76" s="308">
        <v>85.73</v>
      </c>
      <c r="W76" s="308"/>
      <c r="X76" s="308"/>
      <c r="Y76" s="308"/>
      <c r="Z76" s="308"/>
      <c r="AA76" s="308"/>
      <c r="AB76" s="308"/>
      <c r="AC76" s="200"/>
      <c r="AD76" s="139"/>
      <c r="AE76" s="162"/>
      <c r="AF76" s="139"/>
      <c r="AG76" s="162"/>
      <c r="AH76" s="122"/>
      <c r="AI76" s="122"/>
      <c r="AJ76" s="122"/>
      <c r="AK76" s="122"/>
      <c r="AL76" s="164">
        <f t="shared" si="22"/>
        <v>85.73</v>
      </c>
      <c r="AM76" s="122"/>
      <c r="AN76" s="122"/>
      <c r="AO76" s="147"/>
      <c r="AP76" s="158"/>
      <c r="AQ76" s="310">
        <f t="shared" si="17"/>
        <v>0</v>
      </c>
      <c r="AR76" s="196" t="str">
        <f>IFERROR(IF(OR(AP76=338,AP76=340,AP76=341,AP76=342,AP76="342A",AP76="342B"),PorcenRet(AP76,AT76,AU76),INDEX(PORCENTAJEBUSCAR,MATCH(AP76,CódigoRET,0),4)*1),"")</f>
        <v/>
      </c>
      <c r="AS76" s="149">
        <f t="shared" si="19"/>
        <v>0</v>
      </c>
      <c r="AT76" s="148"/>
      <c r="AU76" s="149"/>
      <c r="AV76" s="191"/>
      <c r="AW76" s="183"/>
      <c r="AX76" s="162"/>
      <c r="AY76" s="150"/>
      <c r="AZ76" s="150"/>
      <c r="BA76" s="139"/>
      <c r="BB76" s="139"/>
      <c r="BC76" s="530"/>
      <c r="BD76" s="151"/>
      <c r="BE76" s="147"/>
      <c r="BF76" s="196">
        <f t="shared" si="23"/>
        <v>0</v>
      </c>
      <c r="BG76" s="149">
        <f t="shared" si="24"/>
        <v>0</v>
      </c>
      <c r="BH76" s="148"/>
      <c r="BI76" s="149"/>
      <c r="BJ76" s="123"/>
      <c r="BK76" s="123"/>
      <c r="BL76" s="123"/>
      <c r="BM76" s="122"/>
      <c r="BN76" s="152"/>
      <c r="BO76" s="201">
        <f t="shared" si="25"/>
        <v>0</v>
      </c>
      <c r="BP76" s="158"/>
      <c r="BQ76" s="159"/>
      <c r="BR76" s="196"/>
      <c r="BS76" s="149"/>
      <c r="BT76" s="148"/>
      <c r="BU76" s="149"/>
      <c r="BV76" s="160"/>
      <c r="BW76" s="161"/>
      <c r="BX76" s="196"/>
      <c r="BY76" s="149"/>
      <c r="BZ76" s="148"/>
      <c r="CA76" s="149"/>
      <c r="CB76" s="149"/>
      <c r="CC76" s="149"/>
      <c r="CD76" s="149"/>
    </row>
    <row r="77" spans="1:82" ht="18.5" x14ac:dyDescent="0.45">
      <c r="A77" s="145"/>
      <c r="B77" s="162"/>
      <c r="C77" s="122"/>
      <c r="D77" s="96" t="str">
        <f t="shared" si="20"/>
        <v/>
      </c>
      <c r="E77" s="506"/>
      <c r="F77" s="146"/>
      <c r="G77" s="146"/>
      <c r="H77" s="130"/>
      <c r="I77" s="296"/>
      <c r="J77" s="181"/>
      <c r="K77" s="217"/>
      <c r="L77" s="529"/>
      <c r="M77" s="529"/>
      <c r="N77" s="139"/>
      <c r="O77" s="308"/>
      <c r="P77" s="308"/>
      <c r="Q77" s="308"/>
      <c r="R77" s="308"/>
      <c r="S77" s="308"/>
      <c r="T77" s="308">
        <f t="shared" si="16"/>
        <v>0</v>
      </c>
      <c r="U77" s="308">
        <f t="shared" si="21"/>
        <v>0</v>
      </c>
      <c r="V77" s="308">
        <v>85.73</v>
      </c>
      <c r="W77" s="308"/>
      <c r="X77" s="308"/>
      <c r="Y77" s="308"/>
      <c r="Z77" s="308"/>
      <c r="AA77" s="308"/>
      <c r="AB77" s="308"/>
      <c r="AC77" s="200"/>
      <c r="AD77" s="139"/>
      <c r="AE77" s="162"/>
      <c r="AF77" s="139"/>
      <c r="AG77" s="162"/>
      <c r="AH77" s="122"/>
      <c r="AI77" s="122"/>
      <c r="AJ77" s="122"/>
      <c r="AK77" s="122"/>
      <c r="AL77" s="164">
        <f t="shared" si="22"/>
        <v>85.73</v>
      </c>
      <c r="AM77" s="122"/>
      <c r="AN77" s="122"/>
      <c r="AO77" s="147"/>
      <c r="AP77" s="158"/>
      <c r="AQ77" s="310">
        <f t="shared" si="17"/>
        <v>0</v>
      </c>
      <c r="AR77" s="196" t="str">
        <f>IFERROR(IF(OR(AP77=338,AP77=340,AP77=341,AP77=342,AP77="342A",AP77="342B"),PorcenRet(AP77,AT77,AU77),INDEX(PORCENTAJEBUSCAR,MATCH(AP77,CódigoRET,0),4)*1),"")</f>
        <v/>
      </c>
      <c r="AS77" s="149">
        <f t="shared" si="19"/>
        <v>0</v>
      </c>
      <c r="AT77" s="148"/>
      <c r="AU77" s="149"/>
      <c r="AV77" s="191"/>
      <c r="AW77" s="183"/>
      <c r="AX77" s="162"/>
      <c r="AY77" s="150"/>
      <c r="AZ77" s="150"/>
      <c r="BA77" s="139"/>
      <c r="BB77" s="139"/>
      <c r="BC77" s="530"/>
      <c r="BD77" s="151"/>
      <c r="BE77" s="147"/>
      <c r="BF77" s="196">
        <f t="shared" si="23"/>
        <v>0</v>
      </c>
      <c r="BG77" s="149">
        <f t="shared" si="24"/>
        <v>0</v>
      </c>
      <c r="BH77" s="148"/>
      <c r="BI77" s="149"/>
      <c r="BJ77" s="123"/>
      <c r="BK77" s="123"/>
      <c r="BL77" s="123"/>
      <c r="BM77" s="122"/>
      <c r="BN77" s="152"/>
      <c r="BO77" s="201">
        <f t="shared" si="25"/>
        <v>0</v>
      </c>
      <c r="BP77" s="158"/>
      <c r="BQ77" s="159"/>
      <c r="BR77" s="196"/>
      <c r="BS77" s="149"/>
      <c r="BT77" s="148"/>
      <c r="BU77" s="149"/>
      <c r="BV77" s="160"/>
      <c r="BW77" s="161"/>
      <c r="BX77" s="196"/>
      <c r="BY77" s="149"/>
      <c r="BZ77" s="148"/>
      <c r="CA77" s="149"/>
      <c r="CB77" s="149"/>
      <c r="CC77" s="149"/>
      <c r="CD77" s="149"/>
    </row>
    <row r="78" spans="1:82" ht="18.5" x14ac:dyDescent="0.45">
      <c r="A78" s="145"/>
      <c r="B78" s="162"/>
      <c r="C78" s="122"/>
      <c r="D78" s="96" t="str">
        <f t="shared" si="20"/>
        <v/>
      </c>
      <c r="E78" s="506"/>
      <c r="F78" s="146"/>
      <c r="G78" s="146"/>
      <c r="H78" s="130"/>
      <c r="I78" s="296"/>
      <c r="J78" s="181"/>
      <c r="K78" s="217"/>
      <c r="L78" s="529"/>
      <c r="M78" s="529"/>
      <c r="N78" s="139"/>
      <c r="O78" s="308"/>
      <c r="P78" s="308"/>
      <c r="Q78" s="308"/>
      <c r="R78" s="308"/>
      <c r="S78" s="308"/>
      <c r="T78" s="308">
        <f t="shared" si="16"/>
        <v>0</v>
      </c>
      <c r="U78" s="308">
        <f t="shared" si="21"/>
        <v>0</v>
      </c>
      <c r="V78" s="308">
        <v>85.73</v>
      </c>
      <c r="W78" s="308"/>
      <c r="X78" s="308"/>
      <c r="Y78" s="308"/>
      <c r="Z78" s="308"/>
      <c r="AA78" s="308"/>
      <c r="AB78" s="308"/>
      <c r="AC78" s="200"/>
      <c r="AD78" s="139"/>
      <c r="AE78" s="162"/>
      <c r="AF78" s="139"/>
      <c r="AG78" s="162"/>
      <c r="AH78" s="122"/>
      <c r="AI78" s="122"/>
      <c r="AJ78" s="122"/>
      <c r="AK78" s="122"/>
      <c r="AL78" s="164">
        <f t="shared" si="22"/>
        <v>85.73</v>
      </c>
      <c r="AM78" s="122"/>
      <c r="AN78" s="122"/>
      <c r="AO78" s="147"/>
      <c r="AP78" s="158"/>
      <c r="AQ78" s="310">
        <f t="shared" si="17"/>
        <v>0</v>
      </c>
      <c r="AR78" s="196" t="str">
        <f>IFERROR(IF(OR(AP78=338,AP78=340,AP78=341,AP78=342,AP78="342A",AP78="342B"),PorcenRet(AP78,AT78,AU78),INDEX(PORCENTAJEBUSCAR,MATCH(AP78,CódigoRET,0),4)*1),"")</f>
        <v/>
      </c>
      <c r="AS78" s="149">
        <f t="shared" si="19"/>
        <v>0</v>
      </c>
      <c r="AT78" s="148"/>
      <c r="AU78" s="149"/>
      <c r="AV78" s="191"/>
      <c r="AW78" s="183"/>
      <c r="AX78" s="162"/>
      <c r="AY78" s="150"/>
      <c r="AZ78" s="150"/>
      <c r="BA78" s="139"/>
      <c r="BB78" s="139"/>
      <c r="BC78" s="530"/>
      <c r="BD78" s="151"/>
      <c r="BE78" s="147"/>
      <c r="BF78" s="196">
        <f t="shared" si="23"/>
        <v>0</v>
      </c>
      <c r="BG78" s="149">
        <f t="shared" si="24"/>
        <v>0</v>
      </c>
      <c r="BH78" s="148"/>
      <c r="BI78" s="149"/>
      <c r="BJ78" s="123"/>
      <c r="BK78" s="123"/>
      <c r="BL78" s="123"/>
      <c r="BM78" s="122"/>
      <c r="BN78" s="152"/>
      <c r="BO78" s="201">
        <f t="shared" si="25"/>
        <v>0</v>
      </c>
      <c r="BP78" s="158"/>
      <c r="BQ78" s="159"/>
      <c r="BR78" s="196"/>
      <c r="BS78" s="149"/>
      <c r="BT78" s="148"/>
      <c r="BU78" s="149"/>
      <c r="BV78" s="160"/>
      <c r="BW78" s="161"/>
      <c r="BX78" s="196"/>
      <c r="BY78" s="149"/>
      <c r="BZ78" s="148"/>
      <c r="CA78" s="149"/>
      <c r="CB78" s="149"/>
      <c r="CC78" s="149"/>
      <c r="CD78" s="149"/>
    </row>
    <row r="79" spans="1:82" ht="18.5" x14ac:dyDescent="0.45">
      <c r="A79" s="145"/>
      <c r="B79" s="162"/>
      <c r="C79" s="122"/>
      <c r="D79" s="96" t="str">
        <f t="shared" si="20"/>
        <v/>
      </c>
      <c r="E79" s="506"/>
      <c r="F79" s="146"/>
      <c r="G79" s="146"/>
      <c r="H79" s="130"/>
      <c r="I79" s="296"/>
      <c r="J79" s="181"/>
      <c r="K79" s="217"/>
      <c r="L79" s="529"/>
      <c r="M79" s="529"/>
      <c r="N79" s="139"/>
      <c r="O79" s="308"/>
      <c r="P79" s="308"/>
      <c r="Q79" s="308"/>
      <c r="R79" s="308"/>
      <c r="S79" s="308"/>
      <c r="T79" s="308">
        <f t="shared" si="16"/>
        <v>0</v>
      </c>
      <c r="U79" s="308">
        <f t="shared" si="21"/>
        <v>0</v>
      </c>
      <c r="V79" s="308">
        <v>85.73</v>
      </c>
      <c r="W79" s="308"/>
      <c r="X79" s="308"/>
      <c r="Y79" s="308"/>
      <c r="Z79" s="308"/>
      <c r="AA79" s="308"/>
      <c r="AB79" s="308"/>
      <c r="AC79" s="200"/>
      <c r="AD79" s="139"/>
      <c r="AE79" s="162"/>
      <c r="AF79" s="139"/>
      <c r="AG79" s="162"/>
      <c r="AH79" s="122"/>
      <c r="AI79" s="122"/>
      <c r="AJ79" s="122"/>
      <c r="AK79" s="122"/>
      <c r="AL79" s="164">
        <f t="shared" si="22"/>
        <v>85.73</v>
      </c>
      <c r="AM79" s="122"/>
      <c r="AN79" s="122"/>
      <c r="AO79" s="147"/>
      <c r="AP79" s="158"/>
      <c r="AQ79" s="310">
        <f t="shared" si="17"/>
        <v>0</v>
      </c>
      <c r="AR79" s="196" t="str">
        <f>IFERROR(IF(OR(AP79=338,AP79=340,AP79=341,AP79=342,AP79="342A",AP79="342B"),PorcenRet(AP79,AT79,AU79),INDEX(PORCENTAJEBUSCAR,MATCH(AP79,CódigoRET,0),4)*1),"")</f>
        <v/>
      </c>
      <c r="AS79" s="149">
        <f t="shared" si="19"/>
        <v>0</v>
      </c>
      <c r="AT79" s="148"/>
      <c r="AU79" s="149"/>
      <c r="AV79" s="191"/>
      <c r="AW79" s="183"/>
      <c r="AX79" s="162"/>
      <c r="AY79" s="150"/>
      <c r="AZ79" s="150"/>
      <c r="BA79" s="139"/>
      <c r="BB79" s="139"/>
      <c r="BC79" s="530"/>
      <c r="BD79" s="151"/>
      <c r="BE79" s="147"/>
      <c r="BF79" s="196">
        <f t="shared" si="23"/>
        <v>0</v>
      </c>
      <c r="BG79" s="149">
        <f t="shared" si="24"/>
        <v>0</v>
      </c>
      <c r="BH79" s="148"/>
      <c r="BI79" s="149"/>
      <c r="BJ79" s="123"/>
      <c r="BK79" s="123"/>
      <c r="BL79" s="123"/>
      <c r="BM79" s="122"/>
      <c r="BN79" s="152"/>
      <c r="BO79" s="201">
        <f t="shared" si="25"/>
        <v>0</v>
      </c>
      <c r="BP79" s="158"/>
      <c r="BQ79" s="159"/>
      <c r="BR79" s="196"/>
      <c r="BS79" s="149"/>
      <c r="BT79" s="148"/>
      <c r="BU79" s="149"/>
      <c r="BV79" s="160"/>
      <c r="BW79" s="161"/>
      <c r="BX79" s="196"/>
      <c r="BY79" s="149"/>
      <c r="BZ79" s="148"/>
      <c r="CA79" s="149"/>
      <c r="CB79" s="149"/>
      <c r="CC79" s="149"/>
      <c r="CD79" s="149"/>
    </row>
    <row r="80" spans="1:82" ht="18.5" x14ac:dyDescent="0.45">
      <c r="A80" s="145"/>
      <c r="B80" s="162"/>
      <c r="C80" s="122"/>
      <c r="D80" s="96" t="str">
        <f t="shared" si="20"/>
        <v/>
      </c>
      <c r="E80" s="506"/>
      <c r="F80" s="146"/>
      <c r="G80" s="146"/>
      <c r="H80" s="130"/>
      <c r="I80" s="296"/>
      <c r="J80" s="181"/>
      <c r="K80" s="217"/>
      <c r="L80" s="529"/>
      <c r="M80" s="529"/>
      <c r="N80" s="139"/>
      <c r="O80" s="308"/>
      <c r="P80" s="308"/>
      <c r="Q80" s="308"/>
      <c r="R80" s="308"/>
      <c r="S80" s="308"/>
      <c r="T80" s="308">
        <f t="shared" si="16"/>
        <v>0</v>
      </c>
      <c r="U80" s="308">
        <f t="shared" si="21"/>
        <v>0</v>
      </c>
      <c r="V80" s="308">
        <v>85.73</v>
      </c>
      <c r="W80" s="308"/>
      <c r="X80" s="308"/>
      <c r="Y80" s="308"/>
      <c r="Z80" s="308"/>
      <c r="AA80" s="308"/>
      <c r="AB80" s="308"/>
      <c r="AC80" s="200"/>
      <c r="AD80" s="139"/>
      <c r="AE80" s="162"/>
      <c r="AF80" s="139"/>
      <c r="AG80" s="162"/>
      <c r="AH80" s="122"/>
      <c r="AI80" s="122"/>
      <c r="AJ80" s="122"/>
      <c r="AK80" s="122"/>
      <c r="AL80" s="164">
        <f t="shared" si="22"/>
        <v>85.73</v>
      </c>
      <c r="AM80" s="122"/>
      <c r="AN80" s="122"/>
      <c r="AO80" s="147"/>
      <c r="AP80" s="158"/>
      <c r="AQ80" s="310">
        <f t="shared" si="17"/>
        <v>0</v>
      </c>
      <c r="AR80" s="196" t="str">
        <f>IFERROR(IF(OR(AP80=338,AP80=340,AP80=341,AP80=342,AP80="342A",AP80="342B"),PorcenRet(AP80,AT80,AU80),INDEX(PORCENTAJEBUSCAR,MATCH(AP80,CódigoRET,0),4)*1),"")</f>
        <v/>
      </c>
      <c r="AS80" s="149">
        <f t="shared" si="19"/>
        <v>0</v>
      </c>
      <c r="AT80" s="148"/>
      <c r="AU80" s="149"/>
      <c r="AV80" s="191"/>
      <c r="AW80" s="183"/>
      <c r="AX80" s="162"/>
      <c r="AY80" s="150"/>
      <c r="AZ80" s="150"/>
      <c r="BA80" s="139"/>
      <c r="BB80" s="139"/>
      <c r="BC80" s="530"/>
      <c r="BD80" s="151"/>
      <c r="BE80" s="147"/>
      <c r="BF80" s="196">
        <f t="shared" si="23"/>
        <v>0</v>
      </c>
      <c r="BG80" s="149">
        <f t="shared" si="24"/>
        <v>0</v>
      </c>
      <c r="BH80" s="148"/>
      <c r="BI80" s="149"/>
      <c r="BJ80" s="123"/>
      <c r="BK80" s="123"/>
      <c r="BL80" s="123"/>
      <c r="BM80" s="122"/>
      <c r="BN80" s="152"/>
      <c r="BO80" s="201">
        <f t="shared" si="25"/>
        <v>0</v>
      </c>
      <c r="BP80" s="158"/>
      <c r="BQ80" s="159"/>
      <c r="BR80" s="196"/>
      <c r="BS80" s="149"/>
      <c r="BT80" s="148"/>
      <c r="BU80" s="149"/>
      <c r="BV80" s="160"/>
      <c r="BW80" s="161"/>
      <c r="BX80" s="196"/>
      <c r="BY80" s="149"/>
      <c r="BZ80" s="148"/>
      <c r="CA80" s="149"/>
      <c r="CB80" s="149"/>
      <c r="CC80" s="149"/>
      <c r="CD80" s="149"/>
    </row>
    <row r="81" spans="1:82" ht="18.5" x14ac:dyDescent="0.45">
      <c r="A81" s="145"/>
      <c r="B81" s="162"/>
      <c r="C81" s="122"/>
      <c r="D81" s="96" t="str">
        <f t="shared" si="20"/>
        <v/>
      </c>
      <c r="E81" s="506"/>
      <c r="F81" s="146"/>
      <c r="G81" s="146"/>
      <c r="H81" s="130"/>
      <c r="I81" s="296"/>
      <c r="J81" s="181"/>
      <c r="K81" s="217"/>
      <c r="L81" s="529"/>
      <c r="M81" s="529"/>
      <c r="N81" s="139"/>
      <c r="O81" s="308"/>
      <c r="P81" s="308"/>
      <c r="Q81" s="308"/>
      <c r="R81" s="308"/>
      <c r="S81" s="308"/>
      <c r="T81" s="308">
        <f t="shared" si="16"/>
        <v>0</v>
      </c>
      <c r="U81" s="308">
        <f t="shared" si="21"/>
        <v>0</v>
      </c>
      <c r="V81" s="308">
        <v>0</v>
      </c>
      <c r="W81" s="308"/>
      <c r="X81" s="308"/>
      <c r="Y81" s="308"/>
      <c r="Z81" s="308"/>
      <c r="AA81" s="308"/>
      <c r="AB81" s="308"/>
      <c r="AC81" s="200"/>
      <c r="AD81" s="139"/>
      <c r="AE81" s="162"/>
      <c r="AF81" s="139"/>
      <c r="AG81" s="162"/>
      <c r="AH81" s="122"/>
      <c r="AI81" s="122"/>
      <c r="AJ81" s="122"/>
      <c r="AK81" s="122"/>
      <c r="AL81" s="164">
        <f t="shared" si="22"/>
        <v>0</v>
      </c>
      <c r="AM81" s="122"/>
      <c r="AN81" s="122"/>
      <c r="AO81" s="147"/>
      <c r="AP81" s="158"/>
      <c r="AQ81" s="310">
        <f t="shared" si="17"/>
        <v>0</v>
      </c>
      <c r="AR81" s="196" t="str">
        <f>IFERROR(IF(OR(AP81=338,AP81=340,AP81=341,AP81=342,AP81="342A",AP81="342B"),PorcenRet(AP81,AT81,AU81),INDEX(PORCENTAJEBUSCAR,MATCH(AP81,CódigoRET,0),4)*1),"")</f>
        <v/>
      </c>
      <c r="AS81" s="149">
        <f t="shared" si="19"/>
        <v>0</v>
      </c>
      <c r="AT81" s="148"/>
      <c r="AU81" s="149"/>
      <c r="AV81" s="191"/>
      <c r="AW81" s="183"/>
      <c r="AX81" s="162"/>
      <c r="AY81" s="150"/>
      <c r="AZ81" s="150"/>
      <c r="BA81" s="139"/>
      <c r="BB81" s="139"/>
      <c r="BC81" s="530"/>
      <c r="BD81" s="151"/>
      <c r="BE81" s="147"/>
      <c r="BF81" s="196">
        <f t="shared" si="23"/>
        <v>0</v>
      </c>
      <c r="BG81" s="149">
        <f t="shared" si="24"/>
        <v>0</v>
      </c>
      <c r="BH81" s="148"/>
      <c r="BI81" s="149"/>
      <c r="BJ81" s="123"/>
      <c r="BK81" s="123"/>
      <c r="BL81" s="123"/>
      <c r="BM81" s="122"/>
      <c r="BN81" s="152"/>
      <c r="BO81" s="201">
        <f t="shared" si="25"/>
        <v>0</v>
      </c>
      <c r="BP81" s="158"/>
      <c r="BQ81" s="159"/>
      <c r="BR81" s="196"/>
      <c r="BS81" s="149"/>
      <c r="BT81" s="148"/>
      <c r="BU81" s="149"/>
      <c r="BV81" s="160"/>
      <c r="BW81" s="161"/>
      <c r="BX81" s="196"/>
      <c r="BY81" s="149"/>
      <c r="BZ81" s="148"/>
      <c r="CA81" s="149"/>
      <c r="CB81" s="149"/>
      <c r="CC81" s="149"/>
      <c r="CD81" s="149"/>
    </row>
    <row r="82" spans="1:82" ht="18.5" x14ac:dyDescent="0.45">
      <c r="A82" s="145"/>
      <c r="B82" s="162"/>
      <c r="C82" s="122"/>
      <c r="D82" s="96" t="str">
        <f t="shared" si="20"/>
        <v/>
      </c>
      <c r="E82" s="506"/>
      <c r="F82" s="146"/>
      <c r="G82" s="146"/>
      <c r="H82" s="130"/>
      <c r="I82" s="296"/>
      <c r="J82" s="181"/>
      <c r="K82" s="217"/>
      <c r="L82" s="529"/>
      <c r="M82" s="529"/>
      <c r="N82" s="139"/>
      <c r="O82" s="308"/>
      <c r="P82" s="308"/>
      <c r="Q82" s="308"/>
      <c r="R82" s="308"/>
      <c r="S82" s="308"/>
      <c r="T82" s="308">
        <f t="shared" si="16"/>
        <v>0</v>
      </c>
      <c r="U82" s="308">
        <f t="shared" si="21"/>
        <v>0</v>
      </c>
      <c r="V82" s="308">
        <v>0</v>
      </c>
      <c r="W82" s="308"/>
      <c r="X82" s="308"/>
      <c r="Y82" s="308"/>
      <c r="Z82" s="308"/>
      <c r="AA82" s="308"/>
      <c r="AB82" s="308"/>
      <c r="AC82" s="200"/>
      <c r="AD82" s="139"/>
      <c r="AE82" s="162"/>
      <c r="AF82" s="139"/>
      <c r="AG82" s="162"/>
      <c r="AH82" s="122"/>
      <c r="AI82" s="122"/>
      <c r="AJ82" s="122"/>
      <c r="AK82" s="122"/>
      <c r="AL82" s="164">
        <f t="shared" si="22"/>
        <v>0</v>
      </c>
      <c r="AM82" s="122"/>
      <c r="AN82" s="122"/>
      <c r="AO82" s="147"/>
      <c r="AP82" s="158"/>
      <c r="AQ82" s="310">
        <f t="shared" si="17"/>
        <v>0</v>
      </c>
      <c r="AR82" s="196" t="str">
        <f>IFERROR(IF(OR(AP82=338,AP82=340,AP82=341,AP82=342,AP82="342A",AP82="342B"),PorcenRet(AP82,AT82,AU82),INDEX(PORCENTAJEBUSCAR,MATCH(AP82,CódigoRET,0),4)*1),"")</f>
        <v/>
      </c>
      <c r="AS82" s="149">
        <f t="shared" si="19"/>
        <v>0</v>
      </c>
      <c r="AT82" s="148"/>
      <c r="AU82" s="149"/>
      <c r="AV82" s="191"/>
      <c r="AW82" s="183"/>
      <c r="AX82" s="162"/>
      <c r="AY82" s="150"/>
      <c r="AZ82" s="150"/>
      <c r="BA82" s="139"/>
      <c r="BB82" s="139"/>
      <c r="BC82" s="530"/>
      <c r="BD82" s="151"/>
      <c r="BE82" s="147"/>
      <c r="BF82" s="196">
        <f t="shared" si="23"/>
        <v>0</v>
      </c>
      <c r="BG82" s="149">
        <f t="shared" si="24"/>
        <v>0</v>
      </c>
      <c r="BH82" s="148"/>
      <c r="BI82" s="149"/>
      <c r="BJ82" s="123"/>
      <c r="BK82" s="123"/>
      <c r="BL82" s="123"/>
      <c r="BM82" s="122"/>
      <c r="BN82" s="152"/>
      <c r="BO82" s="201">
        <f t="shared" si="25"/>
        <v>0</v>
      </c>
      <c r="BP82" s="158"/>
      <c r="BQ82" s="159"/>
      <c r="BR82" s="196"/>
      <c r="BS82" s="149"/>
      <c r="BT82" s="148"/>
      <c r="BU82" s="149"/>
      <c r="BV82" s="160"/>
      <c r="BW82" s="161"/>
      <c r="BX82" s="196"/>
      <c r="BY82" s="149"/>
      <c r="BZ82" s="148"/>
      <c r="CA82" s="149"/>
      <c r="CB82" s="149"/>
      <c r="CC82" s="149"/>
      <c r="CD82" s="149"/>
    </row>
    <row r="83" spans="1:82" ht="18.5" x14ac:dyDescent="0.45">
      <c r="A83" s="145"/>
      <c r="B83" s="162"/>
      <c r="C83" s="122"/>
      <c r="D83" s="96" t="str">
        <f t="shared" si="20"/>
        <v/>
      </c>
      <c r="E83" s="506"/>
      <c r="F83" s="146"/>
      <c r="G83" s="146"/>
      <c r="H83" s="130"/>
      <c r="I83" s="296"/>
      <c r="J83" s="181"/>
      <c r="K83" s="217"/>
      <c r="L83" s="529"/>
      <c r="M83" s="529"/>
      <c r="N83" s="139"/>
      <c r="O83" s="308"/>
      <c r="P83" s="308"/>
      <c r="Q83" s="308"/>
      <c r="R83" s="308"/>
      <c r="S83" s="308"/>
      <c r="T83" s="308">
        <f t="shared" si="16"/>
        <v>0</v>
      </c>
      <c r="U83" s="308">
        <f t="shared" si="21"/>
        <v>0</v>
      </c>
      <c r="V83" s="308">
        <v>0</v>
      </c>
      <c r="W83" s="308"/>
      <c r="X83" s="308"/>
      <c r="Y83" s="308"/>
      <c r="Z83" s="308"/>
      <c r="AA83" s="308"/>
      <c r="AB83" s="308"/>
      <c r="AC83" s="200"/>
      <c r="AD83" s="139"/>
      <c r="AE83" s="162"/>
      <c r="AF83" s="139"/>
      <c r="AG83" s="162"/>
      <c r="AH83" s="122"/>
      <c r="AI83" s="122"/>
      <c r="AJ83" s="122"/>
      <c r="AK83" s="122"/>
      <c r="AL83" s="164">
        <f t="shared" si="22"/>
        <v>0</v>
      </c>
      <c r="AM83" s="122"/>
      <c r="AN83" s="122"/>
      <c r="AO83" s="147"/>
      <c r="AP83" s="158"/>
      <c r="AQ83" s="310">
        <f t="shared" si="17"/>
        <v>0</v>
      </c>
      <c r="AR83" s="196" t="str">
        <f>IFERROR(IF(OR(AP83=338,AP83=340,AP83=341,AP83=342,AP83="342A",AP83="342B"),PorcenRet(AP83,AT83,AU83),INDEX(PORCENTAJEBUSCAR,MATCH(AP83,CódigoRET,0),4)*1),"")</f>
        <v/>
      </c>
      <c r="AS83" s="149">
        <f t="shared" si="19"/>
        <v>0</v>
      </c>
      <c r="AT83" s="148"/>
      <c r="AU83" s="149"/>
      <c r="AV83" s="191"/>
      <c r="AW83" s="183"/>
      <c r="AX83" s="162"/>
      <c r="AY83" s="150"/>
      <c r="AZ83" s="150"/>
      <c r="BA83" s="139"/>
      <c r="BB83" s="139"/>
      <c r="BC83" s="530"/>
      <c r="BD83" s="151"/>
      <c r="BE83" s="147"/>
      <c r="BF83" s="196">
        <f t="shared" si="23"/>
        <v>0</v>
      </c>
      <c r="BG83" s="149">
        <f t="shared" si="24"/>
        <v>0</v>
      </c>
      <c r="BH83" s="148"/>
      <c r="BI83" s="149"/>
      <c r="BJ83" s="123"/>
      <c r="BK83" s="123"/>
      <c r="BL83" s="123"/>
      <c r="BM83" s="122"/>
      <c r="BN83" s="152"/>
      <c r="BO83" s="201">
        <f t="shared" si="25"/>
        <v>0</v>
      </c>
      <c r="BP83" s="158"/>
      <c r="BQ83" s="159"/>
      <c r="BR83" s="196"/>
      <c r="BS83" s="149"/>
      <c r="BT83" s="148"/>
      <c r="BU83" s="149"/>
      <c r="BV83" s="160"/>
      <c r="BW83" s="161"/>
      <c r="BX83" s="196"/>
      <c r="BY83" s="149"/>
      <c r="BZ83" s="148"/>
      <c r="CA83" s="149"/>
      <c r="CB83" s="149"/>
      <c r="CC83" s="149"/>
      <c r="CD83" s="149"/>
    </row>
    <row r="84" spans="1:82" ht="18.5" x14ac:dyDescent="0.45">
      <c r="A84" s="145"/>
      <c r="B84" s="162"/>
      <c r="C84" s="122"/>
      <c r="D84" s="96" t="str">
        <f t="shared" si="20"/>
        <v/>
      </c>
      <c r="E84" s="506"/>
      <c r="F84" s="146"/>
      <c r="G84" s="146"/>
      <c r="H84" s="130"/>
      <c r="I84" s="296"/>
      <c r="J84" s="181"/>
      <c r="K84" s="217"/>
      <c r="L84" s="529"/>
      <c r="M84" s="529"/>
      <c r="N84" s="139"/>
      <c r="O84" s="308"/>
      <c r="P84" s="308"/>
      <c r="Q84" s="308"/>
      <c r="R84" s="308"/>
      <c r="S84" s="308"/>
      <c r="T84" s="308">
        <f t="shared" si="16"/>
        <v>0</v>
      </c>
      <c r="U84" s="308">
        <f t="shared" si="21"/>
        <v>0</v>
      </c>
      <c r="V84" s="308">
        <v>0</v>
      </c>
      <c r="W84" s="308"/>
      <c r="X84" s="308"/>
      <c r="Y84" s="308"/>
      <c r="Z84" s="308"/>
      <c r="AA84" s="308"/>
      <c r="AB84" s="308"/>
      <c r="AC84" s="200"/>
      <c r="AD84" s="139"/>
      <c r="AE84" s="162"/>
      <c r="AF84" s="139"/>
      <c r="AG84" s="162"/>
      <c r="AH84" s="122"/>
      <c r="AI84" s="122"/>
      <c r="AJ84" s="122"/>
      <c r="AK84" s="122"/>
      <c r="AL84" s="164">
        <f t="shared" si="22"/>
        <v>0</v>
      </c>
      <c r="AM84" s="122"/>
      <c r="AN84" s="122"/>
      <c r="AO84" s="147"/>
      <c r="AP84" s="158"/>
      <c r="AQ84" s="310">
        <f t="shared" si="17"/>
        <v>0</v>
      </c>
      <c r="AR84" s="196" t="str">
        <f>IFERROR(IF(OR(AP84=338,AP84=340,AP84=341,AP84=342,AP84="342A",AP84="342B"),PorcenRet(AP84,AT84,AU84),INDEX(PORCENTAJEBUSCAR,MATCH(AP84,CódigoRET,0),4)*1),"")</f>
        <v/>
      </c>
      <c r="AS84" s="149">
        <f t="shared" si="19"/>
        <v>0</v>
      </c>
      <c r="AT84" s="148"/>
      <c r="AU84" s="149"/>
      <c r="AV84" s="191"/>
      <c r="AW84" s="183"/>
      <c r="AX84" s="162"/>
      <c r="AY84" s="150"/>
      <c r="AZ84" s="150"/>
      <c r="BA84" s="139"/>
      <c r="BB84" s="139"/>
      <c r="BC84" s="530"/>
      <c r="BD84" s="151"/>
      <c r="BE84" s="147"/>
      <c r="BF84" s="196">
        <f t="shared" si="23"/>
        <v>0</v>
      </c>
      <c r="BG84" s="149">
        <f t="shared" si="24"/>
        <v>0</v>
      </c>
      <c r="BH84" s="148"/>
      <c r="BI84" s="149"/>
      <c r="BJ84" s="123"/>
      <c r="BK84" s="123"/>
      <c r="BL84" s="123"/>
      <c r="BM84" s="122"/>
      <c r="BN84" s="152"/>
      <c r="BO84" s="201">
        <f t="shared" si="25"/>
        <v>0</v>
      </c>
      <c r="BP84" s="158"/>
      <c r="BQ84" s="159"/>
      <c r="BR84" s="196"/>
      <c r="BS84" s="149"/>
      <c r="BT84" s="148"/>
      <c r="BU84" s="149"/>
      <c r="BV84" s="160"/>
      <c r="BW84" s="161"/>
      <c r="BX84" s="196"/>
      <c r="BY84" s="149"/>
      <c r="BZ84" s="148"/>
      <c r="CA84" s="149"/>
      <c r="CB84" s="149"/>
      <c r="CC84" s="149"/>
      <c r="CD84" s="149"/>
    </row>
    <row r="85" spans="1:82" ht="18.5" x14ac:dyDescent="0.45">
      <c r="A85" s="145"/>
      <c r="B85" s="162"/>
      <c r="C85" s="122"/>
      <c r="D85" s="96" t="str">
        <f t="shared" si="20"/>
        <v/>
      </c>
      <c r="E85" s="506"/>
      <c r="F85" s="146"/>
      <c r="G85" s="146"/>
      <c r="H85" s="130"/>
      <c r="I85" s="296"/>
      <c r="J85" s="181"/>
      <c r="K85" s="217"/>
      <c r="L85" s="529"/>
      <c r="M85" s="529"/>
      <c r="N85" s="139"/>
      <c r="O85" s="308"/>
      <c r="P85" s="308"/>
      <c r="Q85" s="308"/>
      <c r="R85" s="308"/>
      <c r="S85" s="308"/>
      <c r="T85" s="308">
        <f t="shared" si="16"/>
        <v>0</v>
      </c>
      <c r="U85" s="308">
        <f t="shared" si="21"/>
        <v>0</v>
      </c>
      <c r="V85" s="308">
        <v>0</v>
      </c>
      <c r="W85" s="308"/>
      <c r="X85" s="308"/>
      <c r="Y85" s="308"/>
      <c r="Z85" s="308"/>
      <c r="AA85" s="308"/>
      <c r="AB85" s="308"/>
      <c r="AC85" s="200"/>
      <c r="AD85" s="139"/>
      <c r="AE85" s="162"/>
      <c r="AF85" s="139"/>
      <c r="AG85" s="162"/>
      <c r="AH85" s="122"/>
      <c r="AI85" s="122"/>
      <c r="AJ85" s="122"/>
      <c r="AK85" s="122"/>
      <c r="AL85" s="164">
        <f t="shared" si="22"/>
        <v>0</v>
      </c>
      <c r="AM85" s="122"/>
      <c r="AN85" s="122"/>
      <c r="AO85" s="147"/>
      <c r="AP85" s="158"/>
      <c r="AQ85" s="310">
        <f t="shared" si="17"/>
        <v>0</v>
      </c>
      <c r="AR85" s="196" t="str">
        <f>IFERROR(IF(OR(AP85=338,AP85=340,AP85=341,AP85=342,AP85="342A",AP85="342B"),PorcenRet(AP85,AT85,AU85),INDEX(PORCENTAJEBUSCAR,MATCH(AP85,CódigoRET,0),4)*1),"")</f>
        <v/>
      </c>
      <c r="AS85" s="149">
        <f t="shared" si="19"/>
        <v>0</v>
      </c>
      <c r="AT85" s="148"/>
      <c r="AU85" s="149"/>
      <c r="AV85" s="191"/>
      <c r="AW85" s="183"/>
      <c r="AX85" s="162"/>
      <c r="AY85" s="150"/>
      <c r="AZ85" s="150"/>
      <c r="BA85" s="139"/>
      <c r="BB85" s="139"/>
      <c r="BC85" s="530"/>
      <c r="BD85" s="151"/>
      <c r="BE85" s="147"/>
      <c r="BF85" s="196">
        <f t="shared" si="23"/>
        <v>0</v>
      </c>
      <c r="BG85" s="149">
        <f t="shared" si="24"/>
        <v>0</v>
      </c>
      <c r="BH85" s="148"/>
      <c r="BI85" s="149"/>
      <c r="BJ85" s="123"/>
      <c r="BK85" s="123"/>
      <c r="BL85" s="123"/>
      <c r="BM85" s="122"/>
      <c r="BN85" s="152"/>
      <c r="BO85" s="201">
        <f t="shared" si="25"/>
        <v>0</v>
      </c>
      <c r="BP85" s="158"/>
      <c r="BQ85" s="159"/>
      <c r="BR85" s="196"/>
      <c r="BS85" s="149"/>
      <c r="BT85" s="148"/>
      <c r="BU85" s="149"/>
      <c r="BV85" s="160"/>
      <c r="BW85" s="161"/>
      <c r="BX85" s="196"/>
      <c r="BY85" s="149"/>
      <c r="BZ85" s="148"/>
      <c r="CA85" s="149"/>
      <c r="CB85" s="149"/>
      <c r="CC85" s="149"/>
      <c r="CD85" s="149"/>
    </row>
    <row r="86" spans="1:82" ht="18.5" x14ac:dyDescent="0.45">
      <c r="A86" s="145"/>
      <c r="B86" s="162"/>
      <c r="C86" s="122"/>
      <c r="D86" s="96" t="str">
        <f t="shared" si="20"/>
        <v/>
      </c>
      <c r="E86" s="506"/>
      <c r="F86" s="146"/>
      <c r="G86" s="146"/>
      <c r="H86" s="130"/>
      <c r="I86" s="296"/>
      <c r="J86" s="181"/>
      <c r="K86" s="217"/>
      <c r="L86" s="529"/>
      <c r="M86" s="529"/>
      <c r="N86" s="139"/>
      <c r="O86" s="308"/>
      <c r="P86" s="308"/>
      <c r="Q86" s="308"/>
      <c r="R86" s="308"/>
      <c r="S86" s="308"/>
      <c r="T86" s="308">
        <f t="shared" si="16"/>
        <v>0</v>
      </c>
      <c r="U86" s="308">
        <f t="shared" si="21"/>
        <v>0</v>
      </c>
      <c r="V86" s="308">
        <v>0</v>
      </c>
      <c r="W86" s="308"/>
      <c r="X86" s="308"/>
      <c r="Y86" s="308"/>
      <c r="Z86" s="308"/>
      <c r="AA86" s="308"/>
      <c r="AB86" s="308"/>
      <c r="AC86" s="200"/>
      <c r="AD86" s="139"/>
      <c r="AE86" s="162"/>
      <c r="AF86" s="139"/>
      <c r="AG86" s="162"/>
      <c r="AH86" s="122"/>
      <c r="AI86" s="122"/>
      <c r="AJ86" s="122"/>
      <c r="AK86" s="122"/>
      <c r="AL86" s="164">
        <f t="shared" si="22"/>
        <v>0</v>
      </c>
      <c r="AM86" s="122"/>
      <c r="AN86" s="122"/>
      <c r="AO86" s="147"/>
      <c r="AP86" s="158"/>
      <c r="AQ86" s="310">
        <f t="shared" si="17"/>
        <v>0</v>
      </c>
      <c r="AR86" s="196" t="str">
        <f>IFERROR(IF(OR(AP86=338,AP86=340,AP86=341,AP86=342,AP86="342A",AP86="342B"),PorcenRet(AP86,AT86,AU86),INDEX(PORCENTAJEBUSCAR,MATCH(AP86,CódigoRET,0),4)*1),"")</f>
        <v/>
      </c>
      <c r="AS86" s="149">
        <f t="shared" si="19"/>
        <v>0</v>
      </c>
      <c r="AT86" s="148"/>
      <c r="AU86" s="149"/>
      <c r="AV86" s="191"/>
      <c r="AW86" s="183"/>
      <c r="AX86" s="162"/>
      <c r="AY86" s="150"/>
      <c r="AZ86" s="150"/>
      <c r="BA86" s="139"/>
      <c r="BB86" s="139"/>
      <c r="BC86" s="530"/>
      <c r="BD86" s="151"/>
      <c r="BE86" s="147"/>
      <c r="BF86" s="196">
        <f t="shared" si="23"/>
        <v>0</v>
      </c>
      <c r="BG86" s="149">
        <f t="shared" si="24"/>
        <v>0</v>
      </c>
      <c r="BH86" s="148"/>
      <c r="BI86" s="149"/>
      <c r="BJ86" s="123"/>
      <c r="BK86" s="123"/>
      <c r="BL86" s="123"/>
      <c r="BM86" s="122"/>
      <c r="BN86" s="152"/>
      <c r="BO86" s="201">
        <f t="shared" si="25"/>
        <v>0</v>
      </c>
      <c r="BP86" s="158"/>
      <c r="BQ86" s="159"/>
      <c r="BR86" s="196"/>
      <c r="BS86" s="149"/>
      <c r="BT86" s="148"/>
      <c r="BU86" s="149"/>
      <c r="BV86" s="160"/>
      <c r="BW86" s="161"/>
      <c r="BX86" s="196"/>
      <c r="BY86" s="149"/>
      <c r="BZ86" s="148"/>
      <c r="CA86" s="149"/>
      <c r="CB86" s="149"/>
      <c r="CC86" s="149"/>
      <c r="CD86" s="149"/>
    </row>
    <row r="87" spans="1:82" ht="18.5" x14ac:dyDescent="0.45">
      <c r="A87" s="145"/>
      <c r="B87" s="162"/>
      <c r="C87" s="122"/>
      <c r="D87" s="96" t="str">
        <f t="shared" si="20"/>
        <v/>
      </c>
      <c r="E87" s="506"/>
      <c r="F87" s="146"/>
      <c r="G87" s="146"/>
      <c r="H87" s="130"/>
      <c r="I87" s="296"/>
      <c r="J87" s="181"/>
      <c r="K87" s="217"/>
      <c r="L87" s="529"/>
      <c r="M87" s="529"/>
      <c r="N87" s="139"/>
      <c r="O87" s="308"/>
      <c r="P87" s="308"/>
      <c r="Q87" s="308"/>
      <c r="R87" s="308"/>
      <c r="S87" s="308"/>
      <c r="T87" s="308">
        <f t="shared" si="16"/>
        <v>0</v>
      </c>
      <c r="U87" s="308">
        <f t="shared" si="21"/>
        <v>0</v>
      </c>
      <c r="V87" s="308">
        <v>0</v>
      </c>
      <c r="W87" s="308"/>
      <c r="X87" s="308"/>
      <c r="Y87" s="308"/>
      <c r="Z87" s="308"/>
      <c r="AA87" s="308"/>
      <c r="AB87" s="308"/>
      <c r="AC87" s="200"/>
      <c r="AD87" s="139"/>
      <c r="AE87" s="162"/>
      <c r="AF87" s="139"/>
      <c r="AG87" s="162"/>
      <c r="AH87" s="122"/>
      <c r="AI87" s="122"/>
      <c r="AJ87" s="122"/>
      <c r="AK87" s="122"/>
      <c r="AL87" s="164">
        <f t="shared" si="22"/>
        <v>0</v>
      </c>
      <c r="AM87" s="122"/>
      <c r="AN87" s="122"/>
      <c r="AO87" s="147"/>
      <c r="AP87" s="158"/>
      <c r="AQ87" s="310">
        <f t="shared" si="17"/>
        <v>0</v>
      </c>
      <c r="AR87" s="196" t="str">
        <f>IFERROR(IF(OR(AP87=338,AP87=340,AP87=341,AP87=342,AP87="342A",AP87="342B"),PorcenRet(AP87,AT87,AU87),INDEX(PORCENTAJEBUSCAR,MATCH(AP87,CódigoRET,0),4)*1),"")</f>
        <v/>
      </c>
      <c r="AS87" s="149">
        <f t="shared" si="19"/>
        <v>0</v>
      </c>
      <c r="AT87" s="148"/>
      <c r="AU87" s="149"/>
      <c r="AV87" s="191"/>
      <c r="AW87" s="183"/>
      <c r="AX87" s="162"/>
      <c r="AY87" s="150"/>
      <c r="AZ87" s="150"/>
      <c r="BA87" s="139"/>
      <c r="BB87" s="139"/>
      <c r="BC87" s="530"/>
      <c r="BD87" s="151"/>
      <c r="BE87" s="147"/>
      <c r="BF87" s="196">
        <f t="shared" si="23"/>
        <v>0</v>
      </c>
      <c r="BG87" s="149">
        <f t="shared" si="24"/>
        <v>0</v>
      </c>
      <c r="BH87" s="148"/>
      <c r="BI87" s="149"/>
      <c r="BJ87" s="123"/>
      <c r="BK87" s="123"/>
      <c r="BL87" s="123"/>
      <c r="BM87" s="122"/>
      <c r="BN87" s="152"/>
      <c r="BO87" s="201">
        <f t="shared" si="25"/>
        <v>0</v>
      </c>
      <c r="BP87" s="158"/>
      <c r="BQ87" s="159"/>
      <c r="BR87" s="196"/>
      <c r="BS87" s="149"/>
      <c r="BT87" s="148"/>
      <c r="BU87" s="149"/>
      <c r="BV87" s="160"/>
      <c r="BW87" s="161"/>
      <c r="BX87" s="196"/>
      <c r="BY87" s="149"/>
      <c r="BZ87" s="148"/>
      <c r="CA87" s="149"/>
      <c r="CB87" s="149"/>
      <c r="CC87" s="149"/>
      <c r="CD87" s="149"/>
    </row>
    <row r="88" spans="1:82" ht="18.5" x14ac:dyDescent="0.45">
      <c r="A88" s="145"/>
      <c r="B88" s="162"/>
      <c r="C88" s="122"/>
      <c r="D88" s="96" t="str">
        <f t="shared" si="20"/>
        <v/>
      </c>
      <c r="E88" s="506"/>
      <c r="F88" s="146"/>
      <c r="G88" s="146"/>
      <c r="H88" s="130"/>
      <c r="I88" s="296"/>
      <c r="J88" s="181"/>
      <c r="K88" s="217"/>
      <c r="L88" s="529"/>
      <c r="M88" s="529"/>
      <c r="N88" s="139"/>
      <c r="O88" s="308"/>
      <c r="P88" s="308"/>
      <c r="Q88" s="308"/>
      <c r="R88" s="308"/>
      <c r="S88" s="308"/>
      <c r="T88" s="308">
        <f t="shared" si="16"/>
        <v>0</v>
      </c>
      <c r="U88" s="308">
        <f t="shared" si="21"/>
        <v>0</v>
      </c>
      <c r="V88" s="308">
        <v>0</v>
      </c>
      <c r="W88" s="308"/>
      <c r="X88" s="308"/>
      <c r="Y88" s="308"/>
      <c r="Z88" s="308"/>
      <c r="AA88" s="308"/>
      <c r="AB88" s="308"/>
      <c r="AC88" s="200"/>
      <c r="AD88" s="139"/>
      <c r="AE88" s="162"/>
      <c r="AF88" s="139"/>
      <c r="AG88" s="162"/>
      <c r="AH88" s="122"/>
      <c r="AI88" s="122"/>
      <c r="AJ88" s="122"/>
      <c r="AK88" s="122"/>
      <c r="AL88" s="164">
        <f t="shared" si="22"/>
        <v>0</v>
      </c>
      <c r="AM88" s="122"/>
      <c r="AN88" s="122"/>
      <c r="AO88" s="147"/>
      <c r="AP88" s="158"/>
      <c r="AQ88" s="310">
        <f t="shared" si="17"/>
        <v>0</v>
      </c>
      <c r="AR88" s="196" t="str">
        <f>IFERROR(IF(OR(AP88=338,AP88=340,AP88=341,AP88=342,AP88="342A",AP88="342B"),PorcenRet(AP88,AT88,AU88),INDEX(PORCENTAJEBUSCAR,MATCH(AP88,CódigoRET,0),4)*1),"")</f>
        <v/>
      </c>
      <c r="AS88" s="149">
        <f t="shared" si="19"/>
        <v>0</v>
      </c>
      <c r="AT88" s="148"/>
      <c r="AU88" s="149"/>
      <c r="AV88" s="191"/>
      <c r="AW88" s="183"/>
      <c r="AX88" s="162"/>
      <c r="AY88" s="150"/>
      <c r="AZ88" s="150"/>
      <c r="BA88" s="139"/>
      <c r="BB88" s="139"/>
      <c r="BC88" s="530"/>
      <c r="BD88" s="151"/>
      <c r="BE88" s="147"/>
      <c r="BF88" s="196">
        <f t="shared" si="23"/>
        <v>0</v>
      </c>
      <c r="BG88" s="149">
        <f t="shared" si="24"/>
        <v>0</v>
      </c>
      <c r="BH88" s="148"/>
      <c r="BI88" s="149"/>
      <c r="BJ88" s="123"/>
      <c r="BK88" s="123"/>
      <c r="BL88" s="123"/>
      <c r="BM88" s="122"/>
      <c r="BN88" s="152"/>
      <c r="BO88" s="201">
        <f t="shared" si="25"/>
        <v>0</v>
      </c>
      <c r="BP88" s="158"/>
      <c r="BQ88" s="159"/>
      <c r="BR88" s="196"/>
      <c r="BS88" s="149"/>
      <c r="BT88" s="148"/>
      <c r="BU88" s="149"/>
      <c r="BV88" s="160"/>
      <c r="BW88" s="161"/>
      <c r="BX88" s="196"/>
      <c r="BY88" s="149"/>
      <c r="BZ88" s="148"/>
      <c r="CA88" s="149"/>
      <c r="CB88" s="149"/>
      <c r="CC88" s="149"/>
      <c r="CD88" s="149"/>
    </row>
    <row r="89" spans="1:82" ht="18.5" x14ac:dyDescent="0.45">
      <c r="A89" s="145"/>
      <c r="B89" s="162"/>
      <c r="C89" s="122"/>
      <c r="D89" s="96" t="str">
        <f t="shared" si="20"/>
        <v/>
      </c>
      <c r="E89" s="506"/>
      <c r="F89" s="146"/>
      <c r="G89" s="146"/>
      <c r="H89" s="130"/>
      <c r="I89" s="296"/>
      <c r="J89" s="181"/>
      <c r="K89" s="217"/>
      <c r="L89" s="529"/>
      <c r="M89" s="529"/>
      <c r="N89" s="139"/>
      <c r="O89" s="308"/>
      <c r="P89" s="308"/>
      <c r="Q89" s="308"/>
      <c r="R89" s="308"/>
      <c r="S89" s="308"/>
      <c r="T89" s="308">
        <f t="shared" si="16"/>
        <v>0</v>
      </c>
      <c r="U89" s="308">
        <f t="shared" si="21"/>
        <v>0</v>
      </c>
      <c r="V89" s="308">
        <v>0</v>
      </c>
      <c r="W89" s="308"/>
      <c r="X89" s="308"/>
      <c r="Y89" s="308"/>
      <c r="Z89" s="308"/>
      <c r="AA89" s="308"/>
      <c r="AB89" s="308"/>
      <c r="AC89" s="200"/>
      <c r="AD89" s="139"/>
      <c r="AE89" s="162"/>
      <c r="AF89" s="139"/>
      <c r="AG89" s="162"/>
      <c r="AH89" s="122"/>
      <c r="AI89" s="122"/>
      <c r="AJ89" s="122"/>
      <c r="AK89" s="122"/>
      <c r="AL89" s="164">
        <f t="shared" si="22"/>
        <v>0</v>
      </c>
      <c r="AM89" s="122"/>
      <c r="AN89" s="122"/>
      <c r="AO89" s="147"/>
      <c r="AP89" s="158"/>
      <c r="AQ89" s="310">
        <f t="shared" si="17"/>
        <v>0</v>
      </c>
      <c r="AR89" s="196" t="str">
        <f>IFERROR(IF(OR(AP89=338,AP89=340,AP89=341,AP89=342,AP89="342A",AP89="342B"),PorcenRet(AP89,AT89,AU89),INDEX(PORCENTAJEBUSCAR,MATCH(AP89,CódigoRET,0),4)*1),"")</f>
        <v/>
      </c>
      <c r="AS89" s="149">
        <f t="shared" si="19"/>
        <v>0</v>
      </c>
      <c r="AT89" s="148"/>
      <c r="AU89" s="149"/>
      <c r="AV89" s="191"/>
      <c r="AW89" s="183"/>
      <c r="AX89" s="162"/>
      <c r="AY89" s="150"/>
      <c r="AZ89" s="150"/>
      <c r="BA89" s="139"/>
      <c r="BB89" s="139"/>
      <c r="BC89" s="530"/>
      <c r="BD89" s="151"/>
      <c r="BE89" s="147"/>
      <c r="BF89" s="196">
        <f t="shared" si="23"/>
        <v>0</v>
      </c>
      <c r="BG89" s="149">
        <f t="shared" si="24"/>
        <v>0</v>
      </c>
      <c r="BH89" s="148"/>
      <c r="BI89" s="149"/>
      <c r="BJ89" s="123"/>
      <c r="BK89" s="123"/>
      <c r="BL89" s="123"/>
      <c r="BM89" s="122"/>
      <c r="BN89" s="152"/>
      <c r="BO89" s="201">
        <f t="shared" si="25"/>
        <v>0</v>
      </c>
      <c r="BP89" s="158"/>
      <c r="BQ89" s="159"/>
      <c r="BR89" s="196"/>
      <c r="BS89" s="149"/>
      <c r="BT89" s="148"/>
      <c r="BU89" s="149"/>
      <c r="BV89" s="160"/>
      <c r="BW89" s="161"/>
      <c r="BX89" s="196"/>
      <c r="BY89" s="149"/>
      <c r="BZ89" s="148"/>
      <c r="CA89" s="149"/>
      <c r="CB89" s="149"/>
      <c r="CC89" s="149"/>
      <c r="CD89" s="149"/>
    </row>
    <row r="90" spans="1:82" ht="18.5" x14ac:dyDescent="0.45">
      <c r="A90" s="145"/>
      <c r="B90" s="162"/>
      <c r="C90" s="122"/>
      <c r="D90" s="96" t="str">
        <f t="shared" si="20"/>
        <v/>
      </c>
      <c r="E90" s="506"/>
      <c r="F90" s="146"/>
      <c r="G90" s="146"/>
      <c r="H90" s="130"/>
      <c r="I90" s="296"/>
      <c r="J90" s="181"/>
      <c r="K90" s="217"/>
      <c r="L90" s="529"/>
      <c r="M90" s="529"/>
      <c r="N90" s="139"/>
      <c r="O90" s="308"/>
      <c r="P90" s="308"/>
      <c r="Q90" s="308"/>
      <c r="R90" s="308"/>
      <c r="S90" s="308"/>
      <c r="T90" s="308">
        <f t="shared" si="16"/>
        <v>0</v>
      </c>
      <c r="U90" s="308">
        <f t="shared" si="21"/>
        <v>0</v>
      </c>
      <c r="V90" s="308">
        <v>0</v>
      </c>
      <c r="W90" s="308"/>
      <c r="X90" s="308"/>
      <c r="Y90" s="308"/>
      <c r="Z90" s="308"/>
      <c r="AA90" s="308"/>
      <c r="AB90" s="308"/>
      <c r="AC90" s="200"/>
      <c r="AD90" s="139"/>
      <c r="AE90" s="162"/>
      <c r="AF90" s="139"/>
      <c r="AG90" s="162"/>
      <c r="AH90" s="122"/>
      <c r="AI90" s="122"/>
      <c r="AJ90" s="122"/>
      <c r="AK90" s="122"/>
      <c r="AL90" s="164">
        <f t="shared" si="22"/>
        <v>0</v>
      </c>
      <c r="AM90" s="122"/>
      <c r="AN90" s="122"/>
      <c r="AO90" s="147"/>
      <c r="AP90" s="158"/>
      <c r="AQ90" s="310">
        <f t="shared" si="17"/>
        <v>0</v>
      </c>
      <c r="AR90" s="196" t="str">
        <f>IFERROR(IF(OR(AP90=338,AP90=340,AP90=341,AP90=342,AP90="342A",AP90="342B"),PorcenRet(AP90,AT90,AU90),INDEX(PORCENTAJEBUSCAR,MATCH(AP90,CódigoRET,0),4)*1),"")</f>
        <v/>
      </c>
      <c r="AS90" s="149">
        <f t="shared" si="19"/>
        <v>0</v>
      </c>
      <c r="AT90" s="148"/>
      <c r="AU90" s="149"/>
      <c r="AV90" s="191"/>
      <c r="AW90" s="183"/>
      <c r="AX90" s="162"/>
      <c r="AY90" s="150"/>
      <c r="AZ90" s="150"/>
      <c r="BA90" s="139"/>
      <c r="BB90" s="139"/>
      <c r="BC90" s="530"/>
      <c r="BD90" s="151"/>
      <c r="BE90" s="147"/>
      <c r="BF90" s="196">
        <f t="shared" si="23"/>
        <v>0</v>
      </c>
      <c r="BG90" s="149">
        <f t="shared" si="24"/>
        <v>0</v>
      </c>
      <c r="BH90" s="148"/>
      <c r="BI90" s="149"/>
      <c r="BJ90" s="123"/>
      <c r="BK90" s="123"/>
      <c r="BL90" s="123"/>
      <c r="BM90" s="122"/>
      <c r="BN90" s="152"/>
      <c r="BO90" s="201">
        <f t="shared" si="25"/>
        <v>0</v>
      </c>
      <c r="BP90" s="158"/>
      <c r="BQ90" s="159"/>
      <c r="BR90" s="196"/>
      <c r="BS90" s="149"/>
      <c r="BT90" s="148"/>
      <c r="BU90" s="149"/>
      <c r="BV90" s="160"/>
      <c r="BW90" s="161"/>
      <c r="BX90" s="196"/>
      <c r="BY90" s="149"/>
      <c r="BZ90" s="148"/>
      <c r="CA90" s="149"/>
      <c r="CB90" s="149"/>
      <c r="CC90" s="149"/>
      <c r="CD90" s="149"/>
    </row>
    <row r="91" spans="1:82" ht="18.5" x14ac:dyDescent="0.45">
      <c r="A91" s="145"/>
      <c r="B91" s="162"/>
      <c r="C91" s="122"/>
      <c r="D91" s="96" t="str">
        <f t="shared" si="20"/>
        <v/>
      </c>
      <c r="E91" s="506"/>
      <c r="F91" s="146"/>
      <c r="G91" s="146"/>
      <c r="H91" s="130"/>
      <c r="I91" s="296"/>
      <c r="J91" s="181"/>
      <c r="K91" s="217"/>
      <c r="L91" s="529"/>
      <c r="M91" s="529"/>
      <c r="N91" s="139"/>
      <c r="O91" s="308"/>
      <c r="P91" s="308"/>
      <c r="Q91" s="308"/>
      <c r="R91" s="308"/>
      <c r="S91" s="308"/>
      <c r="T91" s="308">
        <f t="shared" si="16"/>
        <v>0</v>
      </c>
      <c r="U91" s="308">
        <f t="shared" si="21"/>
        <v>0</v>
      </c>
      <c r="V91" s="308">
        <v>0</v>
      </c>
      <c r="W91" s="308"/>
      <c r="X91" s="308"/>
      <c r="Y91" s="308"/>
      <c r="Z91" s="308"/>
      <c r="AA91" s="308"/>
      <c r="AB91" s="308"/>
      <c r="AC91" s="200"/>
      <c r="AD91" s="139"/>
      <c r="AE91" s="162"/>
      <c r="AF91" s="139"/>
      <c r="AG91" s="162"/>
      <c r="AH91" s="122"/>
      <c r="AI91" s="122"/>
      <c r="AJ91" s="122"/>
      <c r="AK91" s="122"/>
      <c r="AL91" s="164">
        <f t="shared" si="22"/>
        <v>0</v>
      </c>
      <c r="AM91" s="122"/>
      <c r="AN91" s="122"/>
      <c r="AO91" s="147"/>
      <c r="AP91" s="158"/>
      <c r="AQ91" s="310">
        <f t="shared" si="17"/>
        <v>0</v>
      </c>
      <c r="AR91" s="196" t="str">
        <f>IFERROR(IF(OR(AP91=338,AP91=340,AP91=341,AP91=342,AP91="342A",AP91="342B"),PorcenRet(AP91,AT91,AU91),INDEX(PORCENTAJEBUSCAR,MATCH(AP91,CódigoRET,0),4)*1),"")</f>
        <v/>
      </c>
      <c r="AS91" s="149">
        <f t="shared" si="19"/>
        <v>0</v>
      </c>
      <c r="AT91" s="148"/>
      <c r="AU91" s="149"/>
      <c r="AV91" s="191"/>
      <c r="AW91" s="183"/>
      <c r="AX91" s="162"/>
      <c r="AY91" s="150"/>
      <c r="AZ91" s="150"/>
      <c r="BA91" s="139"/>
      <c r="BB91" s="139"/>
      <c r="BC91" s="530"/>
      <c r="BD91" s="151"/>
      <c r="BE91" s="147"/>
      <c r="BF91" s="196">
        <f t="shared" si="23"/>
        <v>0</v>
      </c>
      <c r="BG91" s="149">
        <f t="shared" si="24"/>
        <v>0</v>
      </c>
      <c r="BH91" s="148"/>
      <c r="BI91" s="149"/>
      <c r="BJ91" s="123"/>
      <c r="BK91" s="123"/>
      <c r="BL91" s="123"/>
      <c r="BM91" s="122"/>
      <c r="BN91" s="152"/>
      <c r="BO91" s="201">
        <f t="shared" si="25"/>
        <v>0</v>
      </c>
      <c r="BP91" s="158"/>
      <c r="BQ91" s="159"/>
      <c r="BR91" s="196"/>
      <c r="BS91" s="149"/>
      <c r="BT91" s="148"/>
      <c r="BU91" s="149"/>
      <c r="BV91" s="160"/>
      <c r="BW91" s="161"/>
      <c r="BX91" s="196"/>
      <c r="BY91" s="149"/>
      <c r="BZ91" s="148"/>
      <c r="CA91" s="149"/>
      <c r="CB91" s="149"/>
      <c r="CC91" s="149"/>
      <c r="CD91" s="149"/>
    </row>
    <row r="92" spans="1:82" ht="18.5" x14ac:dyDescent="0.45">
      <c r="A92" s="145"/>
      <c r="B92" s="162"/>
      <c r="C92" s="122"/>
      <c r="D92" s="96" t="str">
        <f t="shared" si="20"/>
        <v/>
      </c>
      <c r="E92" s="506"/>
      <c r="F92" s="146"/>
      <c r="G92" s="146"/>
      <c r="H92" s="130"/>
      <c r="I92" s="296"/>
      <c r="J92" s="181"/>
      <c r="K92" s="217"/>
      <c r="L92" s="529"/>
      <c r="M92" s="529"/>
      <c r="N92" s="139"/>
      <c r="O92" s="308"/>
      <c r="P92" s="308"/>
      <c r="Q92" s="308"/>
      <c r="R92" s="308"/>
      <c r="S92" s="308"/>
      <c r="T92" s="308">
        <f t="shared" si="16"/>
        <v>0</v>
      </c>
      <c r="U92" s="308">
        <f t="shared" si="21"/>
        <v>0</v>
      </c>
      <c r="V92" s="308">
        <v>0</v>
      </c>
      <c r="W92" s="308"/>
      <c r="X92" s="308"/>
      <c r="Y92" s="308"/>
      <c r="Z92" s="308"/>
      <c r="AA92" s="308"/>
      <c r="AB92" s="308"/>
      <c r="AC92" s="200"/>
      <c r="AD92" s="139"/>
      <c r="AE92" s="162"/>
      <c r="AF92" s="139"/>
      <c r="AG92" s="162"/>
      <c r="AH92" s="122"/>
      <c r="AI92" s="122"/>
      <c r="AJ92" s="122"/>
      <c r="AK92" s="122"/>
      <c r="AL92" s="164">
        <f t="shared" si="22"/>
        <v>0</v>
      </c>
      <c r="AM92" s="122"/>
      <c r="AN92" s="122"/>
      <c r="AO92" s="147"/>
      <c r="AP92" s="158"/>
      <c r="AQ92" s="310">
        <f t="shared" si="17"/>
        <v>0</v>
      </c>
      <c r="AR92" s="196" t="str">
        <f>IFERROR(IF(OR(AP92=338,AP92=340,AP92=341,AP92=342,AP92="342A",AP92="342B"),PorcenRet(AP92,AT92,AU92),INDEX(PORCENTAJEBUSCAR,MATCH(AP92,CódigoRET,0),4)*1),"")</f>
        <v/>
      </c>
      <c r="AS92" s="149">
        <f t="shared" si="19"/>
        <v>0</v>
      </c>
      <c r="AT92" s="148"/>
      <c r="AU92" s="149"/>
      <c r="AV92" s="191"/>
      <c r="AW92" s="183"/>
      <c r="AX92" s="162"/>
      <c r="AY92" s="150"/>
      <c r="AZ92" s="150"/>
      <c r="BA92" s="139"/>
      <c r="BB92" s="139"/>
      <c r="BC92" s="530"/>
      <c r="BD92" s="151"/>
      <c r="BE92" s="147"/>
      <c r="BF92" s="196">
        <f t="shared" si="23"/>
        <v>0</v>
      </c>
      <c r="BG92" s="149">
        <f t="shared" si="24"/>
        <v>0</v>
      </c>
      <c r="BH92" s="148"/>
      <c r="BI92" s="149"/>
      <c r="BJ92" s="123"/>
      <c r="BK92" s="123"/>
      <c r="BL92" s="123"/>
      <c r="BM92" s="122"/>
      <c r="BN92" s="152"/>
      <c r="BO92" s="201">
        <f t="shared" si="25"/>
        <v>0</v>
      </c>
      <c r="BP92" s="158"/>
      <c r="BQ92" s="159"/>
      <c r="BR92" s="196"/>
      <c r="BS92" s="149"/>
      <c r="BT92" s="148"/>
      <c r="BU92" s="149"/>
      <c r="BV92" s="160"/>
      <c r="BW92" s="161"/>
      <c r="BX92" s="196"/>
      <c r="BY92" s="149"/>
      <c r="BZ92" s="148"/>
      <c r="CA92" s="149"/>
      <c r="CB92" s="149"/>
      <c r="CC92" s="149"/>
      <c r="CD92" s="149"/>
    </row>
    <row r="93" spans="1:82" ht="18.5" x14ac:dyDescent="0.45">
      <c r="A93" s="145"/>
      <c r="B93" s="162"/>
      <c r="C93" s="122"/>
      <c r="D93" s="96" t="str">
        <f t="shared" si="20"/>
        <v/>
      </c>
      <c r="E93" s="506"/>
      <c r="F93" s="146"/>
      <c r="G93" s="146"/>
      <c r="H93" s="130"/>
      <c r="I93" s="296"/>
      <c r="J93" s="181"/>
      <c r="K93" s="217"/>
      <c r="L93" s="529"/>
      <c r="M93" s="529"/>
      <c r="N93" s="139"/>
      <c r="O93" s="308"/>
      <c r="P93" s="308"/>
      <c r="Q93" s="308"/>
      <c r="R93" s="308"/>
      <c r="S93" s="308"/>
      <c r="T93" s="308">
        <f t="shared" si="16"/>
        <v>0</v>
      </c>
      <c r="U93" s="308">
        <f t="shared" si="21"/>
        <v>0</v>
      </c>
      <c r="V93" s="308">
        <v>0</v>
      </c>
      <c r="W93" s="308"/>
      <c r="X93" s="308"/>
      <c r="Y93" s="308"/>
      <c r="Z93" s="308"/>
      <c r="AA93" s="308"/>
      <c r="AB93" s="308"/>
      <c r="AC93" s="200"/>
      <c r="AD93" s="139"/>
      <c r="AE93" s="162"/>
      <c r="AF93" s="139"/>
      <c r="AG93" s="162"/>
      <c r="AH93" s="122"/>
      <c r="AI93" s="122"/>
      <c r="AJ93" s="122"/>
      <c r="AK93" s="122"/>
      <c r="AL93" s="164">
        <f t="shared" si="22"/>
        <v>0</v>
      </c>
      <c r="AM93" s="122"/>
      <c r="AN93" s="122"/>
      <c r="AO93" s="147"/>
      <c r="AP93" s="158"/>
      <c r="AQ93" s="310">
        <f t="shared" si="17"/>
        <v>0</v>
      </c>
      <c r="AR93" s="196" t="str">
        <f>IFERROR(IF(OR(AP93=338,AP93=340,AP93=341,AP93=342,AP93="342A",AP93="342B"),PorcenRet(AP93,AT93,AU93),INDEX(PORCENTAJEBUSCAR,MATCH(AP93,CódigoRET,0),4)*1),"")</f>
        <v/>
      </c>
      <c r="AS93" s="149">
        <f t="shared" si="19"/>
        <v>0</v>
      </c>
      <c r="AT93" s="148"/>
      <c r="AU93" s="149"/>
      <c r="AV93" s="191"/>
      <c r="AW93" s="183"/>
      <c r="AX93" s="162"/>
      <c r="AY93" s="150"/>
      <c r="AZ93" s="150"/>
      <c r="BA93" s="139"/>
      <c r="BB93" s="139"/>
      <c r="BC93" s="530"/>
      <c r="BD93" s="151"/>
      <c r="BE93" s="147"/>
      <c r="BF93" s="196">
        <f t="shared" si="23"/>
        <v>0</v>
      </c>
      <c r="BG93" s="149">
        <f t="shared" si="24"/>
        <v>0</v>
      </c>
      <c r="BH93" s="148"/>
      <c r="BI93" s="149"/>
      <c r="BJ93" s="123"/>
      <c r="BK93" s="123"/>
      <c r="BL93" s="123"/>
      <c r="BM93" s="122"/>
      <c r="BN93" s="152"/>
      <c r="BO93" s="201">
        <f t="shared" si="25"/>
        <v>0</v>
      </c>
      <c r="BP93" s="158"/>
      <c r="BQ93" s="159"/>
      <c r="BR93" s="196"/>
      <c r="BS93" s="149"/>
      <c r="BT93" s="148"/>
      <c r="BU93" s="149"/>
      <c r="BV93" s="160"/>
      <c r="BW93" s="161"/>
      <c r="BX93" s="196"/>
      <c r="BY93" s="149"/>
      <c r="BZ93" s="148"/>
      <c r="CA93" s="149"/>
      <c r="CB93" s="149"/>
      <c r="CC93" s="149"/>
      <c r="CD93" s="149"/>
    </row>
    <row r="94" spans="1:82" ht="18.5" x14ac:dyDescent="0.45">
      <c r="A94" s="145"/>
      <c r="B94" s="162"/>
      <c r="C94" s="122"/>
      <c r="D94" s="96" t="str">
        <f t="shared" si="20"/>
        <v/>
      </c>
      <c r="E94" s="506"/>
      <c r="F94" s="146"/>
      <c r="G94" s="146"/>
      <c r="H94" s="130"/>
      <c r="I94" s="296"/>
      <c r="J94" s="181"/>
      <c r="K94" s="217"/>
      <c r="L94" s="529"/>
      <c r="M94" s="529"/>
      <c r="N94" s="139"/>
      <c r="O94" s="308"/>
      <c r="P94" s="308"/>
      <c r="Q94" s="308"/>
      <c r="R94" s="308"/>
      <c r="S94" s="308"/>
      <c r="T94" s="308">
        <f t="shared" si="16"/>
        <v>0</v>
      </c>
      <c r="U94" s="308">
        <f t="shared" si="21"/>
        <v>0</v>
      </c>
      <c r="V94" s="308">
        <v>0</v>
      </c>
      <c r="W94" s="308"/>
      <c r="X94" s="308"/>
      <c r="Y94" s="308"/>
      <c r="Z94" s="308"/>
      <c r="AA94" s="308"/>
      <c r="AB94" s="308"/>
      <c r="AC94" s="200"/>
      <c r="AD94" s="139"/>
      <c r="AE94" s="162"/>
      <c r="AF94" s="139"/>
      <c r="AG94" s="162"/>
      <c r="AH94" s="122"/>
      <c r="AI94" s="122"/>
      <c r="AJ94" s="122"/>
      <c r="AK94" s="122"/>
      <c r="AL94" s="164">
        <f t="shared" si="22"/>
        <v>0</v>
      </c>
      <c r="AM94" s="122"/>
      <c r="AN94" s="122"/>
      <c r="AO94" s="147"/>
      <c r="AP94" s="158"/>
      <c r="AQ94" s="310">
        <f t="shared" si="17"/>
        <v>0</v>
      </c>
      <c r="AR94" s="196" t="str">
        <f>IFERROR(IF(OR(AP94=338,AP94=340,AP94=341,AP94=342,AP94="342A",AP94="342B"),PorcenRet(AP94,AT94,AU94),INDEX(PORCENTAJEBUSCAR,MATCH(AP94,CódigoRET,0),4)*1),"")</f>
        <v/>
      </c>
      <c r="AS94" s="149">
        <f t="shared" si="19"/>
        <v>0</v>
      </c>
      <c r="AT94" s="148"/>
      <c r="AU94" s="149"/>
      <c r="AV94" s="191"/>
      <c r="AW94" s="183"/>
      <c r="AX94" s="162"/>
      <c r="AY94" s="150"/>
      <c r="AZ94" s="150"/>
      <c r="BA94" s="139"/>
      <c r="BB94" s="139"/>
      <c r="BC94" s="530"/>
      <c r="BD94" s="151"/>
      <c r="BE94" s="147"/>
      <c r="BF94" s="196">
        <f t="shared" si="23"/>
        <v>0</v>
      </c>
      <c r="BG94" s="149">
        <f t="shared" si="24"/>
        <v>0</v>
      </c>
      <c r="BH94" s="148"/>
      <c r="BI94" s="149"/>
      <c r="BJ94" s="123"/>
      <c r="BK94" s="123"/>
      <c r="BL94" s="123"/>
      <c r="BM94" s="122"/>
      <c r="BN94" s="152"/>
      <c r="BO94" s="201">
        <f t="shared" si="25"/>
        <v>0</v>
      </c>
      <c r="BP94" s="158"/>
      <c r="BQ94" s="159"/>
      <c r="BR94" s="196"/>
      <c r="BS94" s="149"/>
      <c r="BT94" s="148"/>
      <c r="BU94" s="149"/>
      <c r="BV94" s="160"/>
      <c r="BW94" s="161"/>
      <c r="BX94" s="196"/>
      <c r="BY94" s="149"/>
      <c r="BZ94" s="148"/>
      <c r="CA94" s="149"/>
      <c r="CB94" s="149"/>
      <c r="CC94" s="149"/>
      <c r="CD94" s="149"/>
    </row>
    <row r="95" spans="1:82" ht="18.5" x14ac:dyDescent="0.45">
      <c r="A95" s="145"/>
      <c r="B95" s="162"/>
      <c r="C95" s="122"/>
      <c r="D95" s="96" t="str">
        <f t="shared" si="20"/>
        <v/>
      </c>
      <c r="E95" s="506"/>
      <c r="F95" s="146"/>
      <c r="G95" s="146"/>
      <c r="H95" s="130"/>
      <c r="I95" s="296"/>
      <c r="J95" s="181"/>
      <c r="K95" s="217"/>
      <c r="L95" s="529"/>
      <c r="M95" s="529"/>
      <c r="N95" s="139"/>
      <c r="O95" s="308"/>
      <c r="P95" s="308"/>
      <c r="Q95" s="308"/>
      <c r="R95" s="308"/>
      <c r="S95" s="308"/>
      <c r="T95" s="308">
        <f t="shared" si="16"/>
        <v>0</v>
      </c>
      <c r="U95" s="308">
        <f t="shared" si="21"/>
        <v>0</v>
      </c>
      <c r="V95" s="308">
        <v>0</v>
      </c>
      <c r="W95" s="308"/>
      <c r="X95" s="308"/>
      <c r="Y95" s="308"/>
      <c r="Z95" s="308"/>
      <c r="AA95" s="308"/>
      <c r="AB95" s="308"/>
      <c r="AC95" s="200"/>
      <c r="AD95" s="139"/>
      <c r="AE95" s="162"/>
      <c r="AF95" s="139"/>
      <c r="AG95" s="162"/>
      <c r="AH95" s="122"/>
      <c r="AI95" s="122"/>
      <c r="AJ95" s="122"/>
      <c r="AK95" s="122"/>
      <c r="AL95" s="164">
        <f t="shared" si="22"/>
        <v>0</v>
      </c>
      <c r="AM95" s="122"/>
      <c r="AN95" s="122"/>
      <c r="AO95" s="147"/>
      <c r="AP95" s="158"/>
      <c r="AQ95" s="310">
        <f t="shared" si="17"/>
        <v>0</v>
      </c>
      <c r="AR95" s="196" t="str">
        <f>IFERROR(IF(OR(AP95=338,AP95=340,AP95=341,AP95=342,AP95="342A",AP95="342B"),PorcenRet(AP95,AT95,AU95),INDEX(PORCENTAJEBUSCAR,MATCH(AP95,CódigoRET,0),4)*1),"")</f>
        <v/>
      </c>
      <c r="AS95" s="149">
        <f t="shared" si="19"/>
        <v>0</v>
      </c>
      <c r="AT95" s="148"/>
      <c r="AU95" s="149"/>
      <c r="AV95" s="191"/>
      <c r="AW95" s="183"/>
      <c r="AX95" s="162"/>
      <c r="AY95" s="150"/>
      <c r="AZ95" s="150"/>
      <c r="BA95" s="139"/>
      <c r="BB95" s="139"/>
      <c r="BC95" s="530"/>
      <c r="BD95" s="151"/>
      <c r="BE95" s="147"/>
      <c r="BF95" s="196">
        <f t="shared" si="23"/>
        <v>0</v>
      </c>
      <c r="BG95" s="149">
        <f t="shared" si="24"/>
        <v>0</v>
      </c>
      <c r="BH95" s="148"/>
      <c r="BI95" s="149"/>
      <c r="BJ95" s="123"/>
      <c r="BK95" s="123"/>
      <c r="BL95" s="123"/>
      <c r="BM95" s="122"/>
      <c r="BN95" s="152"/>
      <c r="BO95" s="201">
        <f t="shared" si="25"/>
        <v>0</v>
      </c>
      <c r="BP95" s="158"/>
      <c r="BQ95" s="159"/>
      <c r="BR95" s="196"/>
      <c r="BS95" s="149"/>
      <c r="BT95" s="148"/>
      <c r="BU95" s="149"/>
      <c r="BV95" s="160"/>
      <c r="BW95" s="161"/>
      <c r="BX95" s="196"/>
      <c r="BY95" s="149"/>
      <c r="BZ95" s="148"/>
      <c r="CA95" s="149"/>
      <c r="CB95" s="149"/>
      <c r="CC95" s="149"/>
      <c r="CD95" s="149"/>
    </row>
    <row r="96" spans="1:82" ht="18.5" x14ac:dyDescent="0.45">
      <c r="A96" s="145"/>
      <c r="B96" s="162"/>
      <c r="C96" s="122"/>
      <c r="D96" s="96" t="str">
        <f t="shared" si="20"/>
        <v/>
      </c>
      <c r="E96" s="506"/>
      <c r="F96" s="146"/>
      <c r="G96" s="146"/>
      <c r="H96" s="130"/>
      <c r="I96" s="296"/>
      <c r="J96" s="181"/>
      <c r="K96" s="217"/>
      <c r="L96" s="529"/>
      <c r="M96" s="529"/>
      <c r="N96" s="139"/>
      <c r="O96" s="308"/>
      <c r="P96" s="308"/>
      <c r="Q96" s="308"/>
      <c r="R96" s="308"/>
      <c r="S96" s="308"/>
      <c r="T96" s="308">
        <f t="shared" si="16"/>
        <v>0</v>
      </c>
      <c r="U96" s="308">
        <f t="shared" si="21"/>
        <v>0</v>
      </c>
      <c r="V96" s="308">
        <v>0</v>
      </c>
      <c r="W96" s="308"/>
      <c r="X96" s="308"/>
      <c r="Y96" s="308"/>
      <c r="Z96" s="308"/>
      <c r="AA96" s="308"/>
      <c r="AB96" s="308"/>
      <c r="AC96" s="200"/>
      <c r="AD96" s="139"/>
      <c r="AE96" s="162"/>
      <c r="AF96" s="139"/>
      <c r="AG96" s="162"/>
      <c r="AH96" s="122"/>
      <c r="AI96" s="122"/>
      <c r="AJ96" s="122"/>
      <c r="AK96" s="122"/>
      <c r="AL96" s="164">
        <f t="shared" si="22"/>
        <v>0</v>
      </c>
      <c r="AM96" s="122"/>
      <c r="AN96" s="122"/>
      <c r="AO96" s="147"/>
      <c r="AP96" s="158"/>
      <c r="AQ96" s="310">
        <f t="shared" si="17"/>
        <v>0</v>
      </c>
      <c r="AR96" s="196" t="str">
        <f>IFERROR(IF(OR(AP96=338,AP96=340,AP96=341,AP96=342,AP96="342A",AP96="342B"),PorcenRet(AP96,AT96,AU96),INDEX(PORCENTAJEBUSCAR,MATCH(AP96,CódigoRET,0),4)*1),"")</f>
        <v/>
      </c>
      <c r="AS96" s="149">
        <f t="shared" si="19"/>
        <v>0</v>
      </c>
      <c r="AT96" s="148"/>
      <c r="AU96" s="149"/>
      <c r="AV96" s="191"/>
      <c r="AW96" s="183"/>
      <c r="AX96" s="162"/>
      <c r="AY96" s="150"/>
      <c r="AZ96" s="150"/>
      <c r="BA96" s="139"/>
      <c r="BB96" s="139"/>
      <c r="BC96" s="530"/>
      <c r="BD96" s="151"/>
      <c r="BE96" s="147"/>
      <c r="BF96" s="196">
        <f t="shared" si="23"/>
        <v>0</v>
      </c>
      <c r="BG96" s="149">
        <f t="shared" si="24"/>
        <v>0</v>
      </c>
      <c r="BH96" s="148"/>
      <c r="BI96" s="149"/>
      <c r="BJ96" s="123"/>
      <c r="BK96" s="123"/>
      <c r="BL96" s="123"/>
      <c r="BM96" s="122"/>
      <c r="BN96" s="152"/>
      <c r="BO96" s="201">
        <f t="shared" si="25"/>
        <v>0</v>
      </c>
      <c r="BP96" s="158"/>
      <c r="BQ96" s="159"/>
      <c r="BR96" s="196"/>
      <c r="BS96" s="149"/>
      <c r="BT96" s="148"/>
      <c r="BU96" s="149"/>
      <c r="BV96" s="160"/>
      <c r="BW96" s="161"/>
      <c r="BX96" s="196"/>
      <c r="BY96" s="149"/>
      <c r="BZ96" s="148"/>
      <c r="CA96" s="149"/>
      <c r="CB96" s="149"/>
      <c r="CC96" s="149"/>
      <c r="CD96" s="149"/>
    </row>
    <row r="97" spans="1:82" ht="18.5" x14ac:dyDescent="0.45">
      <c r="A97" s="145"/>
      <c r="B97" s="162"/>
      <c r="C97" s="122"/>
      <c r="D97" s="96" t="str">
        <f t="shared" si="20"/>
        <v/>
      </c>
      <c r="E97" s="506"/>
      <c r="F97" s="146"/>
      <c r="G97" s="146"/>
      <c r="H97" s="130"/>
      <c r="I97" s="296"/>
      <c r="J97" s="181"/>
      <c r="K97" s="217"/>
      <c r="L97" s="529"/>
      <c r="M97" s="529"/>
      <c r="N97" s="139"/>
      <c r="O97" s="308"/>
      <c r="P97" s="308"/>
      <c r="Q97" s="308"/>
      <c r="R97" s="308"/>
      <c r="S97" s="308"/>
      <c r="T97" s="308">
        <f t="shared" si="16"/>
        <v>0</v>
      </c>
      <c r="U97" s="308">
        <f t="shared" si="21"/>
        <v>0</v>
      </c>
      <c r="V97" s="308">
        <v>0</v>
      </c>
      <c r="W97" s="308"/>
      <c r="X97" s="308"/>
      <c r="Y97" s="308"/>
      <c r="Z97" s="308"/>
      <c r="AA97" s="308"/>
      <c r="AB97" s="308"/>
      <c r="AC97" s="200"/>
      <c r="AD97" s="139"/>
      <c r="AE97" s="162"/>
      <c r="AF97" s="139"/>
      <c r="AG97" s="162"/>
      <c r="AH97" s="122"/>
      <c r="AI97" s="122"/>
      <c r="AJ97" s="122"/>
      <c r="AK97" s="122"/>
      <c r="AL97" s="164">
        <f t="shared" si="22"/>
        <v>0</v>
      </c>
      <c r="AM97" s="122"/>
      <c r="AN97" s="122"/>
      <c r="AO97" s="147"/>
      <c r="AP97" s="158"/>
      <c r="AQ97" s="310">
        <f t="shared" si="17"/>
        <v>0</v>
      </c>
      <c r="AR97" s="196" t="str">
        <f>IFERROR(IF(OR(AP97=338,AP97=340,AP97=341,AP97=342,AP97="342A",AP97="342B"),PorcenRet(AP97,AT97,AU97),INDEX(PORCENTAJEBUSCAR,MATCH(AP97,CódigoRET,0),4)*1),"")</f>
        <v/>
      </c>
      <c r="AS97" s="149">
        <f t="shared" si="19"/>
        <v>0</v>
      </c>
      <c r="AT97" s="148"/>
      <c r="AU97" s="149"/>
      <c r="AV97" s="191"/>
      <c r="AW97" s="183"/>
      <c r="AX97" s="162"/>
      <c r="AY97" s="150"/>
      <c r="AZ97" s="150"/>
      <c r="BA97" s="139"/>
      <c r="BB97" s="139"/>
      <c r="BC97" s="530"/>
      <c r="BD97" s="151"/>
      <c r="BE97" s="147"/>
      <c r="BF97" s="196">
        <f t="shared" si="23"/>
        <v>0</v>
      </c>
      <c r="BG97" s="149">
        <f t="shared" si="24"/>
        <v>0</v>
      </c>
      <c r="BH97" s="148"/>
      <c r="BI97" s="149"/>
      <c r="BJ97" s="123"/>
      <c r="BK97" s="123"/>
      <c r="BL97" s="123"/>
      <c r="BM97" s="122"/>
      <c r="BN97" s="152"/>
      <c r="BO97" s="201">
        <f t="shared" si="25"/>
        <v>0</v>
      </c>
      <c r="BP97" s="158"/>
      <c r="BQ97" s="159"/>
      <c r="BR97" s="196"/>
      <c r="BS97" s="149"/>
      <c r="BT97" s="148"/>
      <c r="BU97" s="149"/>
      <c r="BV97" s="160"/>
      <c r="BW97" s="161"/>
      <c r="BX97" s="196"/>
      <c r="BY97" s="149"/>
      <c r="BZ97" s="148"/>
      <c r="CA97" s="149"/>
      <c r="CB97" s="149"/>
      <c r="CC97" s="149"/>
      <c r="CD97" s="149"/>
    </row>
    <row r="98" spans="1:82" ht="18.5" x14ac:dyDescent="0.45">
      <c r="A98" s="145"/>
      <c r="B98" s="162"/>
      <c r="C98" s="122"/>
      <c r="D98" s="96" t="str">
        <f t="shared" si="20"/>
        <v/>
      </c>
      <c r="E98" s="506"/>
      <c r="F98" s="146"/>
      <c r="G98" s="146"/>
      <c r="H98" s="130"/>
      <c r="I98" s="296"/>
      <c r="J98" s="181"/>
      <c r="K98" s="217"/>
      <c r="L98" s="529"/>
      <c r="M98" s="529"/>
      <c r="N98" s="139"/>
      <c r="O98" s="308"/>
      <c r="P98" s="308"/>
      <c r="Q98" s="308"/>
      <c r="R98" s="308"/>
      <c r="S98" s="308"/>
      <c r="T98" s="308">
        <f t="shared" si="16"/>
        <v>0</v>
      </c>
      <c r="U98" s="308">
        <f t="shared" si="21"/>
        <v>0</v>
      </c>
      <c r="V98" s="308">
        <v>0</v>
      </c>
      <c r="W98" s="308"/>
      <c r="X98" s="308"/>
      <c r="Y98" s="308"/>
      <c r="Z98" s="308"/>
      <c r="AA98" s="308"/>
      <c r="AB98" s="308"/>
      <c r="AC98" s="200"/>
      <c r="AD98" s="139"/>
      <c r="AE98" s="162"/>
      <c r="AF98" s="139"/>
      <c r="AG98" s="162"/>
      <c r="AH98" s="122"/>
      <c r="AI98" s="122"/>
      <c r="AJ98" s="122"/>
      <c r="AK98" s="122"/>
      <c r="AL98" s="164">
        <f t="shared" si="22"/>
        <v>0</v>
      </c>
      <c r="AM98" s="122"/>
      <c r="AN98" s="122"/>
      <c r="AO98" s="147"/>
      <c r="AP98" s="158"/>
      <c r="AQ98" s="310">
        <f t="shared" si="17"/>
        <v>0</v>
      </c>
      <c r="AR98" s="196" t="str">
        <f>IFERROR(IF(OR(AP98=338,AP98=340,AP98=341,AP98=342,AP98="342A",AP98="342B"),PorcenRet(AP98,AT98,AU98),INDEX(PORCENTAJEBUSCAR,MATCH(AP98,CódigoRET,0),4)*1),"")</f>
        <v/>
      </c>
      <c r="AS98" s="149">
        <f t="shared" si="19"/>
        <v>0</v>
      </c>
      <c r="AT98" s="148"/>
      <c r="AU98" s="149"/>
      <c r="AV98" s="191"/>
      <c r="AW98" s="183"/>
      <c r="AX98" s="162"/>
      <c r="AY98" s="150"/>
      <c r="AZ98" s="150"/>
      <c r="BA98" s="139"/>
      <c r="BB98" s="139"/>
      <c r="BC98" s="530"/>
      <c r="BD98" s="151"/>
      <c r="BE98" s="147"/>
      <c r="BF98" s="196">
        <f t="shared" si="23"/>
        <v>0</v>
      </c>
      <c r="BG98" s="149">
        <f t="shared" si="24"/>
        <v>0</v>
      </c>
      <c r="BH98" s="148"/>
      <c r="BI98" s="149"/>
      <c r="BJ98" s="123"/>
      <c r="BK98" s="123"/>
      <c r="BL98" s="123"/>
      <c r="BM98" s="122"/>
      <c r="BN98" s="152"/>
      <c r="BO98" s="201">
        <f t="shared" si="25"/>
        <v>0</v>
      </c>
      <c r="BP98" s="158"/>
      <c r="BQ98" s="159"/>
      <c r="BR98" s="196"/>
      <c r="BS98" s="149"/>
      <c r="BT98" s="148"/>
      <c r="BU98" s="149"/>
      <c r="BV98" s="160"/>
      <c r="BW98" s="161"/>
      <c r="BX98" s="196"/>
      <c r="BY98" s="149"/>
      <c r="BZ98" s="148"/>
      <c r="CA98" s="149"/>
      <c r="CB98" s="149"/>
      <c r="CC98" s="149"/>
      <c r="CD98" s="149"/>
    </row>
    <row r="99" spans="1:82" ht="18.5" x14ac:dyDescent="0.45">
      <c r="A99" s="145"/>
      <c r="B99" s="162"/>
      <c r="C99" s="122"/>
      <c r="D99" s="96" t="str">
        <f t="shared" si="20"/>
        <v/>
      </c>
      <c r="E99" s="506"/>
      <c r="F99" s="146"/>
      <c r="G99" s="146"/>
      <c r="H99" s="130"/>
      <c r="I99" s="296"/>
      <c r="J99" s="181"/>
      <c r="K99" s="217"/>
      <c r="L99" s="529"/>
      <c r="M99" s="529"/>
      <c r="N99" s="139"/>
      <c r="O99" s="308"/>
      <c r="P99" s="308"/>
      <c r="Q99" s="308"/>
      <c r="R99" s="308"/>
      <c r="S99" s="308"/>
      <c r="T99" s="308">
        <f t="shared" si="16"/>
        <v>0</v>
      </c>
      <c r="U99" s="308">
        <f t="shared" si="21"/>
        <v>0</v>
      </c>
      <c r="V99" s="308">
        <v>0</v>
      </c>
      <c r="W99" s="308"/>
      <c r="X99" s="308"/>
      <c r="Y99" s="308"/>
      <c r="Z99" s="308"/>
      <c r="AA99" s="308"/>
      <c r="AB99" s="308"/>
      <c r="AC99" s="200"/>
      <c r="AD99" s="139"/>
      <c r="AE99" s="162"/>
      <c r="AF99" s="139"/>
      <c r="AG99" s="162"/>
      <c r="AH99" s="122"/>
      <c r="AI99" s="122"/>
      <c r="AJ99" s="122"/>
      <c r="AK99" s="122"/>
      <c r="AL99" s="164">
        <f t="shared" si="22"/>
        <v>0</v>
      </c>
      <c r="AM99" s="122"/>
      <c r="AN99" s="122"/>
      <c r="AO99" s="147"/>
      <c r="AP99" s="158"/>
      <c r="AQ99" s="310">
        <f t="shared" si="17"/>
        <v>0</v>
      </c>
      <c r="AR99" s="196" t="str">
        <f>IFERROR(IF(OR(AP99=338,AP99=340,AP99=341,AP99=342,AP99="342A",AP99="342B"),PorcenRet(AP99,AT99,AU99),INDEX(PORCENTAJEBUSCAR,MATCH(AP99,CódigoRET,0),4)*1),"")</f>
        <v/>
      </c>
      <c r="AS99" s="149">
        <f t="shared" si="19"/>
        <v>0</v>
      </c>
      <c r="AT99" s="148"/>
      <c r="AU99" s="149"/>
      <c r="AV99" s="191"/>
      <c r="AW99" s="183"/>
      <c r="AX99" s="162"/>
      <c r="AY99" s="150"/>
      <c r="AZ99" s="150"/>
      <c r="BA99" s="139"/>
      <c r="BB99" s="139"/>
      <c r="BC99" s="530"/>
      <c r="BD99" s="151"/>
      <c r="BE99" s="147"/>
      <c r="BF99" s="196">
        <f t="shared" si="23"/>
        <v>0</v>
      </c>
      <c r="BG99" s="149">
        <f t="shared" si="24"/>
        <v>0</v>
      </c>
      <c r="BH99" s="148"/>
      <c r="BI99" s="149"/>
      <c r="BJ99" s="123"/>
      <c r="BK99" s="123"/>
      <c r="BL99" s="123"/>
      <c r="BM99" s="122"/>
      <c r="BN99" s="152"/>
      <c r="BO99" s="201">
        <f t="shared" si="25"/>
        <v>0</v>
      </c>
      <c r="BP99" s="158"/>
      <c r="BQ99" s="159"/>
      <c r="BR99" s="196"/>
      <c r="BS99" s="149"/>
      <c r="BT99" s="148"/>
      <c r="BU99" s="149"/>
      <c r="BV99" s="160"/>
      <c r="BW99" s="161"/>
      <c r="BX99" s="196"/>
      <c r="BY99" s="149"/>
      <c r="BZ99" s="148"/>
      <c r="CA99" s="149"/>
      <c r="CB99" s="149"/>
      <c r="CC99" s="149"/>
      <c r="CD99" s="149"/>
    </row>
    <row r="100" spans="1:82" ht="18.5" x14ac:dyDescent="0.45">
      <c r="A100" s="145"/>
      <c r="B100" s="162"/>
      <c r="C100" s="122"/>
      <c r="D100" s="96" t="str">
        <f t="shared" si="20"/>
        <v/>
      </c>
      <c r="E100" s="506"/>
      <c r="F100" s="146"/>
      <c r="G100" s="146"/>
      <c r="H100" s="130"/>
      <c r="I100" s="296"/>
      <c r="J100" s="181"/>
      <c r="K100" s="217"/>
      <c r="L100" s="529"/>
      <c r="M100" s="529"/>
      <c r="N100" s="139"/>
      <c r="O100" s="308"/>
      <c r="P100" s="308"/>
      <c r="Q100" s="308"/>
      <c r="R100" s="308"/>
      <c r="S100" s="308"/>
      <c r="T100" s="308">
        <f t="shared" si="16"/>
        <v>0</v>
      </c>
      <c r="U100" s="308">
        <f t="shared" si="21"/>
        <v>0</v>
      </c>
      <c r="V100" s="308">
        <v>0</v>
      </c>
      <c r="W100" s="308"/>
      <c r="X100" s="308"/>
      <c r="Y100" s="308"/>
      <c r="Z100" s="308"/>
      <c r="AA100" s="308"/>
      <c r="AB100" s="308"/>
      <c r="AC100" s="200"/>
      <c r="AD100" s="139"/>
      <c r="AE100" s="162"/>
      <c r="AF100" s="139"/>
      <c r="AG100" s="162"/>
      <c r="AH100" s="122"/>
      <c r="AI100" s="122"/>
      <c r="AJ100" s="122"/>
      <c r="AK100" s="122"/>
      <c r="AL100" s="164">
        <f t="shared" si="22"/>
        <v>0</v>
      </c>
      <c r="AM100" s="122"/>
      <c r="AN100" s="122"/>
      <c r="AO100" s="147"/>
      <c r="AP100" s="158"/>
      <c r="AQ100" s="310">
        <f t="shared" si="17"/>
        <v>0</v>
      </c>
      <c r="AR100" s="196" t="str">
        <f>IFERROR(IF(OR(AP100=338,AP100=340,AP100=341,AP100=342,AP100="342A",AP100="342B"),PorcenRet(AP100,AT100,AU100),INDEX(PORCENTAJEBUSCAR,MATCH(AP100,CódigoRET,0),4)*1),"")</f>
        <v/>
      </c>
      <c r="AS100" s="149">
        <f t="shared" si="19"/>
        <v>0</v>
      </c>
      <c r="AT100" s="148"/>
      <c r="AU100" s="149"/>
      <c r="AV100" s="191"/>
      <c r="AW100" s="183"/>
      <c r="AX100" s="162"/>
      <c r="AY100" s="150"/>
      <c r="AZ100" s="150"/>
      <c r="BA100" s="139"/>
      <c r="BB100" s="139"/>
      <c r="BC100" s="530"/>
      <c r="BD100" s="151"/>
      <c r="BE100" s="147"/>
      <c r="BF100" s="196">
        <f t="shared" si="23"/>
        <v>0</v>
      </c>
      <c r="BG100" s="149">
        <f t="shared" si="24"/>
        <v>0</v>
      </c>
      <c r="BH100" s="148"/>
      <c r="BI100" s="149"/>
      <c r="BJ100" s="123"/>
      <c r="BK100" s="123"/>
      <c r="BL100" s="123"/>
      <c r="BM100" s="122"/>
      <c r="BN100" s="152"/>
      <c r="BO100" s="201">
        <f t="shared" si="25"/>
        <v>0</v>
      </c>
      <c r="BP100" s="158"/>
      <c r="BQ100" s="159"/>
      <c r="BR100" s="196"/>
      <c r="BS100" s="149"/>
      <c r="BT100" s="148"/>
      <c r="BU100" s="149"/>
      <c r="BV100" s="160"/>
      <c r="BW100" s="161"/>
      <c r="BX100" s="196"/>
      <c r="BY100" s="149"/>
      <c r="BZ100" s="148"/>
      <c r="CA100" s="149"/>
      <c r="CB100" s="149"/>
      <c r="CC100" s="149"/>
      <c r="CD100" s="149"/>
    </row>
    <row r="101" spans="1:82" ht="18.5" x14ac:dyDescent="0.45">
      <c r="A101" s="145"/>
      <c r="B101" s="162"/>
      <c r="C101" s="122"/>
      <c r="D101" s="96" t="str">
        <f t="shared" si="20"/>
        <v/>
      </c>
      <c r="E101" s="506"/>
      <c r="F101" s="146"/>
      <c r="G101" s="146"/>
      <c r="H101" s="130"/>
      <c r="I101" s="296"/>
      <c r="J101" s="181"/>
      <c r="K101" s="217"/>
      <c r="L101" s="529"/>
      <c r="M101" s="529"/>
      <c r="N101" s="139"/>
      <c r="O101" s="308"/>
      <c r="P101" s="308"/>
      <c r="Q101" s="308"/>
      <c r="R101" s="308"/>
      <c r="S101" s="308"/>
      <c r="T101" s="308">
        <f t="shared" si="16"/>
        <v>0</v>
      </c>
      <c r="U101" s="308">
        <f t="shared" si="21"/>
        <v>0</v>
      </c>
      <c r="V101" s="308">
        <v>0</v>
      </c>
      <c r="W101" s="308"/>
      <c r="X101" s="308"/>
      <c r="Y101" s="308"/>
      <c r="Z101" s="308"/>
      <c r="AA101" s="308"/>
      <c r="AB101" s="308"/>
      <c r="AC101" s="200"/>
      <c r="AD101" s="139"/>
      <c r="AE101" s="162"/>
      <c r="AF101" s="139"/>
      <c r="AG101" s="162"/>
      <c r="AH101" s="122"/>
      <c r="AI101" s="122"/>
      <c r="AJ101" s="122"/>
      <c r="AK101" s="122"/>
      <c r="AL101" s="164">
        <f t="shared" si="22"/>
        <v>0</v>
      </c>
      <c r="AM101" s="122"/>
      <c r="AN101" s="122"/>
      <c r="AO101" s="147"/>
      <c r="AP101" s="158"/>
      <c r="AQ101" s="310">
        <f t="shared" si="17"/>
        <v>0</v>
      </c>
      <c r="AR101" s="196" t="str">
        <f>IFERROR(IF(OR(AP101=338,AP101=340,AP101=341,AP101=342,AP101="342A",AP101="342B"),PorcenRet(AP101,AT101,AU101),INDEX(PORCENTAJEBUSCAR,MATCH(AP101,CódigoRET,0),4)*1),"")</f>
        <v/>
      </c>
      <c r="AS101" s="149">
        <f t="shared" si="19"/>
        <v>0</v>
      </c>
      <c r="AT101" s="148"/>
      <c r="AU101" s="149"/>
      <c r="AV101" s="191"/>
      <c r="AW101" s="183"/>
      <c r="AX101" s="162"/>
      <c r="AY101" s="150"/>
      <c r="AZ101" s="150"/>
      <c r="BA101" s="139"/>
      <c r="BB101" s="139"/>
      <c r="BC101" s="530"/>
      <c r="BD101" s="151"/>
      <c r="BE101" s="147"/>
      <c r="BF101" s="196">
        <f t="shared" si="23"/>
        <v>0</v>
      </c>
      <c r="BG101" s="149">
        <f t="shared" si="24"/>
        <v>0</v>
      </c>
      <c r="BH101" s="148"/>
      <c r="BI101" s="149"/>
      <c r="BJ101" s="123"/>
      <c r="BK101" s="123"/>
      <c r="BL101" s="123"/>
      <c r="BM101" s="122"/>
      <c r="BN101" s="152"/>
      <c r="BO101" s="201">
        <f t="shared" si="25"/>
        <v>0</v>
      </c>
      <c r="BP101" s="158"/>
      <c r="BQ101" s="159"/>
      <c r="BR101" s="196"/>
      <c r="BS101" s="149"/>
      <c r="BT101" s="148"/>
      <c r="BU101" s="149"/>
      <c r="BV101" s="160"/>
      <c r="BW101" s="161"/>
      <c r="BX101" s="196"/>
      <c r="BY101" s="149"/>
      <c r="BZ101" s="148"/>
      <c r="CA101" s="149"/>
      <c r="CB101" s="149"/>
      <c r="CC101" s="149"/>
      <c r="CD101" s="149"/>
    </row>
    <row r="102" spans="1:82" ht="18.5" x14ac:dyDescent="0.45">
      <c r="A102" s="145"/>
      <c r="B102" s="162"/>
      <c r="C102" s="122"/>
      <c r="D102" s="96" t="str">
        <f t="shared" si="20"/>
        <v/>
      </c>
      <c r="E102" s="506"/>
      <c r="F102" s="146"/>
      <c r="G102" s="146"/>
      <c r="H102" s="130"/>
      <c r="I102" s="296"/>
      <c r="J102" s="181"/>
      <c r="K102" s="217"/>
      <c r="L102" s="529"/>
      <c r="M102" s="529"/>
      <c r="N102" s="139"/>
      <c r="O102" s="308"/>
      <c r="P102" s="308"/>
      <c r="Q102" s="308"/>
      <c r="R102" s="308"/>
      <c r="S102" s="308"/>
      <c r="T102" s="308">
        <f t="shared" si="16"/>
        <v>0</v>
      </c>
      <c r="U102" s="308">
        <f t="shared" si="21"/>
        <v>0</v>
      </c>
      <c r="V102" s="308">
        <v>0</v>
      </c>
      <c r="W102" s="308"/>
      <c r="X102" s="308"/>
      <c r="Y102" s="308"/>
      <c r="Z102" s="308"/>
      <c r="AA102" s="308"/>
      <c r="AB102" s="308"/>
      <c r="AC102" s="200"/>
      <c r="AD102" s="139"/>
      <c r="AE102" s="162"/>
      <c r="AF102" s="139"/>
      <c r="AG102" s="162"/>
      <c r="AH102" s="122"/>
      <c r="AI102" s="122"/>
      <c r="AJ102" s="122"/>
      <c r="AK102" s="122"/>
      <c r="AL102" s="164">
        <f t="shared" si="22"/>
        <v>0</v>
      </c>
      <c r="AM102" s="122"/>
      <c r="AN102" s="122"/>
      <c r="AO102" s="147"/>
      <c r="AP102" s="158"/>
      <c r="AQ102" s="310">
        <f t="shared" si="17"/>
        <v>0</v>
      </c>
      <c r="AR102" s="196" t="str">
        <f>IFERROR(IF(OR(AP102=338,AP102=340,AP102=341,AP102=342,AP102="342A",AP102="342B"),PorcenRet(AP102,AT102,AU102),INDEX(PORCENTAJEBUSCAR,MATCH(AP102,CódigoRET,0),4)*1),"")</f>
        <v/>
      </c>
      <c r="AS102" s="149">
        <f t="shared" si="19"/>
        <v>0</v>
      </c>
      <c r="AT102" s="148"/>
      <c r="AU102" s="149"/>
      <c r="AV102" s="191"/>
      <c r="AW102" s="183"/>
      <c r="AX102" s="162"/>
      <c r="AY102" s="150"/>
      <c r="AZ102" s="150"/>
      <c r="BA102" s="139"/>
      <c r="BB102" s="139"/>
      <c r="BC102" s="530"/>
      <c r="BD102" s="151"/>
      <c r="BE102" s="147"/>
      <c r="BF102" s="196">
        <f t="shared" si="23"/>
        <v>0</v>
      </c>
      <c r="BG102" s="149">
        <f t="shared" si="24"/>
        <v>0</v>
      </c>
      <c r="BH102" s="148"/>
      <c r="BI102" s="149"/>
      <c r="BJ102" s="123"/>
      <c r="BK102" s="123"/>
      <c r="BL102" s="123"/>
      <c r="BM102" s="122"/>
      <c r="BN102" s="152"/>
      <c r="BO102" s="201">
        <f t="shared" si="25"/>
        <v>0</v>
      </c>
      <c r="BP102" s="158"/>
      <c r="BQ102" s="159"/>
      <c r="BR102" s="196"/>
      <c r="BS102" s="149"/>
      <c r="BT102" s="148"/>
      <c r="BU102" s="149"/>
      <c r="BV102" s="160"/>
      <c r="BW102" s="161"/>
      <c r="BX102" s="196"/>
      <c r="BY102" s="149"/>
      <c r="BZ102" s="148"/>
      <c r="CA102" s="149"/>
      <c r="CB102" s="149"/>
      <c r="CC102" s="149"/>
      <c r="CD102" s="149"/>
    </row>
    <row r="103" spans="1:82" ht="18.5" x14ac:dyDescent="0.45">
      <c r="A103" s="145"/>
      <c r="B103" s="162"/>
      <c r="C103" s="122"/>
      <c r="D103" s="96" t="str">
        <f t="shared" si="20"/>
        <v/>
      </c>
      <c r="E103" s="506"/>
      <c r="F103" s="146"/>
      <c r="G103" s="146"/>
      <c r="H103" s="130"/>
      <c r="I103" s="296"/>
      <c r="J103" s="181"/>
      <c r="K103" s="217"/>
      <c r="L103" s="529"/>
      <c r="M103" s="529"/>
      <c r="N103" s="139"/>
      <c r="O103" s="308"/>
      <c r="P103" s="308"/>
      <c r="Q103" s="308"/>
      <c r="R103" s="308"/>
      <c r="S103" s="308"/>
      <c r="T103" s="308">
        <f t="shared" si="16"/>
        <v>0</v>
      </c>
      <c r="U103" s="308">
        <f t="shared" si="21"/>
        <v>0</v>
      </c>
      <c r="V103" s="308">
        <v>0</v>
      </c>
      <c r="W103" s="308"/>
      <c r="X103" s="308"/>
      <c r="Y103" s="308"/>
      <c r="Z103" s="308"/>
      <c r="AA103" s="308"/>
      <c r="AB103" s="308"/>
      <c r="AC103" s="200"/>
      <c r="AD103" s="139"/>
      <c r="AE103" s="162"/>
      <c r="AF103" s="139"/>
      <c r="AG103" s="162"/>
      <c r="AH103" s="122"/>
      <c r="AI103" s="122"/>
      <c r="AJ103" s="122"/>
      <c r="AK103" s="122"/>
      <c r="AL103" s="164">
        <f t="shared" si="22"/>
        <v>0</v>
      </c>
      <c r="AM103" s="122"/>
      <c r="AN103" s="122"/>
      <c r="AO103" s="147"/>
      <c r="AP103" s="158"/>
      <c r="AQ103" s="310">
        <f t="shared" si="17"/>
        <v>0</v>
      </c>
      <c r="AR103" s="196" t="str">
        <f>IFERROR(IF(OR(AP103=338,AP103=340,AP103=341,AP103=342,AP103="342A",AP103="342B"),PorcenRet(AP103,AT103,AU103),INDEX(PORCENTAJEBUSCAR,MATCH(AP103,CódigoRET,0),4)*1),"")</f>
        <v/>
      </c>
      <c r="AS103" s="149">
        <f t="shared" si="19"/>
        <v>0</v>
      </c>
      <c r="AT103" s="148"/>
      <c r="AU103" s="149"/>
      <c r="AV103" s="191"/>
      <c r="AW103" s="183"/>
      <c r="AX103" s="162"/>
      <c r="AY103" s="150"/>
      <c r="AZ103" s="150"/>
      <c r="BA103" s="139"/>
      <c r="BB103" s="139"/>
      <c r="BC103" s="530"/>
      <c r="BD103" s="151"/>
      <c r="BE103" s="147"/>
      <c r="BF103" s="196">
        <f t="shared" si="23"/>
        <v>0</v>
      </c>
      <c r="BG103" s="149">
        <f t="shared" si="24"/>
        <v>0</v>
      </c>
      <c r="BH103" s="148"/>
      <c r="BI103" s="149"/>
      <c r="BJ103" s="123"/>
      <c r="BK103" s="123"/>
      <c r="BL103" s="123"/>
      <c r="BM103" s="122"/>
      <c r="BN103" s="152"/>
      <c r="BO103" s="201">
        <f t="shared" si="25"/>
        <v>0</v>
      </c>
      <c r="BP103" s="158"/>
      <c r="BQ103" s="159"/>
      <c r="BR103" s="196"/>
      <c r="BS103" s="149"/>
      <c r="BT103" s="148"/>
      <c r="BU103" s="149"/>
      <c r="BV103" s="160"/>
      <c r="BW103" s="161"/>
      <c r="BX103" s="196"/>
      <c r="BY103" s="149"/>
      <c r="BZ103" s="148"/>
      <c r="CA103" s="149"/>
      <c r="CB103" s="149"/>
      <c r="CC103" s="149"/>
      <c r="CD103" s="149"/>
    </row>
    <row r="104" spans="1:82" ht="18.5" x14ac:dyDescent="0.45">
      <c r="A104" s="145"/>
      <c r="B104" s="162"/>
      <c r="C104" s="122"/>
      <c r="D104" s="96" t="str">
        <f t="shared" si="20"/>
        <v/>
      </c>
      <c r="E104" s="506"/>
      <c r="F104" s="146"/>
      <c r="G104" s="146"/>
      <c r="H104" s="130"/>
      <c r="I104" s="296"/>
      <c r="J104" s="181"/>
      <c r="K104" s="217"/>
      <c r="L104" s="529"/>
      <c r="M104" s="529"/>
      <c r="N104" s="139"/>
      <c r="O104" s="308"/>
      <c r="P104" s="308"/>
      <c r="Q104" s="308"/>
      <c r="R104" s="308"/>
      <c r="S104" s="308"/>
      <c r="T104" s="308">
        <f t="shared" si="16"/>
        <v>0</v>
      </c>
      <c r="U104" s="308">
        <f t="shared" si="21"/>
        <v>0</v>
      </c>
      <c r="V104" s="308">
        <v>0</v>
      </c>
      <c r="W104" s="308"/>
      <c r="X104" s="308"/>
      <c r="Y104" s="308"/>
      <c r="Z104" s="308"/>
      <c r="AA104" s="308"/>
      <c r="AB104" s="308"/>
      <c r="AC104" s="200"/>
      <c r="AD104" s="139"/>
      <c r="AE104" s="162"/>
      <c r="AF104" s="139"/>
      <c r="AG104" s="162"/>
      <c r="AH104" s="122"/>
      <c r="AI104" s="122"/>
      <c r="AJ104" s="122"/>
      <c r="AK104" s="122"/>
      <c r="AL104" s="164">
        <f t="shared" si="22"/>
        <v>0</v>
      </c>
      <c r="AM104" s="122"/>
      <c r="AN104" s="122"/>
      <c r="AO104" s="147"/>
      <c r="AP104" s="158"/>
      <c r="AQ104" s="310">
        <f t="shared" si="17"/>
        <v>0</v>
      </c>
      <c r="AR104" s="196" t="str">
        <f>IFERROR(IF(OR(AP104=338,AP104=340,AP104=341,AP104=342,AP104="342A",AP104="342B"),PorcenRet(AP104,AT104,AU104),INDEX(PORCENTAJEBUSCAR,MATCH(AP104,CódigoRET,0),4)*1),"")</f>
        <v/>
      </c>
      <c r="AS104" s="149">
        <f t="shared" si="19"/>
        <v>0</v>
      </c>
      <c r="AT104" s="148"/>
      <c r="AU104" s="149"/>
      <c r="AV104" s="191"/>
      <c r="AW104" s="183"/>
      <c r="AX104" s="162"/>
      <c r="AY104" s="150"/>
      <c r="AZ104" s="150"/>
      <c r="BA104" s="139"/>
      <c r="BB104" s="139"/>
      <c r="BC104" s="530"/>
      <c r="BD104" s="151"/>
      <c r="BE104" s="147"/>
      <c r="BF104" s="196">
        <f t="shared" si="23"/>
        <v>0</v>
      </c>
      <c r="BG104" s="149">
        <f t="shared" si="24"/>
        <v>0</v>
      </c>
      <c r="BH104" s="148"/>
      <c r="BI104" s="149"/>
      <c r="BJ104" s="123"/>
      <c r="BK104" s="123"/>
      <c r="BL104" s="123"/>
      <c r="BM104" s="122"/>
      <c r="BN104" s="152"/>
      <c r="BO104" s="201">
        <f t="shared" si="25"/>
        <v>0</v>
      </c>
      <c r="BP104" s="158"/>
      <c r="BQ104" s="159"/>
      <c r="BR104" s="196"/>
      <c r="BS104" s="149"/>
      <c r="BT104" s="148"/>
      <c r="BU104" s="149"/>
      <c r="BV104" s="160"/>
      <c r="BW104" s="161"/>
      <c r="BX104" s="196"/>
      <c r="BY104" s="149"/>
      <c r="BZ104" s="148"/>
      <c r="CA104" s="149"/>
      <c r="CB104" s="149"/>
      <c r="CC104" s="149"/>
      <c r="CD104" s="149"/>
    </row>
    <row r="105" spans="1:82" ht="18.5" x14ac:dyDescent="0.45">
      <c r="A105" s="145"/>
      <c r="B105" s="162"/>
      <c r="C105" s="122"/>
      <c r="D105" s="96" t="str">
        <f t="shared" si="20"/>
        <v/>
      </c>
      <c r="E105" s="506"/>
      <c r="F105" s="146"/>
      <c r="G105" s="146"/>
      <c r="H105" s="130"/>
      <c r="I105" s="296"/>
      <c r="J105" s="181"/>
      <c r="K105" s="217"/>
      <c r="L105" s="529"/>
      <c r="M105" s="529"/>
      <c r="N105" s="139"/>
      <c r="O105" s="308"/>
      <c r="P105" s="308"/>
      <c r="Q105" s="308"/>
      <c r="R105" s="308"/>
      <c r="S105" s="308"/>
      <c r="T105" s="308">
        <f t="shared" si="16"/>
        <v>0</v>
      </c>
      <c r="U105" s="308">
        <f t="shared" si="21"/>
        <v>0</v>
      </c>
      <c r="V105" s="308">
        <v>0</v>
      </c>
      <c r="W105" s="308"/>
      <c r="X105" s="308"/>
      <c r="Y105" s="308"/>
      <c r="Z105" s="308"/>
      <c r="AA105" s="308"/>
      <c r="AB105" s="308"/>
      <c r="AC105" s="200"/>
      <c r="AD105" s="139"/>
      <c r="AE105" s="162"/>
      <c r="AF105" s="139"/>
      <c r="AG105" s="162"/>
      <c r="AH105" s="122"/>
      <c r="AI105" s="122"/>
      <c r="AJ105" s="122"/>
      <c r="AK105" s="122"/>
      <c r="AL105" s="164">
        <f t="shared" si="22"/>
        <v>0</v>
      </c>
      <c r="AM105" s="122"/>
      <c r="AN105" s="122"/>
      <c r="AO105" s="147"/>
      <c r="AP105" s="158"/>
      <c r="AQ105" s="310">
        <f t="shared" si="17"/>
        <v>0</v>
      </c>
      <c r="AR105" s="196" t="str">
        <f>IFERROR(IF(OR(AP105=338,AP105=340,AP105=341,AP105=342,AP105="342A",AP105="342B"),PorcenRet(AP105,AT105,AU105),INDEX(PORCENTAJEBUSCAR,MATCH(AP105,CódigoRET,0),4)*1),"")</f>
        <v/>
      </c>
      <c r="AS105" s="149">
        <f t="shared" si="19"/>
        <v>0</v>
      </c>
      <c r="AT105" s="148"/>
      <c r="AU105" s="149"/>
      <c r="AV105" s="191"/>
      <c r="AW105" s="183"/>
      <c r="AX105" s="162"/>
      <c r="AY105" s="150"/>
      <c r="AZ105" s="150"/>
      <c r="BA105" s="139"/>
      <c r="BB105" s="139"/>
      <c r="BC105" s="530"/>
      <c r="BD105" s="151"/>
      <c r="BE105" s="147"/>
      <c r="BF105" s="196">
        <f t="shared" si="23"/>
        <v>0</v>
      </c>
      <c r="BG105" s="149">
        <f t="shared" si="24"/>
        <v>0</v>
      </c>
      <c r="BH105" s="148"/>
      <c r="BI105" s="149"/>
      <c r="BJ105" s="123"/>
      <c r="BK105" s="123"/>
      <c r="BL105" s="123"/>
      <c r="BM105" s="122"/>
      <c r="BN105" s="152"/>
      <c r="BO105" s="201">
        <f t="shared" si="25"/>
        <v>0</v>
      </c>
      <c r="BP105" s="158"/>
      <c r="BQ105" s="159"/>
      <c r="BR105" s="196"/>
      <c r="BS105" s="149"/>
      <c r="BT105" s="148"/>
      <c r="BU105" s="149"/>
      <c r="BV105" s="160"/>
      <c r="BW105" s="161"/>
      <c r="BX105" s="196"/>
      <c r="BY105" s="149"/>
      <c r="BZ105" s="148"/>
      <c r="CA105" s="149"/>
      <c r="CB105" s="149"/>
      <c r="CC105" s="149"/>
      <c r="CD105" s="149"/>
    </row>
    <row r="106" spans="1:82" ht="18.5" x14ac:dyDescent="0.45">
      <c r="A106" s="145"/>
      <c r="B106" s="162"/>
      <c r="C106" s="122"/>
      <c r="D106" s="96" t="str">
        <f t="shared" si="20"/>
        <v/>
      </c>
      <c r="E106" s="506"/>
      <c r="F106" s="146"/>
      <c r="G106" s="146"/>
      <c r="H106" s="130"/>
      <c r="I106" s="296"/>
      <c r="J106" s="181"/>
      <c r="K106" s="217"/>
      <c r="L106" s="529"/>
      <c r="M106" s="529"/>
      <c r="N106" s="139"/>
      <c r="O106" s="308"/>
      <c r="P106" s="308"/>
      <c r="Q106" s="308"/>
      <c r="R106" s="308"/>
      <c r="S106" s="308"/>
      <c r="T106" s="308">
        <f t="shared" si="16"/>
        <v>0</v>
      </c>
      <c r="U106" s="308">
        <f t="shared" si="21"/>
        <v>0</v>
      </c>
      <c r="V106" s="308">
        <v>0</v>
      </c>
      <c r="W106" s="308"/>
      <c r="X106" s="308"/>
      <c r="Y106" s="308"/>
      <c r="Z106" s="308"/>
      <c r="AA106" s="308"/>
      <c r="AB106" s="308"/>
      <c r="AC106" s="200"/>
      <c r="AD106" s="139"/>
      <c r="AE106" s="162"/>
      <c r="AF106" s="139"/>
      <c r="AG106" s="162"/>
      <c r="AH106" s="122"/>
      <c r="AI106" s="122"/>
      <c r="AJ106" s="122"/>
      <c r="AK106" s="122"/>
      <c r="AL106" s="164">
        <f t="shared" si="22"/>
        <v>0</v>
      </c>
      <c r="AM106" s="122"/>
      <c r="AN106" s="122"/>
      <c r="AO106" s="147"/>
      <c r="AP106" s="158"/>
      <c r="AQ106" s="310">
        <f t="shared" si="17"/>
        <v>0</v>
      </c>
      <c r="AR106" s="196" t="str">
        <f>IFERROR(IF(OR(AP106=338,AP106=340,AP106=341,AP106=342,AP106="342A",AP106="342B"),PorcenRet(AP106,AT106,AU106),INDEX(PORCENTAJEBUSCAR,MATCH(AP106,CódigoRET,0),4)*1),"")</f>
        <v/>
      </c>
      <c r="AS106" s="149">
        <f t="shared" si="19"/>
        <v>0</v>
      </c>
      <c r="AT106" s="148"/>
      <c r="AU106" s="149"/>
      <c r="AV106" s="191"/>
      <c r="AW106" s="183"/>
      <c r="AX106" s="162"/>
      <c r="AY106" s="150"/>
      <c r="AZ106" s="150"/>
      <c r="BA106" s="139"/>
      <c r="BB106" s="139"/>
      <c r="BC106" s="530"/>
      <c r="BD106" s="151"/>
      <c r="BE106" s="147"/>
      <c r="BF106" s="196">
        <f t="shared" si="23"/>
        <v>0</v>
      </c>
      <c r="BG106" s="149">
        <f t="shared" si="24"/>
        <v>0</v>
      </c>
      <c r="BH106" s="148"/>
      <c r="BI106" s="149"/>
      <c r="BJ106" s="123"/>
      <c r="BK106" s="123"/>
      <c r="BL106" s="123"/>
      <c r="BM106" s="122"/>
      <c r="BN106" s="152"/>
      <c r="BO106" s="201">
        <f t="shared" si="25"/>
        <v>0</v>
      </c>
      <c r="BP106" s="158"/>
      <c r="BQ106" s="159"/>
      <c r="BR106" s="196"/>
      <c r="BS106" s="149"/>
      <c r="BT106" s="148"/>
      <c r="BU106" s="149"/>
      <c r="BV106" s="160"/>
      <c r="BW106" s="161"/>
      <c r="BX106" s="196"/>
      <c r="BY106" s="149"/>
      <c r="BZ106" s="148"/>
      <c r="CA106" s="149"/>
      <c r="CB106" s="149"/>
      <c r="CC106" s="149"/>
      <c r="CD106" s="149"/>
    </row>
    <row r="107" spans="1:82" ht="18.5" x14ac:dyDescent="0.45">
      <c r="A107" s="145"/>
      <c r="B107" s="162"/>
      <c r="C107" s="122"/>
      <c r="D107" s="96" t="str">
        <f t="shared" si="20"/>
        <v/>
      </c>
      <c r="E107" s="506"/>
      <c r="F107" s="146"/>
      <c r="G107" s="146"/>
      <c r="H107" s="130"/>
      <c r="I107" s="296"/>
      <c r="J107" s="181"/>
      <c r="K107" s="217"/>
      <c r="L107" s="529"/>
      <c r="M107" s="529"/>
      <c r="N107" s="139"/>
      <c r="O107" s="308"/>
      <c r="P107" s="308"/>
      <c r="Q107" s="308"/>
      <c r="R107" s="308"/>
      <c r="S107" s="308"/>
      <c r="T107" s="308">
        <f t="shared" si="16"/>
        <v>0</v>
      </c>
      <c r="U107" s="308">
        <f t="shared" si="21"/>
        <v>0</v>
      </c>
      <c r="V107" s="308">
        <v>0</v>
      </c>
      <c r="W107" s="308"/>
      <c r="X107" s="308"/>
      <c r="Y107" s="308"/>
      <c r="Z107" s="308"/>
      <c r="AA107" s="308"/>
      <c r="AB107" s="308"/>
      <c r="AC107" s="200"/>
      <c r="AD107" s="139"/>
      <c r="AE107" s="162"/>
      <c r="AF107" s="139"/>
      <c r="AG107" s="162"/>
      <c r="AH107" s="122"/>
      <c r="AI107" s="122"/>
      <c r="AJ107" s="122"/>
      <c r="AK107" s="122"/>
      <c r="AL107" s="164">
        <f t="shared" si="22"/>
        <v>0</v>
      </c>
      <c r="AM107" s="122"/>
      <c r="AN107" s="122"/>
      <c r="AO107" s="147"/>
      <c r="AP107" s="158"/>
      <c r="AQ107" s="310">
        <f t="shared" si="17"/>
        <v>0</v>
      </c>
      <c r="AR107" s="196" t="str">
        <f>IFERROR(IF(OR(AP107=338,AP107=340,AP107=341,AP107=342,AP107="342A",AP107="342B"),PorcenRet(AP107,AT107,AU107),INDEX(PORCENTAJEBUSCAR,MATCH(AP107,CódigoRET,0),4)*1),"")</f>
        <v/>
      </c>
      <c r="AS107" s="149">
        <f t="shared" si="19"/>
        <v>0</v>
      </c>
      <c r="AT107" s="148"/>
      <c r="AU107" s="149"/>
      <c r="AV107" s="191"/>
      <c r="AW107" s="183"/>
      <c r="AX107" s="162"/>
      <c r="AY107" s="150"/>
      <c r="AZ107" s="150"/>
      <c r="BA107" s="139"/>
      <c r="BB107" s="139"/>
      <c r="BC107" s="530"/>
      <c r="BD107" s="151"/>
      <c r="BE107" s="147"/>
      <c r="BF107" s="196">
        <f t="shared" si="23"/>
        <v>0</v>
      </c>
      <c r="BG107" s="149">
        <f t="shared" si="24"/>
        <v>0</v>
      </c>
      <c r="BH107" s="148"/>
      <c r="BI107" s="149"/>
      <c r="BJ107" s="123"/>
      <c r="BK107" s="123"/>
      <c r="BL107" s="123"/>
      <c r="BM107" s="122"/>
      <c r="BN107" s="152"/>
      <c r="BO107" s="201">
        <f t="shared" si="25"/>
        <v>0</v>
      </c>
      <c r="BP107" s="158"/>
      <c r="BQ107" s="159"/>
      <c r="BR107" s="196"/>
      <c r="BS107" s="149"/>
      <c r="BT107" s="148"/>
      <c r="BU107" s="149"/>
      <c r="BV107" s="160"/>
      <c r="BW107" s="161"/>
      <c r="BX107" s="196"/>
      <c r="BY107" s="149"/>
      <c r="BZ107" s="148"/>
      <c r="CA107" s="149"/>
      <c r="CB107" s="149"/>
      <c r="CC107" s="149"/>
      <c r="CD107" s="149"/>
    </row>
    <row r="108" spans="1:82" ht="18.5" x14ac:dyDescent="0.45">
      <c r="A108" s="145"/>
      <c r="B108" s="162"/>
      <c r="C108" s="122"/>
      <c r="D108" s="96" t="str">
        <f t="shared" si="20"/>
        <v/>
      </c>
      <c r="E108" s="506"/>
      <c r="F108" s="146"/>
      <c r="G108" s="146"/>
      <c r="H108" s="130"/>
      <c r="I108" s="296"/>
      <c r="J108" s="181"/>
      <c r="K108" s="217"/>
      <c r="L108" s="529"/>
      <c r="M108" s="529"/>
      <c r="N108" s="139"/>
      <c r="O108" s="308"/>
      <c r="P108" s="308"/>
      <c r="Q108" s="308"/>
      <c r="R108" s="308"/>
      <c r="S108" s="308"/>
      <c r="T108" s="308">
        <f t="shared" si="16"/>
        <v>0</v>
      </c>
      <c r="U108" s="308">
        <f t="shared" si="21"/>
        <v>0</v>
      </c>
      <c r="V108" s="308">
        <v>0</v>
      </c>
      <c r="W108" s="308"/>
      <c r="X108" s="308"/>
      <c r="Y108" s="308"/>
      <c r="Z108" s="308"/>
      <c r="AA108" s="308"/>
      <c r="AB108" s="308"/>
      <c r="AC108" s="200"/>
      <c r="AD108" s="139"/>
      <c r="AE108" s="162"/>
      <c r="AF108" s="139"/>
      <c r="AG108" s="162"/>
      <c r="AH108" s="122"/>
      <c r="AI108" s="122"/>
      <c r="AJ108" s="122"/>
      <c r="AK108" s="122"/>
      <c r="AL108" s="164">
        <f t="shared" si="22"/>
        <v>0</v>
      </c>
      <c r="AM108" s="122"/>
      <c r="AN108" s="122"/>
      <c r="AO108" s="147"/>
      <c r="AP108" s="158"/>
      <c r="AQ108" s="310">
        <f t="shared" si="17"/>
        <v>0</v>
      </c>
      <c r="AR108" s="196" t="str">
        <f>IFERROR(IF(OR(AP108=338,AP108=340,AP108=341,AP108=342,AP108="342A",AP108="342B"),PorcenRet(AP108,AT108,AU108),INDEX(PORCENTAJEBUSCAR,MATCH(AP108,CódigoRET,0),4)*1),"")</f>
        <v/>
      </c>
      <c r="AS108" s="149">
        <f t="shared" si="19"/>
        <v>0</v>
      </c>
      <c r="AT108" s="148"/>
      <c r="AU108" s="149"/>
      <c r="AV108" s="191"/>
      <c r="AW108" s="183"/>
      <c r="AX108" s="162"/>
      <c r="AY108" s="150"/>
      <c r="AZ108" s="150"/>
      <c r="BA108" s="139"/>
      <c r="BB108" s="139"/>
      <c r="BC108" s="530"/>
      <c r="BD108" s="151"/>
      <c r="BE108" s="147"/>
      <c r="BF108" s="196">
        <f t="shared" si="23"/>
        <v>0</v>
      </c>
      <c r="BG108" s="149">
        <f t="shared" si="24"/>
        <v>0</v>
      </c>
      <c r="BH108" s="148"/>
      <c r="BI108" s="149"/>
      <c r="BJ108" s="123"/>
      <c r="BK108" s="123"/>
      <c r="BL108" s="123"/>
      <c r="BM108" s="122"/>
      <c r="BN108" s="152"/>
      <c r="BO108" s="201">
        <f t="shared" si="25"/>
        <v>0</v>
      </c>
      <c r="BP108" s="158"/>
      <c r="BQ108" s="159"/>
      <c r="BR108" s="196"/>
      <c r="BS108" s="149"/>
      <c r="BT108" s="148"/>
      <c r="BU108" s="149"/>
      <c r="BV108" s="160"/>
      <c r="BW108" s="161"/>
      <c r="BX108" s="196"/>
      <c r="BY108" s="149"/>
      <c r="BZ108" s="148"/>
      <c r="CA108" s="149"/>
      <c r="CB108" s="149"/>
      <c r="CC108" s="149"/>
      <c r="CD108" s="149"/>
    </row>
    <row r="109" spans="1:82" ht="18.5" x14ac:dyDescent="0.45">
      <c r="A109" s="145"/>
      <c r="B109" s="162"/>
      <c r="C109" s="122"/>
      <c r="D109" s="96" t="str">
        <f t="shared" si="20"/>
        <v/>
      </c>
      <c r="E109" s="506"/>
      <c r="F109" s="146"/>
      <c r="G109" s="146"/>
      <c r="H109" s="130"/>
      <c r="I109" s="296"/>
      <c r="J109" s="181"/>
      <c r="K109" s="217"/>
      <c r="L109" s="529"/>
      <c r="M109" s="529"/>
      <c r="N109" s="139"/>
      <c r="O109" s="308"/>
      <c r="P109" s="308"/>
      <c r="Q109" s="308"/>
      <c r="R109" s="308"/>
      <c r="S109" s="308"/>
      <c r="T109" s="308">
        <f t="shared" si="16"/>
        <v>0</v>
      </c>
      <c r="U109" s="308">
        <f t="shared" si="21"/>
        <v>0</v>
      </c>
      <c r="V109" s="308">
        <v>0</v>
      </c>
      <c r="W109" s="308"/>
      <c r="X109" s="308"/>
      <c r="Y109" s="308"/>
      <c r="Z109" s="308"/>
      <c r="AA109" s="308"/>
      <c r="AB109" s="308"/>
      <c r="AC109" s="200"/>
      <c r="AD109" s="139"/>
      <c r="AE109" s="162"/>
      <c r="AF109" s="139"/>
      <c r="AG109" s="162"/>
      <c r="AH109" s="122"/>
      <c r="AI109" s="122"/>
      <c r="AJ109" s="122"/>
      <c r="AK109" s="122"/>
      <c r="AL109" s="164">
        <f t="shared" si="22"/>
        <v>0</v>
      </c>
      <c r="AM109" s="122"/>
      <c r="AN109" s="122"/>
      <c r="AO109" s="147"/>
      <c r="AP109" s="158"/>
      <c r="AQ109" s="310">
        <f t="shared" si="17"/>
        <v>0</v>
      </c>
      <c r="AR109" s="196" t="str">
        <f>IFERROR(IF(OR(AP109=338,AP109=340,AP109=341,AP109=342,AP109="342A",AP109="342B"),PorcenRet(AP109,AT109,AU109),INDEX(PORCENTAJEBUSCAR,MATCH(AP109,CódigoRET,0),4)*1),"")</f>
        <v/>
      </c>
      <c r="AS109" s="149">
        <f t="shared" si="19"/>
        <v>0</v>
      </c>
      <c r="AT109" s="148"/>
      <c r="AU109" s="149"/>
      <c r="AV109" s="191"/>
      <c r="AW109" s="183"/>
      <c r="AX109" s="162"/>
      <c r="AY109" s="150"/>
      <c r="AZ109" s="150"/>
      <c r="BA109" s="139"/>
      <c r="BB109" s="139"/>
      <c r="BC109" s="530"/>
      <c r="BD109" s="151"/>
      <c r="BE109" s="147"/>
      <c r="BF109" s="196">
        <f t="shared" si="23"/>
        <v>0</v>
      </c>
      <c r="BG109" s="149">
        <f t="shared" si="24"/>
        <v>0</v>
      </c>
      <c r="BH109" s="148"/>
      <c r="BI109" s="149"/>
      <c r="BJ109" s="123"/>
      <c r="BK109" s="123"/>
      <c r="BL109" s="123"/>
      <c r="BM109" s="122"/>
      <c r="BN109" s="152"/>
      <c r="BO109" s="201">
        <f t="shared" si="25"/>
        <v>0</v>
      </c>
      <c r="BP109" s="158"/>
      <c r="BQ109" s="159"/>
      <c r="BR109" s="196"/>
      <c r="BS109" s="149"/>
      <c r="BT109" s="148"/>
      <c r="BU109" s="149"/>
      <c r="BV109" s="160"/>
      <c r="BW109" s="161"/>
      <c r="BX109" s="196"/>
      <c r="BY109" s="149"/>
      <c r="BZ109" s="148"/>
      <c r="CA109" s="149"/>
      <c r="CB109" s="149"/>
      <c r="CC109" s="149"/>
      <c r="CD109" s="149"/>
    </row>
    <row r="110" spans="1:82" ht="18.5" x14ac:dyDescent="0.45">
      <c r="A110" s="145"/>
      <c r="B110" s="162"/>
      <c r="C110" s="122"/>
      <c r="D110" s="96" t="str">
        <f t="shared" si="20"/>
        <v/>
      </c>
      <c r="E110" s="506"/>
      <c r="F110" s="146"/>
      <c r="G110" s="146"/>
      <c r="H110" s="130"/>
      <c r="I110" s="296"/>
      <c r="J110" s="181"/>
      <c r="K110" s="217"/>
      <c r="L110" s="529"/>
      <c r="M110" s="529"/>
      <c r="N110" s="139"/>
      <c r="O110" s="308"/>
      <c r="P110" s="308"/>
      <c r="Q110" s="308"/>
      <c r="R110" s="308"/>
      <c r="S110" s="308"/>
      <c r="T110" s="308">
        <f t="shared" si="16"/>
        <v>0</v>
      </c>
      <c r="U110" s="308">
        <f t="shared" si="21"/>
        <v>0</v>
      </c>
      <c r="V110" s="308">
        <v>0</v>
      </c>
      <c r="W110" s="308"/>
      <c r="X110" s="308"/>
      <c r="Y110" s="308"/>
      <c r="Z110" s="308"/>
      <c r="AA110" s="308"/>
      <c r="AB110" s="308"/>
      <c r="AC110" s="200"/>
      <c r="AD110" s="139"/>
      <c r="AE110" s="162"/>
      <c r="AF110" s="139"/>
      <c r="AG110" s="162"/>
      <c r="AH110" s="122"/>
      <c r="AI110" s="122"/>
      <c r="AJ110" s="122"/>
      <c r="AK110" s="122"/>
      <c r="AL110" s="164">
        <f t="shared" si="22"/>
        <v>0</v>
      </c>
      <c r="AM110" s="122"/>
      <c r="AN110" s="122"/>
      <c r="AO110" s="147"/>
      <c r="AP110" s="158"/>
      <c r="AQ110" s="310">
        <f t="shared" si="17"/>
        <v>0</v>
      </c>
      <c r="AR110" s="196" t="str">
        <f>IFERROR(IF(OR(AP110=338,AP110=340,AP110=341,AP110=342,AP110="342A",AP110="342B"),PorcenRet(AP110,AT110,AU110),INDEX(PORCENTAJEBUSCAR,MATCH(AP110,CódigoRET,0),4)*1),"")</f>
        <v/>
      </c>
      <c r="AS110" s="149">
        <f t="shared" si="19"/>
        <v>0</v>
      </c>
      <c r="AT110" s="148"/>
      <c r="AU110" s="149"/>
      <c r="AV110" s="191"/>
      <c r="AW110" s="183"/>
      <c r="AX110" s="162"/>
      <c r="AY110" s="150"/>
      <c r="AZ110" s="150"/>
      <c r="BA110" s="139"/>
      <c r="BB110" s="139"/>
      <c r="BC110" s="530"/>
      <c r="BD110" s="151"/>
      <c r="BE110" s="147"/>
      <c r="BF110" s="196">
        <f t="shared" si="23"/>
        <v>0</v>
      </c>
      <c r="BG110" s="149">
        <f t="shared" si="24"/>
        <v>0</v>
      </c>
      <c r="BH110" s="148"/>
      <c r="BI110" s="149"/>
      <c r="BJ110" s="123"/>
      <c r="BK110" s="123"/>
      <c r="BL110" s="123"/>
      <c r="BM110" s="122"/>
      <c r="BN110" s="152"/>
      <c r="BO110" s="201">
        <f t="shared" si="25"/>
        <v>0</v>
      </c>
      <c r="BP110" s="158"/>
      <c r="BQ110" s="159"/>
      <c r="BR110" s="196"/>
      <c r="BS110" s="149"/>
      <c r="BT110" s="148"/>
      <c r="BU110" s="149"/>
      <c r="BV110" s="160"/>
      <c r="BW110" s="161"/>
      <c r="BX110" s="196"/>
      <c r="BY110" s="149"/>
      <c r="BZ110" s="148"/>
      <c r="CA110" s="149"/>
      <c r="CB110" s="149"/>
      <c r="CC110" s="149"/>
      <c r="CD110" s="149"/>
    </row>
    <row r="111" spans="1:82" ht="18.5" x14ac:dyDescent="0.45">
      <c r="A111" s="145"/>
      <c r="B111" s="162"/>
      <c r="C111" s="122"/>
      <c r="D111" s="96" t="str">
        <f t="shared" si="20"/>
        <v/>
      </c>
      <c r="E111" s="506"/>
      <c r="F111" s="146"/>
      <c r="G111" s="146"/>
      <c r="H111" s="130"/>
      <c r="I111" s="296"/>
      <c r="J111" s="181"/>
      <c r="K111" s="217"/>
      <c r="L111" s="529"/>
      <c r="M111" s="529"/>
      <c r="N111" s="139"/>
      <c r="O111" s="308"/>
      <c r="P111" s="308"/>
      <c r="Q111" s="308"/>
      <c r="R111" s="308"/>
      <c r="S111" s="308"/>
      <c r="T111" s="308">
        <f t="shared" si="16"/>
        <v>0</v>
      </c>
      <c r="U111" s="308">
        <f t="shared" si="21"/>
        <v>0</v>
      </c>
      <c r="V111" s="308">
        <v>0</v>
      </c>
      <c r="W111" s="308"/>
      <c r="X111" s="308"/>
      <c r="Y111" s="308"/>
      <c r="Z111" s="308"/>
      <c r="AA111" s="308"/>
      <c r="AB111" s="308"/>
      <c r="AC111" s="200"/>
      <c r="AD111" s="139"/>
      <c r="AE111" s="162"/>
      <c r="AF111" s="139"/>
      <c r="AG111" s="162"/>
      <c r="AH111" s="122"/>
      <c r="AI111" s="122"/>
      <c r="AJ111" s="122"/>
      <c r="AK111" s="122"/>
      <c r="AL111" s="164">
        <f t="shared" si="22"/>
        <v>0</v>
      </c>
      <c r="AM111" s="122"/>
      <c r="AN111" s="122"/>
      <c r="AO111" s="147"/>
      <c r="AP111" s="158"/>
      <c r="AQ111" s="310">
        <f t="shared" si="17"/>
        <v>0</v>
      </c>
      <c r="AR111" s="196" t="str">
        <f>IFERROR(IF(OR(AP111=338,AP111=340,AP111=341,AP111=342,AP111="342A",AP111="342B"),PorcenRet(AP111,AT111,AU111),INDEX(PORCENTAJEBUSCAR,MATCH(AP111,CódigoRET,0),4)*1),"")</f>
        <v/>
      </c>
      <c r="AS111" s="149">
        <f t="shared" si="19"/>
        <v>0</v>
      </c>
      <c r="AT111" s="148"/>
      <c r="AU111" s="149"/>
      <c r="AV111" s="191"/>
      <c r="AW111" s="183"/>
      <c r="AX111" s="162"/>
      <c r="AY111" s="150"/>
      <c r="AZ111" s="150"/>
      <c r="BA111" s="139"/>
      <c r="BB111" s="139"/>
      <c r="BC111" s="530"/>
      <c r="BD111" s="151"/>
      <c r="BE111" s="147"/>
      <c r="BF111" s="196">
        <f t="shared" si="23"/>
        <v>0</v>
      </c>
      <c r="BG111" s="149">
        <f t="shared" si="24"/>
        <v>0</v>
      </c>
      <c r="BH111" s="148"/>
      <c r="BI111" s="149"/>
      <c r="BJ111" s="123"/>
      <c r="BK111" s="123"/>
      <c r="BL111" s="123"/>
      <c r="BM111" s="122"/>
      <c r="BN111" s="152"/>
      <c r="BO111" s="201">
        <f t="shared" si="25"/>
        <v>0</v>
      </c>
      <c r="BP111" s="158"/>
      <c r="BQ111" s="159"/>
      <c r="BR111" s="196"/>
      <c r="BS111" s="149"/>
      <c r="BT111" s="148"/>
      <c r="BU111" s="149"/>
      <c r="BV111" s="160"/>
      <c r="BW111" s="161"/>
      <c r="BX111" s="196"/>
      <c r="BY111" s="149"/>
      <c r="BZ111" s="148"/>
      <c r="CA111" s="149"/>
      <c r="CB111" s="149"/>
      <c r="CC111" s="149"/>
      <c r="CD111" s="149"/>
    </row>
    <row r="112" spans="1:82" ht="18.5" x14ac:dyDescent="0.45">
      <c r="A112" s="145"/>
      <c r="B112" s="162"/>
      <c r="C112" s="122"/>
      <c r="D112" s="96" t="str">
        <f t="shared" si="20"/>
        <v/>
      </c>
      <c r="E112" s="506"/>
      <c r="F112" s="146"/>
      <c r="G112" s="146"/>
      <c r="H112" s="130"/>
      <c r="I112" s="296"/>
      <c r="J112" s="181"/>
      <c r="K112" s="217"/>
      <c r="L112" s="529"/>
      <c r="M112" s="529"/>
      <c r="N112" s="139"/>
      <c r="O112" s="308"/>
      <c r="P112" s="308"/>
      <c r="Q112" s="308"/>
      <c r="R112" s="308"/>
      <c r="S112" s="308"/>
      <c r="T112" s="308">
        <f t="shared" si="16"/>
        <v>0</v>
      </c>
      <c r="U112" s="308">
        <f t="shared" si="21"/>
        <v>0</v>
      </c>
      <c r="V112" s="308">
        <v>0</v>
      </c>
      <c r="W112" s="308"/>
      <c r="X112" s="308"/>
      <c r="Y112" s="308"/>
      <c r="Z112" s="308"/>
      <c r="AA112" s="308"/>
      <c r="AB112" s="308"/>
      <c r="AC112" s="200"/>
      <c r="AD112" s="139"/>
      <c r="AE112" s="162"/>
      <c r="AF112" s="139"/>
      <c r="AG112" s="162"/>
      <c r="AH112" s="122"/>
      <c r="AI112" s="122"/>
      <c r="AJ112" s="122"/>
      <c r="AK112" s="122"/>
      <c r="AL112" s="164">
        <f t="shared" si="22"/>
        <v>0</v>
      </c>
      <c r="AM112" s="122"/>
      <c r="AN112" s="122"/>
      <c r="AO112" s="147"/>
      <c r="AP112" s="158"/>
      <c r="AQ112" s="310">
        <f t="shared" si="17"/>
        <v>0</v>
      </c>
      <c r="AR112" s="196" t="str">
        <f>IFERROR(IF(OR(AP112=338,AP112=340,AP112=341,AP112=342,AP112="342A",AP112="342B"),PorcenRet(AP112,AT112,AU112),INDEX(PORCENTAJEBUSCAR,MATCH(AP112,CódigoRET,0),4)*1),"")</f>
        <v/>
      </c>
      <c r="AS112" s="149">
        <f t="shared" si="19"/>
        <v>0</v>
      </c>
      <c r="AT112" s="148"/>
      <c r="AU112" s="149"/>
      <c r="AV112" s="191"/>
      <c r="AW112" s="183"/>
      <c r="AX112" s="162"/>
      <c r="AY112" s="150"/>
      <c r="AZ112" s="150"/>
      <c r="BA112" s="139"/>
      <c r="BB112" s="139"/>
      <c r="BC112" s="530"/>
      <c r="BD112" s="151"/>
      <c r="BE112" s="147"/>
      <c r="BF112" s="196">
        <f t="shared" si="23"/>
        <v>0</v>
      </c>
      <c r="BG112" s="149">
        <f t="shared" si="24"/>
        <v>0</v>
      </c>
      <c r="BH112" s="148"/>
      <c r="BI112" s="149"/>
      <c r="BJ112" s="123"/>
      <c r="BK112" s="123"/>
      <c r="BL112" s="123"/>
      <c r="BM112" s="122"/>
      <c r="BN112" s="152"/>
      <c r="BO112" s="201">
        <f t="shared" si="25"/>
        <v>0</v>
      </c>
      <c r="BP112" s="158"/>
      <c r="BQ112" s="159"/>
      <c r="BR112" s="196"/>
      <c r="BS112" s="149"/>
      <c r="BT112" s="148"/>
      <c r="BU112" s="149"/>
      <c r="BV112" s="160"/>
      <c r="BW112" s="161"/>
      <c r="BX112" s="196"/>
      <c r="BY112" s="149"/>
      <c r="BZ112" s="148"/>
      <c r="CA112" s="149"/>
      <c r="CB112" s="149"/>
      <c r="CC112" s="149"/>
      <c r="CD112" s="149"/>
    </row>
    <row r="113" spans="1:82" ht="18.5" x14ac:dyDescent="0.45">
      <c r="A113" s="145"/>
      <c r="B113" s="162"/>
      <c r="C113" s="122"/>
      <c r="D113" s="96" t="str">
        <f t="shared" si="20"/>
        <v/>
      </c>
      <c r="E113" s="506"/>
      <c r="F113" s="146"/>
      <c r="G113" s="146"/>
      <c r="H113" s="130"/>
      <c r="I113" s="296"/>
      <c r="J113" s="181"/>
      <c r="K113" s="217"/>
      <c r="L113" s="529"/>
      <c r="M113" s="529"/>
      <c r="N113" s="139"/>
      <c r="O113" s="308"/>
      <c r="P113" s="308"/>
      <c r="Q113" s="308"/>
      <c r="R113" s="308"/>
      <c r="S113" s="308"/>
      <c r="T113" s="308">
        <f t="shared" si="16"/>
        <v>0</v>
      </c>
      <c r="U113" s="308">
        <f t="shared" si="21"/>
        <v>0</v>
      </c>
      <c r="V113" s="308">
        <v>0</v>
      </c>
      <c r="W113" s="308"/>
      <c r="X113" s="308"/>
      <c r="Y113" s="308"/>
      <c r="Z113" s="308"/>
      <c r="AA113" s="308"/>
      <c r="AB113" s="308"/>
      <c r="AC113" s="200"/>
      <c r="AD113" s="139"/>
      <c r="AE113" s="162"/>
      <c r="AF113" s="139"/>
      <c r="AG113" s="162"/>
      <c r="AH113" s="122"/>
      <c r="AI113" s="122"/>
      <c r="AJ113" s="122"/>
      <c r="AK113" s="122"/>
      <c r="AL113" s="164">
        <f t="shared" si="22"/>
        <v>0</v>
      </c>
      <c r="AM113" s="122"/>
      <c r="AN113" s="122"/>
      <c r="AO113" s="147"/>
      <c r="AP113" s="158"/>
      <c r="AQ113" s="310">
        <f t="shared" si="17"/>
        <v>0</v>
      </c>
      <c r="AR113" s="196" t="str">
        <f>IFERROR(IF(OR(AP113=338,AP113=340,AP113=341,AP113=342,AP113="342A",AP113="342B"),PorcenRet(AP113,AT113,AU113),INDEX(PORCENTAJEBUSCAR,MATCH(AP113,CódigoRET,0),4)*1),"")</f>
        <v/>
      </c>
      <c r="AS113" s="149">
        <f t="shared" si="19"/>
        <v>0</v>
      </c>
      <c r="AT113" s="148"/>
      <c r="AU113" s="149"/>
      <c r="AV113" s="191"/>
      <c r="AW113" s="183"/>
      <c r="AX113" s="162"/>
      <c r="AY113" s="150"/>
      <c r="AZ113" s="150"/>
      <c r="BA113" s="139"/>
      <c r="BB113" s="139"/>
      <c r="BC113" s="530"/>
      <c r="BD113" s="151"/>
      <c r="BE113" s="147"/>
      <c r="BF113" s="196">
        <f t="shared" si="23"/>
        <v>0</v>
      </c>
      <c r="BG113" s="149">
        <f t="shared" si="24"/>
        <v>0</v>
      </c>
      <c r="BH113" s="148"/>
      <c r="BI113" s="149"/>
      <c r="BJ113" s="123"/>
      <c r="BK113" s="123"/>
      <c r="BL113" s="123"/>
      <c r="BM113" s="122"/>
      <c r="BN113" s="152"/>
      <c r="BO113" s="201">
        <f t="shared" si="25"/>
        <v>0</v>
      </c>
      <c r="BP113" s="158"/>
      <c r="BQ113" s="159"/>
      <c r="BR113" s="196"/>
      <c r="BS113" s="149"/>
      <c r="BT113" s="148"/>
      <c r="BU113" s="149"/>
      <c r="BV113" s="160"/>
      <c r="BW113" s="161"/>
      <c r="BX113" s="196"/>
      <c r="BY113" s="149"/>
      <c r="BZ113" s="148"/>
      <c r="CA113" s="149"/>
      <c r="CB113" s="149"/>
      <c r="CC113" s="149"/>
      <c r="CD113" s="149"/>
    </row>
    <row r="114" spans="1:82" ht="18.5" x14ac:dyDescent="0.45">
      <c r="A114" s="145"/>
      <c r="B114" s="162"/>
      <c r="C114" s="122"/>
      <c r="D114" s="96" t="str">
        <f t="shared" si="20"/>
        <v/>
      </c>
      <c r="E114" s="506"/>
      <c r="F114" s="146"/>
      <c r="G114" s="146"/>
      <c r="H114" s="130"/>
      <c r="I114" s="296"/>
      <c r="J114" s="181"/>
      <c r="K114" s="217"/>
      <c r="L114" s="529"/>
      <c r="M114" s="529"/>
      <c r="N114" s="139"/>
      <c r="O114" s="308"/>
      <c r="P114" s="308"/>
      <c r="Q114" s="308"/>
      <c r="R114" s="308"/>
      <c r="S114" s="308"/>
      <c r="T114" s="308">
        <f t="shared" si="16"/>
        <v>0</v>
      </c>
      <c r="U114" s="308">
        <f t="shared" si="21"/>
        <v>0</v>
      </c>
      <c r="V114" s="308">
        <v>0</v>
      </c>
      <c r="W114" s="308"/>
      <c r="X114" s="308"/>
      <c r="Y114" s="308"/>
      <c r="Z114" s="308"/>
      <c r="AA114" s="308"/>
      <c r="AB114" s="308"/>
      <c r="AC114" s="200"/>
      <c r="AD114" s="139"/>
      <c r="AE114" s="162"/>
      <c r="AF114" s="139"/>
      <c r="AG114" s="162"/>
      <c r="AH114" s="122"/>
      <c r="AI114" s="122"/>
      <c r="AJ114" s="122"/>
      <c r="AK114" s="122"/>
      <c r="AL114" s="164">
        <f t="shared" si="22"/>
        <v>0</v>
      </c>
      <c r="AM114" s="122"/>
      <c r="AN114" s="122"/>
      <c r="AO114" s="147"/>
      <c r="AP114" s="158"/>
      <c r="AQ114" s="310">
        <f t="shared" si="17"/>
        <v>0</v>
      </c>
      <c r="AR114" s="196" t="str">
        <f>IFERROR(IF(OR(AP114=338,AP114=340,AP114=341,AP114=342,AP114="342A",AP114="342B"),PorcenRet(AP114,AT114,AU114),INDEX(PORCENTAJEBUSCAR,MATCH(AP114,CódigoRET,0),4)*1),"")</f>
        <v/>
      </c>
      <c r="AS114" s="149">
        <f t="shared" si="19"/>
        <v>0</v>
      </c>
      <c r="AT114" s="148"/>
      <c r="AU114" s="149"/>
      <c r="AV114" s="191"/>
      <c r="AW114" s="183"/>
      <c r="AX114" s="162"/>
      <c r="AY114" s="150"/>
      <c r="AZ114" s="150"/>
      <c r="BA114" s="139"/>
      <c r="BB114" s="139"/>
      <c r="BC114" s="530"/>
      <c r="BD114" s="151"/>
      <c r="BE114" s="147"/>
      <c r="BF114" s="196">
        <f t="shared" si="23"/>
        <v>0</v>
      </c>
      <c r="BG114" s="149">
        <f t="shared" si="24"/>
        <v>0</v>
      </c>
      <c r="BH114" s="148"/>
      <c r="BI114" s="149"/>
      <c r="BJ114" s="123"/>
      <c r="BK114" s="123"/>
      <c r="BL114" s="123"/>
      <c r="BM114" s="122"/>
      <c r="BN114" s="152"/>
      <c r="BO114" s="201">
        <f t="shared" si="25"/>
        <v>0</v>
      </c>
      <c r="BP114" s="158"/>
      <c r="BQ114" s="159"/>
      <c r="BR114" s="196"/>
      <c r="BS114" s="149"/>
      <c r="BT114" s="148"/>
      <c r="BU114" s="149"/>
      <c r="BV114" s="160"/>
      <c r="BW114" s="161"/>
      <c r="BX114" s="196"/>
      <c r="BY114" s="149"/>
      <c r="BZ114" s="148"/>
      <c r="CA114" s="149"/>
      <c r="CB114" s="149"/>
      <c r="CC114" s="149"/>
      <c r="CD114" s="149"/>
    </row>
    <row r="115" spans="1:82" ht="18.5" x14ac:dyDescent="0.45">
      <c r="A115" s="145"/>
      <c r="B115" s="162"/>
      <c r="C115" s="122"/>
      <c r="D115" s="96" t="str">
        <f t="shared" si="20"/>
        <v/>
      </c>
      <c r="E115" s="506"/>
      <c r="F115" s="146"/>
      <c r="G115" s="146"/>
      <c r="H115" s="130"/>
      <c r="I115" s="296"/>
      <c r="J115" s="181"/>
      <c r="K115" s="217"/>
      <c r="L115" s="529"/>
      <c r="M115" s="529"/>
      <c r="N115" s="139"/>
      <c r="O115" s="308"/>
      <c r="P115" s="308"/>
      <c r="Q115" s="308"/>
      <c r="R115" s="308"/>
      <c r="S115" s="308"/>
      <c r="T115" s="308">
        <f t="shared" si="16"/>
        <v>0</v>
      </c>
      <c r="U115" s="308">
        <f t="shared" si="21"/>
        <v>0</v>
      </c>
      <c r="V115" s="308">
        <v>0</v>
      </c>
      <c r="W115" s="308"/>
      <c r="X115" s="308"/>
      <c r="Y115" s="308"/>
      <c r="Z115" s="308"/>
      <c r="AA115" s="308"/>
      <c r="AB115" s="308"/>
      <c r="AC115" s="200"/>
      <c r="AD115" s="139"/>
      <c r="AE115" s="162"/>
      <c r="AF115" s="139"/>
      <c r="AG115" s="162"/>
      <c r="AH115" s="122"/>
      <c r="AI115" s="122"/>
      <c r="AJ115" s="122"/>
      <c r="AK115" s="122"/>
      <c r="AL115" s="164">
        <f t="shared" si="22"/>
        <v>0</v>
      </c>
      <c r="AM115" s="122"/>
      <c r="AN115" s="122"/>
      <c r="AO115" s="147"/>
      <c r="AP115" s="158"/>
      <c r="AQ115" s="310">
        <f t="shared" si="17"/>
        <v>0</v>
      </c>
      <c r="AR115" s="196" t="str">
        <f>IFERROR(IF(OR(AP115=338,AP115=340,AP115=341,AP115=342,AP115="342A",AP115="342B"),PorcenRet(AP115,AT115,AU115),INDEX(PORCENTAJEBUSCAR,MATCH(AP115,CódigoRET,0),4)*1),"")</f>
        <v/>
      </c>
      <c r="AS115" s="149">
        <f t="shared" si="19"/>
        <v>0</v>
      </c>
      <c r="AT115" s="148"/>
      <c r="AU115" s="149"/>
      <c r="AV115" s="191"/>
      <c r="AW115" s="183"/>
      <c r="AX115" s="162"/>
      <c r="AY115" s="150"/>
      <c r="AZ115" s="150"/>
      <c r="BA115" s="139"/>
      <c r="BB115" s="139"/>
      <c r="BC115" s="530"/>
      <c r="BD115" s="151"/>
      <c r="BE115" s="147"/>
      <c r="BF115" s="196">
        <f t="shared" si="23"/>
        <v>0</v>
      </c>
      <c r="BG115" s="149">
        <f t="shared" si="24"/>
        <v>0</v>
      </c>
      <c r="BH115" s="148"/>
      <c r="BI115" s="149"/>
      <c r="BJ115" s="123"/>
      <c r="BK115" s="123"/>
      <c r="BL115" s="123"/>
      <c r="BM115" s="122"/>
      <c r="BN115" s="152"/>
      <c r="BO115" s="201">
        <f t="shared" si="25"/>
        <v>0</v>
      </c>
      <c r="BP115" s="158"/>
      <c r="BQ115" s="159"/>
      <c r="BR115" s="196"/>
      <c r="BS115" s="149"/>
      <c r="BT115" s="148"/>
      <c r="BU115" s="149"/>
      <c r="BV115" s="160"/>
      <c r="BW115" s="161"/>
      <c r="BX115" s="196"/>
      <c r="BY115" s="149"/>
      <c r="BZ115" s="148"/>
      <c r="CA115" s="149"/>
      <c r="CB115" s="149"/>
      <c r="CC115" s="149"/>
      <c r="CD115" s="149"/>
    </row>
    <row r="116" spans="1:82" ht="18.5" x14ac:dyDescent="0.45">
      <c r="A116" s="145"/>
      <c r="B116" s="162"/>
      <c r="C116" s="122"/>
      <c r="D116" s="96" t="str">
        <f t="shared" si="20"/>
        <v/>
      </c>
      <c r="E116" s="506"/>
      <c r="F116" s="146"/>
      <c r="G116" s="146"/>
      <c r="H116" s="130"/>
      <c r="I116" s="296"/>
      <c r="J116" s="181"/>
      <c r="K116" s="217"/>
      <c r="L116" s="529"/>
      <c r="M116" s="529"/>
      <c r="N116" s="139"/>
      <c r="O116" s="308"/>
      <c r="P116" s="308"/>
      <c r="Q116" s="308"/>
      <c r="R116" s="308"/>
      <c r="S116" s="308"/>
      <c r="T116" s="308">
        <f t="shared" si="16"/>
        <v>0</v>
      </c>
      <c r="U116" s="308">
        <f t="shared" si="21"/>
        <v>0</v>
      </c>
      <c r="V116" s="308">
        <v>0</v>
      </c>
      <c r="W116" s="308"/>
      <c r="X116" s="308"/>
      <c r="Y116" s="308"/>
      <c r="Z116" s="308"/>
      <c r="AA116" s="308"/>
      <c r="AB116" s="308"/>
      <c r="AC116" s="200"/>
      <c r="AD116" s="139"/>
      <c r="AE116" s="162"/>
      <c r="AF116" s="139"/>
      <c r="AG116" s="162"/>
      <c r="AH116" s="122"/>
      <c r="AI116" s="122"/>
      <c r="AJ116" s="122"/>
      <c r="AK116" s="122"/>
      <c r="AL116" s="164">
        <f t="shared" si="22"/>
        <v>0</v>
      </c>
      <c r="AM116" s="122"/>
      <c r="AN116" s="122"/>
      <c r="AO116" s="147"/>
      <c r="AP116" s="158"/>
      <c r="AQ116" s="310">
        <f t="shared" si="17"/>
        <v>0</v>
      </c>
      <c r="AR116" s="196" t="str">
        <f>IFERROR(IF(OR(AP116=338,AP116=340,AP116=341,AP116=342,AP116="342A",AP116="342B"),PorcenRet(AP116,AT116,AU116),INDEX(PORCENTAJEBUSCAR,MATCH(AP116,CódigoRET,0),4)*1),"")</f>
        <v/>
      </c>
      <c r="AS116" s="149">
        <f t="shared" si="19"/>
        <v>0</v>
      </c>
      <c r="AT116" s="148"/>
      <c r="AU116" s="149"/>
      <c r="AV116" s="191"/>
      <c r="AW116" s="183"/>
      <c r="AX116" s="162"/>
      <c r="AY116" s="150"/>
      <c r="AZ116" s="150"/>
      <c r="BA116" s="139"/>
      <c r="BB116" s="139"/>
      <c r="BC116" s="530"/>
      <c r="BD116" s="151"/>
      <c r="BE116" s="147"/>
      <c r="BF116" s="196">
        <f t="shared" si="23"/>
        <v>0</v>
      </c>
      <c r="BG116" s="149">
        <f t="shared" si="24"/>
        <v>0</v>
      </c>
      <c r="BH116" s="148"/>
      <c r="BI116" s="149"/>
      <c r="BJ116" s="123"/>
      <c r="BK116" s="123"/>
      <c r="BL116" s="123"/>
      <c r="BM116" s="122"/>
      <c r="BN116" s="152"/>
      <c r="BO116" s="201">
        <f t="shared" si="25"/>
        <v>0</v>
      </c>
      <c r="BP116" s="158"/>
      <c r="BQ116" s="159"/>
      <c r="BR116" s="196"/>
      <c r="BS116" s="149"/>
      <c r="BT116" s="148"/>
      <c r="BU116" s="149"/>
      <c r="BV116" s="160"/>
      <c r="BW116" s="161"/>
      <c r="BX116" s="196"/>
      <c r="BY116" s="149"/>
      <c r="BZ116" s="148"/>
      <c r="CA116" s="149"/>
      <c r="CB116" s="149"/>
      <c r="CC116" s="149"/>
      <c r="CD116" s="149"/>
    </row>
    <row r="117" spans="1:82" ht="18.5" x14ac:dyDescent="0.45">
      <c r="A117" s="145"/>
      <c r="B117" s="162"/>
      <c r="C117" s="122"/>
      <c r="D117" s="96" t="str">
        <f t="shared" si="20"/>
        <v/>
      </c>
      <c r="E117" s="506"/>
      <c r="F117" s="146"/>
      <c r="G117" s="146"/>
      <c r="H117" s="130"/>
      <c r="I117" s="296"/>
      <c r="J117" s="181"/>
      <c r="K117" s="217"/>
      <c r="L117" s="529"/>
      <c r="M117" s="529"/>
      <c r="N117" s="139"/>
      <c r="O117" s="308"/>
      <c r="P117" s="308"/>
      <c r="Q117" s="308"/>
      <c r="R117" s="308"/>
      <c r="S117" s="308"/>
      <c r="T117" s="308">
        <f t="shared" si="16"/>
        <v>0</v>
      </c>
      <c r="U117" s="308">
        <f t="shared" si="21"/>
        <v>0</v>
      </c>
      <c r="V117" s="308">
        <v>0</v>
      </c>
      <c r="W117" s="308"/>
      <c r="X117" s="308"/>
      <c r="Y117" s="308"/>
      <c r="Z117" s="308"/>
      <c r="AA117" s="308"/>
      <c r="AB117" s="308"/>
      <c r="AC117" s="200"/>
      <c r="AD117" s="139"/>
      <c r="AE117" s="162"/>
      <c r="AF117" s="139"/>
      <c r="AG117" s="162"/>
      <c r="AH117" s="122"/>
      <c r="AI117" s="122"/>
      <c r="AJ117" s="122"/>
      <c r="AK117" s="122"/>
      <c r="AL117" s="164">
        <f t="shared" si="22"/>
        <v>0</v>
      </c>
      <c r="AM117" s="122"/>
      <c r="AN117" s="122"/>
      <c r="AO117" s="147"/>
      <c r="AP117" s="158"/>
      <c r="AQ117" s="310">
        <f t="shared" si="17"/>
        <v>0</v>
      </c>
      <c r="AR117" s="196" t="str">
        <f>IFERROR(IF(OR(AP117=338,AP117=340,AP117=341,AP117=342,AP117="342A",AP117="342B"),PorcenRet(AP117,AT117,AU117),INDEX(PORCENTAJEBUSCAR,MATCH(AP117,CódigoRET,0),4)*1),"")</f>
        <v/>
      </c>
      <c r="AS117" s="149">
        <f t="shared" si="19"/>
        <v>0</v>
      </c>
      <c r="AT117" s="148"/>
      <c r="AU117" s="149"/>
      <c r="AV117" s="191"/>
      <c r="AW117" s="183"/>
      <c r="AX117" s="162"/>
      <c r="AY117" s="150"/>
      <c r="AZ117" s="150"/>
      <c r="BA117" s="139"/>
      <c r="BB117" s="139"/>
      <c r="BC117" s="530"/>
      <c r="BD117" s="151"/>
      <c r="BE117" s="147"/>
      <c r="BF117" s="196">
        <f t="shared" si="23"/>
        <v>0</v>
      </c>
      <c r="BG117" s="149">
        <f t="shared" si="24"/>
        <v>0</v>
      </c>
      <c r="BH117" s="148"/>
      <c r="BI117" s="149"/>
      <c r="BJ117" s="123"/>
      <c r="BK117" s="123"/>
      <c r="BL117" s="123"/>
      <c r="BM117" s="122"/>
      <c r="BN117" s="152"/>
      <c r="BO117" s="201">
        <f t="shared" si="25"/>
        <v>0</v>
      </c>
      <c r="BP117" s="158"/>
      <c r="BQ117" s="159"/>
      <c r="BR117" s="196"/>
      <c r="BS117" s="149"/>
      <c r="BT117" s="148"/>
      <c r="BU117" s="149"/>
      <c r="BV117" s="160"/>
      <c r="BW117" s="161"/>
      <c r="BX117" s="196"/>
      <c r="BY117" s="149"/>
      <c r="BZ117" s="148"/>
      <c r="CA117" s="149"/>
      <c r="CB117" s="149"/>
      <c r="CC117" s="149"/>
      <c r="CD117" s="149"/>
    </row>
    <row r="118" spans="1:82" ht="18.5" x14ac:dyDescent="0.45">
      <c r="A118" s="145"/>
      <c r="B118" s="162"/>
      <c r="C118" s="122"/>
      <c r="D118" s="96" t="str">
        <f t="shared" si="20"/>
        <v/>
      </c>
      <c r="E118" s="506"/>
      <c r="F118" s="146"/>
      <c r="G118" s="146"/>
      <c r="H118" s="130"/>
      <c r="I118" s="296"/>
      <c r="J118" s="181"/>
      <c r="K118" s="217"/>
      <c r="L118" s="529"/>
      <c r="M118" s="529"/>
      <c r="N118" s="139"/>
      <c r="O118" s="308"/>
      <c r="P118" s="308"/>
      <c r="Q118" s="308"/>
      <c r="R118" s="308"/>
      <c r="S118" s="308"/>
      <c r="T118" s="308">
        <f t="shared" si="16"/>
        <v>0</v>
      </c>
      <c r="U118" s="308">
        <f t="shared" si="21"/>
        <v>0</v>
      </c>
      <c r="V118" s="308">
        <v>0</v>
      </c>
      <c r="W118" s="308"/>
      <c r="X118" s="308"/>
      <c r="Y118" s="308"/>
      <c r="Z118" s="308"/>
      <c r="AA118" s="308"/>
      <c r="AB118" s="308"/>
      <c r="AC118" s="200"/>
      <c r="AD118" s="139"/>
      <c r="AE118" s="162"/>
      <c r="AF118" s="139"/>
      <c r="AG118" s="162"/>
      <c r="AH118" s="122"/>
      <c r="AI118" s="122"/>
      <c r="AJ118" s="122"/>
      <c r="AK118" s="122"/>
      <c r="AL118" s="164">
        <f t="shared" si="22"/>
        <v>0</v>
      </c>
      <c r="AM118" s="122"/>
      <c r="AN118" s="122"/>
      <c r="AO118" s="147"/>
      <c r="AP118" s="158"/>
      <c r="AQ118" s="310">
        <f t="shared" si="17"/>
        <v>0</v>
      </c>
      <c r="AR118" s="196" t="str">
        <f>IFERROR(IF(OR(AP118=338,AP118=340,AP118=341,AP118=342,AP118="342A",AP118="342B"),PorcenRet(AP118,AT118,AU118),INDEX(PORCENTAJEBUSCAR,MATCH(AP118,CódigoRET,0),4)*1),"")</f>
        <v/>
      </c>
      <c r="AS118" s="149">
        <f t="shared" si="19"/>
        <v>0</v>
      </c>
      <c r="AT118" s="148"/>
      <c r="AU118" s="149"/>
      <c r="AV118" s="191"/>
      <c r="AW118" s="183"/>
      <c r="AX118" s="162"/>
      <c r="AY118" s="150"/>
      <c r="AZ118" s="150"/>
      <c r="BA118" s="139"/>
      <c r="BB118" s="139"/>
      <c r="BC118" s="530"/>
      <c r="BD118" s="151"/>
      <c r="BE118" s="147"/>
      <c r="BF118" s="196">
        <f t="shared" si="23"/>
        <v>0</v>
      </c>
      <c r="BG118" s="149">
        <f t="shared" si="24"/>
        <v>0</v>
      </c>
      <c r="BH118" s="148"/>
      <c r="BI118" s="149"/>
      <c r="BJ118" s="123"/>
      <c r="BK118" s="123"/>
      <c r="BL118" s="123"/>
      <c r="BM118" s="122"/>
      <c r="BN118" s="152"/>
      <c r="BO118" s="201">
        <f t="shared" si="25"/>
        <v>0</v>
      </c>
      <c r="BP118" s="158"/>
      <c r="BQ118" s="159"/>
      <c r="BR118" s="196"/>
      <c r="BS118" s="149"/>
      <c r="BT118" s="148"/>
      <c r="BU118" s="149"/>
      <c r="BV118" s="160"/>
      <c r="BW118" s="161"/>
      <c r="BX118" s="196"/>
      <c r="BY118" s="149"/>
      <c r="BZ118" s="148"/>
      <c r="CA118" s="149"/>
      <c r="CB118" s="149"/>
      <c r="CC118" s="149"/>
      <c r="CD118" s="149"/>
    </row>
    <row r="119" spans="1:82" ht="18.5" x14ac:dyDescent="0.45">
      <c r="A119" s="145"/>
      <c r="B119" s="162"/>
      <c r="C119" s="122"/>
      <c r="D119" s="96" t="str">
        <f t="shared" si="20"/>
        <v/>
      </c>
      <c r="E119" s="506"/>
      <c r="F119" s="146"/>
      <c r="G119" s="146"/>
      <c r="H119" s="130"/>
      <c r="I119" s="296"/>
      <c r="J119" s="181"/>
      <c r="K119" s="217"/>
      <c r="L119" s="529"/>
      <c r="M119" s="529"/>
      <c r="N119" s="139"/>
      <c r="O119" s="308"/>
      <c r="P119" s="308"/>
      <c r="Q119" s="308"/>
      <c r="R119" s="308"/>
      <c r="S119" s="308"/>
      <c r="T119" s="308">
        <f t="shared" si="16"/>
        <v>0</v>
      </c>
      <c r="U119" s="308">
        <f t="shared" si="21"/>
        <v>0</v>
      </c>
      <c r="V119" s="308">
        <v>0</v>
      </c>
      <c r="W119" s="308"/>
      <c r="X119" s="308"/>
      <c r="Y119" s="308"/>
      <c r="Z119" s="308"/>
      <c r="AA119" s="308"/>
      <c r="AB119" s="308"/>
      <c r="AC119" s="200"/>
      <c r="AD119" s="139"/>
      <c r="AE119" s="162"/>
      <c r="AF119" s="139"/>
      <c r="AG119" s="162"/>
      <c r="AH119" s="122"/>
      <c r="AI119" s="122"/>
      <c r="AJ119" s="122"/>
      <c r="AK119" s="122"/>
      <c r="AL119" s="164">
        <f t="shared" si="22"/>
        <v>0</v>
      </c>
      <c r="AM119" s="122"/>
      <c r="AN119" s="122"/>
      <c r="AO119" s="147"/>
      <c r="AP119" s="158"/>
      <c r="AQ119" s="310">
        <f t="shared" si="17"/>
        <v>0</v>
      </c>
      <c r="AR119" s="196" t="str">
        <f>IFERROR(IF(OR(AP119=338,AP119=340,AP119=341,AP119=342,AP119="342A",AP119="342B"),PorcenRet(AP119,AT119,AU119),INDEX(PORCENTAJEBUSCAR,MATCH(AP119,CódigoRET,0),4)*1),"")</f>
        <v/>
      </c>
      <c r="AS119" s="149">
        <f t="shared" si="19"/>
        <v>0</v>
      </c>
      <c r="AT119" s="148"/>
      <c r="AU119" s="149"/>
      <c r="AV119" s="191"/>
      <c r="AW119" s="183"/>
      <c r="AX119" s="162"/>
      <c r="AY119" s="150"/>
      <c r="AZ119" s="150"/>
      <c r="BA119" s="139"/>
      <c r="BB119" s="139"/>
      <c r="BC119" s="530"/>
      <c r="BD119" s="151"/>
      <c r="BE119" s="147"/>
      <c r="BF119" s="196">
        <f t="shared" si="23"/>
        <v>0</v>
      </c>
      <c r="BG119" s="149">
        <f t="shared" si="24"/>
        <v>0</v>
      </c>
      <c r="BH119" s="148"/>
      <c r="BI119" s="149"/>
      <c r="BJ119" s="123"/>
      <c r="BK119" s="123"/>
      <c r="BL119" s="123"/>
      <c r="BM119" s="122"/>
      <c r="BN119" s="152"/>
      <c r="BO119" s="201">
        <f t="shared" si="25"/>
        <v>0</v>
      </c>
      <c r="BP119" s="158"/>
      <c r="BQ119" s="159"/>
      <c r="BR119" s="196"/>
      <c r="BS119" s="149"/>
      <c r="BT119" s="148"/>
      <c r="BU119" s="149"/>
      <c r="BV119" s="160"/>
      <c r="BW119" s="161"/>
      <c r="BX119" s="196"/>
      <c r="BY119" s="149"/>
      <c r="BZ119" s="148"/>
      <c r="CA119" s="149"/>
      <c r="CB119" s="149"/>
      <c r="CC119" s="149"/>
      <c r="CD119" s="149"/>
    </row>
    <row r="120" spans="1:82" ht="18.5" x14ac:dyDescent="0.45">
      <c r="A120" s="145"/>
      <c r="B120" s="162"/>
      <c r="C120" s="122"/>
      <c r="D120" s="96" t="str">
        <f t="shared" si="20"/>
        <v/>
      </c>
      <c r="E120" s="506"/>
      <c r="F120" s="146"/>
      <c r="G120" s="146"/>
      <c r="H120" s="130"/>
      <c r="I120" s="296"/>
      <c r="J120" s="181"/>
      <c r="K120" s="217"/>
      <c r="L120" s="529"/>
      <c r="M120" s="529"/>
      <c r="N120" s="139"/>
      <c r="O120" s="308"/>
      <c r="P120" s="308"/>
      <c r="Q120" s="308"/>
      <c r="R120" s="308"/>
      <c r="S120" s="308"/>
      <c r="T120" s="308">
        <f t="shared" si="16"/>
        <v>0</v>
      </c>
      <c r="U120" s="308">
        <f t="shared" si="21"/>
        <v>0</v>
      </c>
      <c r="V120" s="308">
        <v>0</v>
      </c>
      <c r="W120" s="308"/>
      <c r="X120" s="308"/>
      <c r="Y120" s="308"/>
      <c r="Z120" s="308"/>
      <c r="AA120" s="308"/>
      <c r="AB120" s="308"/>
      <c r="AC120" s="200"/>
      <c r="AD120" s="139"/>
      <c r="AE120" s="162"/>
      <c r="AF120" s="139"/>
      <c r="AG120" s="162"/>
      <c r="AH120" s="122"/>
      <c r="AI120" s="122"/>
      <c r="AJ120" s="122"/>
      <c r="AK120" s="122"/>
      <c r="AL120" s="164">
        <f t="shared" si="22"/>
        <v>0</v>
      </c>
      <c r="AM120" s="122"/>
      <c r="AN120" s="122"/>
      <c r="AO120" s="147"/>
      <c r="AP120" s="158"/>
      <c r="AQ120" s="310">
        <f t="shared" si="17"/>
        <v>0</v>
      </c>
      <c r="AR120" s="196" t="str">
        <f>IFERROR(IF(OR(AP120=338,AP120=340,AP120=341,AP120=342,AP120="342A",AP120="342B"),PorcenRet(AP120,AT120,AU120),INDEX(PORCENTAJEBUSCAR,MATCH(AP120,CódigoRET,0),4)*1),"")</f>
        <v/>
      </c>
      <c r="AS120" s="149">
        <f t="shared" si="19"/>
        <v>0</v>
      </c>
      <c r="AT120" s="148"/>
      <c r="AU120" s="149"/>
      <c r="AV120" s="191"/>
      <c r="AW120" s="183"/>
      <c r="AX120" s="162"/>
      <c r="AY120" s="150"/>
      <c r="AZ120" s="150"/>
      <c r="BA120" s="139"/>
      <c r="BB120" s="139"/>
      <c r="BC120" s="530"/>
      <c r="BD120" s="151"/>
      <c r="BE120" s="147"/>
      <c r="BF120" s="196">
        <f t="shared" si="23"/>
        <v>0</v>
      </c>
      <c r="BG120" s="149">
        <f t="shared" si="24"/>
        <v>0</v>
      </c>
      <c r="BH120" s="148"/>
      <c r="BI120" s="149"/>
      <c r="BJ120" s="123"/>
      <c r="BK120" s="123"/>
      <c r="BL120" s="123"/>
      <c r="BM120" s="122"/>
      <c r="BN120" s="152"/>
      <c r="BO120" s="201">
        <f t="shared" si="25"/>
        <v>0</v>
      </c>
      <c r="BP120" s="158"/>
      <c r="BQ120" s="159"/>
      <c r="BR120" s="196"/>
      <c r="BS120" s="149"/>
      <c r="BT120" s="148"/>
      <c r="BU120" s="149"/>
      <c r="BV120" s="160"/>
      <c r="BW120" s="161"/>
      <c r="BX120" s="196"/>
      <c r="BY120" s="149"/>
      <c r="BZ120" s="148"/>
      <c r="CA120" s="149"/>
      <c r="CB120" s="149"/>
      <c r="CC120" s="149"/>
      <c r="CD120" s="149"/>
    </row>
    <row r="121" spans="1:82" ht="18.5" x14ac:dyDescent="0.45">
      <c r="A121" s="145"/>
      <c r="B121" s="162"/>
      <c r="C121" s="122"/>
      <c r="D121" s="96" t="str">
        <f t="shared" si="20"/>
        <v/>
      </c>
      <c r="E121" s="506"/>
      <c r="F121" s="146"/>
      <c r="G121" s="146"/>
      <c r="H121" s="130"/>
      <c r="I121" s="296"/>
      <c r="J121" s="181"/>
      <c r="K121" s="217"/>
      <c r="L121" s="529"/>
      <c r="M121" s="529"/>
      <c r="N121" s="139"/>
      <c r="O121" s="308"/>
      <c r="P121" s="308"/>
      <c r="Q121" s="308"/>
      <c r="R121" s="308"/>
      <c r="S121" s="308"/>
      <c r="T121" s="308">
        <f t="shared" si="16"/>
        <v>0</v>
      </c>
      <c r="U121" s="308">
        <f t="shared" si="21"/>
        <v>0</v>
      </c>
      <c r="V121" s="308">
        <v>0</v>
      </c>
      <c r="W121" s="308"/>
      <c r="X121" s="308"/>
      <c r="Y121" s="308"/>
      <c r="Z121" s="308"/>
      <c r="AA121" s="308"/>
      <c r="AB121" s="308"/>
      <c r="AC121" s="200"/>
      <c r="AD121" s="139"/>
      <c r="AE121" s="162"/>
      <c r="AF121" s="139"/>
      <c r="AG121" s="162"/>
      <c r="AH121" s="122"/>
      <c r="AI121" s="122"/>
      <c r="AJ121" s="122"/>
      <c r="AK121" s="122"/>
      <c r="AL121" s="164">
        <f t="shared" si="22"/>
        <v>0</v>
      </c>
      <c r="AM121" s="122"/>
      <c r="AN121" s="122"/>
      <c r="AO121" s="147"/>
      <c r="AP121" s="158"/>
      <c r="AQ121" s="310">
        <f t="shared" si="17"/>
        <v>0</v>
      </c>
      <c r="AR121" s="196" t="str">
        <f>IFERROR(IF(OR(AP121=338,AP121=340,AP121=341,AP121=342,AP121="342A",AP121="342B"),PorcenRet(AP121,AT121,AU121),INDEX(PORCENTAJEBUSCAR,MATCH(AP121,CódigoRET,0),4)*1),"")</f>
        <v/>
      </c>
      <c r="AS121" s="149">
        <f t="shared" si="19"/>
        <v>0</v>
      </c>
      <c r="AT121" s="148"/>
      <c r="AU121" s="149"/>
      <c r="AV121" s="191"/>
      <c r="AW121" s="183"/>
      <c r="AX121" s="162"/>
      <c r="AY121" s="150"/>
      <c r="AZ121" s="150"/>
      <c r="BA121" s="139"/>
      <c r="BB121" s="139"/>
      <c r="BC121" s="530"/>
      <c r="BD121" s="151"/>
      <c r="BE121" s="147"/>
      <c r="BF121" s="196">
        <f t="shared" si="23"/>
        <v>0</v>
      </c>
      <c r="BG121" s="149">
        <f t="shared" si="24"/>
        <v>0</v>
      </c>
      <c r="BH121" s="148"/>
      <c r="BI121" s="149"/>
      <c r="BJ121" s="123"/>
      <c r="BK121" s="123"/>
      <c r="BL121" s="123"/>
      <c r="BM121" s="122"/>
      <c r="BN121" s="152"/>
      <c r="BO121" s="201">
        <f t="shared" si="25"/>
        <v>0</v>
      </c>
      <c r="BP121" s="158"/>
      <c r="BQ121" s="159"/>
      <c r="BR121" s="196"/>
      <c r="BS121" s="149"/>
      <c r="BT121" s="148"/>
      <c r="BU121" s="149"/>
      <c r="BV121" s="160"/>
      <c r="BW121" s="161"/>
      <c r="BX121" s="196"/>
      <c r="BY121" s="149"/>
      <c r="BZ121" s="148"/>
      <c r="CA121" s="149"/>
      <c r="CB121" s="149"/>
      <c r="CC121" s="149"/>
      <c r="CD121" s="149"/>
    </row>
    <row r="122" spans="1:82" ht="18.5" x14ac:dyDescent="0.45">
      <c r="A122" s="145"/>
      <c r="B122" s="162"/>
      <c r="C122" s="122"/>
      <c r="D122" s="96" t="str">
        <f t="shared" si="20"/>
        <v/>
      </c>
      <c r="E122" s="506"/>
      <c r="F122" s="146"/>
      <c r="G122" s="146"/>
      <c r="H122" s="130"/>
      <c r="I122" s="296"/>
      <c r="J122" s="181"/>
      <c r="K122" s="217"/>
      <c r="L122" s="529"/>
      <c r="M122" s="529"/>
      <c r="N122" s="139"/>
      <c r="O122" s="308"/>
      <c r="P122" s="308"/>
      <c r="Q122" s="308"/>
      <c r="R122" s="308"/>
      <c r="S122" s="308"/>
      <c r="T122" s="308">
        <f t="shared" si="16"/>
        <v>0</v>
      </c>
      <c r="U122" s="308">
        <f t="shared" si="21"/>
        <v>0</v>
      </c>
      <c r="V122" s="308">
        <v>0</v>
      </c>
      <c r="W122" s="308"/>
      <c r="X122" s="308"/>
      <c r="Y122" s="308"/>
      <c r="Z122" s="308"/>
      <c r="AA122" s="308"/>
      <c r="AB122" s="308"/>
      <c r="AC122" s="200"/>
      <c r="AD122" s="139"/>
      <c r="AE122" s="162"/>
      <c r="AF122" s="139"/>
      <c r="AG122" s="162"/>
      <c r="AH122" s="122"/>
      <c r="AI122" s="122"/>
      <c r="AJ122" s="122"/>
      <c r="AK122" s="122"/>
      <c r="AL122" s="164">
        <f t="shared" si="22"/>
        <v>0</v>
      </c>
      <c r="AM122" s="122"/>
      <c r="AN122" s="122"/>
      <c r="AO122" s="147"/>
      <c r="AP122" s="158"/>
      <c r="AQ122" s="310">
        <f t="shared" si="17"/>
        <v>0</v>
      </c>
      <c r="AR122" s="196" t="str">
        <f>IFERROR(IF(OR(AP122=338,AP122=340,AP122=341,AP122=342,AP122="342A",AP122="342B"),PorcenRet(AP122,AT122,AU122),INDEX(PORCENTAJEBUSCAR,MATCH(AP122,CódigoRET,0),4)*1),"")</f>
        <v/>
      </c>
      <c r="AS122" s="149">
        <f t="shared" si="19"/>
        <v>0</v>
      </c>
      <c r="AT122" s="148"/>
      <c r="AU122" s="149"/>
      <c r="AV122" s="191"/>
      <c r="AW122" s="183"/>
      <c r="AX122" s="162"/>
      <c r="AY122" s="150"/>
      <c r="AZ122" s="150"/>
      <c r="BA122" s="139"/>
      <c r="BB122" s="139"/>
      <c r="BC122" s="530"/>
      <c r="BD122" s="151"/>
      <c r="BE122" s="147"/>
      <c r="BF122" s="196">
        <f t="shared" si="23"/>
        <v>0</v>
      </c>
      <c r="BG122" s="149">
        <f t="shared" si="24"/>
        <v>0</v>
      </c>
      <c r="BH122" s="148"/>
      <c r="BI122" s="149"/>
      <c r="BJ122" s="123"/>
      <c r="BK122" s="123"/>
      <c r="BL122" s="123"/>
      <c r="BM122" s="122"/>
      <c r="BN122" s="152"/>
      <c r="BO122" s="201">
        <f t="shared" si="25"/>
        <v>0</v>
      </c>
      <c r="BP122" s="158"/>
      <c r="BQ122" s="159"/>
      <c r="BR122" s="196"/>
      <c r="BS122" s="149"/>
      <c r="BT122" s="148"/>
      <c r="BU122" s="149"/>
      <c r="BV122" s="160"/>
      <c r="BW122" s="161"/>
      <c r="BX122" s="196"/>
      <c r="BY122" s="149"/>
      <c r="BZ122" s="148"/>
      <c r="CA122" s="149"/>
      <c r="CB122" s="149"/>
      <c r="CC122" s="149"/>
      <c r="CD122" s="149"/>
    </row>
    <row r="123" spans="1:82" ht="18.5" x14ac:dyDescent="0.45">
      <c r="A123" s="145"/>
      <c r="B123" s="162"/>
      <c r="C123" s="122"/>
      <c r="D123" s="96" t="str">
        <f t="shared" si="20"/>
        <v/>
      </c>
      <c r="E123" s="506"/>
      <c r="F123" s="146"/>
      <c r="G123" s="146"/>
      <c r="H123" s="130"/>
      <c r="I123" s="296"/>
      <c r="J123" s="181"/>
      <c r="K123" s="217"/>
      <c r="L123" s="529"/>
      <c r="M123" s="529"/>
      <c r="N123" s="139"/>
      <c r="O123" s="308"/>
      <c r="P123" s="308"/>
      <c r="Q123" s="308"/>
      <c r="R123" s="308"/>
      <c r="S123" s="308"/>
      <c r="T123" s="308">
        <f t="shared" si="16"/>
        <v>0</v>
      </c>
      <c r="U123" s="308">
        <f t="shared" si="21"/>
        <v>0</v>
      </c>
      <c r="V123" s="308">
        <v>0</v>
      </c>
      <c r="W123" s="308"/>
      <c r="X123" s="308"/>
      <c r="Y123" s="308"/>
      <c r="Z123" s="308"/>
      <c r="AA123" s="308"/>
      <c r="AB123" s="308"/>
      <c r="AC123" s="200"/>
      <c r="AD123" s="139"/>
      <c r="AE123" s="162"/>
      <c r="AF123" s="139"/>
      <c r="AG123" s="162"/>
      <c r="AH123" s="122"/>
      <c r="AI123" s="122"/>
      <c r="AJ123" s="122"/>
      <c r="AK123" s="122"/>
      <c r="AL123" s="164">
        <f t="shared" si="22"/>
        <v>0</v>
      </c>
      <c r="AM123" s="122"/>
      <c r="AN123" s="122"/>
      <c r="AO123" s="147"/>
      <c r="AP123" s="158"/>
      <c r="AQ123" s="310">
        <f t="shared" si="17"/>
        <v>0</v>
      </c>
      <c r="AR123" s="196" t="str">
        <f>IFERROR(IF(OR(AP123=338,AP123=340,AP123=341,AP123=342,AP123="342A",AP123="342B"),PorcenRet(AP123,AT123,AU123),INDEX(PORCENTAJEBUSCAR,MATCH(AP123,CódigoRET,0),4)*1),"")</f>
        <v/>
      </c>
      <c r="AS123" s="149">
        <f t="shared" si="19"/>
        <v>0</v>
      </c>
      <c r="AT123" s="148"/>
      <c r="AU123" s="149"/>
      <c r="AV123" s="191"/>
      <c r="AW123" s="183"/>
      <c r="AX123" s="162"/>
      <c r="AY123" s="150"/>
      <c r="AZ123" s="150"/>
      <c r="BA123" s="139"/>
      <c r="BB123" s="139"/>
      <c r="BC123" s="530"/>
      <c r="BD123" s="151"/>
      <c r="BE123" s="147"/>
      <c r="BF123" s="196">
        <f t="shared" si="23"/>
        <v>0</v>
      </c>
      <c r="BG123" s="149">
        <f t="shared" si="24"/>
        <v>0</v>
      </c>
      <c r="BH123" s="148"/>
      <c r="BI123" s="149"/>
      <c r="BJ123" s="123"/>
      <c r="BK123" s="123"/>
      <c r="BL123" s="123"/>
      <c r="BM123" s="122"/>
      <c r="BN123" s="152"/>
      <c r="BO123" s="201">
        <f t="shared" si="25"/>
        <v>0</v>
      </c>
      <c r="BP123" s="158"/>
      <c r="BQ123" s="159"/>
      <c r="BR123" s="196"/>
      <c r="BS123" s="149"/>
      <c r="BT123" s="148"/>
      <c r="BU123" s="149"/>
      <c r="BV123" s="160"/>
      <c r="BW123" s="161"/>
      <c r="BX123" s="196"/>
      <c r="BY123" s="149"/>
      <c r="BZ123" s="148"/>
      <c r="CA123" s="149"/>
      <c r="CB123" s="149"/>
      <c r="CC123" s="149"/>
      <c r="CD123" s="149"/>
    </row>
    <row r="124" spans="1:82" ht="18.5" x14ac:dyDescent="0.45">
      <c r="A124" s="145"/>
      <c r="B124" s="162"/>
      <c r="C124" s="122"/>
      <c r="D124" s="96" t="str">
        <f t="shared" si="20"/>
        <v/>
      </c>
      <c r="E124" s="506"/>
      <c r="F124" s="146"/>
      <c r="G124" s="146"/>
      <c r="H124" s="130"/>
      <c r="I124" s="296"/>
      <c r="J124" s="181"/>
      <c r="K124" s="217"/>
      <c r="L124" s="529"/>
      <c r="M124" s="529"/>
      <c r="N124" s="139"/>
      <c r="O124" s="308"/>
      <c r="P124" s="308"/>
      <c r="Q124" s="308"/>
      <c r="R124" s="308"/>
      <c r="S124" s="308"/>
      <c r="T124" s="308">
        <f t="shared" si="16"/>
        <v>0</v>
      </c>
      <c r="U124" s="308">
        <f t="shared" si="21"/>
        <v>0</v>
      </c>
      <c r="V124" s="308">
        <v>0</v>
      </c>
      <c r="W124" s="308"/>
      <c r="X124" s="308"/>
      <c r="Y124" s="308"/>
      <c r="Z124" s="308"/>
      <c r="AA124" s="308"/>
      <c r="AB124" s="308"/>
      <c r="AC124" s="200"/>
      <c r="AD124" s="139"/>
      <c r="AE124" s="162"/>
      <c r="AF124" s="139"/>
      <c r="AG124" s="162"/>
      <c r="AH124" s="122"/>
      <c r="AI124" s="122"/>
      <c r="AJ124" s="122"/>
      <c r="AK124" s="122"/>
      <c r="AL124" s="164">
        <f t="shared" si="22"/>
        <v>0</v>
      </c>
      <c r="AM124" s="122"/>
      <c r="AN124" s="122"/>
      <c r="AO124" s="147"/>
      <c r="AP124" s="158"/>
      <c r="AQ124" s="310">
        <f t="shared" si="17"/>
        <v>0</v>
      </c>
      <c r="AR124" s="196" t="str">
        <f>IFERROR(IF(OR(AP124=338,AP124=340,AP124=341,AP124=342,AP124="342A",AP124="342B"),PorcenRet(AP124,AT124,AU124),INDEX(PORCENTAJEBUSCAR,MATCH(AP124,CódigoRET,0),4)*1),"")</f>
        <v/>
      </c>
      <c r="AS124" s="149">
        <f t="shared" si="19"/>
        <v>0</v>
      </c>
      <c r="AT124" s="148"/>
      <c r="AU124" s="149"/>
      <c r="AV124" s="191"/>
      <c r="AW124" s="183"/>
      <c r="AX124" s="162"/>
      <c r="AY124" s="150"/>
      <c r="AZ124" s="150"/>
      <c r="BA124" s="139"/>
      <c r="BB124" s="139"/>
      <c r="BC124" s="530"/>
      <c r="BD124" s="151"/>
      <c r="BE124" s="147"/>
      <c r="BF124" s="196">
        <f t="shared" si="23"/>
        <v>0</v>
      </c>
      <c r="BG124" s="149">
        <f t="shared" si="24"/>
        <v>0</v>
      </c>
      <c r="BH124" s="148"/>
      <c r="BI124" s="149"/>
      <c r="BJ124" s="123"/>
      <c r="BK124" s="123"/>
      <c r="BL124" s="123"/>
      <c r="BM124" s="122"/>
      <c r="BN124" s="152"/>
      <c r="BO124" s="201">
        <f t="shared" si="25"/>
        <v>0</v>
      </c>
      <c r="BP124" s="158"/>
      <c r="BQ124" s="159"/>
      <c r="BR124" s="196"/>
      <c r="BS124" s="149"/>
      <c r="BT124" s="148"/>
      <c r="BU124" s="149"/>
      <c r="BV124" s="160"/>
      <c r="BW124" s="161"/>
      <c r="BX124" s="196"/>
      <c r="BY124" s="149"/>
      <c r="BZ124" s="148"/>
      <c r="CA124" s="149"/>
      <c r="CB124" s="149"/>
      <c r="CC124" s="149"/>
      <c r="CD124" s="149"/>
    </row>
    <row r="125" spans="1:82" ht="18.5" x14ac:dyDescent="0.45">
      <c r="A125" s="145"/>
      <c r="B125" s="162"/>
      <c r="C125" s="122"/>
      <c r="D125" s="96" t="str">
        <f t="shared" si="20"/>
        <v/>
      </c>
      <c r="E125" s="506"/>
      <c r="F125" s="146"/>
      <c r="G125" s="146"/>
      <c r="H125" s="130"/>
      <c r="I125" s="296"/>
      <c r="J125" s="181"/>
      <c r="K125" s="217"/>
      <c r="L125" s="529"/>
      <c r="M125" s="529"/>
      <c r="N125" s="139"/>
      <c r="O125" s="308"/>
      <c r="P125" s="308"/>
      <c r="Q125" s="308"/>
      <c r="R125" s="308"/>
      <c r="S125" s="308"/>
      <c r="T125" s="308">
        <f t="shared" si="16"/>
        <v>0</v>
      </c>
      <c r="U125" s="308">
        <f t="shared" si="21"/>
        <v>0</v>
      </c>
      <c r="V125" s="308">
        <v>0</v>
      </c>
      <c r="W125" s="308"/>
      <c r="X125" s="308"/>
      <c r="Y125" s="308"/>
      <c r="Z125" s="308"/>
      <c r="AA125" s="308"/>
      <c r="AB125" s="308"/>
      <c r="AC125" s="200"/>
      <c r="AD125" s="139"/>
      <c r="AE125" s="162"/>
      <c r="AF125" s="139"/>
      <c r="AG125" s="162"/>
      <c r="AH125" s="122"/>
      <c r="AI125" s="122"/>
      <c r="AJ125" s="122"/>
      <c r="AK125" s="122"/>
      <c r="AL125" s="164">
        <f t="shared" si="22"/>
        <v>0</v>
      </c>
      <c r="AM125" s="122"/>
      <c r="AN125" s="122"/>
      <c r="AO125" s="147"/>
      <c r="AP125" s="158"/>
      <c r="AQ125" s="310">
        <f t="shared" si="17"/>
        <v>0</v>
      </c>
      <c r="AR125" s="196" t="str">
        <f>IFERROR(IF(OR(AP125=338,AP125=340,AP125=341,AP125=342,AP125="342A",AP125="342B"),PorcenRet(AP125,AT125,AU125),INDEX(PORCENTAJEBUSCAR,MATCH(AP125,CódigoRET,0),4)*1),"")</f>
        <v/>
      </c>
      <c r="AS125" s="149">
        <f t="shared" si="19"/>
        <v>0</v>
      </c>
      <c r="AT125" s="148"/>
      <c r="AU125" s="149"/>
      <c r="AV125" s="191"/>
      <c r="AW125" s="183"/>
      <c r="AX125" s="162"/>
      <c r="AY125" s="150"/>
      <c r="AZ125" s="150"/>
      <c r="BA125" s="139"/>
      <c r="BB125" s="139"/>
      <c r="BC125" s="530"/>
      <c r="BD125" s="151"/>
      <c r="BE125" s="147"/>
      <c r="BF125" s="196">
        <f t="shared" si="23"/>
        <v>0</v>
      </c>
      <c r="BG125" s="149">
        <f t="shared" si="24"/>
        <v>0</v>
      </c>
      <c r="BH125" s="148"/>
      <c r="BI125" s="149"/>
      <c r="BJ125" s="123"/>
      <c r="BK125" s="123"/>
      <c r="BL125" s="123"/>
      <c r="BM125" s="122"/>
      <c r="BN125" s="152"/>
      <c r="BO125" s="201">
        <f t="shared" si="25"/>
        <v>0</v>
      </c>
      <c r="BP125" s="158"/>
      <c r="BQ125" s="159"/>
      <c r="BR125" s="196"/>
      <c r="BS125" s="149"/>
      <c r="BT125" s="148"/>
      <c r="BU125" s="149"/>
      <c r="BV125" s="160"/>
      <c r="BW125" s="161"/>
      <c r="BX125" s="196"/>
      <c r="BY125" s="149"/>
      <c r="BZ125" s="148"/>
      <c r="CA125" s="149"/>
      <c r="CB125" s="149"/>
      <c r="CC125" s="149"/>
      <c r="CD125" s="149"/>
    </row>
    <row r="126" spans="1:82" ht="18.5" x14ac:dyDescent="0.45">
      <c r="A126" s="145"/>
      <c r="B126" s="162"/>
      <c r="C126" s="122"/>
      <c r="D126" s="96" t="str">
        <f t="shared" si="20"/>
        <v/>
      </c>
      <c r="E126" s="506"/>
      <c r="F126" s="146"/>
      <c r="G126" s="146"/>
      <c r="H126" s="130"/>
      <c r="I126" s="296"/>
      <c r="J126" s="181"/>
      <c r="K126" s="217"/>
      <c r="L126" s="529"/>
      <c r="M126" s="529"/>
      <c r="N126" s="139"/>
      <c r="O126" s="308"/>
      <c r="P126" s="308"/>
      <c r="Q126" s="308"/>
      <c r="R126" s="308"/>
      <c r="S126" s="308"/>
      <c r="T126" s="308">
        <f t="shared" si="16"/>
        <v>0</v>
      </c>
      <c r="U126" s="308">
        <f t="shared" si="21"/>
        <v>0</v>
      </c>
      <c r="V126" s="308">
        <v>0</v>
      </c>
      <c r="W126" s="308"/>
      <c r="X126" s="308"/>
      <c r="Y126" s="308"/>
      <c r="Z126" s="308"/>
      <c r="AA126" s="308"/>
      <c r="AB126" s="308"/>
      <c r="AC126" s="200"/>
      <c r="AD126" s="139"/>
      <c r="AE126" s="162"/>
      <c r="AF126" s="139"/>
      <c r="AG126" s="162"/>
      <c r="AH126" s="122"/>
      <c r="AI126" s="122"/>
      <c r="AJ126" s="122"/>
      <c r="AK126" s="122"/>
      <c r="AL126" s="164">
        <f t="shared" si="22"/>
        <v>0</v>
      </c>
      <c r="AM126" s="122"/>
      <c r="AN126" s="122"/>
      <c r="AO126" s="147"/>
      <c r="AP126" s="158"/>
      <c r="AQ126" s="310">
        <f t="shared" si="17"/>
        <v>0</v>
      </c>
      <c r="AR126" s="196" t="str">
        <f>IFERROR(IF(OR(AP126=338,AP126=340,AP126=341,AP126=342,AP126="342A",AP126="342B"),PorcenRet(AP126,AT126,AU126),INDEX(PORCENTAJEBUSCAR,MATCH(AP126,CódigoRET,0),4)*1),"")</f>
        <v/>
      </c>
      <c r="AS126" s="149">
        <f t="shared" si="19"/>
        <v>0</v>
      </c>
      <c r="AT126" s="148"/>
      <c r="AU126" s="149"/>
      <c r="AV126" s="191"/>
      <c r="AW126" s="183"/>
      <c r="AX126" s="162"/>
      <c r="AY126" s="150"/>
      <c r="AZ126" s="150"/>
      <c r="BA126" s="139"/>
      <c r="BB126" s="139"/>
      <c r="BC126" s="530"/>
      <c r="BD126" s="151"/>
      <c r="BE126" s="147"/>
      <c r="BF126" s="196">
        <f t="shared" si="23"/>
        <v>0</v>
      </c>
      <c r="BG126" s="149">
        <f t="shared" si="24"/>
        <v>0</v>
      </c>
      <c r="BH126" s="148"/>
      <c r="BI126" s="149"/>
      <c r="BJ126" s="123"/>
      <c r="BK126" s="123"/>
      <c r="BL126" s="123"/>
      <c r="BM126" s="122"/>
      <c r="BN126" s="152"/>
      <c r="BO126" s="201">
        <f t="shared" si="25"/>
        <v>0</v>
      </c>
      <c r="BP126" s="158"/>
      <c r="BQ126" s="159"/>
      <c r="BR126" s="196"/>
      <c r="BS126" s="149"/>
      <c r="BT126" s="148"/>
      <c r="BU126" s="149"/>
      <c r="BV126" s="160"/>
      <c r="BW126" s="161"/>
      <c r="BX126" s="196"/>
      <c r="BY126" s="149"/>
      <c r="BZ126" s="148"/>
      <c r="CA126" s="149"/>
      <c r="CB126" s="149"/>
      <c r="CC126" s="149"/>
      <c r="CD126" s="149"/>
    </row>
    <row r="127" spans="1:82" ht="18.5" x14ac:dyDescent="0.45">
      <c r="A127" s="145"/>
      <c r="B127" s="162"/>
      <c r="C127" s="122"/>
      <c r="D127" s="96" t="str">
        <f t="shared" si="20"/>
        <v/>
      </c>
      <c r="E127" s="506"/>
      <c r="F127" s="146"/>
      <c r="G127" s="146"/>
      <c r="H127" s="130"/>
      <c r="I127" s="296"/>
      <c r="J127" s="181"/>
      <c r="K127" s="217"/>
      <c r="L127" s="529"/>
      <c r="M127" s="529"/>
      <c r="N127" s="139"/>
      <c r="O127" s="308"/>
      <c r="P127" s="308"/>
      <c r="Q127" s="308"/>
      <c r="R127" s="308"/>
      <c r="S127" s="308"/>
      <c r="T127" s="308">
        <f t="shared" si="16"/>
        <v>0</v>
      </c>
      <c r="U127" s="308">
        <f t="shared" si="21"/>
        <v>0</v>
      </c>
      <c r="V127" s="308">
        <v>0</v>
      </c>
      <c r="W127" s="308"/>
      <c r="X127" s="308"/>
      <c r="Y127" s="308"/>
      <c r="Z127" s="308"/>
      <c r="AA127" s="308"/>
      <c r="AB127" s="308"/>
      <c r="AC127" s="200"/>
      <c r="AD127" s="139"/>
      <c r="AE127" s="162"/>
      <c r="AF127" s="139"/>
      <c r="AG127" s="162"/>
      <c r="AH127" s="122"/>
      <c r="AI127" s="122"/>
      <c r="AJ127" s="122"/>
      <c r="AK127" s="122"/>
      <c r="AL127" s="164">
        <f t="shared" si="22"/>
        <v>0</v>
      </c>
      <c r="AM127" s="122"/>
      <c r="AN127" s="122"/>
      <c r="AO127" s="147"/>
      <c r="AP127" s="158"/>
      <c r="AQ127" s="310">
        <f t="shared" si="17"/>
        <v>0</v>
      </c>
      <c r="AR127" s="196" t="str">
        <f>IFERROR(IF(OR(AP127=338,AP127=340,AP127=341,AP127=342,AP127="342A",AP127="342B"),PorcenRet(AP127,AT127,AU127),INDEX(PORCENTAJEBUSCAR,MATCH(AP127,CódigoRET,0),4)*1),"")</f>
        <v/>
      </c>
      <c r="AS127" s="149">
        <f t="shared" si="19"/>
        <v>0</v>
      </c>
      <c r="AT127" s="148"/>
      <c r="AU127" s="149"/>
      <c r="AV127" s="191"/>
      <c r="AW127" s="183"/>
      <c r="AX127" s="162"/>
      <c r="AY127" s="150"/>
      <c r="AZ127" s="150"/>
      <c r="BA127" s="139"/>
      <c r="BB127" s="139"/>
      <c r="BC127" s="530"/>
      <c r="BD127" s="151"/>
      <c r="BE127" s="147"/>
      <c r="BF127" s="196">
        <f t="shared" si="23"/>
        <v>0</v>
      </c>
      <c r="BG127" s="149">
        <f t="shared" si="24"/>
        <v>0</v>
      </c>
      <c r="BH127" s="148"/>
      <c r="BI127" s="149"/>
      <c r="BJ127" s="123"/>
      <c r="BK127" s="123"/>
      <c r="BL127" s="123"/>
      <c r="BM127" s="122"/>
      <c r="BN127" s="152"/>
      <c r="BO127" s="201">
        <f t="shared" si="25"/>
        <v>0</v>
      </c>
      <c r="BP127" s="158"/>
      <c r="BQ127" s="159"/>
      <c r="BR127" s="196"/>
      <c r="BS127" s="149"/>
      <c r="BT127" s="148"/>
      <c r="BU127" s="149"/>
      <c r="BV127" s="160"/>
      <c r="BW127" s="161"/>
      <c r="BX127" s="196"/>
      <c r="BY127" s="149"/>
      <c r="BZ127" s="148"/>
      <c r="CA127" s="149"/>
      <c r="CB127" s="149"/>
      <c r="CC127" s="149"/>
      <c r="CD127" s="149"/>
    </row>
    <row r="128" spans="1:82" ht="18.5" x14ac:dyDescent="0.45">
      <c r="A128" s="145"/>
      <c r="B128" s="162"/>
      <c r="C128" s="122"/>
      <c r="D128" s="96" t="str">
        <f t="shared" si="20"/>
        <v/>
      </c>
      <c r="E128" s="506"/>
      <c r="F128" s="146"/>
      <c r="G128" s="146"/>
      <c r="H128" s="130"/>
      <c r="I128" s="296"/>
      <c r="J128" s="181"/>
      <c r="K128" s="217"/>
      <c r="L128" s="529"/>
      <c r="M128" s="529"/>
      <c r="N128" s="139"/>
      <c r="O128" s="308"/>
      <c r="P128" s="308"/>
      <c r="Q128" s="308"/>
      <c r="R128" s="308"/>
      <c r="S128" s="308"/>
      <c r="T128" s="308">
        <f t="shared" si="16"/>
        <v>0</v>
      </c>
      <c r="U128" s="308">
        <f t="shared" si="21"/>
        <v>0</v>
      </c>
      <c r="V128" s="308">
        <v>0</v>
      </c>
      <c r="W128" s="308"/>
      <c r="X128" s="308"/>
      <c r="Y128" s="308"/>
      <c r="Z128" s="308"/>
      <c r="AA128" s="308"/>
      <c r="AB128" s="308"/>
      <c r="AC128" s="200"/>
      <c r="AD128" s="139"/>
      <c r="AE128" s="162"/>
      <c r="AF128" s="139"/>
      <c r="AG128" s="162"/>
      <c r="AH128" s="122"/>
      <c r="AI128" s="122"/>
      <c r="AJ128" s="122"/>
      <c r="AK128" s="122"/>
      <c r="AL128" s="164">
        <f t="shared" si="22"/>
        <v>0</v>
      </c>
      <c r="AM128" s="122"/>
      <c r="AN128" s="122"/>
      <c r="AO128" s="147"/>
      <c r="AP128" s="158"/>
      <c r="AQ128" s="310">
        <f t="shared" si="17"/>
        <v>0</v>
      </c>
      <c r="AR128" s="196" t="str">
        <f>IFERROR(IF(OR(AP128=338,AP128=340,AP128=341,AP128=342,AP128="342A",AP128="342B"),PorcenRet(AP128,AT128,AU128),INDEX(PORCENTAJEBUSCAR,MATCH(AP128,CódigoRET,0),4)*1),"")</f>
        <v/>
      </c>
      <c r="AS128" s="149">
        <f t="shared" si="19"/>
        <v>0</v>
      </c>
      <c r="AT128" s="148"/>
      <c r="AU128" s="149"/>
      <c r="AV128" s="191"/>
      <c r="AW128" s="183"/>
      <c r="AX128" s="162"/>
      <c r="AY128" s="150"/>
      <c r="AZ128" s="150"/>
      <c r="BA128" s="139"/>
      <c r="BB128" s="139"/>
      <c r="BC128" s="530"/>
      <c r="BD128" s="151"/>
      <c r="BE128" s="147"/>
      <c r="BF128" s="196">
        <f t="shared" si="23"/>
        <v>0</v>
      </c>
      <c r="BG128" s="149">
        <f t="shared" si="24"/>
        <v>0</v>
      </c>
      <c r="BH128" s="148"/>
      <c r="BI128" s="149"/>
      <c r="BJ128" s="123"/>
      <c r="BK128" s="123"/>
      <c r="BL128" s="123"/>
      <c r="BM128" s="122"/>
      <c r="BN128" s="152"/>
      <c r="BO128" s="201">
        <f t="shared" si="25"/>
        <v>0</v>
      </c>
      <c r="BP128" s="158"/>
      <c r="BQ128" s="159"/>
      <c r="BR128" s="196"/>
      <c r="BS128" s="149"/>
      <c r="BT128" s="148"/>
      <c r="BU128" s="149"/>
      <c r="BV128" s="160"/>
      <c r="BW128" s="161"/>
      <c r="BX128" s="196"/>
      <c r="BY128" s="149"/>
      <c r="BZ128" s="148"/>
      <c r="CA128" s="149"/>
      <c r="CB128" s="149"/>
      <c r="CC128" s="149"/>
      <c r="CD128" s="149"/>
    </row>
    <row r="129" spans="1:82" ht="18.5" x14ac:dyDescent="0.45">
      <c r="A129" s="145"/>
      <c r="B129" s="162"/>
      <c r="C129" s="122"/>
      <c r="D129" s="96" t="str">
        <f t="shared" si="20"/>
        <v/>
      </c>
      <c r="E129" s="506"/>
      <c r="F129" s="146"/>
      <c r="G129" s="146"/>
      <c r="H129" s="130"/>
      <c r="I129" s="296"/>
      <c r="J129" s="181"/>
      <c r="K129" s="217"/>
      <c r="L129" s="529"/>
      <c r="M129" s="529"/>
      <c r="N129" s="139"/>
      <c r="O129" s="308"/>
      <c r="P129" s="308"/>
      <c r="Q129" s="308"/>
      <c r="R129" s="308"/>
      <c r="S129" s="308"/>
      <c r="T129" s="308">
        <f t="shared" si="16"/>
        <v>0</v>
      </c>
      <c r="U129" s="308">
        <f t="shared" si="21"/>
        <v>0</v>
      </c>
      <c r="V129" s="308">
        <v>0</v>
      </c>
      <c r="W129" s="308"/>
      <c r="X129" s="308"/>
      <c r="Y129" s="308"/>
      <c r="Z129" s="308"/>
      <c r="AA129" s="308"/>
      <c r="AB129" s="308"/>
      <c r="AC129" s="200"/>
      <c r="AD129" s="139"/>
      <c r="AE129" s="162"/>
      <c r="AF129" s="139"/>
      <c r="AG129" s="162"/>
      <c r="AH129" s="122"/>
      <c r="AI129" s="122"/>
      <c r="AJ129" s="122"/>
      <c r="AK129" s="122"/>
      <c r="AL129" s="164">
        <f t="shared" si="22"/>
        <v>0</v>
      </c>
      <c r="AM129" s="122"/>
      <c r="AN129" s="122"/>
      <c r="AO129" s="147"/>
      <c r="AP129" s="158"/>
      <c r="AQ129" s="310">
        <f t="shared" si="17"/>
        <v>0</v>
      </c>
      <c r="AR129" s="196" t="str">
        <f>IFERROR(IF(OR(AP129=338,AP129=340,AP129=341,AP129=342,AP129="342A",AP129="342B"),PorcenRet(AP129,AT129,AU129),INDEX(PORCENTAJEBUSCAR,MATCH(AP129,CódigoRET,0),4)*1),"")</f>
        <v/>
      </c>
      <c r="AS129" s="149">
        <f t="shared" si="19"/>
        <v>0</v>
      </c>
      <c r="AT129" s="148"/>
      <c r="AU129" s="149"/>
      <c r="AV129" s="191"/>
      <c r="AW129" s="183"/>
      <c r="AX129" s="162"/>
      <c r="AY129" s="150"/>
      <c r="AZ129" s="150"/>
      <c r="BA129" s="139"/>
      <c r="BB129" s="139"/>
      <c r="BC129" s="530"/>
      <c r="BD129" s="151"/>
      <c r="BE129" s="147"/>
      <c r="BF129" s="196">
        <f t="shared" si="23"/>
        <v>0</v>
      </c>
      <c r="BG129" s="149">
        <f t="shared" si="24"/>
        <v>0</v>
      </c>
      <c r="BH129" s="148"/>
      <c r="BI129" s="149"/>
      <c r="BJ129" s="123"/>
      <c r="BK129" s="123"/>
      <c r="BL129" s="123"/>
      <c r="BM129" s="122"/>
      <c r="BN129" s="152"/>
      <c r="BO129" s="201">
        <f t="shared" si="25"/>
        <v>0</v>
      </c>
      <c r="BP129" s="158"/>
      <c r="BQ129" s="159"/>
      <c r="BR129" s="196"/>
      <c r="BS129" s="149"/>
      <c r="BT129" s="148"/>
      <c r="BU129" s="149"/>
      <c r="BV129" s="160"/>
      <c r="BW129" s="161"/>
      <c r="BX129" s="196"/>
      <c r="BY129" s="149"/>
      <c r="BZ129" s="148"/>
      <c r="CA129" s="149"/>
      <c r="CB129" s="149"/>
      <c r="CC129" s="149"/>
      <c r="CD129" s="149"/>
    </row>
    <row r="130" spans="1:82" ht="18.5" x14ac:dyDescent="0.45">
      <c r="A130" s="145"/>
      <c r="B130" s="162"/>
      <c r="C130" s="122"/>
      <c r="D130" s="96" t="str">
        <f t="shared" si="20"/>
        <v/>
      </c>
      <c r="E130" s="506"/>
      <c r="F130" s="146"/>
      <c r="G130" s="146"/>
      <c r="H130" s="130"/>
      <c r="I130" s="296"/>
      <c r="J130" s="181"/>
      <c r="K130" s="217"/>
      <c r="L130" s="529"/>
      <c r="M130" s="529"/>
      <c r="N130" s="139"/>
      <c r="O130" s="308"/>
      <c r="P130" s="308"/>
      <c r="Q130" s="308"/>
      <c r="R130" s="308"/>
      <c r="S130" s="308"/>
      <c r="T130" s="308">
        <f t="shared" ref="T130:T193" si="26">+Q130*0.12</f>
        <v>0</v>
      </c>
      <c r="U130" s="308">
        <f t="shared" si="21"/>
        <v>0</v>
      </c>
      <c r="V130" s="308">
        <v>0</v>
      </c>
      <c r="W130" s="308"/>
      <c r="X130" s="308"/>
      <c r="Y130" s="308"/>
      <c r="Z130" s="308"/>
      <c r="AA130" s="308"/>
      <c r="AB130" s="308"/>
      <c r="AC130" s="200"/>
      <c r="AD130" s="139"/>
      <c r="AE130" s="162"/>
      <c r="AF130" s="139"/>
      <c r="AG130" s="162"/>
      <c r="AH130" s="122"/>
      <c r="AI130" s="122"/>
      <c r="AJ130" s="122"/>
      <c r="AK130" s="122"/>
      <c r="AL130" s="164">
        <f t="shared" si="22"/>
        <v>0</v>
      </c>
      <c r="AM130" s="122"/>
      <c r="AN130" s="122"/>
      <c r="AO130" s="147"/>
      <c r="AP130" s="158"/>
      <c r="AQ130" s="310">
        <f t="shared" ref="AQ130:AQ193" si="27">+P130+Q130+R130+S130-BE130-BQ130-BW130+O130</f>
        <v>0</v>
      </c>
      <c r="AR130" s="196" t="str">
        <f>IFERROR(IF(OR(AP130=338,AP130=340,AP130=341,AP130=342,AP130="342A",AP130="342B"),PorcenRet(AP130,AT130,AU130),INDEX(PORCENTAJEBUSCAR,MATCH(AP130,CódigoRET,0),4)*1),"")</f>
        <v/>
      </c>
      <c r="AS130" s="149">
        <f t="shared" si="19"/>
        <v>0</v>
      </c>
      <c r="AT130" s="148"/>
      <c r="AU130" s="149"/>
      <c r="AV130" s="191"/>
      <c r="AW130" s="183"/>
      <c r="AX130" s="162"/>
      <c r="AY130" s="150"/>
      <c r="AZ130" s="150"/>
      <c r="BA130" s="139"/>
      <c r="BB130" s="139"/>
      <c r="BC130" s="530"/>
      <c r="BD130" s="151"/>
      <c r="BE130" s="147"/>
      <c r="BF130" s="196">
        <f t="shared" si="23"/>
        <v>0</v>
      </c>
      <c r="BG130" s="149">
        <f t="shared" si="24"/>
        <v>0</v>
      </c>
      <c r="BH130" s="148"/>
      <c r="BI130" s="149"/>
      <c r="BJ130" s="123"/>
      <c r="BK130" s="123"/>
      <c r="BL130" s="123"/>
      <c r="BM130" s="122"/>
      <c r="BN130" s="152"/>
      <c r="BO130" s="201">
        <f t="shared" si="25"/>
        <v>0</v>
      </c>
      <c r="BP130" s="158"/>
      <c r="BQ130" s="159"/>
      <c r="BR130" s="196"/>
      <c r="BS130" s="149"/>
      <c r="BT130" s="148"/>
      <c r="BU130" s="149"/>
      <c r="BV130" s="160"/>
      <c r="BW130" s="161"/>
      <c r="BX130" s="196"/>
      <c r="BY130" s="149"/>
      <c r="BZ130" s="148"/>
      <c r="CA130" s="149"/>
      <c r="CB130" s="149"/>
      <c r="CC130" s="149"/>
      <c r="CD130" s="149"/>
    </row>
    <row r="131" spans="1:82" ht="18.5" x14ac:dyDescent="0.45">
      <c r="A131" s="145"/>
      <c r="B131" s="162"/>
      <c r="C131" s="122"/>
      <c r="D131" s="96" t="str">
        <f t="shared" si="20"/>
        <v/>
      </c>
      <c r="E131" s="506"/>
      <c r="F131" s="146"/>
      <c r="G131" s="146"/>
      <c r="H131" s="130"/>
      <c r="I131" s="296"/>
      <c r="J131" s="181"/>
      <c r="K131" s="217"/>
      <c r="L131" s="529"/>
      <c r="M131" s="529"/>
      <c r="N131" s="139"/>
      <c r="O131" s="308"/>
      <c r="P131" s="308"/>
      <c r="Q131" s="308"/>
      <c r="R131" s="308"/>
      <c r="S131" s="308"/>
      <c r="T131" s="308">
        <f t="shared" si="26"/>
        <v>0</v>
      </c>
      <c r="U131" s="308">
        <f t="shared" si="21"/>
        <v>0</v>
      </c>
      <c r="V131" s="308">
        <v>0</v>
      </c>
      <c r="W131" s="308"/>
      <c r="X131" s="308"/>
      <c r="Y131" s="308"/>
      <c r="Z131" s="308"/>
      <c r="AA131" s="308"/>
      <c r="AB131" s="308"/>
      <c r="AC131" s="200"/>
      <c r="AD131" s="139"/>
      <c r="AE131" s="162"/>
      <c r="AF131" s="139"/>
      <c r="AG131" s="162"/>
      <c r="AH131" s="122"/>
      <c r="AI131" s="122"/>
      <c r="AJ131" s="122"/>
      <c r="AK131" s="122"/>
      <c r="AL131" s="164">
        <f t="shared" si="22"/>
        <v>0</v>
      </c>
      <c r="AM131" s="122"/>
      <c r="AN131" s="122"/>
      <c r="AO131" s="147"/>
      <c r="AP131" s="158"/>
      <c r="AQ131" s="310">
        <f t="shared" si="27"/>
        <v>0</v>
      </c>
      <c r="AR131" s="196" t="str">
        <f>IFERROR(IF(OR(AP131=338,AP131=340,AP131=341,AP131=342,AP131="342A",AP131="342B"),PorcenRet(AP131,AT131,AU131),INDEX(PORCENTAJEBUSCAR,MATCH(AP131,CódigoRET,0),4)*1),"")</f>
        <v/>
      </c>
      <c r="AS131" s="149">
        <f t="shared" ref="AS131:AS194" si="28">IF(AP131="",0,AQ131*(ROUND(AR131,2)/100))</f>
        <v>0</v>
      </c>
      <c r="AT131" s="148"/>
      <c r="AU131" s="149"/>
      <c r="AV131" s="191"/>
      <c r="AW131" s="183"/>
      <c r="AX131" s="162"/>
      <c r="AY131" s="150"/>
      <c r="AZ131" s="150"/>
      <c r="BA131" s="139"/>
      <c r="BB131" s="139"/>
      <c r="BC131" s="530"/>
      <c r="BD131" s="151"/>
      <c r="BE131" s="147"/>
      <c r="BF131" s="196">
        <f t="shared" si="23"/>
        <v>0</v>
      </c>
      <c r="BG131" s="149">
        <f t="shared" si="24"/>
        <v>0</v>
      </c>
      <c r="BH131" s="148"/>
      <c r="BI131" s="149"/>
      <c r="BJ131" s="123"/>
      <c r="BK131" s="123"/>
      <c r="BL131" s="123"/>
      <c r="BM131" s="122"/>
      <c r="BN131" s="152"/>
      <c r="BO131" s="201">
        <f t="shared" si="25"/>
        <v>0</v>
      </c>
      <c r="BP131" s="158"/>
      <c r="BQ131" s="159"/>
      <c r="BR131" s="196"/>
      <c r="BS131" s="149"/>
      <c r="BT131" s="148"/>
      <c r="BU131" s="149"/>
      <c r="BV131" s="160"/>
      <c r="BW131" s="161"/>
      <c r="BX131" s="196"/>
      <c r="BY131" s="149"/>
      <c r="BZ131" s="148"/>
      <c r="CA131" s="149"/>
      <c r="CB131" s="149"/>
      <c r="CC131" s="149"/>
      <c r="CD131" s="149"/>
    </row>
    <row r="132" spans="1:82" ht="18.5" x14ac:dyDescent="0.45">
      <c r="A132" s="145"/>
      <c r="B132" s="162"/>
      <c r="C132" s="122"/>
      <c r="D132" s="96" t="str">
        <f t="shared" si="20"/>
        <v/>
      </c>
      <c r="E132" s="506"/>
      <c r="F132" s="146"/>
      <c r="G132" s="146"/>
      <c r="H132" s="130"/>
      <c r="I132" s="296"/>
      <c r="J132" s="181"/>
      <c r="K132" s="217"/>
      <c r="L132" s="529"/>
      <c r="M132" s="529"/>
      <c r="N132" s="139"/>
      <c r="O132" s="308"/>
      <c r="P132" s="308"/>
      <c r="Q132" s="308"/>
      <c r="R132" s="308"/>
      <c r="S132" s="308"/>
      <c r="T132" s="308">
        <f t="shared" si="26"/>
        <v>0</v>
      </c>
      <c r="U132" s="308">
        <f t="shared" si="21"/>
        <v>0</v>
      </c>
      <c r="V132" s="308">
        <v>0</v>
      </c>
      <c r="W132" s="308"/>
      <c r="X132" s="308"/>
      <c r="Y132" s="308"/>
      <c r="Z132" s="308"/>
      <c r="AA132" s="308"/>
      <c r="AB132" s="308"/>
      <c r="AC132" s="200"/>
      <c r="AD132" s="139"/>
      <c r="AE132" s="162"/>
      <c r="AF132" s="139"/>
      <c r="AG132" s="162"/>
      <c r="AH132" s="122"/>
      <c r="AI132" s="122"/>
      <c r="AJ132" s="122"/>
      <c r="AK132" s="122"/>
      <c r="AL132" s="164">
        <f t="shared" si="22"/>
        <v>0</v>
      </c>
      <c r="AM132" s="122"/>
      <c r="AN132" s="122"/>
      <c r="AO132" s="147"/>
      <c r="AP132" s="158"/>
      <c r="AQ132" s="310">
        <f t="shared" si="27"/>
        <v>0</v>
      </c>
      <c r="AR132" s="196" t="str">
        <f>IFERROR(IF(OR(AP132=338,AP132=340,AP132=341,AP132=342,AP132="342A",AP132="342B"),PorcenRet(AP132,AT132,AU132),INDEX(PORCENTAJEBUSCAR,MATCH(AP132,CódigoRET,0),4)*1),"")</f>
        <v/>
      </c>
      <c r="AS132" s="149">
        <f t="shared" si="28"/>
        <v>0</v>
      </c>
      <c r="AT132" s="148"/>
      <c r="AU132" s="149"/>
      <c r="AV132" s="191"/>
      <c r="AW132" s="183"/>
      <c r="AX132" s="162"/>
      <c r="AY132" s="150"/>
      <c r="AZ132" s="150"/>
      <c r="BA132" s="139"/>
      <c r="BB132" s="139"/>
      <c r="BC132" s="530"/>
      <c r="BD132" s="151"/>
      <c r="BE132" s="147"/>
      <c r="BF132" s="196">
        <f t="shared" si="23"/>
        <v>0</v>
      </c>
      <c r="BG132" s="149">
        <f t="shared" si="24"/>
        <v>0</v>
      </c>
      <c r="BH132" s="148"/>
      <c r="BI132" s="149"/>
      <c r="BJ132" s="123"/>
      <c r="BK132" s="123"/>
      <c r="BL132" s="123"/>
      <c r="BM132" s="122"/>
      <c r="BN132" s="152"/>
      <c r="BO132" s="201">
        <f t="shared" si="25"/>
        <v>0</v>
      </c>
      <c r="BP132" s="158"/>
      <c r="BQ132" s="159"/>
      <c r="BR132" s="196"/>
      <c r="BS132" s="149"/>
      <c r="BT132" s="148"/>
      <c r="BU132" s="149"/>
      <c r="BV132" s="160"/>
      <c r="BW132" s="161"/>
      <c r="BX132" s="196"/>
      <c r="BY132" s="149"/>
      <c r="BZ132" s="148"/>
      <c r="CA132" s="149"/>
      <c r="CB132" s="149"/>
      <c r="CC132" s="149"/>
      <c r="CD132" s="149"/>
    </row>
    <row r="133" spans="1:82" ht="18.5" x14ac:dyDescent="0.45">
      <c r="A133" s="145"/>
      <c r="B133" s="162"/>
      <c r="C133" s="122"/>
      <c r="D133" s="96" t="str">
        <f t="shared" si="20"/>
        <v/>
      </c>
      <c r="E133" s="506"/>
      <c r="F133" s="146"/>
      <c r="G133" s="146"/>
      <c r="H133" s="130"/>
      <c r="I133" s="296"/>
      <c r="J133" s="181"/>
      <c r="K133" s="217"/>
      <c r="L133" s="529"/>
      <c r="M133" s="529"/>
      <c r="N133" s="139"/>
      <c r="O133" s="308"/>
      <c r="P133" s="308"/>
      <c r="Q133" s="308"/>
      <c r="R133" s="308"/>
      <c r="S133" s="308"/>
      <c r="T133" s="308">
        <f t="shared" si="26"/>
        <v>0</v>
      </c>
      <c r="U133" s="308">
        <f t="shared" si="21"/>
        <v>0</v>
      </c>
      <c r="V133" s="308">
        <v>0</v>
      </c>
      <c r="W133" s="308"/>
      <c r="X133" s="308"/>
      <c r="Y133" s="308"/>
      <c r="Z133" s="308"/>
      <c r="AA133" s="308"/>
      <c r="AB133" s="308"/>
      <c r="AC133" s="200"/>
      <c r="AD133" s="139"/>
      <c r="AE133" s="162"/>
      <c r="AF133" s="139"/>
      <c r="AG133" s="162"/>
      <c r="AH133" s="122"/>
      <c r="AI133" s="122"/>
      <c r="AJ133" s="122"/>
      <c r="AK133" s="122"/>
      <c r="AL133" s="164">
        <f t="shared" si="22"/>
        <v>0</v>
      </c>
      <c r="AM133" s="122"/>
      <c r="AN133" s="122"/>
      <c r="AO133" s="147"/>
      <c r="AP133" s="158"/>
      <c r="AQ133" s="310">
        <f t="shared" si="27"/>
        <v>0</v>
      </c>
      <c r="AR133" s="196" t="str">
        <f>IFERROR(IF(OR(AP133=338,AP133=340,AP133=341,AP133=342,AP133="342A",AP133="342B"),PorcenRet(AP133,AT133,AU133),INDEX(PORCENTAJEBUSCAR,MATCH(AP133,CódigoRET,0),4)*1),"")</f>
        <v/>
      </c>
      <c r="AS133" s="149">
        <f t="shared" si="28"/>
        <v>0</v>
      </c>
      <c r="AT133" s="148"/>
      <c r="AU133" s="149"/>
      <c r="AV133" s="191"/>
      <c r="AW133" s="183"/>
      <c r="AX133" s="162"/>
      <c r="AY133" s="150"/>
      <c r="AZ133" s="150"/>
      <c r="BA133" s="139"/>
      <c r="BB133" s="139"/>
      <c r="BC133" s="530"/>
      <c r="BD133" s="151"/>
      <c r="BE133" s="147"/>
      <c r="BF133" s="196">
        <f t="shared" si="23"/>
        <v>0</v>
      </c>
      <c r="BG133" s="149">
        <f t="shared" si="24"/>
        <v>0</v>
      </c>
      <c r="BH133" s="148"/>
      <c r="BI133" s="149"/>
      <c r="BJ133" s="123"/>
      <c r="BK133" s="123"/>
      <c r="BL133" s="123"/>
      <c r="BM133" s="122"/>
      <c r="BN133" s="152"/>
      <c r="BO133" s="201">
        <f t="shared" si="25"/>
        <v>0</v>
      </c>
      <c r="BP133" s="158"/>
      <c r="BQ133" s="159"/>
      <c r="BR133" s="196"/>
      <c r="BS133" s="149"/>
      <c r="BT133" s="148"/>
      <c r="BU133" s="149"/>
      <c r="BV133" s="160"/>
      <c r="BW133" s="161"/>
      <c r="BX133" s="196"/>
      <c r="BY133" s="149"/>
      <c r="BZ133" s="148"/>
      <c r="CA133" s="149"/>
      <c r="CB133" s="149"/>
      <c r="CC133" s="149"/>
      <c r="CD133" s="149"/>
    </row>
    <row r="134" spans="1:82" ht="18.5" x14ac:dyDescent="0.45">
      <c r="A134" s="145"/>
      <c r="B134" s="162"/>
      <c r="C134" s="122"/>
      <c r="D134" s="96" t="str">
        <f t="shared" si="20"/>
        <v/>
      </c>
      <c r="E134" s="506"/>
      <c r="F134" s="146"/>
      <c r="G134" s="146"/>
      <c r="H134" s="130"/>
      <c r="I134" s="296"/>
      <c r="J134" s="181"/>
      <c r="K134" s="217"/>
      <c r="L134" s="529"/>
      <c r="M134" s="529"/>
      <c r="N134" s="139"/>
      <c r="O134" s="308"/>
      <c r="P134" s="308"/>
      <c r="Q134" s="308"/>
      <c r="R134" s="308"/>
      <c r="S134" s="308"/>
      <c r="T134" s="308">
        <f t="shared" si="26"/>
        <v>0</v>
      </c>
      <c r="U134" s="308">
        <f t="shared" si="21"/>
        <v>0</v>
      </c>
      <c r="V134" s="308">
        <v>0</v>
      </c>
      <c r="W134" s="308"/>
      <c r="X134" s="308"/>
      <c r="Y134" s="308"/>
      <c r="Z134" s="308"/>
      <c r="AA134" s="308"/>
      <c r="AB134" s="308"/>
      <c r="AC134" s="200"/>
      <c r="AD134" s="139"/>
      <c r="AE134" s="162"/>
      <c r="AF134" s="139"/>
      <c r="AG134" s="162"/>
      <c r="AH134" s="122"/>
      <c r="AI134" s="122"/>
      <c r="AJ134" s="122"/>
      <c r="AK134" s="122"/>
      <c r="AL134" s="164">
        <f t="shared" si="22"/>
        <v>0</v>
      </c>
      <c r="AM134" s="122"/>
      <c r="AN134" s="122"/>
      <c r="AO134" s="147"/>
      <c r="AP134" s="158"/>
      <c r="AQ134" s="310">
        <f t="shared" si="27"/>
        <v>0</v>
      </c>
      <c r="AR134" s="196" t="str">
        <f>IFERROR(IF(OR(AP134=338,AP134=340,AP134=341,AP134=342,AP134="342A",AP134="342B"),PorcenRet(AP134,AT134,AU134),INDEX(PORCENTAJEBUSCAR,MATCH(AP134,CódigoRET,0),4)*1),"")</f>
        <v/>
      </c>
      <c r="AS134" s="149">
        <f t="shared" si="28"/>
        <v>0</v>
      </c>
      <c r="AT134" s="148"/>
      <c r="AU134" s="149"/>
      <c r="AV134" s="191"/>
      <c r="AW134" s="183"/>
      <c r="AX134" s="162"/>
      <c r="AY134" s="150"/>
      <c r="AZ134" s="150"/>
      <c r="BA134" s="139"/>
      <c r="BB134" s="139"/>
      <c r="BC134" s="530"/>
      <c r="BD134" s="151"/>
      <c r="BE134" s="147"/>
      <c r="BF134" s="196">
        <f t="shared" si="23"/>
        <v>0</v>
      </c>
      <c r="BG134" s="149">
        <f t="shared" si="24"/>
        <v>0</v>
      </c>
      <c r="BH134" s="148"/>
      <c r="BI134" s="149"/>
      <c r="BJ134" s="123"/>
      <c r="BK134" s="123"/>
      <c r="BL134" s="123"/>
      <c r="BM134" s="122"/>
      <c r="BN134" s="152"/>
      <c r="BO134" s="201">
        <f t="shared" si="25"/>
        <v>0</v>
      </c>
      <c r="BP134" s="158"/>
      <c r="BQ134" s="159"/>
      <c r="BR134" s="196"/>
      <c r="BS134" s="149"/>
      <c r="BT134" s="148"/>
      <c r="BU134" s="149"/>
      <c r="BV134" s="160"/>
      <c r="BW134" s="161"/>
      <c r="BX134" s="196"/>
      <c r="BY134" s="149"/>
      <c r="BZ134" s="148"/>
      <c r="CA134" s="149"/>
      <c r="CB134" s="149"/>
      <c r="CC134" s="149"/>
      <c r="CD134" s="149"/>
    </row>
    <row r="135" spans="1:82" ht="18.5" x14ac:dyDescent="0.45">
      <c r="A135" s="145"/>
      <c r="B135" s="162"/>
      <c r="C135" s="122"/>
      <c r="D135" s="96" t="str">
        <f t="shared" si="20"/>
        <v/>
      </c>
      <c r="E135" s="506"/>
      <c r="F135" s="146"/>
      <c r="G135" s="146"/>
      <c r="H135" s="130"/>
      <c r="I135" s="296"/>
      <c r="J135" s="181"/>
      <c r="K135" s="217"/>
      <c r="L135" s="529"/>
      <c r="M135" s="529"/>
      <c r="N135" s="139"/>
      <c r="O135" s="308"/>
      <c r="P135" s="308"/>
      <c r="Q135" s="308"/>
      <c r="R135" s="308"/>
      <c r="S135" s="308"/>
      <c r="T135" s="308">
        <f t="shared" si="26"/>
        <v>0</v>
      </c>
      <c r="U135" s="308">
        <f t="shared" si="21"/>
        <v>0</v>
      </c>
      <c r="V135" s="308">
        <v>0</v>
      </c>
      <c r="W135" s="308"/>
      <c r="X135" s="308"/>
      <c r="Y135" s="308"/>
      <c r="Z135" s="308"/>
      <c r="AA135" s="308"/>
      <c r="AB135" s="308"/>
      <c r="AC135" s="200"/>
      <c r="AD135" s="139"/>
      <c r="AE135" s="162"/>
      <c r="AF135" s="139"/>
      <c r="AG135" s="162"/>
      <c r="AH135" s="122"/>
      <c r="AI135" s="122"/>
      <c r="AJ135" s="122"/>
      <c r="AK135" s="122"/>
      <c r="AL135" s="164">
        <f t="shared" si="22"/>
        <v>0</v>
      </c>
      <c r="AM135" s="122"/>
      <c r="AN135" s="122"/>
      <c r="AO135" s="147"/>
      <c r="AP135" s="158"/>
      <c r="AQ135" s="310">
        <f t="shared" si="27"/>
        <v>0</v>
      </c>
      <c r="AR135" s="196" t="str">
        <f>IFERROR(IF(OR(AP135=338,AP135=340,AP135=341,AP135=342,AP135="342A",AP135="342B"),PorcenRet(AP135,AT135,AU135),INDEX(PORCENTAJEBUSCAR,MATCH(AP135,CódigoRET,0),4)*1),"")</f>
        <v/>
      </c>
      <c r="AS135" s="149">
        <f t="shared" si="28"/>
        <v>0</v>
      </c>
      <c r="AT135" s="148"/>
      <c r="AU135" s="149"/>
      <c r="AV135" s="191"/>
      <c r="AW135" s="183"/>
      <c r="AX135" s="162"/>
      <c r="AY135" s="150"/>
      <c r="AZ135" s="150"/>
      <c r="BA135" s="139"/>
      <c r="BB135" s="139"/>
      <c r="BC135" s="530"/>
      <c r="BD135" s="151"/>
      <c r="BE135" s="147"/>
      <c r="BF135" s="196">
        <f t="shared" si="23"/>
        <v>0</v>
      </c>
      <c r="BG135" s="149">
        <f t="shared" si="24"/>
        <v>0</v>
      </c>
      <c r="BH135" s="148"/>
      <c r="BI135" s="149"/>
      <c r="BJ135" s="123"/>
      <c r="BK135" s="123"/>
      <c r="BL135" s="123"/>
      <c r="BM135" s="122"/>
      <c r="BN135" s="152"/>
      <c r="BO135" s="201">
        <f t="shared" si="25"/>
        <v>0</v>
      </c>
      <c r="BP135" s="158"/>
      <c r="BQ135" s="159"/>
      <c r="BR135" s="196"/>
      <c r="BS135" s="149"/>
      <c r="BT135" s="148"/>
      <c r="BU135" s="149"/>
      <c r="BV135" s="160"/>
      <c r="BW135" s="161"/>
      <c r="BX135" s="196"/>
      <c r="BY135" s="149"/>
      <c r="BZ135" s="148"/>
      <c r="CA135" s="149"/>
      <c r="CB135" s="149"/>
      <c r="CC135" s="149"/>
      <c r="CD135" s="149"/>
    </row>
    <row r="136" spans="1:82" ht="18.5" x14ac:dyDescent="0.45">
      <c r="A136" s="145"/>
      <c r="B136" s="162"/>
      <c r="C136" s="122"/>
      <c r="D136" s="96" t="str">
        <f t="shared" si="20"/>
        <v/>
      </c>
      <c r="E136" s="506"/>
      <c r="F136" s="146"/>
      <c r="G136" s="146"/>
      <c r="H136" s="130"/>
      <c r="I136" s="296"/>
      <c r="J136" s="181"/>
      <c r="K136" s="217"/>
      <c r="L136" s="529"/>
      <c r="M136" s="529"/>
      <c r="N136" s="139"/>
      <c r="O136" s="308"/>
      <c r="P136" s="308"/>
      <c r="Q136" s="308"/>
      <c r="R136" s="308"/>
      <c r="S136" s="308"/>
      <c r="T136" s="308">
        <f t="shared" si="26"/>
        <v>0</v>
      </c>
      <c r="U136" s="308">
        <f t="shared" si="21"/>
        <v>0</v>
      </c>
      <c r="V136" s="308">
        <v>0</v>
      </c>
      <c r="W136" s="308"/>
      <c r="X136" s="308"/>
      <c r="Y136" s="308"/>
      <c r="Z136" s="308"/>
      <c r="AA136" s="308"/>
      <c r="AB136" s="308"/>
      <c r="AC136" s="200"/>
      <c r="AD136" s="139"/>
      <c r="AE136" s="162"/>
      <c r="AF136" s="139"/>
      <c r="AG136" s="162"/>
      <c r="AH136" s="122"/>
      <c r="AI136" s="122"/>
      <c r="AJ136" s="122"/>
      <c r="AK136" s="122"/>
      <c r="AL136" s="164">
        <f t="shared" si="22"/>
        <v>0</v>
      </c>
      <c r="AM136" s="122"/>
      <c r="AN136" s="122"/>
      <c r="AO136" s="147"/>
      <c r="AP136" s="158"/>
      <c r="AQ136" s="310">
        <f t="shared" si="27"/>
        <v>0</v>
      </c>
      <c r="AR136" s="196" t="str">
        <f>IFERROR(IF(OR(AP136=338,AP136=340,AP136=341,AP136=342,AP136="342A",AP136="342B"),PorcenRet(AP136,AT136,AU136),INDEX(PORCENTAJEBUSCAR,MATCH(AP136,CódigoRET,0),4)*1),"")</f>
        <v/>
      </c>
      <c r="AS136" s="149">
        <f t="shared" si="28"/>
        <v>0</v>
      </c>
      <c r="AT136" s="148"/>
      <c r="AU136" s="149"/>
      <c r="AV136" s="191"/>
      <c r="AW136" s="183"/>
      <c r="AX136" s="162"/>
      <c r="AY136" s="150"/>
      <c r="AZ136" s="150"/>
      <c r="BA136" s="139"/>
      <c r="BB136" s="139"/>
      <c r="BC136" s="530"/>
      <c r="BD136" s="151"/>
      <c r="BE136" s="147"/>
      <c r="BF136" s="196">
        <f t="shared" si="23"/>
        <v>0</v>
      </c>
      <c r="BG136" s="149">
        <f t="shared" si="24"/>
        <v>0</v>
      </c>
      <c r="BH136" s="148"/>
      <c r="BI136" s="149"/>
      <c r="BJ136" s="123"/>
      <c r="BK136" s="123"/>
      <c r="BL136" s="123"/>
      <c r="BM136" s="122"/>
      <c r="BN136" s="152"/>
      <c r="BO136" s="201">
        <f t="shared" si="25"/>
        <v>0</v>
      </c>
      <c r="BP136" s="158"/>
      <c r="BQ136" s="159"/>
      <c r="BR136" s="196"/>
      <c r="BS136" s="149"/>
      <c r="BT136" s="148"/>
      <c r="BU136" s="149"/>
      <c r="BV136" s="160"/>
      <c r="BW136" s="161"/>
      <c r="BX136" s="196"/>
      <c r="BY136" s="149"/>
      <c r="BZ136" s="148"/>
      <c r="CA136" s="149"/>
      <c r="CB136" s="149"/>
      <c r="CC136" s="149"/>
      <c r="CD136" s="149"/>
    </row>
    <row r="137" spans="1:82" ht="18.5" x14ac:dyDescent="0.45">
      <c r="A137" s="145"/>
      <c r="B137" s="162"/>
      <c r="C137" s="122"/>
      <c r="D137" s="96" t="str">
        <f t="shared" si="20"/>
        <v/>
      </c>
      <c r="E137" s="506"/>
      <c r="F137" s="146"/>
      <c r="G137" s="146"/>
      <c r="H137" s="130"/>
      <c r="I137" s="296"/>
      <c r="J137" s="181"/>
      <c r="K137" s="217"/>
      <c r="L137" s="529"/>
      <c r="M137" s="529"/>
      <c r="N137" s="139"/>
      <c r="O137" s="308"/>
      <c r="P137" s="308"/>
      <c r="Q137" s="308"/>
      <c r="R137" s="308"/>
      <c r="S137" s="308"/>
      <c r="T137" s="308">
        <f t="shared" si="26"/>
        <v>0</v>
      </c>
      <c r="U137" s="308">
        <f t="shared" si="21"/>
        <v>0</v>
      </c>
      <c r="V137" s="308">
        <v>0</v>
      </c>
      <c r="W137" s="308"/>
      <c r="X137" s="308"/>
      <c r="Y137" s="308"/>
      <c r="Z137" s="308"/>
      <c r="AA137" s="308"/>
      <c r="AB137" s="308"/>
      <c r="AC137" s="200"/>
      <c r="AD137" s="139"/>
      <c r="AE137" s="162"/>
      <c r="AF137" s="139"/>
      <c r="AG137" s="162"/>
      <c r="AH137" s="122"/>
      <c r="AI137" s="122"/>
      <c r="AJ137" s="122"/>
      <c r="AK137" s="122"/>
      <c r="AL137" s="164">
        <f t="shared" si="22"/>
        <v>0</v>
      </c>
      <c r="AM137" s="122"/>
      <c r="AN137" s="122"/>
      <c r="AO137" s="147"/>
      <c r="AP137" s="158"/>
      <c r="AQ137" s="310">
        <f t="shared" si="27"/>
        <v>0</v>
      </c>
      <c r="AR137" s="196" t="str">
        <f>IFERROR(IF(OR(AP137=338,AP137=340,AP137=341,AP137=342,AP137="342A",AP137="342B"),PorcenRet(AP137,AT137,AU137),INDEX(PORCENTAJEBUSCAR,MATCH(AP137,CódigoRET,0),4)*1),"")</f>
        <v/>
      </c>
      <c r="AS137" s="149">
        <f t="shared" si="28"/>
        <v>0</v>
      </c>
      <c r="AT137" s="148"/>
      <c r="AU137" s="149"/>
      <c r="AV137" s="191"/>
      <c r="AW137" s="183"/>
      <c r="AX137" s="162"/>
      <c r="AY137" s="150"/>
      <c r="AZ137" s="150"/>
      <c r="BA137" s="139"/>
      <c r="BB137" s="139"/>
      <c r="BC137" s="530"/>
      <c r="BD137" s="151"/>
      <c r="BE137" s="147"/>
      <c r="BF137" s="196">
        <f t="shared" si="23"/>
        <v>0</v>
      </c>
      <c r="BG137" s="149">
        <f t="shared" si="24"/>
        <v>0</v>
      </c>
      <c r="BH137" s="148"/>
      <c r="BI137" s="149"/>
      <c r="BJ137" s="123"/>
      <c r="BK137" s="123"/>
      <c r="BL137" s="123"/>
      <c r="BM137" s="122"/>
      <c r="BN137" s="152"/>
      <c r="BO137" s="201">
        <f t="shared" si="25"/>
        <v>0</v>
      </c>
      <c r="BP137" s="158"/>
      <c r="BQ137" s="159"/>
      <c r="BR137" s="196"/>
      <c r="BS137" s="149"/>
      <c r="BT137" s="148"/>
      <c r="BU137" s="149"/>
      <c r="BV137" s="160"/>
      <c r="BW137" s="161"/>
      <c r="BX137" s="196"/>
      <c r="BY137" s="149"/>
      <c r="BZ137" s="148"/>
      <c r="CA137" s="149"/>
      <c r="CB137" s="149"/>
      <c r="CC137" s="149"/>
      <c r="CD137" s="149"/>
    </row>
    <row r="138" spans="1:82" ht="18.5" x14ac:dyDescent="0.45">
      <c r="A138" s="145"/>
      <c r="B138" s="162"/>
      <c r="C138" s="122"/>
      <c r="D138" s="96" t="str">
        <f t="shared" si="20"/>
        <v/>
      </c>
      <c r="E138" s="506"/>
      <c r="F138" s="146"/>
      <c r="G138" s="146"/>
      <c r="H138" s="130"/>
      <c r="I138" s="296"/>
      <c r="J138" s="181"/>
      <c r="K138" s="217"/>
      <c r="L138" s="529"/>
      <c r="M138" s="529"/>
      <c r="N138" s="139"/>
      <c r="O138" s="308"/>
      <c r="P138" s="308"/>
      <c r="Q138" s="308"/>
      <c r="R138" s="308"/>
      <c r="S138" s="308"/>
      <c r="T138" s="308">
        <f t="shared" si="26"/>
        <v>0</v>
      </c>
      <c r="U138" s="308">
        <f t="shared" si="21"/>
        <v>0</v>
      </c>
      <c r="V138" s="308">
        <v>0</v>
      </c>
      <c r="W138" s="308"/>
      <c r="X138" s="308"/>
      <c r="Y138" s="308"/>
      <c r="Z138" s="308"/>
      <c r="AA138" s="308"/>
      <c r="AB138" s="308"/>
      <c r="AC138" s="200"/>
      <c r="AD138" s="139"/>
      <c r="AE138" s="162"/>
      <c r="AF138" s="139"/>
      <c r="AG138" s="162"/>
      <c r="AH138" s="122"/>
      <c r="AI138" s="122"/>
      <c r="AJ138" s="122"/>
      <c r="AK138" s="122"/>
      <c r="AL138" s="164">
        <f t="shared" si="22"/>
        <v>0</v>
      </c>
      <c r="AM138" s="122"/>
      <c r="AN138" s="122"/>
      <c r="AO138" s="147"/>
      <c r="AP138" s="158"/>
      <c r="AQ138" s="310">
        <f t="shared" si="27"/>
        <v>0</v>
      </c>
      <c r="AR138" s="196" t="str">
        <f>IFERROR(IF(OR(AP138=338,AP138=340,AP138=341,AP138=342,AP138="342A",AP138="342B"),PorcenRet(AP138,AT138,AU138),INDEX(PORCENTAJEBUSCAR,MATCH(AP138,CódigoRET,0),4)*1),"")</f>
        <v/>
      </c>
      <c r="AS138" s="149">
        <f t="shared" si="28"/>
        <v>0</v>
      </c>
      <c r="AT138" s="148"/>
      <c r="AU138" s="149"/>
      <c r="AV138" s="191"/>
      <c r="AW138" s="183"/>
      <c r="AX138" s="162"/>
      <c r="AY138" s="150"/>
      <c r="AZ138" s="150"/>
      <c r="BA138" s="139"/>
      <c r="BB138" s="139"/>
      <c r="BC138" s="530"/>
      <c r="BD138" s="151"/>
      <c r="BE138" s="147"/>
      <c r="BF138" s="196">
        <f t="shared" si="23"/>
        <v>0</v>
      </c>
      <c r="BG138" s="149">
        <f t="shared" si="24"/>
        <v>0</v>
      </c>
      <c r="BH138" s="148"/>
      <c r="BI138" s="149"/>
      <c r="BJ138" s="123"/>
      <c r="BK138" s="123"/>
      <c r="BL138" s="123"/>
      <c r="BM138" s="122"/>
      <c r="BN138" s="152"/>
      <c r="BO138" s="201">
        <f t="shared" si="25"/>
        <v>0</v>
      </c>
      <c r="BP138" s="158"/>
      <c r="BQ138" s="159"/>
      <c r="BR138" s="196"/>
      <c r="BS138" s="149"/>
      <c r="BT138" s="148"/>
      <c r="BU138" s="149"/>
      <c r="BV138" s="160"/>
      <c r="BW138" s="161"/>
      <c r="BX138" s="196"/>
      <c r="BY138" s="149"/>
      <c r="BZ138" s="148"/>
      <c r="CA138" s="149"/>
      <c r="CB138" s="149"/>
      <c r="CC138" s="149"/>
      <c r="CD138" s="149"/>
    </row>
    <row r="139" spans="1:82" ht="18.5" x14ac:dyDescent="0.45">
      <c r="A139" s="145"/>
      <c r="B139" s="162"/>
      <c r="C139" s="122"/>
      <c r="D139" s="96" t="str">
        <f t="shared" ref="D139:D202" si="29">ValidentificacionesC(E139)</f>
        <v/>
      </c>
      <c r="E139" s="506"/>
      <c r="F139" s="146"/>
      <c r="G139" s="146"/>
      <c r="H139" s="130"/>
      <c r="I139" s="296"/>
      <c r="J139" s="181"/>
      <c r="K139" s="217"/>
      <c r="L139" s="529"/>
      <c r="M139" s="529"/>
      <c r="N139" s="139"/>
      <c r="O139" s="308"/>
      <c r="P139" s="308"/>
      <c r="Q139" s="308"/>
      <c r="R139" s="308"/>
      <c r="S139" s="308"/>
      <c r="T139" s="308">
        <f t="shared" si="26"/>
        <v>0</v>
      </c>
      <c r="U139" s="308">
        <f t="shared" ref="U139:U202" si="30">+R139*0.14</f>
        <v>0</v>
      </c>
      <c r="V139" s="308">
        <v>0</v>
      </c>
      <c r="W139" s="308"/>
      <c r="X139" s="308"/>
      <c r="Y139" s="308"/>
      <c r="Z139" s="308"/>
      <c r="AA139" s="308"/>
      <c r="AB139" s="308"/>
      <c r="AC139" s="200"/>
      <c r="AD139" s="139"/>
      <c r="AE139" s="162"/>
      <c r="AF139" s="139"/>
      <c r="AG139" s="162"/>
      <c r="AH139" s="122"/>
      <c r="AI139" s="122"/>
      <c r="AJ139" s="122"/>
      <c r="AK139" s="122"/>
      <c r="AL139" s="164">
        <f t="shared" ref="AL139:AL202" si="31">O139+P139+Q139+R139+S139+T139+U139+V139</f>
        <v>0</v>
      </c>
      <c r="AM139" s="122"/>
      <c r="AN139" s="122"/>
      <c r="AO139" s="147"/>
      <c r="AP139" s="158"/>
      <c r="AQ139" s="310">
        <f t="shared" si="27"/>
        <v>0</v>
      </c>
      <c r="AR139" s="196" t="str">
        <f>IFERROR(IF(OR(AP139=338,AP139=340,AP139=341,AP139=342,AP139="342A",AP139="342B"),PorcenRet(AP139,AT139,AU139),INDEX(PORCENTAJEBUSCAR,MATCH(AP139,CódigoRET,0),4)*1),"")</f>
        <v/>
      </c>
      <c r="AS139" s="149">
        <f t="shared" si="28"/>
        <v>0</v>
      </c>
      <c r="AT139" s="148"/>
      <c r="AU139" s="149"/>
      <c r="AV139" s="191"/>
      <c r="AW139" s="183"/>
      <c r="AX139" s="162"/>
      <c r="AY139" s="150"/>
      <c r="AZ139" s="150"/>
      <c r="BA139" s="139"/>
      <c r="BB139" s="139"/>
      <c r="BC139" s="530"/>
      <c r="BD139" s="151"/>
      <c r="BE139" s="147"/>
      <c r="BF139" s="196">
        <f t="shared" ref="BF139:BF202" si="32">IF(OR(BD139=338,BD139=340,BD139=341,BD139=342,BD139="342A",BD139="342B",BD139=""),0,INDEX(PORCENTAJEBUSCAR,MATCH(BD139,CódigoRET,0),4)*1)</f>
        <v>0</v>
      </c>
      <c r="BG139" s="149">
        <f t="shared" ref="BG139:BG202" si="33">IF(BD139="",0,BE139*(BF139/100))</f>
        <v>0</v>
      </c>
      <c r="BH139" s="148"/>
      <c r="BI139" s="149"/>
      <c r="BJ139" s="123"/>
      <c r="BK139" s="123"/>
      <c r="BL139" s="123"/>
      <c r="BM139" s="122"/>
      <c r="BN139" s="152"/>
      <c r="BO139" s="201">
        <f t="shared" ref="BO139:BO202" si="34">IF(MID(F139,1,2)="41",SUM(O139:S139),0)</f>
        <v>0</v>
      </c>
      <c r="BP139" s="158"/>
      <c r="BQ139" s="159"/>
      <c r="BR139" s="196"/>
      <c r="BS139" s="149"/>
      <c r="BT139" s="148"/>
      <c r="BU139" s="149"/>
      <c r="BV139" s="160"/>
      <c r="BW139" s="161"/>
      <c r="BX139" s="196"/>
      <c r="BY139" s="149"/>
      <c r="BZ139" s="148"/>
      <c r="CA139" s="149"/>
      <c r="CB139" s="149"/>
      <c r="CC139" s="149"/>
      <c r="CD139" s="149"/>
    </row>
    <row r="140" spans="1:82" ht="18.5" x14ac:dyDescent="0.45">
      <c r="A140" s="145"/>
      <c r="B140" s="162"/>
      <c r="C140" s="122"/>
      <c r="D140" s="96" t="str">
        <f t="shared" si="29"/>
        <v/>
      </c>
      <c r="E140" s="506"/>
      <c r="F140" s="146"/>
      <c r="G140" s="146"/>
      <c r="H140" s="130"/>
      <c r="I140" s="296"/>
      <c r="J140" s="181"/>
      <c r="K140" s="217"/>
      <c r="L140" s="529"/>
      <c r="M140" s="529"/>
      <c r="N140" s="139"/>
      <c r="O140" s="308"/>
      <c r="P140" s="308"/>
      <c r="Q140" s="308"/>
      <c r="R140" s="308"/>
      <c r="S140" s="308"/>
      <c r="T140" s="308">
        <f t="shared" si="26"/>
        <v>0</v>
      </c>
      <c r="U140" s="308">
        <f t="shared" si="30"/>
        <v>0</v>
      </c>
      <c r="V140" s="308">
        <v>0</v>
      </c>
      <c r="W140" s="308"/>
      <c r="X140" s="308"/>
      <c r="Y140" s="308"/>
      <c r="Z140" s="308"/>
      <c r="AA140" s="308"/>
      <c r="AB140" s="308"/>
      <c r="AC140" s="200"/>
      <c r="AD140" s="139"/>
      <c r="AE140" s="162"/>
      <c r="AF140" s="139"/>
      <c r="AG140" s="162"/>
      <c r="AH140" s="122"/>
      <c r="AI140" s="122"/>
      <c r="AJ140" s="122"/>
      <c r="AK140" s="122"/>
      <c r="AL140" s="164">
        <f t="shared" si="31"/>
        <v>0</v>
      </c>
      <c r="AM140" s="122"/>
      <c r="AN140" s="122"/>
      <c r="AO140" s="147"/>
      <c r="AP140" s="158"/>
      <c r="AQ140" s="310">
        <f t="shared" si="27"/>
        <v>0</v>
      </c>
      <c r="AR140" s="196" t="str">
        <f>IFERROR(IF(OR(AP140=338,AP140=340,AP140=341,AP140=342,AP140="342A",AP140="342B"),PorcenRet(AP140,AT140,AU140),INDEX(PORCENTAJEBUSCAR,MATCH(AP140,CódigoRET,0),4)*1),"")</f>
        <v/>
      </c>
      <c r="AS140" s="149">
        <f t="shared" si="28"/>
        <v>0</v>
      </c>
      <c r="AT140" s="148"/>
      <c r="AU140" s="149"/>
      <c r="AV140" s="191"/>
      <c r="AW140" s="183"/>
      <c r="AX140" s="162"/>
      <c r="AY140" s="150"/>
      <c r="AZ140" s="150"/>
      <c r="BA140" s="139"/>
      <c r="BB140" s="139"/>
      <c r="BC140" s="530"/>
      <c r="BD140" s="151"/>
      <c r="BE140" s="147"/>
      <c r="BF140" s="196">
        <f t="shared" si="32"/>
        <v>0</v>
      </c>
      <c r="BG140" s="149">
        <f t="shared" si="33"/>
        <v>0</v>
      </c>
      <c r="BH140" s="148"/>
      <c r="BI140" s="149"/>
      <c r="BJ140" s="123"/>
      <c r="BK140" s="123"/>
      <c r="BL140" s="123"/>
      <c r="BM140" s="122"/>
      <c r="BN140" s="152"/>
      <c r="BO140" s="201">
        <f t="shared" si="34"/>
        <v>0</v>
      </c>
      <c r="BP140" s="158"/>
      <c r="BQ140" s="159"/>
      <c r="BR140" s="196"/>
      <c r="BS140" s="149"/>
      <c r="BT140" s="148"/>
      <c r="BU140" s="149"/>
      <c r="BV140" s="160"/>
      <c r="BW140" s="161"/>
      <c r="BX140" s="196"/>
      <c r="BY140" s="149"/>
      <c r="BZ140" s="148"/>
      <c r="CA140" s="149"/>
      <c r="CB140" s="149"/>
      <c r="CC140" s="149"/>
      <c r="CD140" s="149"/>
    </row>
    <row r="141" spans="1:82" ht="18.5" x14ac:dyDescent="0.45">
      <c r="A141" s="145"/>
      <c r="B141" s="162"/>
      <c r="C141" s="122"/>
      <c r="D141" s="96" t="str">
        <f t="shared" si="29"/>
        <v/>
      </c>
      <c r="E141" s="506"/>
      <c r="F141" s="146"/>
      <c r="G141" s="146"/>
      <c r="H141" s="130"/>
      <c r="I141" s="296"/>
      <c r="J141" s="181"/>
      <c r="K141" s="217"/>
      <c r="L141" s="529"/>
      <c r="M141" s="529"/>
      <c r="N141" s="139"/>
      <c r="O141" s="308"/>
      <c r="P141" s="308"/>
      <c r="Q141" s="308"/>
      <c r="R141" s="308"/>
      <c r="S141" s="308"/>
      <c r="T141" s="308">
        <f t="shared" si="26"/>
        <v>0</v>
      </c>
      <c r="U141" s="308">
        <f t="shared" si="30"/>
        <v>0</v>
      </c>
      <c r="V141" s="308">
        <v>0</v>
      </c>
      <c r="W141" s="308"/>
      <c r="X141" s="308"/>
      <c r="Y141" s="308"/>
      <c r="Z141" s="308"/>
      <c r="AA141" s="308"/>
      <c r="AB141" s="308"/>
      <c r="AC141" s="200"/>
      <c r="AD141" s="139"/>
      <c r="AE141" s="162"/>
      <c r="AF141" s="139"/>
      <c r="AG141" s="162"/>
      <c r="AH141" s="122"/>
      <c r="AI141" s="122"/>
      <c r="AJ141" s="122"/>
      <c r="AK141" s="122"/>
      <c r="AL141" s="164">
        <f t="shared" si="31"/>
        <v>0</v>
      </c>
      <c r="AM141" s="122"/>
      <c r="AN141" s="122"/>
      <c r="AO141" s="147"/>
      <c r="AP141" s="158"/>
      <c r="AQ141" s="310">
        <f t="shared" si="27"/>
        <v>0</v>
      </c>
      <c r="AR141" s="196" t="str">
        <f>IFERROR(IF(OR(AP141=338,AP141=340,AP141=341,AP141=342,AP141="342A",AP141="342B"),PorcenRet(AP141,AT141,AU141),INDEX(PORCENTAJEBUSCAR,MATCH(AP141,CódigoRET,0),4)*1),"")</f>
        <v/>
      </c>
      <c r="AS141" s="149">
        <f t="shared" si="28"/>
        <v>0</v>
      </c>
      <c r="AT141" s="148"/>
      <c r="AU141" s="149"/>
      <c r="AV141" s="191"/>
      <c r="AW141" s="183"/>
      <c r="AX141" s="162"/>
      <c r="AY141" s="150"/>
      <c r="AZ141" s="150"/>
      <c r="BA141" s="139"/>
      <c r="BB141" s="139"/>
      <c r="BC141" s="530"/>
      <c r="BD141" s="151"/>
      <c r="BE141" s="147"/>
      <c r="BF141" s="196">
        <f t="shared" si="32"/>
        <v>0</v>
      </c>
      <c r="BG141" s="149">
        <f t="shared" si="33"/>
        <v>0</v>
      </c>
      <c r="BH141" s="148"/>
      <c r="BI141" s="149"/>
      <c r="BJ141" s="123"/>
      <c r="BK141" s="123"/>
      <c r="BL141" s="123"/>
      <c r="BM141" s="122"/>
      <c r="BN141" s="152"/>
      <c r="BO141" s="201">
        <f t="shared" si="34"/>
        <v>0</v>
      </c>
      <c r="BP141" s="158"/>
      <c r="BQ141" s="159"/>
      <c r="BR141" s="196"/>
      <c r="BS141" s="149"/>
      <c r="BT141" s="148"/>
      <c r="BU141" s="149"/>
      <c r="BV141" s="160"/>
      <c r="BW141" s="161"/>
      <c r="BX141" s="196"/>
      <c r="BY141" s="149"/>
      <c r="BZ141" s="148"/>
      <c r="CA141" s="149"/>
      <c r="CB141" s="149"/>
      <c r="CC141" s="149"/>
      <c r="CD141" s="149"/>
    </row>
    <row r="142" spans="1:82" ht="18.5" x14ac:dyDescent="0.45">
      <c r="A142" s="145"/>
      <c r="B142" s="162"/>
      <c r="C142" s="122"/>
      <c r="D142" s="96" t="str">
        <f t="shared" si="29"/>
        <v/>
      </c>
      <c r="E142" s="506"/>
      <c r="F142" s="146"/>
      <c r="G142" s="146"/>
      <c r="H142" s="130"/>
      <c r="I142" s="296"/>
      <c r="J142" s="181"/>
      <c r="K142" s="217"/>
      <c r="L142" s="529"/>
      <c r="M142" s="529"/>
      <c r="N142" s="139"/>
      <c r="O142" s="308"/>
      <c r="P142" s="308"/>
      <c r="Q142" s="308"/>
      <c r="R142" s="308"/>
      <c r="S142" s="308"/>
      <c r="T142" s="308">
        <f t="shared" si="26"/>
        <v>0</v>
      </c>
      <c r="U142" s="308">
        <f t="shared" si="30"/>
        <v>0</v>
      </c>
      <c r="V142" s="308">
        <v>0</v>
      </c>
      <c r="W142" s="308"/>
      <c r="X142" s="308"/>
      <c r="Y142" s="308"/>
      <c r="Z142" s="308"/>
      <c r="AA142" s="308"/>
      <c r="AB142" s="308"/>
      <c r="AC142" s="200"/>
      <c r="AD142" s="139"/>
      <c r="AE142" s="162"/>
      <c r="AF142" s="139"/>
      <c r="AG142" s="162"/>
      <c r="AH142" s="122"/>
      <c r="AI142" s="122"/>
      <c r="AJ142" s="122"/>
      <c r="AK142" s="122"/>
      <c r="AL142" s="164">
        <f t="shared" si="31"/>
        <v>0</v>
      </c>
      <c r="AM142" s="122"/>
      <c r="AN142" s="122"/>
      <c r="AO142" s="147"/>
      <c r="AP142" s="158"/>
      <c r="AQ142" s="310">
        <f t="shared" si="27"/>
        <v>0</v>
      </c>
      <c r="AR142" s="196" t="str">
        <f>IFERROR(IF(OR(AP142=338,AP142=340,AP142=341,AP142=342,AP142="342A",AP142="342B"),PorcenRet(AP142,AT142,AU142),INDEX(PORCENTAJEBUSCAR,MATCH(AP142,CódigoRET,0),4)*1),"")</f>
        <v/>
      </c>
      <c r="AS142" s="149">
        <f t="shared" si="28"/>
        <v>0</v>
      </c>
      <c r="AT142" s="148"/>
      <c r="AU142" s="149"/>
      <c r="AV142" s="191"/>
      <c r="AW142" s="183"/>
      <c r="AX142" s="162"/>
      <c r="AY142" s="150"/>
      <c r="AZ142" s="150"/>
      <c r="BA142" s="139"/>
      <c r="BB142" s="139"/>
      <c r="BC142" s="530"/>
      <c r="BD142" s="151"/>
      <c r="BE142" s="147"/>
      <c r="BF142" s="196">
        <f t="shared" si="32"/>
        <v>0</v>
      </c>
      <c r="BG142" s="149">
        <f t="shared" si="33"/>
        <v>0</v>
      </c>
      <c r="BH142" s="148"/>
      <c r="BI142" s="149"/>
      <c r="BJ142" s="123"/>
      <c r="BK142" s="123"/>
      <c r="BL142" s="123"/>
      <c r="BM142" s="122"/>
      <c r="BN142" s="152"/>
      <c r="BO142" s="201">
        <f t="shared" si="34"/>
        <v>0</v>
      </c>
      <c r="BP142" s="158"/>
      <c r="BQ142" s="159"/>
      <c r="BR142" s="196"/>
      <c r="BS142" s="149"/>
      <c r="BT142" s="148"/>
      <c r="BU142" s="149"/>
      <c r="BV142" s="160"/>
      <c r="BW142" s="161"/>
      <c r="BX142" s="196"/>
      <c r="BY142" s="149"/>
      <c r="BZ142" s="148"/>
      <c r="CA142" s="149"/>
      <c r="CB142" s="149"/>
      <c r="CC142" s="149"/>
      <c r="CD142" s="149"/>
    </row>
    <row r="143" spans="1:82" ht="18.5" x14ac:dyDescent="0.45">
      <c r="A143" s="145"/>
      <c r="B143" s="162"/>
      <c r="C143" s="122"/>
      <c r="D143" s="96" t="str">
        <f t="shared" si="29"/>
        <v/>
      </c>
      <c r="E143" s="506"/>
      <c r="F143" s="146"/>
      <c r="G143" s="146"/>
      <c r="H143" s="130"/>
      <c r="I143" s="296"/>
      <c r="J143" s="181"/>
      <c r="K143" s="217"/>
      <c r="L143" s="529"/>
      <c r="M143" s="529"/>
      <c r="N143" s="139"/>
      <c r="O143" s="308"/>
      <c r="P143" s="308"/>
      <c r="Q143" s="308"/>
      <c r="R143" s="308"/>
      <c r="S143" s="308"/>
      <c r="T143" s="308">
        <f t="shared" si="26"/>
        <v>0</v>
      </c>
      <c r="U143" s="308">
        <f t="shared" si="30"/>
        <v>0</v>
      </c>
      <c r="V143" s="308">
        <v>0</v>
      </c>
      <c r="W143" s="308"/>
      <c r="X143" s="308"/>
      <c r="Y143" s="308"/>
      <c r="Z143" s="308"/>
      <c r="AA143" s="308"/>
      <c r="AB143" s="308"/>
      <c r="AC143" s="200"/>
      <c r="AD143" s="139"/>
      <c r="AE143" s="162"/>
      <c r="AF143" s="139"/>
      <c r="AG143" s="162"/>
      <c r="AH143" s="122"/>
      <c r="AI143" s="122"/>
      <c r="AJ143" s="122"/>
      <c r="AK143" s="122"/>
      <c r="AL143" s="164">
        <f t="shared" si="31"/>
        <v>0</v>
      </c>
      <c r="AM143" s="122"/>
      <c r="AN143" s="122"/>
      <c r="AO143" s="147"/>
      <c r="AP143" s="158"/>
      <c r="AQ143" s="310">
        <f t="shared" si="27"/>
        <v>0</v>
      </c>
      <c r="AR143" s="196" t="str">
        <f>IFERROR(IF(OR(AP143=338,AP143=340,AP143=341,AP143=342,AP143="342A",AP143="342B"),PorcenRet(AP143,AT143,AU143),INDEX(PORCENTAJEBUSCAR,MATCH(AP143,CódigoRET,0),4)*1),"")</f>
        <v/>
      </c>
      <c r="AS143" s="149">
        <f t="shared" si="28"/>
        <v>0</v>
      </c>
      <c r="AT143" s="148"/>
      <c r="AU143" s="149"/>
      <c r="AV143" s="191"/>
      <c r="AW143" s="183"/>
      <c r="AX143" s="162"/>
      <c r="AY143" s="150"/>
      <c r="AZ143" s="150"/>
      <c r="BA143" s="139"/>
      <c r="BB143" s="139"/>
      <c r="BC143" s="530"/>
      <c r="BD143" s="151"/>
      <c r="BE143" s="147"/>
      <c r="BF143" s="196">
        <f t="shared" si="32"/>
        <v>0</v>
      </c>
      <c r="BG143" s="149">
        <f t="shared" si="33"/>
        <v>0</v>
      </c>
      <c r="BH143" s="148"/>
      <c r="BI143" s="149"/>
      <c r="BJ143" s="123"/>
      <c r="BK143" s="123"/>
      <c r="BL143" s="123"/>
      <c r="BM143" s="122"/>
      <c r="BN143" s="152"/>
      <c r="BO143" s="201">
        <f t="shared" si="34"/>
        <v>0</v>
      </c>
      <c r="BP143" s="158"/>
      <c r="BQ143" s="159"/>
      <c r="BR143" s="196"/>
      <c r="BS143" s="149"/>
      <c r="BT143" s="148"/>
      <c r="BU143" s="149"/>
      <c r="BV143" s="160"/>
      <c r="BW143" s="161"/>
      <c r="BX143" s="196"/>
      <c r="BY143" s="149"/>
      <c r="BZ143" s="148"/>
      <c r="CA143" s="149"/>
      <c r="CB143" s="149"/>
      <c r="CC143" s="149"/>
      <c r="CD143" s="149"/>
    </row>
    <row r="144" spans="1:82" ht="18.5" x14ac:dyDescent="0.45">
      <c r="A144" s="145"/>
      <c r="B144" s="162"/>
      <c r="C144" s="122"/>
      <c r="D144" s="96" t="str">
        <f t="shared" si="29"/>
        <v/>
      </c>
      <c r="E144" s="506"/>
      <c r="F144" s="146"/>
      <c r="G144" s="146"/>
      <c r="H144" s="130"/>
      <c r="I144" s="296"/>
      <c r="J144" s="181"/>
      <c r="K144" s="217"/>
      <c r="L144" s="529"/>
      <c r="M144" s="529"/>
      <c r="N144" s="139"/>
      <c r="O144" s="308"/>
      <c r="P144" s="308"/>
      <c r="Q144" s="308"/>
      <c r="R144" s="308"/>
      <c r="S144" s="308"/>
      <c r="T144" s="308">
        <f t="shared" si="26"/>
        <v>0</v>
      </c>
      <c r="U144" s="308">
        <f t="shared" si="30"/>
        <v>0</v>
      </c>
      <c r="V144" s="308">
        <v>0</v>
      </c>
      <c r="W144" s="308"/>
      <c r="X144" s="308"/>
      <c r="Y144" s="308"/>
      <c r="Z144" s="308"/>
      <c r="AA144" s="308"/>
      <c r="AB144" s="308"/>
      <c r="AC144" s="200"/>
      <c r="AD144" s="139"/>
      <c r="AE144" s="162"/>
      <c r="AF144" s="139"/>
      <c r="AG144" s="162"/>
      <c r="AH144" s="122"/>
      <c r="AI144" s="122"/>
      <c r="AJ144" s="122"/>
      <c r="AK144" s="122"/>
      <c r="AL144" s="164">
        <f t="shared" si="31"/>
        <v>0</v>
      </c>
      <c r="AM144" s="122"/>
      <c r="AN144" s="122"/>
      <c r="AO144" s="147"/>
      <c r="AP144" s="158"/>
      <c r="AQ144" s="310">
        <f t="shared" si="27"/>
        <v>0</v>
      </c>
      <c r="AR144" s="196" t="str">
        <f>IFERROR(IF(OR(AP144=338,AP144=340,AP144=341,AP144=342,AP144="342A",AP144="342B"),PorcenRet(AP144,AT144,AU144),INDEX(PORCENTAJEBUSCAR,MATCH(AP144,CódigoRET,0),4)*1),"")</f>
        <v/>
      </c>
      <c r="AS144" s="149">
        <f t="shared" si="28"/>
        <v>0</v>
      </c>
      <c r="AT144" s="148"/>
      <c r="AU144" s="149"/>
      <c r="AV144" s="191"/>
      <c r="AW144" s="183"/>
      <c r="AX144" s="162"/>
      <c r="AY144" s="150"/>
      <c r="AZ144" s="150"/>
      <c r="BA144" s="139"/>
      <c r="BB144" s="139"/>
      <c r="BC144" s="530"/>
      <c r="BD144" s="151"/>
      <c r="BE144" s="147"/>
      <c r="BF144" s="196">
        <f t="shared" si="32"/>
        <v>0</v>
      </c>
      <c r="BG144" s="149">
        <f t="shared" si="33"/>
        <v>0</v>
      </c>
      <c r="BH144" s="148"/>
      <c r="BI144" s="149"/>
      <c r="BJ144" s="123"/>
      <c r="BK144" s="123"/>
      <c r="BL144" s="123"/>
      <c r="BM144" s="122"/>
      <c r="BN144" s="152"/>
      <c r="BO144" s="201">
        <f t="shared" si="34"/>
        <v>0</v>
      </c>
      <c r="BP144" s="158"/>
      <c r="BQ144" s="159"/>
      <c r="BR144" s="196"/>
      <c r="BS144" s="149"/>
      <c r="BT144" s="148"/>
      <c r="BU144" s="149"/>
      <c r="BV144" s="160"/>
      <c r="BW144" s="161"/>
      <c r="BX144" s="196"/>
      <c r="BY144" s="149"/>
      <c r="BZ144" s="148"/>
      <c r="CA144" s="149"/>
      <c r="CB144" s="149"/>
      <c r="CC144" s="149"/>
      <c r="CD144" s="149"/>
    </row>
    <row r="145" spans="1:82" ht="18.5" x14ac:dyDescent="0.45">
      <c r="A145" s="145"/>
      <c r="B145" s="162"/>
      <c r="C145" s="122"/>
      <c r="D145" s="96" t="str">
        <f t="shared" si="29"/>
        <v/>
      </c>
      <c r="E145" s="506"/>
      <c r="F145" s="146"/>
      <c r="G145" s="146"/>
      <c r="H145" s="130"/>
      <c r="I145" s="296"/>
      <c r="J145" s="181"/>
      <c r="K145" s="217"/>
      <c r="L145" s="529"/>
      <c r="M145" s="529"/>
      <c r="N145" s="139"/>
      <c r="O145" s="308"/>
      <c r="P145" s="308"/>
      <c r="Q145" s="308"/>
      <c r="R145" s="308"/>
      <c r="S145" s="308"/>
      <c r="T145" s="308">
        <f t="shared" si="26"/>
        <v>0</v>
      </c>
      <c r="U145" s="308">
        <f t="shared" si="30"/>
        <v>0</v>
      </c>
      <c r="V145" s="308">
        <v>0</v>
      </c>
      <c r="W145" s="308"/>
      <c r="X145" s="308"/>
      <c r="Y145" s="308"/>
      <c r="Z145" s="308"/>
      <c r="AA145" s="308"/>
      <c r="AB145" s="308"/>
      <c r="AC145" s="200"/>
      <c r="AD145" s="139"/>
      <c r="AE145" s="162"/>
      <c r="AF145" s="139"/>
      <c r="AG145" s="162"/>
      <c r="AH145" s="122"/>
      <c r="AI145" s="122"/>
      <c r="AJ145" s="122"/>
      <c r="AK145" s="122"/>
      <c r="AL145" s="164">
        <f t="shared" si="31"/>
        <v>0</v>
      </c>
      <c r="AM145" s="122"/>
      <c r="AN145" s="122"/>
      <c r="AO145" s="147"/>
      <c r="AP145" s="158"/>
      <c r="AQ145" s="310">
        <f t="shared" si="27"/>
        <v>0</v>
      </c>
      <c r="AR145" s="196" t="str">
        <f>IFERROR(IF(OR(AP145=338,AP145=340,AP145=341,AP145=342,AP145="342A",AP145="342B"),PorcenRet(AP145,AT145,AU145),INDEX(PORCENTAJEBUSCAR,MATCH(AP145,CódigoRET,0),4)*1),"")</f>
        <v/>
      </c>
      <c r="AS145" s="149">
        <f t="shared" si="28"/>
        <v>0</v>
      </c>
      <c r="AT145" s="148"/>
      <c r="AU145" s="149"/>
      <c r="AV145" s="191"/>
      <c r="AW145" s="183"/>
      <c r="AX145" s="162"/>
      <c r="AY145" s="150"/>
      <c r="AZ145" s="150"/>
      <c r="BA145" s="139"/>
      <c r="BB145" s="139"/>
      <c r="BC145" s="530"/>
      <c r="BD145" s="151"/>
      <c r="BE145" s="147"/>
      <c r="BF145" s="196">
        <f t="shared" si="32"/>
        <v>0</v>
      </c>
      <c r="BG145" s="149">
        <f t="shared" si="33"/>
        <v>0</v>
      </c>
      <c r="BH145" s="148"/>
      <c r="BI145" s="149"/>
      <c r="BJ145" s="123"/>
      <c r="BK145" s="123"/>
      <c r="BL145" s="123"/>
      <c r="BM145" s="122"/>
      <c r="BN145" s="152"/>
      <c r="BO145" s="201">
        <f t="shared" si="34"/>
        <v>0</v>
      </c>
      <c r="BP145" s="158"/>
      <c r="BQ145" s="159"/>
      <c r="BR145" s="196"/>
      <c r="BS145" s="149"/>
      <c r="BT145" s="148"/>
      <c r="BU145" s="149"/>
      <c r="BV145" s="160"/>
      <c r="BW145" s="161"/>
      <c r="BX145" s="196"/>
      <c r="BY145" s="149"/>
      <c r="BZ145" s="148"/>
      <c r="CA145" s="149"/>
      <c r="CB145" s="149"/>
      <c r="CC145" s="149"/>
      <c r="CD145" s="149"/>
    </row>
    <row r="146" spans="1:82" ht="18.5" x14ac:dyDescent="0.45">
      <c r="A146" s="145"/>
      <c r="B146" s="162"/>
      <c r="C146" s="122"/>
      <c r="D146" s="96" t="str">
        <f t="shared" si="29"/>
        <v/>
      </c>
      <c r="E146" s="506"/>
      <c r="F146" s="146"/>
      <c r="G146" s="146"/>
      <c r="H146" s="130"/>
      <c r="I146" s="296"/>
      <c r="J146" s="181"/>
      <c r="K146" s="217"/>
      <c r="L146" s="529"/>
      <c r="M146" s="529"/>
      <c r="N146" s="139"/>
      <c r="O146" s="308"/>
      <c r="P146" s="308"/>
      <c r="Q146" s="308"/>
      <c r="R146" s="308"/>
      <c r="S146" s="308"/>
      <c r="T146" s="308">
        <f t="shared" si="26"/>
        <v>0</v>
      </c>
      <c r="U146" s="308">
        <f t="shared" si="30"/>
        <v>0</v>
      </c>
      <c r="V146" s="308">
        <v>0</v>
      </c>
      <c r="W146" s="308"/>
      <c r="X146" s="308"/>
      <c r="Y146" s="308"/>
      <c r="Z146" s="308"/>
      <c r="AA146" s="308"/>
      <c r="AB146" s="308"/>
      <c r="AC146" s="200"/>
      <c r="AD146" s="139"/>
      <c r="AE146" s="162"/>
      <c r="AF146" s="139"/>
      <c r="AG146" s="162"/>
      <c r="AH146" s="122"/>
      <c r="AI146" s="122"/>
      <c r="AJ146" s="122"/>
      <c r="AK146" s="122"/>
      <c r="AL146" s="164">
        <f t="shared" si="31"/>
        <v>0</v>
      </c>
      <c r="AM146" s="122"/>
      <c r="AN146" s="122"/>
      <c r="AO146" s="147"/>
      <c r="AP146" s="158"/>
      <c r="AQ146" s="310">
        <f t="shared" si="27"/>
        <v>0</v>
      </c>
      <c r="AR146" s="196" t="str">
        <f>IFERROR(IF(OR(AP146=338,AP146=340,AP146=341,AP146=342,AP146="342A",AP146="342B"),PorcenRet(AP146,AT146,AU146),INDEX(PORCENTAJEBUSCAR,MATCH(AP146,CódigoRET,0),4)*1),"")</f>
        <v/>
      </c>
      <c r="AS146" s="149">
        <f t="shared" si="28"/>
        <v>0</v>
      </c>
      <c r="AT146" s="148"/>
      <c r="AU146" s="149"/>
      <c r="AV146" s="191"/>
      <c r="AW146" s="183"/>
      <c r="AX146" s="162"/>
      <c r="AY146" s="150"/>
      <c r="AZ146" s="150"/>
      <c r="BA146" s="139"/>
      <c r="BB146" s="139"/>
      <c r="BC146" s="530"/>
      <c r="BD146" s="151"/>
      <c r="BE146" s="147"/>
      <c r="BF146" s="196">
        <f t="shared" si="32"/>
        <v>0</v>
      </c>
      <c r="BG146" s="149">
        <f t="shared" si="33"/>
        <v>0</v>
      </c>
      <c r="BH146" s="148"/>
      <c r="BI146" s="149"/>
      <c r="BJ146" s="123"/>
      <c r="BK146" s="123"/>
      <c r="BL146" s="123"/>
      <c r="BM146" s="122"/>
      <c r="BN146" s="152"/>
      <c r="BO146" s="201">
        <f t="shared" si="34"/>
        <v>0</v>
      </c>
      <c r="BP146" s="158"/>
      <c r="BQ146" s="159"/>
      <c r="BR146" s="196"/>
      <c r="BS146" s="149"/>
      <c r="BT146" s="148"/>
      <c r="BU146" s="149"/>
      <c r="BV146" s="160"/>
      <c r="BW146" s="161"/>
      <c r="BX146" s="196"/>
      <c r="BY146" s="149"/>
      <c r="BZ146" s="148"/>
      <c r="CA146" s="149"/>
      <c r="CB146" s="149"/>
      <c r="CC146" s="149"/>
      <c r="CD146" s="149"/>
    </row>
    <row r="147" spans="1:82" ht="18.5" x14ac:dyDescent="0.45">
      <c r="A147" s="145"/>
      <c r="B147" s="162"/>
      <c r="C147" s="122"/>
      <c r="D147" s="96" t="str">
        <f t="shared" si="29"/>
        <v/>
      </c>
      <c r="E147" s="506"/>
      <c r="F147" s="146"/>
      <c r="G147" s="146"/>
      <c r="H147" s="130"/>
      <c r="I147" s="296"/>
      <c r="J147" s="181"/>
      <c r="K147" s="217"/>
      <c r="L147" s="529"/>
      <c r="M147" s="529"/>
      <c r="N147" s="139"/>
      <c r="O147" s="308"/>
      <c r="P147" s="308"/>
      <c r="Q147" s="308"/>
      <c r="R147" s="308"/>
      <c r="S147" s="308"/>
      <c r="T147" s="308">
        <f t="shared" si="26"/>
        <v>0</v>
      </c>
      <c r="U147" s="308">
        <f t="shared" si="30"/>
        <v>0</v>
      </c>
      <c r="V147" s="308">
        <v>0</v>
      </c>
      <c r="W147" s="308"/>
      <c r="X147" s="308"/>
      <c r="Y147" s="308"/>
      <c r="Z147" s="308"/>
      <c r="AA147" s="308"/>
      <c r="AB147" s="308"/>
      <c r="AC147" s="200"/>
      <c r="AD147" s="139"/>
      <c r="AE147" s="162"/>
      <c r="AF147" s="139"/>
      <c r="AG147" s="162"/>
      <c r="AH147" s="122"/>
      <c r="AI147" s="122"/>
      <c r="AJ147" s="122"/>
      <c r="AK147" s="122"/>
      <c r="AL147" s="164">
        <f t="shared" si="31"/>
        <v>0</v>
      </c>
      <c r="AM147" s="122"/>
      <c r="AN147" s="122"/>
      <c r="AO147" s="147"/>
      <c r="AP147" s="158"/>
      <c r="AQ147" s="310">
        <f t="shared" si="27"/>
        <v>0</v>
      </c>
      <c r="AR147" s="196" t="str">
        <f>IFERROR(IF(OR(AP147=338,AP147=340,AP147=341,AP147=342,AP147="342A",AP147="342B"),PorcenRet(AP147,AT147,AU147),INDEX(PORCENTAJEBUSCAR,MATCH(AP147,CódigoRET,0),4)*1),"")</f>
        <v/>
      </c>
      <c r="AS147" s="149">
        <f t="shared" si="28"/>
        <v>0</v>
      </c>
      <c r="AT147" s="148"/>
      <c r="AU147" s="149"/>
      <c r="AV147" s="191"/>
      <c r="AW147" s="183"/>
      <c r="AX147" s="162"/>
      <c r="AY147" s="150"/>
      <c r="AZ147" s="150"/>
      <c r="BA147" s="139"/>
      <c r="BB147" s="139"/>
      <c r="BC147" s="530"/>
      <c r="BD147" s="151"/>
      <c r="BE147" s="147"/>
      <c r="BF147" s="196">
        <f t="shared" si="32"/>
        <v>0</v>
      </c>
      <c r="BG147" s="149">
        <f t="shared" si="33"/>
        <v>0</v>
      </c>
      <c r="BH147" s="148"/>
      <c r="BI147" s="149"/>
      <c r="BJ147" s="123"/>
      <c r="BK147" s="123"/>
      <c r="BL147" s="123"/>
      <c r="BM147" s="122"/>
      <c r="BN147" s="152"/>
      <c r="BO147" s="201">
        <f t="shared" si="34"/>
        <v>0</v>
      </c>
      <c r="BP147" s="158"/>
      <c r="BQ147" s="159"/>
      <c r="BR147" s="196"/>
      <c r="BS147" s="149"/>
      <c r="BT147" s="148"/>
      <c r="BU147" s="149"/>
      <c r="BV147" s="160"/>
      <c r="BW147" s="161"/>
      <c r="BX147" s="196"/>
      <c r="BY147" s="149"/>
      <c r="BZ147" s="148"/>
      <c r="CA147" s="149"/>
      <c r="CB147" s="149"/>
      <c r="CC147" s="149"/>
      <c r="CD147" s="149"/>
    </row>
    <row r="148" spans="1:82" ht="18.5" x14ac:dyDescent="0.45">
      <c r="A148" s="145"/>
      <c r="B148" s="162"/>
      <c r="C148" s="122"/>
      <c r="D148" s="96" t="str">
        <f t="shared" si="29"/>
        <v/>
      </c>
      <c r="E148" s="506"/>
      <c r="F148" s="146"/>
      <c r="G148" s="146"/>
      <c r="H148" s="130"/>
      <c r="I148" s="296"/>
      <c r="J148" s="181"/>
      <c r="K148" s="217"/>
      <c r="L148" s="529"/>
      <c r="M148" s="529"/>
      <c r="N148" s="139"/>
      <c r="O148" s="308"/>
      <c r="P148" s="308"/>
      <c r="Q148" s="308"/>
      <c r="R148" s="308"/>
      <c r="S148" s="308"/>
      <c r="T148" s="308">
        <f t="shared" si="26"/>
        <v>0</v>
      </c>
      <c r="U148" s="308">
        <f t="shared" si="30"/>
        <v>0</v>
      </c>
      <c r="V148" s="308">
        <v>0</v>
      </c>
      <c r="W148" s="308"/>
      <c r="X148" s="308"/>
      <c r="Y148" s="308"/>
      <c r="Z148" s="308"/>
      <c r="AA148" s="308"/>
      <c r="AB148" s="308"/>
      <c r="AC148" s="200"/>
      <c r="AD148" s="139"/>
      <c r="AE148" s="162"/>
      <c r="AF148" s="139"/>
      <c r="AG148" s="162"/>
      <c r="AH148" s="122"/>
      <c r="AI148" s="122"/>
      <c r="AJ148" s="122"/>
      <c r="AK148" s="122"/>
      <c r="AL148" s="164">
        <f t="shared" si="31"/>
        <v>0</v>
      </c>
      <c r="AM148" s="122"/>
      <c r="AN148" s="122"/>
      <c r="AO148" s="147"/>
      <c r="AP148" s="158"/>
      <c r="AQ148" s="310">
        <f t="shared" si="27"/>
        <v>0</v>
      </c>
      <c r="AR148" s="196" t="str">
        <f>IFERROR(IF(OR(AP148=338,AP148=340,AP148=341,AP148=342,AP148="342A",AP148="342B"),PorcenRet(AP148,AT148,AU148),INDEX(PORCENTAJEBUSCAR,MATCH(AP148,CódigoRET,0),4)*1),"")</f>
        <v/>
      </c>
      <c r="AS148" s="149">
        <f t="shared" si="28"/>
        <v>0</v>
      </c>
      <c r="AT148" s="148"/>
      <c r="AU148" s="149"/>
      <c r="AV148" s="191"/>
      <c r="AW148" s="183"/>
      <c r="AX148" s="162"/>
      <c r="AY148" s="150"/>
      <c r="AZ148" s="150"/>
      <c r="BA148" s="139"/>
      <c r="BB148" s="139"/>
      <c r="BC148" s="530"/>
      <c r="BD148" s="151"/>
      <c r="BE148" s="147"/>
      <c r="BF148" s="196">
        <f t="shared" si="32"/>
        <v>0</v>
      </c>
      <c r="BG148" s="149">
        <f t="shared" si="33"/>
        <v>0</v>
      </c>
      <c r="BH148" s="148"/>
      <c r="BI148" s="149"/>
      <c r="BJ148" s="123"/>
      <c r="BK148" s="123"/>
      <c r="BL148" s="123"/>
      <c r="BM148" s="122"/>
      <c r="BN148" s="152"/>
      <c r="BO148" s="201">
        <f t="shared" si="34"/>
        <v>0</v>
      </c>
      <c r="BP148" s="158"/>
      <c r="BQ148" s="159"/>
      <c r="BR148" s="196"/>
      <c r="BS148" s="149"/>
      <c r="BT148" s="148"/>
      <c r="BU148" s="149"/>
      <c r="BV148" s="160"/>
      <c r="BW148" s="161"/>
      <c r="BX148" s="196"/>
      <c r="BY148" s="149"/>
      <c r="BZ148" s="148"/>
      <c r="CA148" s="149"/>
      <c r="CB148" s="149"/>
      <c r="CC148" s="149"/>
      <c r="CD148" s="149"/>
    </row>
    <row r="149" spans="1:82" ht="18.5" x14ac:dyDescent="0.45">
      <c r="A149" s="145"/>
      <c r="B149" s="162"/>
      <c r="C149" s="122"/>
      <c r="D149" s="96" t="str">
        <f t="shared" si="29"/>
        <v/>
      </c>
      <c r="E149" s="506"/>
      <c r="F149" s="146"/>
      <c r="G149" s="146"/>
      <c r="H149" s="130"/>
      <c r="I149" s="296"/>
      <c r="J149" s="181"/>
      <c r="K149" s="217"/>
      <c r="L149" s="529"/>
      <c r="M149" s="529"/>
      <c r="N149" s="139"/>
      <c r="O149" s="308"/>
      <c r="P149" s="308"/>
      <c r="Q149" s="308"/>
      <c r="R149" s="308"/>
      <c r="S149" s="308"/>
      <c r="T149" s="308">
        <f t="shared" si="26"/>
        <v>0</v>
      </c>
      <c r="U149" s="308">
        <f t="shared" si="30"/>
        <v>0</v>
      </c>
      <c r="V149" s="308">
        <v>0</v>
      </c>
      <c r="W149" s="308"/>
      <c r="X149" s="308"/>
      <c r="Y149" s="308"/>
      <c r="Z149" s="308"/>
      <c r="AA149" s="308"/>
      <c r="AB149" s="308"/>
      <c r="AC149" s="200"/>
      <c r="AD149" s="139"/>
      <c r="AE149" s="162"/>
      <c r="AF149" s="139"/>
      <c r="AG149" s="162"/>
      <c r="AH149" s="122"/>
      <c r="AI149" s="122"/>
      <c r="AJ149" s="122"/>
      <c r="AK149" s="122"/>
      <c r="AL149" s="164">
        <f t="shared" si="31"/>
        <v>0</v>
      </c>
      <c r="AM149" s="122"/>
      <c r="AN149" s="122"/>
      <c r="AO149" s="147"/>
      <c r="AP149" s="158"/>
      <c r="AQ149" s="310">
        <f t="shared" si="27"/>
        <v>0</v>
      </c>
      <c r="AR149" s="196" t="str">
        <f>IFERROR(IF(OR(AP149=338,AP149=340,AP149=341,AP149=342,AP149="342A",AP149="342B"),PorcenRet(AP149,AT149,AU149),INDEX(PORCENTAJEBUSCAR,MATCH(AP149,CódigoRET,0),4)*1),"")</f>
        <v/>
      </c>
      <c r="AS149" s="149">
        <f t="shared" si="28"/>
        <v>0</v>
      </c>
      <c r="AT149" s="148"/>
      <c r="AU149" s="149"/>
      <c r="AV149" s="191"/>
      <c r="AW149" s="183"/>
      <c r="AX149" s="162"/>
      <c r="AY149" s="150"/>
      <c r="AZ149" s="150"/>
      <c r="BA149" s="139"/>
      <c r="BB149" s="139"/>
      <c r="BC149" s="530"/>
      <c r="BD149" s="151"/>
      <c r="BE149" s="147"/>
      <c r="BF149" s="196">
        <f t="shared" si="32"/>
        <v>0</v>
      </c>
      <c r="BG149" s="149">
        <f t="shared" si="33"/>
        <v>0</v>
      </c>
      <c r="BH149" s="148"/>
      <c r="BI149" s="149"/>
      <c r="BJ149" s="123"/>
      <c r="BK149" s="123"/>
      <c r="BL149" s="123"/>
      <c r="BM149" s="122"/>
      <c r="BN149" s="152"/>
      <c r="BO149" s="201">
        <f t="shared" si="34"/>
        <v>0</v>
      </c>
      <c r="BP149" s="158"/>
      <c r="BQ149" s="159"/>
      <c r="BR149" s="196"/>
      <c r="BS149" s="149"/>
      <c r="BT149" s="148"/>
      <c r="BU149" s="149"/>
      <c r="BV149" s="160"/>
      <c r="BW149" s="161"/>
      <c r="BX149" s="196"/>
      <c r="BY149" s="149"/>
      <c r="BZ149" s="148"/>
      <c r="CA149" s="149"/>
      <c r="CB149" s="149"/>
      <c r="CC149" s="149"/>
      <c r="CD149" s="149"/>
    </row>
    <row r="150" spans="1:82" ht="18.5" x14ac:dyDescent="0.45">
      <c r="A150" s="145"/>
      <c r="B150" s="162"/>
      <c r="C150" s="122"/>
      <c r="D150" s="96" t="str">
        <f t="shared" si="29"/>
        <v/>
      </c>
      <c r="E150" s="506"/>
      <c r="F150" s="146"/>
      <c r="G150" s="146"/>
      <c r="H150" s="130"/>
      <c r="I150" s="296"/>
      <c r="J150" s="181"/>
      <c r="K150" s="217"/>
      <c r="L150" s="529"/>
      <c r="M150" s="529"/>
      <c r="N150" s="139"/>
      <c r="O150" s="308"/>
      <c r="P150" s="308"/>
      <c r="Q150" s="308"/>
      <c r="R150" s="308"/>
      <c r="S150" s="308"/>
      <c r="T150" s="308">
        <f t="shared" si="26"/>
        <v>0</v>
      </c>
      <c r="U150" s="308">
        <f t="shared" si="30"/>
        <v>0</v>
      </c>
      <c r="V150" s="308">
        <v>0</v>
      </c>
      <c r="W150" s="308"/>
      <c r="X150" s="308"/>
      <c r="Y150" s="308"/>
      <c r="Z150" s="308"/>
      <c r="AA150" s="308"/>
      <c r="AB150" s="308"/>
      <c r="AC150" s="200"/>
      <c r="AD150" s="139"/>
      <c r="AE150" s="162"/>
      <c r="AF150" s="139"/>
      <c r="AG150" s="162"/>
      <c r="AH150" s="122"/>
      <c r="AI150" s="122"/>
      <c r="AJ150" s="122"/>
      <c r="AK150" s="122"/>
      <c r="AL150" s="164">
        <f t="shared" si="31"/>
        <v>0</v>
      </c>
      <c r="AM150" s="122"/>
      <c r="AN150" s="122"/>
      <c r="AO150" s="147"/>
      <c r="AP150" s="158"/>
      <c r="AQ150" s="310">
        <f t="shared" si="27"/>
        <v>0</v>
      </c>
      <c r="AR150" s="196" t="str">
        <f>IFERROR(IF(OR(AP150=338,AP150=340,AP150=341,AP150=342,AP150="342A",AP150="342B"),PorcenRet(AP150,AT150,AU150),INDEX(PORCENTAJEBUSCAR,MATCH(AP150,CódigoRET,0),4)*1),"")</f>
        <v/>
      </c>
      <c r="AS150" s="149">
        <f t="shared" si="28"/>
        <v>0</v>
      </c>
      <c r="AT150" s="148"/>
      <c r="AU150" s="149"/>
      <c r="AV150" s="191"/>
      <c r="AW150" s="183"/>
      <c r="AX150" s="162"/>
      <c r="AY150" s="150"/>
      <c r="AZ150" s="150"/>
      <c r="BA150" s="139"/>
      <c r="BB150" s="139"/>
      <c r="BC150" s="530"/>
      <c r="BD150" s="151"/>
      <c r="BE150" s="147"/>
      <c r="BF150" s="196">
        <f t="shared" si="32"/>
        <v>0</v>
      </c>
      <c r="BG150" s="149">
        <f t="shared" si="33"/>
        <v>0</v>
      </c>
      <c r="BH150" s="148"/>
      <c r="BI150" s="149"/>
      <c r="BJ150" s="123"/>
      <c r="BK150" s="123"/>
      <c r="BL150" s="123"/>
      <c r="BM150" s="122"/>
      <c r="BN150" s="152"/>
      <c r="BO150" s="201">
        <f t="shared" si="34"/>
        <v>0</v>
      </c>
      <c r="BP150" s="158"/>
      <c r="BQ150" s="159"/>
      <c r="BR150" s="196"/>
      <c r="BS150" s="149"/>
      <c r="BT150" s="148"/>
      <c r="BU150" s="149"/>
      <c r="BV150" s="160"/>
      <c r="BW150" s="161"/>
      <c r="BX150" s="196"/>
      <c r="BY150" s="149"/>
      <c r="BZ150" s="148"/>
      <c r="CA150" s="149"/>
      <c r="CB150" s="149"/>
      <c r="CC150" s="149"/>
      <c r="CD150" s="149"/>
    </row>
    <row r="151" spans="1:82" ht="18.5" x14ac:dyDescent="0.45">
      <c r="A151" s="145"/>
      <c r="B151" s="162"/>
      <c r="C151" s="122"/>
      <c r="D151" s="96" t="str">
        <f t="shared" si="29"/>
        <v/>
      </c>
      <c r="E151" s="506"/>
      <c r="F151" s="146"/>
      <c r="G151" s="146"/>
      <c r="H151" s="130"/>
      <c r="I151" s="296"/>
      <c r="J151" s="181"/>
      <c r="K151" s="217"/>
      <c r="L151" s="529"/>
      <c r="M151" s="529"/>
      <c r="N151" s="139"/>
      <c r="O151" s="308"/>
      <c r="P151" s="308"/>
      <c r="Q151" s="308"/>
      <c r="R151" s="308"/>
      <c r="S151" s="308"/>
      <c r="T151" s="308">
        <f t="shared" si="26"/>
        <v>0</v>
      </c>
      <c r="U151" s="308">
        <f t="shared" si="30"/>
        <v>0</v>
      </c>
      <c r="V151" s="308">
        <v>0</v>
      </c>
      <c r="W151" s="308"/>
      <c r="X151" s="308"/>
      <c r="Y151" s="308"/>
      <c r="Z151" s="308"/>
      <c r="AA151" s="308"/>
      <c r="AB151" s="308"/>
      <c r="AC151" s="200"/>
      <c r="AD151" s="139"/>
      <c r="AE151" s="162"/>
      <c r="AF151" s="139"/>
      <c r="AG151" s="162"/>
      <c r="AH151" s="122"/>
      <c r="AI151" s="122"/>
      <c r="AJ151" s="122"/>
      <c r="AK151" s="122"/>
      <c r="AL151" s="164">
        <f t="shared" si="31"/>
        <v>0</v>
      </c>
      <c r="AM151" s="122"/>
      <c r="AN151" s="122"/>
      <c r="AO151" s="147"/>
      <c r="AP151" s="158"/>
      <c r="AQ151" s="310">
        <f t="shared" si="27"/>
        <v>0</v>
      </c>
      <c r="AR151" s="196" t="str">
        <f>IFERROR(IF(OR(AP151=338,AP151=340,AP151=341,AP151=342,AP151="342A",AP151="342B"),PorcenRet(AP151,AT151,AU151),INDEX(PORCENTAJEBUSCAR,MATCH(AP151,CódigoRET,0),4)*1),"")</f>
        <v/>
      </c>
      <c r="AS151" s="149">
        <f t="shared" si="28"/>
        <v>0</v>
      </c>
      <c r="AT151" s="148"/>
      <c r="AU151" s="149"/>
      <c r="AV151" s="191"/>
      <c r="AW151" s="183"/>
      <c r="AX151" s="162"/>
      <c r="AY151" s="150"/>
      <c r="AZ151" s="150"/>
      <c r="BA151" s="139"/>
      <c r="BB151" s="139"/>
      <c r="BC151" s="530"/>
      <c r="BD151" s="151"/>
      <c r="BE151" s="147"/>
      <c r="BF151" s="196">
        <f t="shared" si="32"/>
        <v>0</v>
      </c>
      <c r="BG151" s="149">
        <f t="shared" si="33"/>
        <v>0</v>
      </c>
      <c r="BH151" s="148"/>
      <c r="BI151" s="149"/>
      <c r="BJ151" s="123"/>
      <c r="BK151" s="123"/>
      <c r="BL151" s="123"/>
      <c r="BM151" s="122"/>
      <c r="BN151" s="152"/>
      <c r="BO151" s="201">
        <f t="shared" si="34"/>
        <v>0</v>
      </c>
      <c r="BP151" s="158"/>
      <c r="BQ151" s="159"/>
      <c r="BR151" s="196"/>
      <c r="BS151" s="149"/>
      <c r="BT151" s="148"/>
      <c r="BU151" s="149"/>
      <c r="BV151" s="160"/>
      <c r="BW151" s="161"/>
      <c r="BX151" s="196"/>
      <c r="BY151" s="149"/>
      <c r="BZ151" s="148"/>
      <c r="CA151" s="149"/>
      <c r="CB151" s="149"/>
      <c r="CC151" s="149"/>
      <c r="CD151" s="149"/>
    </row>
    <row r="152" spans="1:82" ht="18.5" x14ac:dyDescent="0.45">
      <c r="A152" s="145"/>
      <c r="B152" s="162"/>
      <c r="C152" s="122"/>
      <c r="D152" s="96" t="str">
        <f t="shared" si="29"/>
        <v/>
      </c>
      <c r="E152" s="506"/>
      <c r="F152" s="146"/>
      <c r="G152" s="146"/>
      <c r="H152" s="130"/>
      <c r="I152" s="296"/>
      <c r="J152" s="181"/>
      <c r="K152" s="217"/>
      <c r="L152" s="529"/>
      <c r="M152" s="529"/>
      <c r="N152" s="139"/>
      <c r="O152" s="308"/>
      <c r="P152" s="308"/>
      <c r="Q152" s="308"/>
      <c r="R152" s="308"/>
      <c r="S152" s="308"/>
      <c r="T152" s="308">
        <f t="shared" si="26"/>
        <v>0</v>
      </c>
      <c r="U152" s="308">
        <f t="shared" si="30"/>
        <v>0</v>
      </c>
      <c r="V152" s="308">
        <v>0</v>
      </c>
      <c r="W152" s="308"/>
      <c r="X152" s="308"/>
      <c r="Y152" s="308"/>
      <c r="Z152" s="308"/>
      <c r="AA152" s="308"/>
      <c r="AB152" s="308"/>
      <c r="AC152" s="200"/>
      <c r="AD152" s="139"/>
      <c r="AE152" s="162"/>
      <c r="AF152" s="139"/>
      <c r="AG152" s="162"/>
      <c r="AH152" s="122"/>
      <c r="AI152" s="122"/>
      <c r="AJ152" s="122"/>
      <c r="AK152" s="122"/>
      <c r="AL152" s="164">
        <f t="shared" si="31"/>
        <v>0</v>
      </c>
      <c r="AM152" s="122"/>
      <c r="AN152" s="122"/>
      <c r="AO152" s="147"/>
      <c r="AP152" s="158"/>
      <c r="AQ152" s="310">
        <f t="shared" si="27"/>
        <v>0</v>
      </c>
      <c r="AR152" s="196" t="str">
        <f>IFERROR(IF(OR(AP152=338,AP152=340,AP152=341,AP152=342,AP152="342A",AP152="342B"),PorcenRet(AP152,AT152,AU152),INDEX(PORCENTAJEBUSCAR,MATCH(AP152,CódigoRET,0),4)*1),"")</f>
        <v/>
      </c>
      <c r="AS152" s="149">
        <f t="shared" si="28"/>
        <v>0</v>
      </c>
      <c r="AT152" s="148"/>
      <c r="AU152" s="149"/>
      <c r="AV152" s="191"/>
      <c r="AW152" s="183"/>
      <c r="AX152" s="162"/>
      <c r="AY152" s="150"/>
      <c r="AZ152" s="150"/>
      <c r="BA152" s="139"/>
      <c r="BB152" s="139"/>
      <c r="BC152" s="530"/>
      <c r="BD152" s="151"/>
      <c r="BE152" s="147"/>
      <c r="BF152" s="196">
        <f t="shared" si="32"/>
        <v>0</v>
      </c>
      <c r="BG152" s="149">
        <f t="shared" si="33"/>
        <v>0</v>
      </c>
      <c r="BH152" s="148"/>
      <c r="BI152" s="149"/>
      <c r="BJ152" s="123"/>
      <c r="BK152" s="123"/>
      <c r="BL152" s="123"/>
      <c r="BM152" s="122"/>
      <c r="BN152" s="152"/>
      <c r="BO152" s="201">
        <f t="shared" si="34"/>
        <v>0</v>
      </c>
      <c r="BP152" s="158"/>
      <c r="BQ152" s="159"/>
      <c r="BR152" s="196"/>
      <c r="BS152" s="149"/>
      <c r="BT152" s="148"/>
      <c r="BU152" s="149"/>
      <c r="BV152" s="160"/>
      <c r="BW152" s="161"/>
      <c r="BX152" s="196"/>
      <c r="BY152" s="149"/>
      <c r="BZ152" s="148"/>
      <c r="CA152" s="149"/>
      <c r="CB152" s="149"/>
      <c r="CC152" s="149"/>
      <c r="CD152" s="149"/>
    </row>
    <row r="153" spans="1:82" ht="18.5" x14ac:dyDescent="0.45">
      <c r="A153" s="145"/>
      <c r="B153" s="162"/>
      <c r="C153" s="122"/>
      <c r="D153" s="96" t="str">
        <f t="shared" si="29"/>
        <v/>
      </c>
      <c r="E153" s="506"/>
      <c r="F153" s="146"/>
      <c r="G153" s="146"/>
      <c r="H153" s="130"/>
      <c r="I153" s="296"/>
      <c r="J153" s="181"/>
      <c r="K153" s="217"/>
      <c r="L153" s="529"/>
      <c r="M153" s="529"/>
      <c r="N153" s="139"/>
      <c r="O153" s="308"/>
      <c r="P153" s="308"/>
      <c r="Q153" s="308"/>
      <c r="R153" s="308"/>
      <c r="S153" s="308"/>
      <c r="T153" s="308">
        <f t="shared" si="26"/>
        <v>0</v>
      </c>
      <c r="U153" s="308">
        <f t="shared" si="30"/>
        <v>0</v>
      </c>
      <c r="V153" s="308">
        <v>0</v>
      </c>
      <c r="W153" s="308"/>
      <c r="X153" s="308"/>
      <c r="Y153" s="308"/>
      <c r="Z153" s="308"/>
      <c r="AA153" s="308"/>
      <c r="AB153" s="308"/>
      <c r="AC153" s="200"/>
      <c r="AD153" s="139"/>
      <c r="AE153" s="162"/>
      <c r="AF153" s="139"/>
      <c r="AG153" s="162"/>
      <c r="AH153" s="122"/>
      <c r="AI153" s="122"/>
      <c r="AJ153" s="122"/>
      <c r="AK153" s="122"/>
      <c r="AL153" s="164">
        <f t="shared" si="31"/>
        <v>0</v>
      </c>
      <c r="AM153" s="122"/>
      <c r="AN153" s="122"/>
      <c r="AO153" s="147"/>
      <c r="AP153" s="158"/>
      <c r="AQ153" s="310">
        <f t="shared" si="27"/>
        <v>0</v>
      </c>
      <c r="AR153" s="196" t="str">
        <f>IFERROR(IF(OR(AP153=338,AP153=340,AP153=341,AP153=342,AP153="342A",AP153="342B"),PorcenRet(AP153,AT153,AU153),INDEX(PORCENTAJEBUSCAR,MATCH(AP153,CódigoRET,0),4)*1),"")</f>
        <v/>
      </c>
      <c r="AS153" s="149">
        <f t="shared" si="28"/>
        <v>0</v>
      </c>
      <c r="AT153" s="148"/>
      <c r="AU153" s="149"/>
      <c r="AV153" s="191"/>
      <c r="AW153" s="183"/>
      <c r="AX153" s="162"/>
      <c r="AY153" s="150"/>
      <c r="AZ153" s="150"/>
      <c r="BA153" s="139"/>
      <c r="BB153" s="139"/>
      <c r="BC153" s="530"/>
      <c r="BD153" s="151"/>
      <c r="BE153" s="147"/>
      <c r="BF153" s="196">
        <f t="shared" si="32"/>
        <v>0</v>
      </c>
      <c r="BG153" s="149">
        <f t="shared" si="33"/>
        <v>0</v>
      </c>
      <c r="BH153" s="148"/>
      <c r="BI153" s="149"/>
      <c r="BJ153" s="123"/>
      <c r="BK153" s="123"/>
      <c r="BL153" s="123"/>
      <c r="BM153" s="122"/>
      <c r="BN153" s="152"/>
      <c r="BO153" s="201">
        <f t="shared" si="34"/>
        <v>0</v>
      </c>
      <c r="BP153" s="158"/>
      <c r="BQ153" s="159"/>
      <c r="BR153" s="196"/>
      <c r="BS153" s="149"/>
      <c r="BT153" s="148"/>
      <c r="BU153" s="149"/>
      <c r="BV153" s="160"/>
      <c r="BW153" s="161"/>
      <c r="BX153" s="196"/>
      <c r="BY153" s="149"/>
      <c r="BZ153" s="148"/>
      <c r="CA153" s="149"/>
      <c r="CB153" s="149"/>
      <c r="CC153" s="149"/>
      <c r="CD153" s="149"/>
    </row>
    <row r="154" spans="1:82" ht="18.5" x14ac:dyDescent="0.45">
      <c r="A154" s="145"/>
      <c r="B154" s="162"/>
      <c r="C154" s="122"/>
      <c r="D154" s="96" t="str">
        <f t="shared" si="29"/>
        <v/>
      </c>
      <c r="E154" s="506"/>
      <c r="F154" s="146"/>
      <c r="G154" s="146"/>
      <c r="H154" s="130"/>
      <c r="I154" s="296"/>
      <c r="J154" s="181"/>
      <c r="K154" s="217"/>
      <c r="L154" s="529"/>
      <c r="M154" s="529"/>
      <c r="N154" s="139"/>
      <c r="O154" s="308"/>
      <c r="P154" s="308"/>
      <c r="Q154" s="308"/>
      <c r="R154" s="308"/>
      <c r="S154" s="308"/>
      <c r="T154" s="308">
        <f t="shared" si="26"/>
        <v>0</v>
      </c>
      <c r="U154" s="308">
        <f t="shared" si="30"/>
        <v>0</v>
      </c>
      <c r="V154" s="308">
        <v>0</v>
      </c>
      <c r="W154" s="308"/>
      <c r="X154" s="308"/>
      <c r="Y154" s="308"/>
      <c r="Z154" s="308"/>
      <c r="AA154" s="308"/>
      <c r="AB154" s="308"/>
      <c r="AC154" s="200"/>
      <c r="AD154" s="139"/>
      <c r="AE154" s="162"/>
      <c r="AF154" s="139"/>
      <c r="AG154" s="162"/>
      <c r="AH154" s="122"/>
      <c r="AI154" s="122"/>
      <c r="AJ154" s="122"/>
      <c r="AK154" s="122"/>
      <c r="AL154" s="164">
        <f t="shared" si="31"/>
        <v>0</v>
      </c>
      <c r="AM154" s="122"/>
      <c r="AN154" s="122"/>
      <c r="AO154" s="147"/>
      <c r="AP154" s="158"/>
      <c r="AQ154" s="310">
        <f t="shared" si="27"/>
        <v>0</v>
      </c>
      <c r="AR154" s="196" t="str">
        <f>IFERROR(IF(OR(AP154=338,AP154=340,AP154=341,AP154=342,AP154="342A",AP154="342B"),PorcenRet(AP154,AT154,AU154),INDEX(PORCENTAJEBUSCAR,MATCH(AP154,CódigoRET,0),4)*1),"")</f>
        <v/>
      </c>
      <c r="AS154" s="149">
        <f t="shared" si="28"/>
        <v>0</v>
      </c>
      <c r="AT154" s="148"/>
      <c r="AU154" s="149"/>
      <c r="AV154" s="191"/>
      <c r="AW154" s="183"/>
      <c r="AX154" s="162"/>
      <c r="AY154" s="150"/>
      <c r="AZ154" s="150"/>
      <c r="BA154" s="139"/>
      <c r="BB154" s="139"/>
      <c r="BC154" s="530"/>
      <c r="BD154" s="151"/>
      <c r="BE154" s="147"/>
      <c r="BF154" s="196">
        <f t="shared" si="32"/>
        <v>0</v>
      </c>
      <c r="BG154" s="149">
        <f t="shared" si="33"/>
        <v>0</v>
      </c>
      <c r="BH154" s="148"/>
      <c r="BI154" s="149"/>
      <c r="BJ154" s="123"/>
      <c r="BK154" s="123"/>
      <c r="BL154" s="123"/>
      <c r="BM154" s="122"/>
      <c r="BN154" s="152"/>
      <c r="BO154" s="201">
        <f t="shared" si="34"/>
        <v>0</v>
      </c>
      <c r="BP154" s="158"/>
      <c r="BQ154" s="159"/>
      <c r="BR154" s="196"/>
      <c r="BS154" s="149"/>
      <c r="BT154" s="148"/>
      <c r="BU154" s="149"/>
      <c r="BV154" s="160"/>
      <c r="BW154" s="161"/>
      <c r="BX154" s="196"/>
      <c r="BY154" s="149"/>
      <c r="BZ154" s="148"/>
      <c r="CA154" s="149"/>
      <c r="CB154" s="149"/>
      <c r="CC154" s="149"/>
      <c r="CD154" s="149"/>
    </row>
    <row r="155" spans="1:82" ht="18.5" x14ac:dyDescent="0.45">
      <c r="A155" s="145"/>
      <c r="B155" s="162"/>
      <c r="C155" s="122"/>
      <c r="D155" s="96" t="str">
        <f t="shared" si="29"/>
        <v/>
      </c>
      <c r="E155" s="506"/>
      <c r="F155" s="146"/>
      <c r="G155" s="146"/>
      <c r="H155" s="130"/>
      <c r="I155" s="296"/>
      <c r="J155" s="181"/>
      <c r="K155" s="217"/>
      <c r="L155" s="529"/>
      <c r="M155" s="529"/>
      <c r="N155" s="139"/>
      <c r="O155" s="308"/>
      <c r="P155" s="308"/>
      <c r="Q155" s="308"/>
      <c r="R155" s="308"/>
      <c r="S155" s="308"/>
      <c r="T155" s="308">
        <f t="shared" si="26"/>
        <v>0</v>
      </c>
      <c r="U155" s="308">
        <f t="shared" si="30"/>
        <v>0</v>
      </c>
      <c r="V155" s="308">
        <v>0</v>
      </c>
      <c r="W155" s="308"/>
      <c r="X155" s="308"/>
      <c r="Y155" s="308"/>
      <c r="Z155" s="308"/>
      <c r="AA155" s="308"/>
      <c r="AB155" s="308"/>
      <c r="AC155" s="200"/>
      <c r="AD155" s="139"/>
      <c r="AE155" s="162"/>
      <c r="AF155" s="139"/>
      <c r="AG155" s="162"/>
      <c r="AH155" s="122"/>
      <c r="AI155" s="122"/>
      <c r="AJ155" s="122"/>
      <c r="AK155" s="122"/>
      <c r="AL155" s="164">
        <f t="shared" si="31"/>
        <v>0</v>
      </c>
      <c r="AM155" s="122"/>
      <c r="AN155" s="122"/>
      <c r="AO155" s="147"/>
      <c r="AP155" s="158"/>
      <c r="AQ155" s="310">
        <f t="shared" si="27"/>
        <v>0</v>
      </c>
      <c r="AR155" s="196" t="str">
        <f>IFERROR(IF(OR(AP155=338,AP155=340,AP155=341,AP155=342,AP155="342A",AP155="342B"),PorcenRet(AP155,AT155,AU155),INDEX(PORCENTAJEBUSCAR,MATCH(AP155,CódigoRET,0),4)*1),"")</f>
        <v/>
      </c>
      <c r="AS155" s="149">
        <f t="shared" si="28"/>
        <v>0</v>
      </c>
      <c r="AT155" s="148"/>
      <c r="AU155" s="149"/>
      <c r="AV155" s="191"/>
      <c r="AW155" s="183"/>
      <c r="AX155" s="162"/>
      <c r="AY155" s="150"/>
      <c r="AZ155" s="150"/>
      <c r="BA155" s="139"/>
      <c r="BB155" s="139"/>
      <c r="BC155" s="530"/>
      <c r="BD155" s="151"/>
      <c r="BE155" s="147"/>
      <c r="BF155" s="196">
        <f t="shared" si="32"/>
        <v>0</v>
      </c>
      <c r="BG155" s="149">
        <f t="shared" si="33"/>
        <v>0</v>
      </c>
      <c r="BH155" s="148"/>
      <c r="BI155" s="149"/>
      <c r="BJ155" s="123"/>
      <c r="BK155" s="123"/>
      <c r="BL155" s="123"/>
      <c r="BM155" s="122"/>
      <c r="BN155" s="152"/>
      <c r="BO155" s="201">
        <f t="shared" si="34"/>
        <v>0</v>
      </c>
      <c r="BP155" s="158"/>
      <c r="BQ155" s="159"/>
      <c r="BR155" s="196"/>
      <c r="BS155" s="149"/>
      <c r="BT155" s="148"/>
      <c r="BU155" s="149"/>
      <c r="BV155" s="160"/>
      <c r="BW155" s="161"/>
      <c r="BX155" s="196"/>
      <c r="BY155" s="149"/>
      <c r="BZ155" s="148"/>
      <c r="CA155" s="149"/>
      <c r="CB155" s="149"/>
      <c r="CC155" s="149"/>
      <c r="CD155" s="149"/>
    </row>
    <row r="156" spans="1:82" ht="18.5" x14ac:dyDescent="0.45">
      <c r="A156" s="145"/>
      <c r="B156" s="162"/>
      <c r="C156" s="122"/>
      <c r="D156" s="96" t="str">
        <f t="shared" si="29"/>
        <v/>
      </c>
      <c r="E156" s="506"/>
      <c r="F156" s="146"/>
      <c r="G156" s="146"/>
      <c r="H156" s="130"/>
      <c r="I156" s="296"/>
      <c r="J156" s="181"/>
      <c r="K156" s="217"/>
      <c r="L156" s="529"/>
      <c r="M156" s="529"/>
      <c r="N156" s="139"/>
      <c r="O156" s="308"/>
      <c r="P156" s="308"/>
      <c r="Q156" s="308"/>
      <c r="R156" s="308"/>
      <c r="S156" s="308"/>
      <c r="T156" s="308">
        <f t="shared" si="26"/>
        <v>0</v>
      </c>
      <c r="U156" s="308">
        <f t="shared" si="30"/>
        <v>0</v>
      </c>
      <c r="V156" s="308">
        <v>0</v>
      </c>
      <c r="W156" s="308"/>
      <c r="X156" s="308"/>
      <c r="Y156" s="308"/>
      <c r="Z156" s="308"/>
      <c r="AA156" s="308"/>
      <c r="AB156" s="308"/>
      <c r="AC156" s="200"/>
      <c r="AD156" s="139"/>
      <c r="AE156" s="162"/>
      <c r="AF156" s="139"/>
      <c r="AG156" s="162"/>
      <c r="AH156" s="122"/>
      <c r="AI156" s="122"/>
      <c r="AJ156" s="122"/>
      <c r="AK156" s="122"/>
      <c r="AL156" s="164">
        <f t="shared" si="31"/>
        <v>0</v>
      </c>
      <c r="AM156" s="122"/>
      <c r="AN156" s="122"/>
      <c r="AO156" s="147"/>
      <c r="AP156" s="158"/>
      <c r="AQ156" s="310">
        <f t="shared" si="27"/>
        <v>0</v>
      </c>
      <c r="AR156" s="196" t="str">
        <f>IFERROR(IF(OR(AP156=338,AP156=340,AP156=341,AP156=342,AP156="342A",AP156="342B"),PorcenRet(AP156,AT156,AU156),INDEX(PORCENTAJEBUSCAR,MATCH(AP156,CódigoRET,0),4)*1),"")</f>
        <v/>
      </c>
      <c r="AS156" s="149">
        <f t="shared" si="28"/>
        <v>0</v>
      </c>
      <c r="AT156" s="148"/>
      <c r="AU156" s="149"/>
      <c r="AV156" s="191"/>
      <c r="AW156" s="183"/>
      <c r="AX156" s="162"/>
      <c r="AY156" s="150"/>
      <c r="AZ156" s="150"/>
      <c r="BA156" s="139"/>
      <c r="BB156" s="139"/>
      <c r="BC156" s="530"/>
      <c r="BD156" s="151"/>
      <c r="BE156" s="147"/>
      <c r="BF156" s="196">
        <f t="shared" si="32"/>
        <v>0</v>
      </c>
      <c r="BG156" s="149">
        <f t="shared" si="33"/>
        <v>0</v>
      </c>
      <c r="BH156" s="148"/>
      <c r="BI156" s="149"/>
      <c r="BJ156" s="123"/>
      <c r="BK156" s="123"/>
      <c r="BL156" s="123"/>
      <c r="BM156" s="122"/>
      <c r="BN156" s="152"/>
      <c r="BO156" s="201">
        <f t="shared" si="34"/>
        <v>0</v>
      </c>
      <c r="BP156" s="158"/>
      <c r="BQ156" s="159"/>
      <c r="BR156" s="196"/>
      <c r="BS156" s="149"/>
      <c r="BT156" s="148"/>
      <c r="BU156" s="149"/>
      <c r="BV156" s="160"/>
      <c r="BW156" s="161"/>
      <c r="BX156" s="196"/>
      <c r="BY156" s="149"/>
      <c r="BZ156" s="148"/>
      <c r="CA156" s="149"/>
      <c r="CB156" s="149"/>
      <c r="CC156" s="149"/>
      <c r="CD156" s="149"/>
    </row>
    <row r="157" spans="1:82" ht="18.5" x14ac:dyDescent="0.45">
      <c r="A157" s="145"/>
      <c r="B157" s="162"/>
      <c r="C157" s="122"/>
      <c r="D157" s="96" t="str">
        <f t="shared" si="29"/>
        <v/>
      </c>
      <c r="E157" s="506"/>
      <c r="F157" s="146"/>
      <c r="G157" s="146"/>
      <c r="H157" s="130"/>
      <c r="I157" s="296"/>
      <c r="J157" s="181"/>
      <c r="K157" s="217"/>
      <c r="L157" s="529"/>
      <c r="M157" s="529"/>
      <c r="N157" s="139"/>
      <c r="O157" s="308"/>
      <c r="P157" s="308"/>
      <c r="Q157" s="308"/>
      <c r="R157" s="308"/>
      <c r="S157" s="308"/>
      <c r="T157" s="308">
        <f t="shared" si="26"/>
        <v>0</v>
      </c>
      <c r="U157" s="308">
        <f t="shared" si="30"/>
        <v>0</v>
      </c>
      <c r="V157" s="308">
        <v>0</v>
      </c>
      <c r="W157" s="308"/>
      <c r="X157" s="308"/>
      <c r="Y157" s="308"/>
      <c r="Z157" s="308"/>
      <c r="AA157" s="308"/>
      <c r="AB157" s="308"/>
      <c r="AC157" s="200"/>
      <c r="AD157" s="139"/>
      <c r="AE157" s="162"/>
      <c r="AF157" s="139"/>
      <c r="AG157" s="162"/>
      <c r="AH157" s="122"/>
      <c r="AI157" s="122"/>
      <c r="AJ157" s="122"/>
      <c r="AK157" s="122"/>
      <c r="AL157" s="164">
        <f t="shared" si="31"/>
        <v>0</v>
      </c>
      <c r="AM157" s="122"/>
      <c r="AN157" s="122"/>
      <c r="AO157" s="147"/>
      <c r="AP157" s="158"/>
      <c r="AQ157" s="310">
        <f t="shared" si="27"/>
        <v>0</v>
      </c>
      <c r="AR157" s="196" t="str">
        <f>IFERROR(IF(OR(AP157=338,AP157=340,AP157=341,AP157=342,AP157="342A",AP157="342B"),PorcenRet(AP157,AT157,AU157),INDEX(PORCENTAJEBUSCAR,MATCH(AP157,CódigoRET,0),4)*1),"")</f>
        <v/>
      </c>
      <c r="AS157" s="149">
        <f t="shared" si="28"/>
        <v>0</v>
      </c>
      <c r="AT157" s="148"/>
      <c r="AU157" s="149"/>
      <c r="AV157" s="191"/>
      <c r="AW157" s="183"/>
      <c r="AX157" s="162"/>
      <c r="AY157" s="150"/>
      <c r="AZ157" s="150"/>
      <c r="BA157" s="139"/>
      <c r="BB157" s="139"/>
      <c r="BC157" s="530"/>
      <c r="BD157" s="151"/>
      <c r="BE157" s="147"/>
      <c r="BF157" s="196">
        <f t="shared" si="32"/>
        <v>0</v>
      </c>
      <c r="BG157" s="149">
        <f t="shared" si="33"/>
        <v>0</v>
      </c>
      <c r="BH157" s="148"/>
      <c r="BI157" s="149"/>
      <c r="BJ157" s="123"/>
      <c r="BK157" s="123"/>
      <c r="BL157" s="123"/>
      <c r="BM157" s="122"/>
      <c r="BN157" s="152"/>
      <c r="BO157" s="201">
        <f t="shared" si="34"/>
        <v>0</v>
      </c>
      <c r="BP157" s="158"/>
      <c r="BQ157" s="159"/>
      <c r="BR157" s="196"/>
      <c r="BS157" s="149"/>
      <c r="BT157" s="148"/>
      <c r="BU157" s="149"/>
      <c r="BV157" s="160"/>
      <c r="BW157" s="161"/>
      <c r="BX157" s="196"/>
      <c r="BY157" s="149"/>
      <c r="BZ157" s="148"/>
      <c r="CA157" s="149"/>
      <c r="CB157" s="149"/>
      <c r="CC157" s="149"/>
      <c r="CD157" s="149"/>
    </row>
    <row r="158" spans="1:82" ht="18.5" x14ac:dyDescent="0.45">
      <c r="A158" s="145"/>
      <c r="B158" s="162"/>
      <c r="C158" s="122"/>
      <c r="D158" s="96" t="str">
        <f t="shared" si="29"/>
        <v/>
      </c>
      <c r="E158" s="506"/>
      <c r="F158" s="146"/>
      <c r="G158" s="146"/>
      <c r="H158" s="130"/>
      <c r="I158" s="296"/>
      <c r="J158" s="181"/>
      <c r="K158" s="217"/>
      <c r="L158" s="529"/>
      <c r="M158" s="529"/>
      <c r="N158" s="139"/>
      <c r="O158" s="308"/>
      <c r="P158" s="308"/>
      <c r="Q158" s="308"/>
      <c r="R158" s="308"/>
      <c r="S158" s="308"/>
      <c r="T158" s="308">
        <f t="shared" si="26"/>
        <v>0</v>
      </c>
      <c r="U158" s="308">
        <f t="shared" si="30"/>
        <v>0</v>
      </c>
      <c r="V158" s="308">
        <v>0</v>
      </c>
      <c r="W158" s="308"/>
      <c r="X158" s="308"/>
      <c r="Y158" s="308"/>
      <c r="Z158" s="308"/>
      <c r="AA158" s="308"/>
      <c r="AB158" s="308"/>
      <c r="AC158" s="200"/>
      <c r="AD158" s="139"/>
      <c r="AE158" s="162"/>
      <c r="AF158" s="139"/>
      <c r="AG158" s="162"/>
      <c r="AH158" s="122"/>
      <c r="AI158" s="122"/>
      <c r="AJ158" s="122"/>
      <c r="AK158" s="122"/>
      <c r="AL158" s="164">
        <f t="shared" si="31"/>
        <v>0</v>
      </c>
      <c r="AM158" s="122"/>
      <c r="AN158" s="122"/>
      <c r="AO158" s="147"/>
      <c r="AP158" s="158"/>
      <c r="AQ158" s="310">
        <f t="shared" si="27"/>
        <v>0</v>
      </c>
      <c r="AR158" s="196" t="str">
        <f>IFERROR(IF(OR(AP158=338,AP158=340,AP158=341,AP158=342,AP158="342A",AP158="342B"),PorcenRet(AP158,AT158,AU158),INDEX(PORCENTAJEBUSCAR,MATCH(AP158,CódigoRET,0),4)*1),"")</f>
        <v/>
      </c>
      <c r="AS158" s="149">
        <f t="shared" si="28"/>
        <v>0</v>
      </c>
      <c r="AT158" s="148"/>
      <c r="AU158" s="149"/>
      <c r="AV158" s="191"/>
      <c r="AW158" s="183"/>
      <c r="AX158" s="162"/>
      <c r="AY158" s="150"/>
      <c r="AZ158" s="150"/>
      <c r="BA158" s="139"/>
      <c r="BB158" s="139"/>
      <c r="BC158" s="530"/>
      <c r="BD158" s="151"/>
      <c r="BE158" s="147"/>
      <c r="BF158" s="196">
        <f t="shared" si="32"/>
        <v>0</v>
      </c>
      <c r="BG158" s="149">
        <f t="shared" si="33"/>
        <v>0</v>
      </c>
      <c r="BH158" s="148"/>
      <c r="BI158" s="149"/>
      <c r="BJ158" s="123"/>
      <c r="BK158" s="123"/>
      <c r="BL158" s="123"/>
      <c r="BM158" s="122"/>
      <c r="BN158" s="152"/>
      <c r="BO158" s="201">
        <f t="shared" si="34"/>
        <v>0</v>
      </c>
      <c r="BP158" s="158"/>
      <c r="BQ158" s="159"/>
      <c r="BR158" s="196"/>
      <c r="BS158" s="149"/>
      <c r="BT158" s="148"/>
      <c r="BU158" s="149"/>
      <c r="BV158" s="160"/>
      <c r="BW158" s="161"/>
      <c r="BX158" s="196"/>
      <c r="BY158" s="149"/>
      <c r="BZ158" s="148"/>
      <c r="CA158" s="149"/>
      <c r="CB158" s="149"/>
      <c r="CC158" s="149"/>
      <c r="CD158" s="149"/>
    </row>
    <row r="159" spans="1:82" ht="18.5" x14ac:dyDescent="0.45">
      <c r="A159" s="145"/>
      <c r="B159" s="162"/>
      <c r="C159" s="122"/>
      <c r="D159" s="96" t="str">
        <f t="shared" si="29"/>
        <v/>
      </c>
      <c r="E159" s="506"/>
      <c r="F159" s="146"/>
      <c r="G159" s="146"/>
      <c r="H159" s="130"/>
      <c r="I159" s="296"/>
      <c r="J159" s="181"/>
      <c r="K159" s="217"/>
      <c r="L159" s="529"/>
      <c r="M159" s="529"/>
      <c r="N159" s="139"/>
      <c r="O159" s="308"/>
      <c r="P159" s="308"/>
      <c r="Q159" s="308"/>
      <c r="R159" s="308"/>
      <c r="S159" s="308"/>
      <c r="T159" s="308">
        <f t="shared" si="26"/>
        <v>0</v>
      </c>
      <c r="U159" s="308">
        <f t="shared" si="30"/>
        <v>0</v>
      </c>
      <c r="V159" s="308"/>
      <c r="W159" s="308"/>
      <c r="X159" s="308"/>
      <c r="Y159" s="308"/>
      <c r="Z159" s="308"/>
      <c r="AA159" s="308"/>
      <c r="AB159" s="308"/>
      <c r="AC159" s="200"/>
      <c r="AD159" s="139"/>
      <c r="AE159" s="162"/>
      <c r="AF159" s="139"/>
      <c r="AG159" s="162"/>
      <c r="AH159" s="122"/>
      <c r="AI159" s="122"/>
      <c r="AJ159" s="122"/>
      <c r="AK159" s="122"/>
      <c r="AL159" s="164">
        <f t="shared" si="31"/>
        <v>0</v>
      </c>
      <c r="AM159" s="122"/>
      <c r="AN159" s="122"/>
      <c r="AO159" s="147"/>
      <c r="AP159" s="158"/>
      <c r="AQ159" s="310">
        <f t="shared" si="27"/>
        <v>0</v>
      </c>
      <c r="AR159" s="196" t="str">
        <f>IFERROR(IF(OR(AP159=338,AP159=340,AP159=341,AP159=342,AP159="342A",AP159="342B"),PorcenRet(AP159,AT159,AU159),INDEX(PORCENTAJEBUSCAR,MATCH(AP159,CódigoRET,0),4)*1),"")</f>
        <v/>
      </c>
      <c r="AS159" s="149">
        <f t="shared" si="28"/>
        <v>0</v>
      </c>
      <c r="AT159" s="148"/>
      <c r="AU159" s="149"/>
      <c r="AV159" s="191"/>
      <c r="AW159" s="183"/>
      <c r="AX159" s="162"/>
      <c r="AY159" s="150"/>
      <c r="AZ159" s="150"/>
      <c r="BA159" s="139"/>
      <c r="BB159" s="139"/>
      <c r="BC159" s="530"/>
      <c r="BD159" s="151"/>
      <c r="BE159" s="147"/>
      <c r="BF159" s="196">
        <f t="shared" si="32"/>
        <v>0</v>
      </c>
      <c r="BG159" s="149">
        <f t="shared" si="33"/>
        <v>0</v>
      </c>
      <c r="BH159" s="148"/>
      <c r="BI159" s="149"/>
      <c r="BJ159" s="123"/>
      <c r="BK159" s="123"/>
      <c r="BL159" s="123"/>
      <c r="BM159" s="122"/>
      <c r="BN159" s="152"/>
      <c r="BO159" s="201">
        <f t="shared" si="34"/>
        <v>0</v>
      </c>
      <c r="BP159" s="158"/>
      <c r="BQ159" s="159"/>
      <c r="BR159" s="196"/>
      <c r="BS159" s="149"/>
      <c r="BT159" s="148"/>
      <c r="BU159" s="149"/>
      <c r="BV159" s="160"/>
      <c r="BW159" s="161"/>
      <c r="BX159" s="196"/>
      <c r="BY159" s="149"/>
      <c r="BZ159" s="148"/>
      <c r="CA159" s="149"/>
      <c r="CB159" s="149"/>
      <c r="CC159" s="149"/>
      <c r="CD159" s="149"/>
    </row>
    <row r="160" spans="1:82" ht="18.5" x14ac:dyDescent="0.45">
      <c r="A160" s="145"/>
      <c r="B160" s="162"/>
      <c r="C160" s="122"/>
      <c r="D160" s="96" t="str">
        <f t="shared" si="29"/>
        <v/>
      </c>
      <c r="E160" s="506"/>
      <c r="F160" s="146"/>
      <c r="G160" s="146"/>
      <c r="H160" s="130"/>
      <c r="I160" s="296"/>
      <c r="J160" s="181"/>
      <c r="K160" s="217"/>
      <c r="L160" s="529"/>
      <c r="M160" s="529"/>
      <c r="N160" s="139"/>
      <c r="O160" s="308"/>
      <c r="P160" s="308"/>
      <c r="Q160" s="308"/>
      <c r="R160" s="308"/>
      <c r="S160" s="308"/>
      <c r="T160" s="308">
        <f t="shared" si="26"/>
        <v>0</v>
      </c>
      <c r="U160" s="308">
        <f t="shared" si="30"/>
        <v>0</v>
      </c>
      <c r="V160" s="308"/>
      <c r="W160" s="308"/>
      <c r="X160" s="308"/>
      <c r="Y160" s="308"/>
      <c r="Z160" s="308"/>
      <c r="AA160" s="308"/>
      <c r="AB160" s="308"/>
      <c r="AC160" s="200"/>
      <c r="AD160" s="139"/>
      <c r="AE160" s="162"/>
      <c r="AF160" s="139"/>
      <c r="AG160" s="162"/>
      <c r="AH160" s="122"/>
      <c r="AI160" s="122"/>
      <c r="AJ160" s="122"/>
      <c r="AK160" s="122"/>
      <c r="AL160" s="164">
        <f t="shared" si="31"/>
        <v>0</v>
      </c>
      <c r="AM160" s="122"/>
      <c r="AN160" s="122"/>
      <c r="AO160" s="147"/>
      <c r="AP160" s="158"/>
      <c r="AQ160" s="310">
        <f t="shared" si="27"/>
        <v>0</v>
      </c>
      <c r="AR160" s="196" t="str">
        <f>IFERROR(IF(OR(AP160=338,AP160=340,AP160=341,AP160=342,AP160="342A",AP160="342B"),PorcenRet(AP160,AT160,AU160),INDEX(PORCENTAJEBUSCAR,MATCH(AP160,CódigoRET,0),4)*1),"")</f>
        <v/>
      </c>
      <c r="AS160" s="149">
        <f t="shared" si="28"/>
        <v>0</v>
      </c>
      <c r="AT160" s="148"/>
      <c r="AU160" s="149"/>
      <c r="AV160" s="191"/>
      <c r="AW160" s="183"/>
      <c r="AX160" s="162"/>
      <c r="AY160" s="150"/>
      <c r="AZ160" s="150"/>
      <c r="BA160" s="139"/>
      <c r="BB160" s="139"/>
      <c r="BC160" s="530"/>
      <c r="BD160" s="151"/>
      <c r="BE160" s="147"/>
      <c r="BF160" s="196">
        <f t="shared" si="32"/>
        <v>0</v>
      </c>
      <c r="BG160" s="149">
        <f t="shared" si="33"/>
        <v>0</v>
      </c>
      <c r="BH160" s="148"/>
      <c r="BI160" s="149"/>
      <c r="BJ160" s="123"/>
      <c r="BK160" s="123"/>
      <c r="BL160" s="123"/>
      <c r="BM160" s="122"/>
      <c r="BN160" s="152"/>
      <c r="BO160" s="201">
        <f t="shared" si="34"/>
        <v>0</v>
      </c>
      <c r="BP160" s="158"/>
      <c r="BQ160" s="159"/>
      <c r="BR160" s="196"/>
      <c r="BS160" s="149"/>
      <c r="BT160" s="148"/>
      <c r="BU160" s="149"/>
      <c r="BV160" s="160"/>
      <c r="BW160" s="161"/>
      <c r="BX160" s="196"/>
      <c r="BY160" s="149"/>
      <c r="BZ160" s="148"/>
      <c r="CA160" s="149"/>
      <c r="CB160" s="149"/>
      <c r="CC160" s="149"/>
      <c r="CD160" s="149"/>
    </row>
    <row r="161" spans="1:82" ht="18.5" x14ac:dyDescent="0.45">
      <c r="A161" s="145"/>
      <c r="B161" s="162"/>
      <c r="C161" s="122"/>
      <c r="D161" s="96" t="str">
        <f t="shared" si="29"/>
        <v/>
      </c>
      <c r="E161" s="506"/>
      <c r="F161" s="146"/>
      <c r="G161" s="146"/>
      <c r="H161" s="130"/>
      <c r="I161" s="296"/>
      <c r="J161" s="181"/>
      <c r="K161" s="217"/>
      <c r="L161" s="529"/>
      <c r="M161" s="529"/>
      <c r="N161" s="139"/>
      <c r="O161" s="308"/>
      <c r="P161" s="308"/>
      <c r="Q161" s="308"/>
      <c r="R161" s="308"/>
      <c r="S161" s="308"/>
      <c r="T161" s="308">
        <f t="shared" si="26"/>
        <v>0</v>
      </c>
      <c r="U161" s="308">
        <f t="shared" si="30"/>
        <v>0</v>
      </c>
      <c r="V161" s="308"/>
      <c r="W161" s="308"/>
      <c r="X161" s="308"/>
      <c r="Y161" s="308"/>
      <c r="Z161" s="308"/>
      <c r="AA161" s="308"/>
      <c r="AB161" s="308"/>
      <c r="AC161" s="200"/>
      <c r="AD161" s="139"/>
      <c r="AE161" s="162"/>
      <c r="AF161" s="139"/>
      <c r="AG161" s="162"/>
      <c r="AH161" s="122"/>
      <c r="AI161" s="122"/>
      <c r="AJ161" s="122"/>
      <c r="AK161" s="122"/>
      <c r="AL161" s="164">
        <f t="shared" si="31"/>
        <v>0</v>
      </c>
      <c r="AM161" s="122"/>
      <c r="AN161" s="122"/>
      <c r="AO161" s="147"/>
      <c r="AP161" s="158"/>
      <c r="AQ161" s="310">
        <f t="shared" si="27"/>
        <v>0</v>
      </c>
      <c r="AR161" s="196" t="str">
        <f>IFERROR(IF(OR(AP161=338,AP161=340,AP161=341,AP161=342,AP161="342A",AP161="342B"),PorcenRet(AP161,AT161,AU161),INDEX(PORCENTAJEBUSCAR,MATCH(AP161,CódigoRET,0),4)*1),"")</f>
        <v/>
      </c>
      <c r="AS161" s="149">
        <f t="shared" si="28"/>
        <v>0</v>
      </c>
      <c r="AT161" s="148"/>
      <c r="AU161" s="149"/>
      <c r="AV161" s="191"/>
      <c r="AW161" s="183"/>
      <c r="AX161" s="162"/>
      <c r="AY161" s="150"/>
      <c r="AZ161" s="150"/>
      <c r="BA161" s="139"/>
      <c r="BB161" s="139"/>
      <c r="BC161" s="530"/>
      <c r="BD161" s="151"/>
      <c r="BE161" s="147"/>
      <c r="BF161" s="196">
        <f t="shared" si="32"/>
        <v>0</v>
      </c>
      <c r="BG161" s="149">
        <f t="shared" si="33"/>
        <v>0</v>
      </c>
      <c r="BH161" s="148"/>
      <c r="BI161" s="149"/>
      <c r="BJ161" s="123"/>
      <c r="BK161" s="123"/>
      <c r="BL161" s="123"/>
      <c r="BM161" s="122"/>
      <c r="BN161" s="152"/>
      <c r="BO161" s="201">
        <f t="shared" si="34"/>
        <v>0</v>
      </c>
      <c r="BP161" s="158"/>
      <c r="BQ161" s="159"/>
      <c r="BR161" s="196"/>
      <c r="BS161" s="149"/>
      <c r="BT161" s="148"/>
      <c r="BU161" s="149"/>
      <c r="BV161" s="160"/>
      <c r="BW161" s="161"/>
      <c r="BX161" s="196"/>
      <c r="BY161" s="149"/>
      <c r="BZ161" s="148"/>
      <c r="CA161" s="149"/>
      <c r="CB161" s="149"/>
      <c r="CC161" s="149"/>
      <c r="CD161" s="149"/>
    </row>
    <row r="162" spans="1:82" ht="18.5" x14ac:dyDescent="0.45">
      <c r="A162" s="145"/>
      <c r="B162" s="162"/>
      <c r="C162" s="122"/>
      <c r="D162" s="96" t="str">
        <f t="shared" si="29"/>
        <v/>
      </c>
      <c r="E162" s="506"/>
      <c r="F162" s="146"/>
      <c r="G162" s="146"/>
      <c r="H162" s="130"/>
      <c r="I162" s="296"/>
      <c r="J162" s="181"/>
      <c r="K162" s="217"/>
      <c r="L162" s="529"/>
      <c r="M162" s="529"/>
      <c r="N162" s="139"/>
      <c r="O162" s="308"/>
      <c r="P162" s="308"/>
      <c r="Q162" s="308"/>
      <c r="R162" s="308"/>
      <c r="S162" s="308"/>
      <c r="T162" s="308">
        <f t="shared" si="26"/>
        <v>0</v>
      </c>
      <c r="U162" s="308">
        <f t="shared" si="30"/>
        <v>0</v>
      </c>
      <c r="V162" s="308"/>
      <c r="W162" s="308"/>
      <c r="X162" s="308"/>
      <c r="Y162" s="308"/>
      <c r="Z162" s="308"/>
      <c r="AA162" s="308"/>
      <c r="AB162" s="308"/>
      <c r="AC162" s="200"/>
      <c r="AD162" s="139"/>
      <c r="AE162" s="162"/>
      <c r="AF162" s="139"/>
      <c r="AG162" s="162"/>
      <c r="AH162" s="122"/>
      <c r="AI162" s="122"/>
      <c r="AJ162" s="122"/>
      <c r="AK162" s="122"/>
      <c r="AL162" s="164">
        <f t="shared" si="31"/>
        <v>0</v>
      </c>
      <c r="AM162" s="122"/>
      <c r="AN162" s="122"/>
      <c r="AO162" s="147"/>
      <c r="AP162" s="158"/>
      <c r="AQ162" s="310">
        <f t="shared" si="27"/>
        <v>0</v>
      </c>
      <c r="AR162" s="196" t="str">
        <f>IFERROR(IF(OR(AP162=338,AP162=340,AP162=341,AP162=342,AP162="342A",AP162="342B"),PorcenRet(AP162,AT162,AU162),INDEX(PORCENTAJEBUSCAR,MATCH(AP162,CódigoRET,0),4)*1),"")</f>
        <v/>
      </c>
      <c r="AS162" s="149">
        <f t="shared" si="28"/>
        <v>0</v>
      </c>
      <c r="AT162" s="148"/>
      <c r="AU162" s="149"/>
      <c r="AV162" s="191"/>
      <c r="AW162" s="183"/>
      <c r="AX162" s="162"/>
      <c r="AY162" s="150"/>
      <c r="AZ162" s="150"/>
      <c r="BA162" s="139"/>
      <c r="BB162" s="139"/>
      <c r="BC162" s="530"/>
      <c r="BD162" s="151"/>
      <c r="BE162" s="147"/>
      <c r="BF162" s="196">
        <f t="shared" si="32"/>
        <v>0</v>
      </c>
      <c r="BG162" s="149">
        <f t="shared" si="33"/>
        <v>0</v>
      </c>
      <c r="BH162" s="148"/>
      <c r="BI162" s="149"/>
      <c r="BJ162" s="123"/>
      <c r="BK162" s="123"/>
      <c r="BL162" s="123"/>
      <c r="BM162" s="122"/>
      <c r="BN162" s="152"/>
      <c r="BO162" s="201">
        <f t="shared" si="34"/>
        <v>0</v>
      </c>
      <c r="BP162" s="158"/>
      <c r="BQ162" s="159"/>
      <c r="BR162" s="196"/>
      <c r="BS162" s="149"/>
      <c r="BT162" s="148"/>
      <c r="BU162" s="149"/>
      <c r="BV162" s="160"/>
      <c r="BW162" s="161"/>
      <c r="BX162" s="196"/>
      <c r="BY162" s="149"/>
      <c r="BZ162" s="148"/>
      <c r="CA162" s="149"/>
      <c r="CB162" s="149"/>
      <c r="CC162" s="149"/>
      <c r="CD162" s="149"/>
    </row>
    <row r="163" spans="1:82" ht="18.5" x14ac:dyDescent="0.45">
      <c r="A163" s="145"/>
      <c r="B163" s="162"/>
      <c r="C163" s="122"/>
      <c r="D163" s="96" t="str">
        <f t="shared" si="29"/>
        <v/>
      </c>
      <c r="E163" s="506"/>
      <c r="F163" s="146"/>
      <c r="G163" s="146"/>
      <c r="H163" s="130"/>
      <c r="I163" s="296"/>
      <c r="J163" s="181"/>
      <c r="K163" s="217"/>
      <c r="L163" s="529"/>
      <c r="M163" s="529"/>
      <c r="N163" s="139"/>
      <c r="O163" s="308"/>
      <c r="P163" s="308"/>
      <c r="Q163" s="308"/>
      <c r="R163" s="308"/>
      <c r="S163" s="308"/>
      <c r="T163" s="308">
        <f t="shared" si="26"/>
        <v>0</v>
      </c>
      <c r="U163" s="308">
        <f t="shared" si="30"/>
        <v>0</v>
      </c>
      <c r="V163" s="308"/>
      <c r="W163" s="308"/>
      <c r="X163" s="308"/>
      <c r="Y163" s="308"/>
      <c r="Z163" s="308"/>
      <c r="AA163" s="308"/>
      <c r="AB163" s="308"/>
      <c r="AC163" s="200"/>
      <c r="AD163" s="139"/>
      <c r="AE163" s="162"/>
      <c r="AF163" s="139"/>
      <c r="AG163" s="162"/>
      <c r="AH163" s="122"/>
      <c r="AI163" s="122"/>
      <c r="AJ163" s="122"/>
      <c r="AK163" s="122"/>
      <c r="AL163" s="164">
        <f t="shared" si="31"/>
        <v>0</v>
      </c>
      <c r="AM163" s="122"/>
      <c r="AN163" s="122"/>
      <c r="AO163" s="147"/>
      <c r="AP163" s="158"/>
      <c r="AQ163" s="310">
        <f t="shared" si="27"/>
        <v>0</v>
      </c>
      <c r="AR163" s="196" t="str">
        <f>IFERROR(IF(OR(AP163=338,AP163=340,AP163=341,AP163=342,AP163="342A",AP163="342B"),PorcenRet(AP163,AT163,AU163),INDEX(PORCENTAJEBUSCAR,MATCH(AP163,CódigoRET,0),4)*1),"")</f>
        <v/>
      </c>
      <c r="AS163" s="149">
        <f t="shared" si="28"/>
        <v>0</v>
      </c>
      <c r="AT163" s="148"/>
      <c r="AU163" s="149"/>
      <c r="AV163" s="191"/>
      <c r="AW163" s="183"/>
      <c r="AX163" s="162"/>
      <c r="AY163" s="150"/>
      <c r="AZ163" s="150"/>
      <c r="BA163" s="139"/>
      <c r="BB163" s="139"/>
      <c r="BC163" s="530"/>
      <c r="BD163" s="151"/>
      <c r="BE163" s="147"/>
      <c r="BF163" s="196">
        <f t="shared" si="32"/>
        <v>0</v>
      </c>
      <c r="BG163" s="149">
        <f t="shared" si="33"/>
        <v>0</v>
      </c>
      <c r="BH163" s="148"/>
      <c r="BI163" s="149"/>
      <c r="BJ163" s="123"/>
      <c r="BK163" s="123"/>
      <c r="BL163" s="123"/>
      <c r="BM163" s="122"/>
      <c r="BN163" s="152"/>
      <c r="BO163" s="201">
        <f t="shared" si="34"/>
        <v>0</v>
      </c>
      <c r="BP163" s="158"/>
      <c r="BQ163" s="159"/>
      <c r="BR163" s="196"/>
      <c r="BS163" s="149"/>
      <c r="BT163" s="148"/>
      <c r="BU163" s="149"/>
      <c r="BV163" s="160"/>
      <c r="BW163" s="161"/>
      <c r="BX163" s="196"/>
      <c r="BY163" s="149"/>
      <c r="BZ163" s="148"/>
      <c r="CA163" s="149"/>
      <c r="CB163" s="149"/>
      <c r="CC163" s="149"/>
      <c r="CD163" s="149"/>
    </row>
    <row r="164" spans="1:82" ht="18.5" x14ac:dyDescent="0.45">
      <c r="A164" s="145"/>
      <c r="B164" s="162"/>
      <c r="C164" s="122"/>
      <c r="D164" s="96" t="str">
        <f t="shared" si="29"/>
        <v/>
      </c>
      <c r="E164" s="506"/>
      <c r="F164" s="146"/>
      <c r="G164" s="146"/>
      <c r="H164" s="130"/>
      <c r="I164" s="296"/>
      <c r="J164" s="181"/>
      <c r="K164" s="217"/>
      <c r="L164" s="529"/>
      <c r="M164" s="529"/>
      <c r="N164" s="139"/>
      <c r="O164" s="308"/>
      <c r="P164" s="308"/>
      <c r="Q164" s="308"/>
      <c r="R164" s="308"/>
      <c r="S164" s="308"/>
      <c r="T164" s="308">
        <f t="shared" si="26"/>
        <v>0</v>
      </c>
      <c r="U164" s="308">
        <f t="shared" si="30"/>
        <v>0</v>
      </c>
      <c r="V164" s="308"/>
      <c r="W164" s="308"/>
      <c r="X164" s="308"/>
      <c r="Y164" s="308"/>
      <c r="Z164" s="308"/>
      <c r="AA164" s="308"/>
      <c r="AB164" s="308"/>
      <c r="AC164" s="200"/>
      <c r="AD164" s="139"/>
      <c r="AE164" s="162"/>
      <c r="AF164" s="139"/>
      <c r="AG164" s="162"/>
      <c r="AH164" s="122"/>
      <c r="AI164" s="122"/>
      <c r="AJ164" s="122"/>
      <c r="AK164" s="122"/>
      <c r="AL164" s="164">
        <f t="shared" si="31"/>
        <v>0</v>
      </c>
      <c r="AM164" s="122"/>
      <c r="AN164" s="122"/>
      <c r="AO164" s="147"/>
      <c r="AP164" s="158"/>
      <c r="AQ164" s="310">
        <f t="shared" si="27"/>
        <v>0</v>
      </c>
      <c r="AR164" s="196" t="str">
        <f>IFERROR(IF(OR(AP164=338,AP164=340,AP164=341,AP164=342,AP164="342A",AP164="342B"),PorcenRet(AP164,AT164,AU164),INDEX(PORCENTAJEBUSCAR,MATCH(AP164,CódigoRET,0),4)*1),"")</f>
        <v/>
      </c>
      <c r="AS164" s="149">
        <f t="shared" si="28"/>
        <v>0</v>
      </c>
      <c r="AT164" s="148"/>
      <c r="AU164" s="149"/>
      <c r="AV164" s="191"/>
      <c r="AW164" s="183"/>
      <c r="AX164" s="162"/>
      <c r="AY164" s="150"/>
      <c r="AZ164" s="150"/>
      <c r="BA164" s="139"/>
      <c r="BB164" s="139"/>
      <c r="BC164" s="530"/>
      <c r="BD164" s="151"/>
      <c r="BE164" s="147"/>
      <c r="BF164" s="196">
        <f t="shared" si="32"/>
        <v>0</v>
      </c>
      <c r="BG164" s="149">
        <f t="shared" si="33"/>
        <v>0</v>
      </c>
      <c r="BH164" s="148"/>
      <c r="BI164" s="149"/>
      <c r="BJ164" s="123"/>
      <c r="BK164" s="123"/>
      <c r="BL164" s="123"/>
      <c r="BM164" s="122"/>
      <c r="BN164" s="152"/>
      <c r="BO164" s="201">
        <f t="shared" si="34"/>
        <v>0</v>
      </c>
      <c r="BP164" s="158"/>
      <c r="BQ164" s="159"/>
      <c r="BR164" s="196"/>
      <c r="BS164" s="149"/>
      <c r="BT164" s="148"/>
      <c r="BU164" s="149"/>
      <c r="BV164" s="160"/>
      <c r="BW164" s="161"/>
      <c r="BX164" s="196"/>
      <c r="BY164" s="149"/>
      <c r="BZ164" s="148"/>
      <c r="CA164" s="149"/>
      <c r="CB164" s="149"/>
      <c r="CC164" s="149"/>
      <c r="CD164" s="149"/>
    </row>
    <row r="165" spans="1:82" ht="18.5" x14ac:dyDescent="0.45">
      <c r="A165" s="145"/>
      <c r="B165" s="162"/>
      <c r="C165" s="122"/>
      <c r="D165" s="96" t="str">
        <f t="shared" si="29"/>
        <v/>
      </c>
      <c r="E165" s="506"/>
      <c r="F165" s="146"/>
      <c r="G165" s="146"/>
      <c r="H165" s="130"/>
      <c r="I165" s="296"/>
      <c r="J165" s="181"/>
      <c r="K165" s="217"/>
      <c r="L165" s="529"/>
      <c r="M165" s="529"/>
      <c r="N165" s="139"/>
      <c r="O165" s="308"/>
      <c r="P165" s="308"/>
      <c r="Q165" s="308"/>
      <c r="R165" s="308"/>
      <c r="S165" s="308"/>
      <c r="T165" s="308">
        <f t="shared" si="26"/>
        <v>0</v>
      </c>
      <c r="U165" s="308">
        <f t="shared" si="30"/>
        <v>0</v>
      </c>
      <c r="V165" s="308"/>
      <c r="W165" s="308"/>
      <c r="X165" s="308"/>
      <c r="Y165" s="308"/>
      <c r="Z165" s="308"/>
      <c r="AA165" s="308"/>
      <c r="AB165" s="308"/>
      <c r="AC165" s="200"/>
      <c r="AD165" s="139"/>
      <c r="AE165" s="162"/>
      <c r="AF165" s="139"/>
      <c r="AG165" s="162"/>
      <c r="AH165" s="122"/>
      <c r="AI165" s="122"/>
      <c r="AJ165" s="122"/>
      <c r="AK165" s="122"/>
      <c r="AL165" s="164">
        <f t="shared" si="31"/>
        <v>0</v>
      </c>
      <c r="AM165" s="122"/>
      <c r="AN165" s="122"/>
      <c r="AO165" s="147"/>
      <c r="AP165" s="158"/>
      <c r="AQ165" s="310">
        <f t="shared" si="27"/>
        <v>0</v>
      </c>
      <c r="AR165" s="196" t="str">
        <f>IFERROR(IF(OR(AP165=338,AP165=340,AP165=341,AP165=342,AP165="342A",AP165="342B"),PorcenRet(AP165,AT165,AU165),INDEX(PORCENTAJEBUSCAR,MATCH(AP165,CódigoRET,0),4)*1),"")</f>
        <v/>
      </c>
      <c r="AS165" s="149">
        <f t="shared" si="28"/>
        <v>0</v>
      </c>
      <c r="AT165" s="148"/>
      <c r="AU165" s="149"/>
      <c r="AV165" s="191"/>
      <c r="AW165" s="183"/>
      <c r="AX165" s="162"/>
      <c r="AY165" s="150"/>
      <c r="AZ165" s="150"/>
      <c r="BA165" s="139"/>
      <c r="BB165" s="139"/>
      <c r="BC165" s="530"/>
      <c r="BD165" s="151"/>
      <c r="BE165" s="147"/>
      <c r="BF165" s="196">
        <f t="shared" si="32"/>
        <v>0</v>
      </c>
      <c r="BG165" s="149">
        <f t="shared" si="33"/>
        <v>0</v>
      </c>
      <c r="BH165" s="148"/>
      <c r="BI165" s="149"/>
      <c r="BJ165" s="123"/>
      <c r="BK165" s="123"/>
      <c r="BL165" s="123"/>
      <c r="BM165" s="122"/>
      <c r="BN165" s="152"/>
      <c r="BO165" s="201">
        <f t="shared" si="34"/>
        <v>0</v>
      </c>
      <c r="BP165" s="158"/>
      <c r="BQ165" s="159"/>
      <c r="BR165" s="196"/>
      <c r="BS165" s="149"/>
      <c r="BT165" s="148"/>
      <c r="BU165" s="149"/>
      <c r="BV165" s="160"/>
      <c r="BW165" s="161"/>
      <c r="BX165" s="196"/>
      <c r="BY165" s="149"/>
      <c r="BZ165" s="148"/>
      <c r="CA165" s="149"/>
      <c r="CB165" s="149"/>
      <c r="CC165" s="149"/>
      <c r="CD165" s="149"/>
    </row>
    <row r="166" spans="1:82" ht="18.5" x14ac:dyDescent="0.45">
      <c r="A166" s="145"/>
      <c r="B166" s="162"/>
      <c r="C166" s="122"/>
      <c r="D166" s="96" t="str">
        <f t="shared" si="29"/>
        <v/>
      </c>
      <c r="E166" s="506"/>
      <c r="F166" s="146"/>
      <c r="G166" s="146"/>
      <c r="H166" s="130"/>
      <c r="I166" s="296"/>
      <c r="J166" s="181"/>
      <c r="K166" s="217"/>
      <c r="L166" s="529"/>
      <c r="M166" s="529"/>
      <c r="N166" s="139"/>
      <c r="O166" s="308"/>
      <c r="P166" s="308"/>
      <c r="Q166" s="308"/>
      <c r="R166" s="308"/>
      <c r="S166" s="308"/>
      <c r="T166" s="308">
        <f t="shared" si="26"/>
        <v>0</v>
      </c>
      <c r="U166" s="308">
        <f t="shared" si="30"/>
        <v>0</v>
      </c>
      <c r="V166" s="308"/>
      <c r="W166" s="308"/>
      <c r="X166" s="308"/>
      <c r="Y166" s="308"/>
      <c r="Z166" s="308"/>
      <c r="AA166" s="308"/>
      <c r="AB166" s="308"/>
      <c r="AC166" s="200"/>
      <c r="AD166" s="139"/>
      <c r="AE166" s="162"/>
      <c r="AF166" s="139"/>
      <c r="AG166" s="162"/>
      <c r="AH166" s="122"/>
      <c r="AI166" s="122"/>
      <c r="AJ166" s="122"/>
      <c r="AK166" s="122"/>
      <c r="AL166" s="164">
        <f t="shared" si="31"/>
        <v>0</v>
      </c>
      <c r="AM166" s="122"/>
      <c r="AN166" s="122"/>
      <c r="AO166" s="147"/>
      <c r="AP166" s="158"/>
      <c r="AQ166" s="310">
        <f t="shared" si="27"/>
        <v>0</v>
      </c>
      <c r="AR166" s="196" t="str">
        <f>IFERROR(IF(OR(AP166=338,AP166=340,AP166=341,AP166=342,AP166="342A",AP166="342B"),PorcenRet(AP166,AT166,AU166),INDEX(PORCENTAJEBUSCAR,MATCH(AP166,CódigoRET,0),4)*1),"")</f>
        <v/>
      </c>
      <c r="AS166" s="149">
        <f t="shared" si="28"/>
        <v>0</v>
      </c>
      <c r="AT166" s="148"/>
      <c r="AU166" s="149"/>
      <c r="AV166" s="191"/>
      <c r="AW166" s="183"/>
      <c r="AX166" s="162"/>
      <c r="AY166" s="150"/>
      <c r="AZ166" s="150"/>
      <c r="BA166" s="139"/>
      <c r="BB166" s="139"/>
      <c r="BC166" s="530"/>
      <c r="BD166" s="151"/>
      <c r="BE166" s="147"/>
      <c r="BF166" s="196">
        <f t="shared" si="32"/>
        <v>0</v>
      </c>
      <c r="BG166" s="149">
        <f t="shared" si="33"/>
        <v>0</v>
      </c>
      <c r="BH166" s="148"/>
      <c r="BI166" s="149"/>
      <c r="BJ166" s="123"/>
      <c r="BK166" s="123"/>
      <c r="BL166" s="123"/>
      <c r="BM166" s="122"/>
      <c r="BN166" s="152"/>
      <c r="BO166" s="201">
        <f t="shared" si="34"/>
        <v>0</v>
      </c>
      <c r="BP166" s="158"/>
      <c r="BQ166" s="159"/>
      <c r="BR166" s="196"/>
      <c r="BS166" s="149"/>
      <c r="BT166" s="148"/>
      <c r="BU166" s="149"/>
      <c r="BV166" s="160"/>
      <c r="BW166" s="161"/>
      <c r="BX166" s="196"/>
      <c r="BY166" s="149"/>
      <c r="BZ166" s="148"/>
      <c r="CA166" s="149"/>
      <c r="CB166" s="149"/>
      <c r="CC166" s="149"/>
      <c r="CD166" s="149"/>
    </row>
    <row r="167" spans="1:82" ht="18.5" x14ac:dyDescent="0.45">
      <c r="A167" s="145"/>
      <c r="B167" s="162"/>
      <c r="C167" s="122"/>
      <c r="D167" s="96" t="str">
        <f t="shared" si="29"/>
        <v/>
      </c>
      <c r="E167" s="506"/>
      <c r="F167" s="146"/>
      <c r="G167" s="146"/>
      <c r="H167" s="130"/>
      <c r="I167" s="296"/>
      <c r="J167" s="181"/>
      <c r="K167" s="217"/>
      <c r="L167" s="529"/>
      <c r="M167" s="529"/>
      <c r="N167" s="139"/>
      <c r="O167" s="308"/>
      <c r="P167" s="308"/>
      <c r="Q167" s="308"/>
      <c r="R167" s="308"/>
      <c r="S167" s="308"/>
      <c r="T167" s="308">
        <f t="shared" si="26"/>
        <v>0</v>
      </c>
      <c r="U167" s="308">
        <f t="shared" si="30"/>
        <v>0</v>
      </c>
      <c r="V167" s="308"/>
      <c r="W167" s="308"/>
      <c r="X167" s="308"/>
      <c r="Y167" s="308"/>
      <c r="Z167" s="308"/>
      <c r="AA167" s="308"/>
      <c r="AB167" s="308"/>
      <c r="AC167" s="200"/>
      <c r="AD167" s="139"/>
      <c r="AE167" s="162"/>
      <c r="AF167" s="139"/>
      <c r="AG167" s="162"/>
      <c r="AH167" s="122"/>
      <c r="AI167" s="122"/>
      <c r="AJ167" s="122"/>
      <c r="AK167" s="122"/>
      <c r="AL167" s="164">
        <f t="shared" si="31"/>
        <v>0</v>
      </c>
      <c r="AM167" s="122"/>
      <c r="AN167" s="122"/>
      <c r="AO167" s="147"/>
      <c r="AP167" s="158"/>
      <c r="AQ167" s="310">
        <f t="shared" si="27"/>
        <v>0</v>
      </c>
      <c r="AR167" s="196" t="str">
        <f>IFERROR(IF(OR(AP167=338,AP167=340,AP167=341,AP167=342,AP167="342A",AP167="342B"),PorcenRet(AP167,AT167,AU167),INDEX(PORCENTAJEBUSCAR,MATCH(AP167,CódigoRET,0),4)*1),"")</f>
        <v/>
      </c>
      <c r="AS167" s="149">
        <f t="shared" si="28"/>
        <v>0</v>
      </c>
      <c r="AT167" s="148"/>
      <c r="AU167" s="149"/>
      <c r="AV167" s="191"/>
      <c r="AW167" s="183"/>
      <c r="AX167" s="162"/>
      <c r="AY167" s="150"/>
      <c r="AZ167" s="150"/>
      <c r="BA167" s="139"/>
      <c r="BB167" s="139"/>
      <c r="BC167" s="530"/>
      <c r="BD167" s="151"/>
      <c r="BE167" s="147"/>
      <c r="BF167" s="196">
        <f t="shared" si="32"/>
        <v>0</v>
      </c>
      <c r="BG167" s="149">
        <f t="shared" si="33"/>
        <v>0</v>
      </c>
      <c r="BH167" s="148"/>
      <c r="BI167" s="149"/>
      <c r="BJ167" s="123"/>
      <c r="BK167" s="123"/>
      <c r="BL167" s="123"/>
      <c r="BM167" s="122"/>
      <c r="BN167" s="152"/>
      <c r="BO167" s="201">
        <f t="shared" si="34"/>
        <v>0</v>
      </c>
      <c r="BP167" s="158"/>
      <c r="BQ167" s="159"/>
      <c r="BR167" s="196"/>
      <c r="BS167" s="149"/>
      <c r="BT167" s="148"/>
      <c r="BU167" s="149"/>
      <c r="BV167" s="160"/>
      <c r="BW167" s="161"/>
      <c r="BX167" s="196"/>
      <c r="BY167" s="149"/>
      <c r="BZ167" s="148"/>
      <c r="CA167" s="149"/>
      <c r="CB167" s="149"/>
      <c r="CC167" s="149"/>
      <c r="CD167" s="149"/>
    </row>
    <row r="168" spans="1:82" ht="18.5" x14ac:dyDescent="0.45">
      <c r="A168" s="145"/>
      <c r="B168" s="162"/>
      <c r="C168" s="122"/>
      <c r="D168" s="96" t="str">
        <f t="shared" si="29"/>
        <v/>
      </c>
      <c r="E168" s="506"/>
      <c r="F168" s="146"/>
      <c r="G168" s="146"/>
      <c r="H168" s="130"/>
      <c r="I168" s="296"/>
      <c r="J168" s="181"/>
      <c r="K168" s="217"/>
      <c r="L168" s="529"/>
      <c r="M168" s="529"/>
      <c r="N168" s="139"/>
      <c r="O168" s="308"/>
      <c r="P168" s="308"/>
      <c r="Q168" s="308"/>
      <c r="R168" s="308"/>
      <c r="S168" s="308"/>
      <c r="T168" s="308">
        <f t="shared" si="26"/>
        <v>0</v>
      </c>
      <c r="U168" s="308">
        <f t="shared" si="30"/>
        <v>0</v>
      </c>
      <c r="V168" s="308"/>
      <c r="W168" s="308"/>
      <c r="X168" s="308"/>
      <c r="Y168" s="308"/>
      <c r="Z168" s="308"/>
      <c r="AA168" s="308"/>
      <c r="AB168" s="308"/>
      <c r="AC168" s="200"/>
      <c r="AD168" s="139"/>
      <c r="AE168" s="162"/>
      <c r="AF168" s="139"/>
      <c r="AG168" s="162"/>
      <c r="AH168" s="122"/>
      <c r="AI168" s="122"/>
      <c r="AJ168" s="122"/>
      <c r="AK168" s="122"/>
      <c r="AL168" s="164">
        <f t="shared" si="31"/>
        <v>0</v>
      </c>
      <c r="AM168" s="122"/>
      <c r="AN168" s="122"/>
      <c r="AO168" s="147"/>
      <c r="AP168" s="158"/>
      <c r="AQ168" s="310">
        <f t="shared" si="27"/>
        <v>0</v>
      </c>
      <c r="AR168" s="196" t="str">
        <f>IFERROR(IF(OR(AP168=338,AP168=340,AP168=341,AP168=342,AP168="342A",AP168="342B"),PorcenRet(AP168,AT168,AU168),INDEX(PORCENTAJEBUSCAR,MATCH(AP168,CódigoRET,0),4)*1),"")</f>
        <v/>
      </c>
      <c r="AS168" s="149">
        <f t="shared" si="28"/>
        <v>0</v>
      </c>
      <c r="AT168" s="148"/>
      <c r="AU168" s="149"/>
      <c r="AV168" s="191"/>
      <c r="AW168" s="183"/>
      <c r="AX168" s="162"/>
      <c r="AY168" s="150"/>
      <c r="AZ168" s="150"/>
      <c r="BA168" s="139"/>
      <c r="BB168" s="139"/>
      <c r="BC168" s="530"/>
      <c r="BD168" s="151"/>
      <c r="BE168" s="147"/>
      <c r="BF168" s="196">
        <f t="shared" si="32"/>
        <v>0</v>
      </c>
      <c r="BG168" s="149">
        <f t="shared" si="33"/>
        <v>0</v>
      </c>
      <c r="BH168" s="148"/>
      <c r="BI168" s="149"/>
      <c r="BJ168" s="123"/>
      <c r="BK168" s="123"/>
      <c r="BL168" s="123"/>
      <c r="BM168" s="122"/>
      <c r="BN168" s="152"/>
      <c r="BO168" s="201">
        <f t="shared" si="34"/>
        <v>0</v>
      </c>
      <c r="BP168" s="158"/>
      <c r="BQ168" s="159"/>
      <c r="BR168" s="196"/>
      <c r="BS168" s="149"/>
      <c r="BT168" s="148"/>
      <c r="BU168" s="149"/>
      <c r="BV168" s="160"/>
      <c r="BW168" s="161"/>
      <c r="BX168" s="196"/>
      <c r="BY168" s="149"/>
      <c r="BZ168" s="148"/>
      <c r="CA168" s="149"/>
      <c r="CB168" s="149"/>
      <c r="CC168" s="149"/>
      <c r="CD168" s="149"/>
    </row>
    <row r="169" spans="1:82" ht="18.5" x14ac:dyDescent="0.45">
      <c r="A169" s="145"/>
      <c r="B169" s="162"/>
      <c r="C169" s="122"/>
      <c r="D169" s="96" t="str">
        <f t="shared" si="29"/>
        <v/>
      </c>
      <c r="E169" s="506"/>
      <c r="F169" s="146"/>
      <c r="G169" s="146"/>
      <c r="H169" s="130"/>
      <c r="I169" s="296"/>
      <c r="J169" s="181"/>
      <c r="K169" s="217"/>
      <c r="L169" s="529"/>
      <c r="M169" s="529"/>
      <c r="N169" s="139"/>
      <c r="O169" s="308"/>
      <c r="P169" s="308"/>
      <c r="Q169" s="308"/>
      <c r="R169" s="308"/>
      <c r="S169" s="308"/>
      <c r="T169" s="308">
        <f t="shared" si="26"/>
        <v>0</v>
      </c>
      <c r="U169" s="308">
        <f t="shared" si="30"/>
        <v>0</v>
      </c>
      <c r="V169" s="308"/>
      <c r="W169" s="308"/>
      <c r="X169" s="308"/>
      <c r="Y169" s="308"/>
      <c r="Z169" s="308"/>
      <c r="AA169" s="308"/>
      <c r="AB169" s="308"/>
      <c r="AC169" s="200"/>
      <c r="AD169" s="139"/>
      <c r="AE169" s="162"/>
      <c r="AF169" s="139"/>
      <c r="AG169" s="162"/>
      <c r="AH169" s="122"/>
      <c r="AI169" s="122"/>
      <c r="AJ169" s="122"/>
      <c r="AK169" s="122"/>
      <c r="AL169" s="164">
        <f t="shared" si="31"/>
        <v>0</v>
      </c>
      <c r="AM169" s="122"/>
      <c r="AN169" s="122"/>
      <c r="AO169" s="147"/>
      <c r="AP169" s="158"/>
      <c r="AQ169" s="310">
        <f t="shared" si="27"/>
        <v>0</v>
      </c>
      <c r="AR169" s="196" t="str">
        <f>IFERROR(IF(OR(AP169=338,AP169=340,AP169=341,AP169=342,AP169="342A",AP169="342B"),PorcenRet(AP169,AT169,AU169),INDEX(PORCENTAJEBUSCAR,MATCH(AP169,CódigoRET,0),4)*1),"")</f>
        <v/>
      </c>
      <c r="AS169" s="149">
        <f t="shared" si="28"/>
        <v>0</v>
      </c>
      <c r="AT169" s="148"/>
      <c r="AU169" s="149"/>
      <c r="AV169" s="191"/>
      <c r="AW169" s="183"/>
      <c r="AX169" s="162"/>
      <c r="AY169" s="150"/>
      <c r="AZ169" s="150"/>
      <c r="BA169" s="139"/>
      <c r="BB169" s="139"/>
      <c r="BC169" s="530"/>
      <c r="BD169" s="151"/>
      <c r="BE169" s="147"/>
      <c r="BF169" s="196">
        <f t="shared" si="32"/>
        <v>0</v>
      </c>
      <c r="BG169" s="149">
        <f t="shared" si="33"/>
        <v>0</v>
      </c>
      <c r="BH169" s="148"/>
      <c r="BI169" s="149"/>
      <c r="BJ169" s="123"/>
      <c r="BK169" s="123"/>
      <c r="BL169" s="123"/>
      <c r="BM169" s="122"/>
      <c r="BN169" s="152"/>
      <c r="BO169" s="201">
        <f t="shared" si="34"/>
        <v>0</v>
      </c>
      <c r="BP169" s="158"/>
      <c r="BQ169" s="159"/>
      <c r="BR169" s="196"/>
      <c r="BS169" s="149"/>
      <c r="BT169" s="148"/>
      <c r="BU169" s="149"/>
      <c r="BV169" s="160"/>
      <c r="BW169" s="161"/>
      <c r="BX169" s="196"/>
      <c r="BY169" s="149"/>
      <c r="BZ169" s="148"/>
      <c r="CA169" s="149"/>
      <c r="CB169" s="149"/>
      <c r="CC169" s="149"/>
      <c r="CD169" s="149"/>
    </row>
    <row r="170" spans="1:82" ht="18.5" x14ac:dyDescent="0.45">
      <c r="A170" s="145"/>
      <c r="B170" s="162"/>
      <c r="C170" s="122"/>
      <c r="D170" s="96" t="str">
        <f t="shared" si="29"/>
        <v/>
      </c>
      <c r="E170" s="506"/>
      <c r="F170" s="146"/>
      <c r="G170" s="146"/>
      <c r="H170" s="130"/>
      <c r="I170" s="296"/>
      <c r="J170" s="181"/>
      <c r="K170" s="217"/>
      <c r="L170" s="529"/>
      <c r="M170" s="529"/>
      <c r="N170" s="139"/>
      <c r="O170" s="308"/>
      <c r="P170" s="308"/>
      <c r="Q170" s="308"/>
      <c r="R170" s="308"/>
      <c r="S170" s="308"/>
      <c r="T170" s="308">
        <f t="shared" si="26"/>
        <v>0</v>
      </c>
      <c r="U170" s="308">
        <f t="shared" si="30"/>
        <v>0</v>
      </c>
      <c r="V170" s="308"/>
      <c r="W170" s="308"/>
      <c r="X170" s="308"/>
      <c r="Y170" s="308"/>
      <c r="Z170" s="308"/>
      <c r="AA170" s="308"/>
      <c r="AB170" s="308"/>
      <c r="AC170" s="200"/>
      <c r="AD170" s="139"/>
      <c r="AE170" s="162"/>
      <c r="AF170" s="139"/>
      <c r="AG170" s="162"/>
      <c r="AH170" s="122"/>
      <c r="AI170" s="122"/>
      <c r="AJ170" s="122"/>
      <c r="AK170" s="122"/>
      <c r="AL170" s="164">
        <f t="shared" si="31"/>
        <v>0</v>
      </c>
      <c r="AM170" s="122"/>
      <c r="AN170" s="122"/>
      <c r="AO170" s="147"/>
      <c r="AP170" s="158"/>
      <c r="AQ170" s="310">
        <f t="shared" si="27"/>
        <v>0</v>
      </c>
      <c r="AR170" s="196" t="str">
        <f>IFERROR(IF(OR(AP170=338,AP170=340,AP170=341,AP170=342,AP170="342A",AP170="342B"),PorcenRet(AP170,AT170,AU170),INDEX(PORCENTAJEBUSCAR,MATCH(AP170,CódigoRET,0),4)*1),"")</f>
        <v/>
      </c>
      <c r="AS170" s="149">
        <f t="shared" si="28"/>
        <v>0</v>
      </c>
      <c r="AT170" s="148"/>
      <c r="AU170" s="149"/>
      <c r="AV170" s="191"/>
      <c r="AW170" s="183"/>
      <c r="AX170" s="162"/>
      <c r="AY170" s="150"/>
      <c r="AZ170" s="150"/>
      <c r="BA170" s="139"/>
      <c r="BB170" s="139"/>
      <c r="BC170" s="530"/>
      <c r="BD170" s="151"/>
      <c r="BE170" s="147"/>
      <c r="BF170" s="196">
        <f t="shared" si="32"/>
        <v>0</v>
      </c>
      <c r="BG170" s="149">
        <f t="shared" si="33"/>
        <v>0</v>
      </c>
      <c r="BH170" s="148"/>
      <c r="BI170" s="149"/>
      <c r="BJ170" s="123"/>
      <c r="BK170" s="123"/>
      <c r="BL170" s="123"/>
      <c r="BM170" s="122"/>
      <c r="BN170" s="152"/>
      <c r="BO170" s="201">
        <f t="shared" si="34"/>
        <v>0</v>
      </c>
      <c r="BP170" s="158"/>
      <c r="BQ170" s="159"/>
      <c r="BR170" s="196"/>
      <c r="BS170" s="149"/>
      <c r="BT170" s="148"/>
      <c r="BU170" s="149"/>
      <c r="BV170" s="160"/>
      <c r="BW170" s="161"/>
      <c r="BX170" s="196"/>
      <c r="BY170" s="149"/>
      <c r="BZ170" s="148"/>
      <c r="CA170" s="149"/>
      <c r="CB170" s="149"/>
      <c r="CC170" s="149"/>
      <c r="CD170" s="149"/>
    </row>
    <row r="171" spans="1:82" ht="18.5" x14ac:dyDescent="0.45">
      <c r="A171" s="145"/>
      <c r="B171" s="162"/>
      <c r="C171" s="122"/>
      <c r="D171" s="96" t="str">
        <f t="shared" si="29"/>
        <v/>
      </c>
      <c r="E171" s="506"/>
      <c r="F171" s="146"/>
      <c r="G171" s="146"/>
      <c r="H171" s="130"/>
      <c r="I171" s="296"/>
      <c r="J171" s="181"/>
      <c r="K171" s="217"/>
      <c r="L171" s="529"/>
      <c r="M171" s="529"/>
      <c r="N171" s="139"/>
      <c r="O171" s="308"/>
      <c r="P171" s="308"/>
      <c r="Q171" s="308"/>
      <c r="R171" s="308"/>
      <c r="S171" s="308"/>
      <c r="T171" s="308">
        <f t="shared" si="26"/>
        <v>0</v>
      </c>
      <c r="U171" s="308">
        <f t="shared" si="30"/>
        <v>0</v>
      </c>
      <c r="V171" s="308"/>
      <c r="W171" s="308"/>
      <c r="X171" s="308"/>
      <c r="Y171" s="308"/>
      <c r="Z171" s="308"/>
      <c r="AA171" s="308"/>
      <c r="AB171" s="308"/>
      <c r="AC171" s="200"/>
      <c r="AD171" s="139"/>
      <c r="AE171" s="162"/>
      <c r="AF171" s="139"/>
      <c r="AG171" s="162"/>
      <c r="AH171" s="122"/>
      <c r="AI171" s="122"/>
      <c r="AJ171" s="122"/>
      <c r="AK171" s="122"/>
      <c r="AL171" s="164">
        <f t="shared" si="31"/>
        <v>0</v>
      </c>
      <c r="AM171" s="122"/>
      <c r="AN171" s="122"/>
      <c r="AO171" s="147"/>
      <c r="AP171" s="158"/>
      <c r="AQ171" s="310">
        <f t="shared" si="27"/>
        <v>0</v>
      </c>
      <c r="AR171" s="196" t="str">
        <f>IFERROR(IF(OR(AP171=338,AP171=340,AP171=341,AP171=342,AP171="342A",AP171="342B"),PorcenRet(AP171,AT171,AU171),INDEX(PORCENTAJEBUSCAR,MATCH(AP171,CódigoRET,0),4)*1),"")</f>
        <v/>
      </c>
      <c r="AS171" s="149">
        <f t="shared" si="28"/>
        <v>0</v>
      </c>
      <c r="AT171" s="148"/>
      <c r="AU171" s="149"/>
      <c r="AV171" s="191"/>
      <c r="AW171" s="183"/>
      <c r="AX171" s="162"/>
      <c r="AY171" s="150"/>
      <c r="AZ171" s="150"/>
      <c r="BA171" s="139"/>
      <c r="BB171" s="139"/>
      <c r="BC171" s="530"/>
      <c r="BD171" s="151"/>
      <c r="BE171" s="147"/>
      <c r="BF171" s="196">
        <f t="shared" si="32"/>
        <v>0</v>
      </c>
      <c r="BG171" s="149">
        <f t="shared" si="33"/>
        <v>0</v>
      </c>
      <c r="BH171" s="148"/>
      <c r="BI171" s="149"/>
      <c r="BJ171" s="123"/>
      <c r="BK171" s="123"/>
      <c r="BL171" s="123"/>
      <c r="BM171" s="122"/>
      <c r="BN171" s="152"/>
      <c r="BO171" s="201">
        <f t="shared" si="34"/>
        <v>0</v>
      </c>
      <c r="BP171" s="158"/>
      <c r="BQ171" s="159"/>
      <c r="BR171" s="196"/>
      <c r="BS171" s="149"/>
      <c r="BT171" s="148"/>
      <c r="BU171" s="149"/>
      <c r="BV171" s="160"/>
      <c r="BW171" s="161"/>
      <c r="BX171" s="196"/>
      <c r="BY171" s="149"/>
      <c r="BZ171" s="148"/>
      <c r="CA171" s="149"/>
      <c r="CB171" s="149"/>
      <c r="CC171" s="149"/>
      <c r="CD171" s="149"/>
    </row>
    <row r="172" spans="1:82" ht="18.5" x14ac:dyDescent="0.45">
      <c r="A172" s="145"/>
      <c r="B172" s="162"/>
      <c r="C172" s="122"/>
      <c r="D172" s="96" t="str">
        <f t="shared" si="29"/>
        <v/>
      </c>
      <c r="E172" s="506"/>
      <c r="F172" s="146"/>
      <c r="G172" s="146"/>
      <c r="H172" s="130"/>
      <c r="I172" s="296"/>
      <c r="J172" s="181"/>
      <c r="K172" s="217"/>
      <c r="L172" s="529"/>
      <c r="M172" s="529"/>
      <c r="N172" s="139"/>
      <c r="O172" s="308"/>
      <c r="P172" s="308"/>
      <c r="Q172" s="308"/>
      <c r="R172" s="308"/>
      <c r="S172" s="308"/>
      <c r="T172" s="308">
        <f t="shared" si="26"/>
        <v>0</v>
      </c>
      <c r="U172" s="308">
        <f t="shared" si="30"/>
        <v>0</v>
      </c>
      <c r="V172" s="308"/>
      <c r="W172" s="308"/>
      <c r="X172" s="308"/>
      <c r="Y172" s="308"/>
      <c r="Z172" s="308"/>
      <c r="AA172" s="308"/>
      <c r="AB172" s="308"/>
      <c r="AC172" s="200"/>
      <c r="AD172" s="139"/>
      <c r="AE172" s="162"/>
      <c r="AF172" s="139"/>
      <c r="AG172" s="162"/>
      <c r="AH172" s="122"/>
      <c r="AI172" s="122"/>
      <c r="AJ172" s="122"/>
      <c r="AK172" s="122"/>
      <c r="AL172" s="164">
        <f t="shared" si="31"/>
        <v>0</v>
      </c>
      <c r="AM172" s="122"/>
      <c r="AN172" s="122"/>
      <c r="AO172" s="147"/>
      <c r="AP172" s="158"/>
      <c r="AQ172" s="310">
        <f t="shared" si="27"/>
        <v>0</v>
      </c>
      <c r="AR172" s="196" t="str">
        <f>IFERROR(IF(OR(AP172=338,AP172=340,AP172=341,AP172=342,AP172="342A",AP172="342B"),PorcenRet(AP172,AT172,AU172),INDEX(PORCENTAJEBUSCAR,MATCH(AP172,CódigoRET,0),4)*1),"")</f>
        <v/>
      </c>
      <c r="AS172" s="149">
        <f t="shared" si="28"/>
        <v>0</v>
      </c>
      <c r="AT172" s="148"/>
      <c r="AU172" s="149"/>
      <c r="AV172" s="191"/>
      <c r="AW172" s="183"/>
      <c r="AX172" s="162"/>
      <c r="AY172" s="150"/>
      <c r="AZ172" s="150"/>
      <c r="BA172" s="139"/>
      <c r="BB172" s="139"/>
      <c r="BC172" s="530"/>
      <c r="BD172" s="151"/>
      <c r="BE172" s="147"/>
      <c r="BF172" s="196">
        <f t="shared" si="32"/>
        <v>0</v>
      </c>
      <c r="BG172" s="149">
        <f t="shared" si="33"/>
        <v>0</v>
      </c>
      <c r="BH172" s="148"/>
      <c r="BI172" s="149"/>
      <c r="BJ172" s="123"/>
      <c r="BK172" s="123"/>
      <c r="BL172" s="123"/>
      <c r="BM172" s="122"/>
      <c r="BN172" s="152"/>
      <c r="BO172" s="201">
        <f t="shared" si="34"/>
        <v>0</v>
      </c>
      <c r="BP172" s="158"/>
      <c r="BQ172" s="159"/>
      <c r="BR172" s="196"/>
      <c r="BS172" s="149"/>
      <c r="BT172" s="148"/>
      <c r="BU172" s="149"/>
      <c r="BV172" s="160"/>
      <c r="BW172" s="161"/>
      <c r="BX172" s="196"/>
      <c r="BY172" s="149"/>
      <c r="BZ172" s="148"/>
      <c r="CA172" s="149"/>
      <c r="CB172" s="149"/>
      <c r="CC172" s="149"/>
      <c r="CD172" s="149"/>
    </row>
    <row r="173" spans="1:82" ht="18.5" x14ac:dyDescent="0.45">
      <c r="A173" s="145"/>
      <c r="B173" s="162"/>
      <c r="C173" s="122"/>
      <c r="D173" s="96" t="str">
        <f t="shared" si="29"/>
        <v/>
      </c>
      <c r="E173" s="506"/>
      <c r="F173" s="146"/>
      <c r="G173" s="146"/>
      <c r="H173" s="130"/>
      <c r="I173" s="296"/>
      <c r="J173" s="181"/>
      <c r="K173" s="217"/>
      <c r="L173" s="529"/>
      <c r="M173" s="529"/>
      <c r="N173" s="139"/>
      <c r="O173" s="308"/>
      <c r="P173" s="308"/>
      <c r="Q173" s="308"/>
      <c r="R173" s="308"/>
      <c r="S173" s="308"/>
      <c r="T173" s="308">
        <f t="shared" si="26"/>
        <v>0</v>
      </c>
      <c r="U173" s="308">
        <f t="shared" si="30"/>
        <v>0</v>
      </c>
      <c r="V173" s="308"/>
      <c r="W173" s="308"/>
      <c r="X173" s="308"/>
      <c r="Y173" s="308"/>
      <c r="Z173" s="308"/>
      <c r="AA173" s="308"/>
      <c r="AB173" s="308"/>
      <c r="AC173" s="200"/>
      <c r="AD173" s="139"/>
      <c r="AE173" s="162"/>
      <c r="AF173" s="139"/>
      <c r="AG173" s="162"/>
      <c r="AH173" s="122"/>
      <c r="AI173" s="122"/>
      <c r="AJ173" s="122"/>
      <c r="AK173" s="122"/>
      <c r="AL173" s="164">
        <f t="shared" si="31"/>
        <v>0</v>
      </c>
      <c r="AM173" s="122"/>
      <c r="AN173" s="122"/>
      <c r="AO173" s="147"/>
      <c r="AP173" s="158"/>
      <c r="AQ173" s="310">
        <f t="shared" si="27"/>
        <v>0</v>
      </c>
      <c r="AR173" s="196" t="str">
        <f>IFERROR(IF(OR(AP173=338,AP173=340,AP173=341,AP173=342,AP173="342A",AP173="342B"),PorcenRet(AP173,AT173,AU173),INDEX(PORCENTAJEBUSCAR,MATCH(AP173,CódigoRET,0),4)*1),"")</f>
        <v/>
      </c>
      <c r="AS173" s="149">
        <f t="shared" si="28"/>
        <v>0</v>
      </c>
      <c r="AT173" s="148"/>
      <c r="AU173" s="149"/>
      <c r="AV173" s="191"/>
      <c r="AW173" s="183"/>
      <c r="AX173" s="162"/>
      <c r="AY173" s="150"/>
      <c r="AZ173" s="150"/>
      <c r="BA173" s="139"/>
      <c r="BB173" s="139"/>
      <c r="BC173" s="530"/>
      <c r="BD173" s="151"/>
      <c r="BE173" s="147"/>
      <c r="BF173" s="196">
        <f t="shared" si="32"/>
        <v>0</v>
      </c>
      <c r="BG173" s="149">
        <f t="shared" si="33"/>
        <v>0</v>
      </c>
      <c r="BH173" s="148"/>
      <c r="BI173" s="149"/>
      <c r="BJ173" s="123"/>
      <c r="BK173" s="123"/>
      <c r="BL173" s="123"/>
      <c r="BM173" s="122"/>
      <c r="BN173" s="152"/>
      <c r="BO173" s="201">
        <f t="shared" si="34"/>
        <v>0</v>
      </c>
      <c r="BP173" s="158"/>
      <c r="BQ173" s="159"/>
      <c r="BR173" s="196"/>
      <c r="BS173" s="149"/>
      <c r="BT173" s="148"/>
      <c r="BU173" s="149"/>
      <c r="BV173" s="160"/>
      <c r="BW173" s="161"/>
      <c r="BX173" s="196"/>
      <c r="BY173" s="149"/>
      <c r="BZ173" s="148"/>
      <c r="CA173" s="149"/>
      <c r="CB173" s="149"/>
      <c r="CC173" s="149"/>
      <c r="CD173" s="149"/>
    </row>
    <row r="174" spans="1:82" ht="18.5" x14ac:dyDescent="0.45">
      <c r="A174" s="145"/>
      <c r="B174" s="162"/>
      <c r="C174" s="122"/>
      <c r="D174" s="96" t="str">
        <f t="shared" si="29"/>
        <v/>
      </c>
      <c r="E174" s="506"/>
      <c r="F174" s="146"/>
      <c r="G174" s="146"/>
      <c r="H174" s="130"/>
      <c r="I174" s="296"/>
      <c r="J174" s="181"/>
      <c r="K174" s="217"/>
      <c r="L174" s="529"/>
      <c r="M174" s="529"/>
      <c r="N174" s="139"/>
      <c r="O174" s="308"/>
      <c r="P174" s="308"/>
      <c r="Q174" s="308"/>
      <c r="R174" s="308"/>
      <c r="S174" s="308"/>
      <c r="T174" s="308">
        <f t="shared" si="26"/>
        <v>0</v>
      </c>
      <c r="U174" s="308">
        <f t="shared" si="30"/>
        <v>0</v>
      </c>
      <c r="V174" s="308"/>
      <c r="W174" s="308"/>
      <c r="X174" s="308"/>
      <c r="Y174" s="308"/>
      <c r="Z174" s="308"/>
      <c r="AA174" s="308"/>
      <c r="AB174" s="308"/>
      <c r="AC174" s="200"/>
      <c r="AD174" s="139"/>
      <c r="AE174" s="162"/>
      <c r="AF174" s="139"/>
      <c r="AG174" s="162"/>
      <c r="AH174" s="122"/>
      <c r="AI174" s="122"/>
      <c r="AJ174" s="122"/>
      <c r="AK174" s="122"/>
      <c r="AL174" s="164">
        <f t="shared" si="31"/>
        <v>0</v>
      </c>
      <c r="AM174" s="122"/>
      <c r="AN174" s="122"/>
      <c r="AO174" s="147"/>
      <c r="AP174" s="158"/>
      <c r="AQ174" s="310">
        <f t="shared" si="27"/>
        <v>0</v>
      </c>
      <c r="AR174" s="196" t="str">
        <f>IFERROR(IF(OR(AP174=338,AP174=340,AP174=341,AP174=342,AP174="342A",AP174="342B"),PorcenRet(AP174,AT174,AU174),INDEX(PORCENTAJEBUSCAR,MATCH(AP174,CódigoRET,0),4)*1),"")</f>
        <v/>
      </c>
      <c r="AS174" s="149">
        <f t="shared" si="28"/>
        <v>0</v>
      </c>
      <c r="AT174" s="148"/>
      <c r="AU174" s="149"/>
      <c r="AV174" s="191"/>
      <c r="AW174" s="183"/>
      <c r="AX174" s="162"/>
      <c r="AY174" s="150"/>
      <c r="AZ174" s="150"/>
      <c r="BA174" s="139"/>
      <c r="BB174" s="139"/>
      <c r="BC174" s="530"/>
      <c r="BD174" s="151"/>
      <c r="BE174" s="147"/>
      <c r="BF174" s="196">
        <f t="shared" si="32"/>
        <v>0</v>
      </c>
      <c r="BG174" s="149">
        <f t="shared" si="33"/>
        <v>0</v>
      </c>
      <c r="BH174" s="148"/>
      <c r="BI174" s="149"/>
      <c r="BJ174" s="123"/>
      <c r="BK174" s="123"/>
      <c r="BL174" s="123"/>
      <c r="BM174" s="122"/>
      <c r="BN174" s="152"/>
      <c r="BO174" s="201">
        <f t="shared" si="34"/>
        <v>0</v>
      </c>
      <c r="BP174" s="158"/>
      <c r="BQ174" s="159"/>
      <c r="BR174" s="196"/>
      <c r="BS174" s="149"/>
      <c r="BT174" s="148"/>
      <c r="BU174" s="149"/>
      <c r="BV174" s="160"/>
      <c r="BW174" s="161"/>
      <c r="BX174" s="196"/>
      <c r="BY174" s="149"/>
      <c r="BZ174" s="148"/>
      <c r="CA174" s="149"/>
      <c r="CB174" s="149"/>
      <c r="CC174" s="149"/>
      <c r="CD174" s="149"/>
    </row>
    <row r="175" spans="1:82" ht="18.5" x14ac:dyDescent="0.45">
      <c r="A175" s="145"/>
      <c r="B175" s="162"/>
      <c r="C175" s="122"/>
      <c r="D175" s="96" t="str">
        <f t="shared" si="29"/>
        <v/>
      </c>
      <c r="E175" s="506"/>
      <c r="F175" s="146"/>
      <c r="G175" s="146"/>
      <c r="H175" s="130"/>
      <c r="I175" s="296"/>
      <c r="J175" s="181"/>
      <c r="K175" s="217"/>
      <c r="L175" s="529"/>
      <c r="M175" s="529"/>
      <c r="N175" s="139"/>
      <c r="O175" s="308"/>
      <c r="P175" s="308"/>
      <c r="Q175" s="308"/>
      <c r="R175" s="308"/>
      <c r="S175" s="308"/>
      <c r="T175" s="308">
        <f t="shared" si="26"/>
        <v>0</v>
      </c>
      <c r="U175" s="308">
        <f t="shared" si="30"/>
        <v>0</v>
      </c>
      <c r="V175" s="308"/>
      <c r="W175" s="308"/>
      <c r="X175" s="308"/>
      <c r="Y175" s="308"/>
      <c r="Z175" s="308"/>
      <c r="AA175" s="308"/>
      <c r="AB175" s="308"/>
      <c r="AC175" s="200"/>
      <c r="AD175" s="139"/>
      <c r="AE175" s="162"/>
      <c r="AF175" s="139"/>
      <c r="AG175" s="162"/>
      <c r="AH175" s="122"/>
      <c r="AI175" s="122"/>
      <c r="AJ175" s="122"/>
      <c r="AK175" s="122"/>
      <c r="AL175" s="164">
        <f t="shared" si="31"/>
        <v>0</v>
      </c>
      <c r="AM175" s="122"/>
      <c r="AN175" s="122"/>
      <c r="AO175" s="147"/>
      <c r="AP175" s="158"/>
      <c r="AQ175" s="310">
        <f t="shared" si="27"/>
        <v>0</v>
      </c>
      <c r="AR175" s="196" t="str">
        <f>IFERROR(IF(OR(AP175=338,AP175=340,AP175=341,AP175=342,AP175="342A",AP175="342B"),PorcenRet(AP175,AT175,AU175),INDEX(PORCENTAJEBUSCAR,MATCH(AP175,CódigoRET,0),4)*1),"")</f>
        <v/>
      </c>
      <c r="AS175" s="149">
        <f t="shared" si="28"/>
        <v>0</v>
      </c>
      <c r="AT175" s="148"/>
      <c r="AU175" s="149"/>
      <c r="AV175" s="191"/>
      <c r="AW175" s="183"/>
      <c r="AX175" s="162"/>
      <c r="AY175" s="150"/>
      <c r="AZ175" s="150"/>
      <c r="BA175" s="139"/>
      <c r="BB175" s="139"/>
      <c r="BC175" s="530"/>
      <c r="BD175" s="151"/>
      <c r="BE175" s="147"/>
      <c r="BF175" s="196">
        <f t="shared" si="32"/>
        <v>0</v>
      </c>
      <c r="BG175" s="149">
        <f t="shared" si="33"/>
        <v>0</v>
      </c>
      <c r="BH175" s="148"/>
      <c r="BI175" s="149"/>
      <c r="BJ175" s="123"/>
      <c r="BK175" s="123"/>
      <c r="BL175" s="123"/>
      <c r="BM175" s="122"/>
      <c r="BN175" s="152"/>
      <c r="BO175" s="201">
        <f t="shared" si="34"/>
        <v>0</v>
      </c>
      <c r="BP175" s="158"/>
      <c r="BQ175" s="159"/>
      <c r="BR175" s="196"/>
      <c r="BS175" s="149"/>
      <c r="BT175" s="148"/>
      <c r="BU175" s="149"/>
      <c r="BV175" s="160"/>
      <c r="BW175" s="161"/>
      <c r="BX175" s="196"/>
      <c r="BY175" s="149"/>
      <c r="BZ175" s="148"/>
      <c r="CA175" s="149"/>
      <c r="CB175" s="149"/>
      <c r="CC175" s="149"/>
      <c r="CD175" s="149"/>
    </row>
    <row r="176" spans="1:82" ht="18.5" x14ac:dyDescent="0.45">
      <c r="A176" s="145"/>
      <c r="B176" s="162"/>
      <c r="C176" s="122"/>
      <c r="D176" s="96" t="str">
        <f t="shared" si="29"/>
        <v/>
      </c>
      <c r="E176" s="506"/>
      <c r="F176" s="146"/>
      <c r="G176" s="146"/>
      <c r="H176" s="130"/>
      <c r="I176" s="296"/>
      <c r="J176" s="181"/>
      <c r="K176" s="217"/>
      <c r="L176" s="529"/>
      <c r="M176" s="529"/>
      <c r="N176" s="139"/>
      <c r="O176" s="308"/>
      <c r="P176" s="308"/>
      <c r="Q176" s="308"/>
      <c r="R176" s="308"/>
      <c r="S176" s="308"/>
      <c r="T176" s="308">
        <f t="shared" si="26"/>
        <v>0</v>
      </c>
      <c r="U176" s="308">
        <f t="shared" si="30"/>
        <v>0</v>
      </c>
      <c r="V176" s="308"/>
      <c r="W176" s="308"/>
      <c r="X176" s="308"/>
      <c r="Y176" s="308"/>
      <c r="Z176" s="308"/>
      <c r="AA176" s="308"/>
      <c r="AB176" s="308"/>
      <c r="AC176" s="200"/>
      <c r="AD176" s="139"/>
      <c r="AE176" s="162"/>
      <c r="AF176" s="139"/>
      <c r="AG176" s="162"/>
      <c r="AH176" s="122"/>
      <c r="AI176" s="122"/>
      <c r="AJ176" s="122"/>
      <c r="AK176" s="122"/>
      <c r="AL176" s="164">
        <f t="shared" si="31"/>
        <v>0</v>
      </c>
      <c r="AM176" s="122"/>
      <c r="AN176" s="122"/>
      <c r="AO176" s="147"/>
      <c r="AP176" s="158"/>
      <c r="AQ176" s="310">
        <f t="shared" si="27"/>
        <v>0</v>
      </c>
      <c r="AR176" s="196" t="str">
        <f>IFERROR(IF(OR(AP176=338,AP176=340,AP176=341,AP176=342,AP176="342A",AP176="342B"),PorcenRet(AP176,AT176,AU176),INDEX(PORCENTAJEBUSCAR,MATCH(AP176,CódigoRET,0),4)*1),"")</f>
        <v/>
      </c>
      <c r="AS176" s="149">
        <f t="shared" si="28"/>
        <v>0</v>
      </c>
      <c r="AT176" s="148"/>
      <c r="AU176" s="149"/>
      <c r="AV176" s="191"/>
      <c r="AW176" s="183"/>
      <c r="AX176" s="162"/>
      <c r="AY176" s="150"/>
      <c r="AZ176" s="150"/>
      <c r="BA176" s="139"/>
      <c r="BB176" s="139"/>
      <c r="BC176" s="530"/>
      <c r="BD176" s="151"/>
      <c r="BE176" s="147"/>
      <c r="BF176" s="196">
        <f t="shared" si="32"/>
        <v>0</v>
      </c>
      <c r="BG176" s="149">
        <f t="shared" si="33"/>
        <v>0</v>
      </c>
      <c r="BH176" s="148"/>
      <c r="BI176" s="149"/>
      <c r="BJ176" s="123"/>
      <c r="BK176" s="123"/>
      <c r="BL176" s="123"/>
      <c r="BM176" s="122"/>
      <c r="BN176" s="152"/>
      <c r="BO176" s="201">
        <f t="shared" si="34"/>
        <v>0</v>
      </c>
      <c r="BP176" s="158"/>
      <c r="BQ176" s="159"/>
      <c r="BR176" s="196"/>
      <c r="BS176" s="149"/>
      <c r="BT176" s="148"/>
      <c r="BU176" s="149"/>
      <c r="BV176" s="160"/>
      <c r="BW176" s="161"/>
      <c r="BX176" s="196"/>
      <c r="BY176" s="149"/>
      <c r="BZ176" s="148"/>
      <c r="CA176" s="149"/>
      <c r="CB176" s="149"/>
      <c r="CC176" s="149"/>
      <c r="CD176" s="149"/>
    </row>
    <row r="177" spans="1:82" ht="18.5" x14ac:dyDescent="0.45">
      <c r="A177" s="145"/>
      <c r="B177" s="162"/>
      <c r="C177" s="122"/>
      <c r="D177" s="96" t="str">
        <f t="shared" si="29"/>
        <v/>
      </c>
      <c r="E177" s="506"/>
      <c r="F177" s="146"/>
      <c r="G177" s="146"/>
      <c r="H177" s="130"/>
      <c r="I177" s="296"/>
      <c r="J177" s="181"/>
      <c r="K177" s="217"/>
      <c r="L177" s="529"/>
      <c r="M177" s="529"/>
      <c r="N177" s="139"/>
      <c r="O177" s="308"/>
      <c r="P177" s="308"/>
      <c r="Q177" s="308"/>
      <c r="R177" s="308"/>
      <c r="S177" s="308"/>
      <c r="T177" s="308">
        <f t="shared" si="26"/>
        <v>0</v>
      </c>
      <c r="U177" s="308">
        <f t="shared" si="30"/>
        <v>0</v>
      </c>
      <c r="V177" s="308"/>
      <c r="W177" s="308"/>
      <c r="X177" s="308"/>
      <c r="Y177" s="308"/>
      <c r="Z177" s="308"/>
      <c r="AA177" s="308"/>
      <c r="AB177" s="308"/>
      <c r="AC177" s="200"/>
      <c r="AD177" s="139"/>
      <c r="AE177" s="162"/>
      <c r="AF177" s="139"/>
      <c r="AG177" s="162"/>
      <c r="AH177" s="122"/>
      <c r="AI177" s="122"/>
      <c r="AJ177" s="122"/>
      <c r="AK177" s="122"/>
      <c r="AL177" s="164">
        <f t="shared" si="31"/>
        <v>0</v>
      </c>
      <c r="AM177" s="122"/>
      <c r="AN177" s="122"/>
      <c r="AO177" s="147"/>
      <c r="AP177" s="158"/>
      <c r="AQ177" s="310">
        <f t="shared" si="27"/>
        <v>0</v>
      </c>
      <c r="AR177" s="196" t="str">
        <f>IFERROR(IF(OR(AP177=338,AP177=340,AP177=341,AP177=342,AP177="342A",AP177="342B"),PorcenRet(AP177,AT177,AU177),INDEX(PORCENTAJEBUSCAR,MATCH(AP177,CódigoRET,0),4)*1),"")</f>
        <v/>
      </c>
      <c r="AS177" s="149">
        <f t="shared" si="28"/>
        <v>0</v>
      </c>
      <c r="AT177" s="148"/>
      <c r="AU177" s="149"/>
      <c r="AV177" s="191"/>
      <c r="AW177" s="183"/>
      <c r="AX177" s="162"/>
      <c r="AY177" s="150"/>
      <c r="AZ177" s="150"/>
      <c r="BA177" s="139"/>
      <c r="BB177" s="139"/>
      <c r="BC177" s="530"/>
      <c r="BD177" s="151"/>
      <c r="BE177" s="147"/>
      <c r="BF177" s="196">
        <f t="shared" si="32"/>
        <v>0</v>
      </c>
      <c r="BG177" s="149">
        <f t="shared" si="33"/>
        <v>0</v>
      </c>
      <c r="BH177" s="148"/>
      <c r="BI177" s="149"/>
      <c r="BJ177" s="123"/>
      <c r="BK177" s="123"/>
      <c r="BL177" s="123"/>
      <c r="BM177" s="122"/>
      <c r="BN177" s="152"/>
      <c r="BO177" s="201">
        <f t="shared" si="34"/>
        <v>0</v>
      </c>
      <c r="BP177" s="158"/>
      <c r="BQ177" s="159"/>
      <c r="BR177" s="196"/>
      <c r="BS177" s="149"/>
      <c r="BT177" s="148"/>
      <c r="BU177" s="149"/>
      <c r="BV177" s="160"/>
      <c r="BW177" s="161"/>
      <c r="BX177" s="196"/>
      <c r="BY177" s="149"/>
      <c r="BZ177" s="148"/>
      <c r="CA177" s="149"/>
      <c r="CB177" s="149"/>
      <c r="CC177" s="149"/>
      <c r="CD177" s="149"/>
    </row>
    <row r="178" spans="1:82" ht="18.5" x14ac:dyDescent="0.45">
      <c r="A178" s="145"/>
      <c r="B178" s="162"/>
      <c r="C178" s="122"/>
      <c r="D178" s="96" t="str">
        <f t="shared" si="29"/>
        <v/>
      </c>
      <c r="E178" s="506"/>
      <c r="F178" s="146"/>
      <c r="G178" s="146"/>
      <c r="H178" s="130"/>
      <c r="I178" s="296"/>
      <c r="J178" s="181"/>
      <c r="K178" s="217"/>
      <c r="L178" s="529"/>
      <c r="M178" s="529"/>
      <c r="N178" s="139"/>
      <c r="O178" s="308"/>
      <c r="P178" s="308"/>
      <c r="Q178" s="308"/>
      <c r="R178" s="308"/>
      <c r="S178" s="308"/>
      <c r="T178" s="308">
        <f t="shared" si="26"/>
        <v>0</v>
      </c>
      <c r="U178" s="308">
        <f t="shared" si="30"/>
        <v>0</v>
      </c>
      <c r="V178" s="308"/>
      <c r="W178" s="308"/>
      <c r="X178" s="308"/>
      <c r="Y178" s="308"/>
      <c r="Z178" s="308"/>
      <c r="AA178" s="308"/>
      <c r="AB178" s="308"/>
      <c r="AC178" s="200"/>
      <c r="AD178" s="139"/>
      <c r="AE178" s="162"/>
      <c r="AF178" s="139"/>
      <c r="AG178" s="162"/>
      <c r="AH178" s="122"/>
      <c r="AI178" s="122"/>
      <c r="AJ178" s="122"/>
      <c r="AK178" s="122"/>
      <c r="AL178" s="164">
        <f t="shared" si="31"/>
        <v>0</v>
      </c>
      <c r="AM178" s="122"/>
      <c r="AN178" s="122"/>
      <c r="AO178" s="147"/>
      <c r="AP178" s="158"/>
      <c r="AQ178" s="310">
        <f t="shared" si="27"/>
        <v>0</v>
      </c>
      <c r="AR178" s="196" t="str">
        <f>IFERROR(IF(OR(AP178=338,AP178=340,AP178=341,AP178=342,AP178="342A",AP178="342B"),PorcenRet(AP178,AT178,AU178),INDEX(PORCENTAJEBUSCAR,MATCH(AP178,CódigoRET,0),4)*1),"")</f>
        <v/>
      </c>
      <c r="AS178" s="149">
        <f t="shared" si="28"/>
        <v>0</v>
      </c>
      <c r="AT178" s="148"/>
      <c r="AU178" s="149"/>
      <c r="AV178" s="191"/>
      <c r="AW178" s="183"/>
      <c r="AX178" s="162"/>
      <c r="AY178" s="150"/>
      <c r="AZ178" s="150"/>
      <c r="BA178" s="139"/>
      <c r="BB178" s="139"/>
      <c r="BC178" s="530"/>
      <c r="BD178" s="151"/>
      <c r="BE178" s="147"/>
      <c r="BF178" s="196">
        <f t="shared" si="32"/>
        <v>0</v>
      </c>
      <c r="BG178" s="149">
        <f t="shared" si="33"/>
        <v>0</v>
      </c>
      <c r="BH178" s="148"/>
      <c r="BI178" s="149"/>
      <c r="BJ178" s="123"/>
      <c r="BK178" s="123"/>
      <c r="BL178" s="123"/>
      <c r="BM178" s="122"/>
      <c r="BN178" s="152"/>
      <c r="BO178" s="201">
        <f t="shared" si="34"/>
        <v>0</v>
      </c>
      <c r="BP178" s="158"/>
      <c r="BQ178" s="159"/>
      <c r="BR178" s="196"/>
      <c r="BS178" s="149"/>
      <c r="BT178" s="148"/>
      <c r="BU178" s="149"/>
      <c r="BV178" s="160"/>
      <c r="BW178" s="161"/>
      <c r="BX178" s="196"/>
      <c r="BY178" s="149"/>
      <c r="BZ178" s="148"/>
      <c r="CA178" s="149"/>
      <c r="CB178" s="149"/>
      <c r="CC178" s="149"/>
      <c r="CD178" s="149"/>
    </row>
    <row r="179" spans="1:82" ht="18.5" x14ac:dyDescent="0.45">
      <c r="A179" s="145"/>
      <c r="B179" s="162"/>
      <c r="C179" s="122"/>
      <c r="D179" s="96" t="str">
        <f t="shared" si="29"/>
        <v/>
      </c>
      <c r="E179" s="506"/>
      <c r="F179" s="146"/>
      <c r="G179" s="146"/>
      <c r="H179" s="130"/>
      <c r="I179" s="296"/>
      <c r="J179" s="181"/>
      <c r="K179" s="217"/>
      <c r="L179" s="529"/>
      <c r="M179" s="529"/>
      <c r="N179" s="139"/>
      <c r="O179" s="308"/>
      <c r="P179" s="308"/>
      <c r="Q179" s="308"/>
      <c r="R179" s="308"/>
      <c r="S179" s="308"/>
      <c r="T179" s="308">
        <f t="shared" si="26"/>
        <v>0</v>
      </c>
      <c r="U179" s="308">
        <f t="shared" si="30"/>
        <v>0</v>
      </c>
      <c r="V179" s="308"/>
      <c r="W179" s="308"/>
      <c r="X179" s="308"/>
      <c r="Y179" s="308"/>
      <c r="Z179" s="308"/>
      <c r="AA179" s="308"/>
      <c r="AB179" s="308"/>
      <c r="AC179" s="200"/>
      <c r="AD179" s="139"/>
      <c r="AE179" s="162"/>
      <c r="AF179" s="139"/>
      <c r="AG179" s="162"/>
      <c r="AH179" s="122"/>
      <c r="AI179" s="122"/>
      <c r="AJ179" s="122"/>
      <c r="AK179" s="122"/>
      <c r="AL179" s="164">
        <f t="shared" si="31"/>
        <v>0</v>
      </c>
      <c r="AM179" s="122"/>
      <c r="AN179" s="122"/>
      <c r="AO179" s="147"/>
      <c r="AP179" s="158"/>
      <c r="AQ179" s="310">
        <f t="shared" si="27"/>
        <v>0</v>
      </c>
      <c r="AR179" s="196" t="str">
        <f>IFERROR(IF(OR(AP179=338,AP179=340,AP179=341,AP179=342,AP179="342A",AP179="342B"),PorcenRet(AP179,AT179,AU179),INDEX(PORCENTAJEBUSCAR,MATCH(AP179,CódigoRET,0),4)*1),"")</f>
        <v/>
      </c>
      <c r="AS179" s="149">
        <f t="shared" si="28"/>
        <v>0</v>
      </c>
      <c r="AT179" s="148"/>
      <c r="AU179" s="149"/>
      <c r="AV179" s="191"/>
      <c r="AW179" s="183"/>
      <c r="AX179" s="162"/>
      <c r="AY179" s="150"/>
      <c r="AZ179" s="150"/>
      <c r="BA179" s="139"/>
      <c r="BB179" s="139"/>
      <c r="BC179" s="530"/>
      <c r="BD179" s="151"/>
      <c r="BE179" s="147"/>
      <c r="BF179" s="196">
        <f t="shared" si="32"/>
        <v>0</v>
      </c>
      <c r="BG179" s="149">
        <f t="shared" si="33"/>
        <v>0</v>
      </c>
      <c r="BH179" s="148"/>
      <c r="BI179" s="149"/>
      <c r="BJ179" s="123"/>
      <c r="BK179" s="123"/>
      <c r="BL179" s="123"/>
      <c r="BM179" s="122"/>
      <c r="BN179" s="152"/>
      <c r="BO179" s="201">
        <f t="shared" si="34"/>
        <v>0</v>
      </c>
      <c r="BP179" s="158"/>
      <c r="BQ179" s="159"/>
      <c r="BR179" s="196"/>
      <c r="BS179" s="149"/>
      <c r="BT179" s="148"/>
      <c r="BU179" s="149"/>
      <c r="BV179" s="160"/>
      <c r="BW179" s="161"/>
      <c r="BX179" s="196"/>
      <c r="BY179" s="149"/>
      <c r="BZ179" s="148"/>
      <c r="CA179" s="149"/>
      <c r="CB179" s="149"/>
      <c r="CC179" s="149"/>
      <c r="CD179" s="149"/>
    </row>
    <row r="180" spans="1:82" ht="18.5" x14ac:dyDescent="0.45">
      <c r="A180" s="145"/>
      <c r="B180" s="162"/>
      <c r="C180" s="122"/>
      <c r="D180" s="96" t="str">
        <f t="shared" si="29"/>
        <v/>
      </c>
      <c r="E180" s="506"/>
      <c r="F180" s="146"/>
      <c r="G180" s="146"/>
      <c r="H180" s="130"/>
      <c r="I180" s="296"/>
      <c r="J180" s="181"/>
      <c r="K180" s="217"/>
      <c r="L180" s="529"/>
      <c r="M180" s="529"/>
      <c r="N180" s="139"/>
      <c r="O180" s="308"/>
      <c r="P180" s="308"/>
      <c r="Q180" s="308"/>
      <c r="R180" s="308"/>
      <c r="S180" s="308"/>
      <c r="T180" s="308">
        <f t="shared" si="26"/>
        <v>0</v>
      </c>
      <c r="U180" s="308">
        <f t="shared" si="30"/>
        <v>0</v>
      </c>
      <c r="V180" s="308"/>
      <c r="W180" s="308"/>
      <c r="X180" s="308"/>
      <c r="Y180" s="308"/>
      <c r="Z180" s="308"/>
      <c r="AA180" s="308"/>
      <c r="AB180" s="308"/>
      <c r="AC180" s="200"/>
      <c r="AD180" s="139"/>
      <c r="AE180" s="162"/>
      <c r="AF180" s="139"/>
      <c r="AG180" s="162"/>
      <c r="AH180" s="122"/>
      <c r="AI180" s="122"/>
      <c r="AJ180" s="122"/>
      <c r="AK180" s="122"/>
      <c r="AL180" s="164">
        <f t="shared" si="31"/>
        <v>0</v>
      </c>
      <c r="AM180" s="122"/>
      <c r="AN180" s="122"/>
      <c r="AO180" s="147"/>
      <c r="AP180" s="158"/>
      <c r="AQ180" s="310">
        <f t="shared" si="27"/>
        <v>0</v>
      </c>
      <c r="AR180" s="196" t="str">
        <f>IFERROR(IF(OR(AP180=338,AP180=340,AP180=341,AP180=342,AP180="342A",AP180="342B"),PorcenRet(AP180,AT180,AU180),INDEX(PORCENTAJEBUSCAR,MATCH(AP180,CódigoRET,0),4)*1),"")</f>
        <v/>
      </c>
      <c r="AS180" s="149">
        <f t="shared" si="28"/>
        <v>0</v>
      </c>
      <c r="AT180" s="148"/>
      <c r="AU180" s="149"/>
      <c r="AV180" s="191"/>
      <c r="AW180" s="183"/>
      <c r="AX180" s="162"/>
      <c r="AY180" s="150"/>
      <c r="AZ180" s="150"/>
      <c r="BA180" s="139"/>
      <c r="BB180" s="139"/>
      <c r="BC180" s="530"/>
      <c r="BD180" s="151"/>
      <c r="BE180" s="147"/>
      <c r="BF180" s="196">
        <f t="shared" si="32"/>
        <v>0</v>
      </c>
      <c r="BG180" s="149">
        <f t="shared" si="33"/>
        <v>0</v>
      </c>
      <c r="BH180" s="148"/>
      <c r="BI180" s="149"/>
      <c r="BJ180" s="123"/>
      <c r="BK180" s="123"/>
      <c r="BL180" s="123"/>
      <c r="BM180" s="122"/>
      <c r="BN180" s="152"/>
      <c r="BO180" s="201">
        <f t="shared" si="34"/>
        <v>0</v>
      </c>
      <c r="BP180" s="158"/>
      <c r="BQ180" s="159"/>
      <c r="BR180" s="196"/>
      <c r="BS180" s="149"/>
      <c r="BT180" s="148"/>
      <c r="BU180" s="149"/>
      <c r="BV180" s="160"/>
      <c r="BW180" s="161"/>
      <c r="BX180" s="196"/>
      <c r="BY180" s="149"/>
      <c r="BZ180" s="148"/>
      <c r="CA180" s="149"/>
      <c r="CB180" s="149"/>
      <c r="CC180" s="149"/>
      <c r="CD180" s="149"/>
    </row>
    <row r="181" spans="1:82" ht="18.5" x14ac:dyDescent="0.45">
      <c r="A181" s="145"/>
      <c r="B181" s="162"/>
      <c r="C181" s="122"/>
      <c r="D181" s="96" t="str">
        <f t="shared" si="29"/>
        <v/>
      </c>
      <c r="E181" s="506"/>
      <c r="F181" s="146"/>
      <c r="G181" s="146"/>
      <c r="H181" s="130"/>
      <c r="I181" s="296"/>
      <c r="J181" s="181"/>
      <c r="K181" s="217"/>
      <c r="L181" s="529"/>
      <c r="M181" s="529"/>
      <c r="N181" s="139"/>
      <c r="O181" s="308"/>
      <c r="P181" s="308"/>
      <c r="Q181" s="308"/>
      <c r="R181" s="308"/>
      <c r="S181" s="308"/>
      <c r="T181" s="308">
        <f t="shared" si="26"/>
        <v>0</v>
      </c>
      <c r="U181" s="308">
        <f t="shared" si="30"/>
        <v>0</v>
      </c>
      <c r="V181" s="308"/>
      <c r="W181" s="308"/>
      <c r="X181" s="308"/>
      <c r="Y181" s="308"/>
      <c r="Z181" s="308"/>
      <c r="AA181" s="308"/>
      <c r="AB181" s="308"/>
      <c r="AC181" s="200"/>
      <c r="AD181" s="139"/>
      <c r="AE181" s="162"/>
      <c r="AF181" s="139"/>
      <c r="AG181" s="162"/>
      <c r="AH181" s="122"/>
      <c r="AI181" s="122"/>
      <c r="AJ181" s="122"/>
      <c r="AK181" s="122"/>
      <c r="AL181" s="164">
        <f>O181+P181+Q181+R181+S181+T181+U181+V181</f>
        <v>0</v>
      </c>
      <c r="AM181" s="122"/>
      <c r="AN181" s="122"/>
      <c r="AO181" s="147"/>
      <c r="AP181" s="158"/>
      <c r="AQ181" s="310">
        <f>+P181+Q181+R181+S181-BE181-BQ181-BW181+O181</f>
        <v>0</v>
      </c>
      <c r="AR181" s="196" t="str">
        <f>IFERROR(IF(OR(AP181=338,AP181=340,AP181=341,AP181=342,AP181="342A",AP181="342B"),PorcenRet(AP181,AT181,AU181),INDEX(PORCENTAJEBUSCAR,MATCH(AP181,CódigoRET,0),4)*1),"")</f>
        <v/>
      </c>
      <c r="AS181" s="149">
        <f t="shared" si="28"/>
        <v>0</v>
      </c>
      <c r="AT181" s="148"/>
      <c r="AU181" s="149"/>
      <c r="AV181" s="191"/>
      <c r="AW181" s="183"/>
      <c r="AX181" s="162"/>
      <c r="AY181" s="150"/>
      <c r="AZ181" s="150"/>
      <c r="BA181" s="139"/>
      <c r="BB181" s="139"/>
      <c r="BC181" s="530"/>
      <c r="BD181" s="151"/>
      <c r="BE181" s="147"/>
      <c r="BF181" s="196">
        <f t="shared" si="32"/>
        <v>0</v>
      </c>
      <c r="BG181" s="149">
        <f t="shared" si="33"/>
        <v>0</v>
      </c>
      <c r="BH181" s="148"/>
      <c r="BI181" s="149"/>
      <c r="BJ181" s="123"/>
      <c r="BK181" s="123"/>
      <c r="BL181" s="123"/>
      <c r="BM181" s="122"/>
      <c r="BN181" s="152"/>
      <c r="BO181" s="201">
        <f t="shared" si="34"/>
        <v>0</v>
      </c>
      <c r="BP181" s="158"/>
      <c r="BQ181" s="159"/>
      <c r="BR181" s="196"/>
      <c r="BS181" s="149"/>
      <c r="BT181" s="148"/>
      <c r="BU181" s="149"/>
      <c r="BV181" s="160"/>
      <c r="BW181" s="161"/>
      <c r="BX181" s="196"/>
      <c r="BY181" s="149"/>
      <c r="BZ181" s="148"/>
      <c r="CA181" s="149"/>
      <c r="CB181" s="149"/>
      <c r="CC181" s="149"/>
      <c r="CD181" s="149"/>
    </row>
    <row r="182" spans="1:82" ht="18.5" x14ac:dyDescent="0.45">
      <c r="A182" s="145"/>
      <c r="B182" s="162"/>
      <c r="C182" s="122"/>
      <c r="D182" s="96" t="str">
        <f t="shared" si="29"/>
        <v/>
      </c>
      <c r="E182" s="506"/>
      <c r="F182" s="146"/>
      <c r="G182" s="146"/>
      <c r="H182" s="130"/>
      <c r="I182" s="296"/>
      <c r="J182" s="181"/>
      <c r="K182" s="217"/>
      <c r="L182" s="529"/>
      <c r="M182" s="529"/>
      <c r="N182" s="139"/>
      <c r="O182" s="308"/>
      <c r="P182" s="308"/>
      <c r="Q182" s="308"/>
      <c r="R182" s="308"/>
      <c r="S182" s="308"/>
      <c r="T182" s="308">
        <f t="shared" si="26"/>
        <v>0</v>
      </c>
      <c r="U182" s="308">
        <f t="shared" si="30"/>
        <v>0</v>
      </c>
      <c r="V182" s="308"/>
      <c r="W182" s="308"/>
      <c r="X182" s="308"/>
      <c r="Y182" s="308"/>
      <c r="Z182" s="308"/>
      <c r="AA182" s="308"/>
      <c r="AB182" s="308"/>
      <c r="AC182" s="200"/>
      <c r="AD182" s="139"/>
      <c r="AE182" s="162"/>
      <c r="AF182" s="139"/>
      <c r="AG182" s="162"/>
      <c r="AH182" s="122"/>
      <c r="AI182" s="122"/>
      <c r="AJ182" s="122"/>
      <c r="AK182" s="122"/>
      <c r="AL182" s="164">
        <f>O182+P182+Q182+R182+S182+T182+U182+V182</f>
        <v>0</v>
      </c>
      <c r="AM182" s="122"/>
      <c r="AN182" s="122"/>
      <c r="AO182" s="147"/>
      <c r="AP182" s="158"/>
      <c r="AQ182" s="310">
        <f>+P182+Q182+R182+S182-BE182-BQ182-BW182+O182</f>
        <v>0</v>
      </c>
      <c r="AR182" s="196" t="str">
        <f>IFERROR(IF(OR(AP182=338,AP182=340,AP182=341,AP182=342,AP182="342A",AP182="342B"),PorcenRet(AP182,AT182,AU182),INDEX(PORCENTAJEBUSCAR,MATCH(AP182,CódigoRET,0),4)*1),"")</f>
        <v/>
      </c>
      <c r="AS182" s="149">
        <f t="shared" si="28"/>
        <v>0</v>
      </c>
      <c r="AT182" s="148"/>
      <c r="AU182" s="149"/>
      <c r="AV182" s="191"/>
      <c r="AW182" s="183"/>
      <c r="AX182" s="162"/>
      <c r="AY182" s="150"/>
      <c r="AZ182" s="150"/>
      <c r="BA182" s="139"/>
      <c r="BB182" s="139"/>
      <c r="BC182" s="530"/>
      <c r="BD182" s="151"/>
      <c r="BE182" s="147"/>
      <c r="BF182" s="196">
        <f t="shared" si="32"/>
        <v>0</v>
      </c>
      <c r="BG182" s="149">
        <f t="shared" si="33"/>
        <v>0</v>
      </c>
      <c r="BH182" s="148"/>
      <c r="BI182" s="149"/>
      <c r="BJ182" s="123"/>
      <c r="BK182" s="123"/>
      <c r="BL182" s="123"/>
      <c r="BM182" s="122"/>
      <c r="BN182" s="152"/>
      <c r="BO182" s="201">
        <f>IF(MID(F182,1,2)="41",SUM(O182:S182),0)</f>
        <v>0</v>
      </c>
      <c r="BP182" s="158"/>
      <c r="BQ182" s="159"/>
      <c r="BR182" s="196"/>
      <c r="BS182" s="149"/>
      <c r="BT182" s="148"/>
      <c r="BU182" s="149"/>
      <c r="BV182" s="160"/>
      <c r="BW182" s="161"/>
      <c r="BX182" s="196"/>
      <c r="BY182" s="149"/>
      <c r="BZ182" s="148"/>
      <c r="CA182" s="149"/>
      <c r="CB182" s="149"/>
      <c r="CC182" s="149"/>
      <c r="CD182" s="149"/>
    </row>
    <row r="183" spans="1:82" ht="18.5" x14ac:dyDescent="0.45">
      <c r="A183" s="145"/>
      <c r="B183" s="162"/>
      <c r="C183" s="122"/>
      <c r="D183" s="96" t="str">
        <f t="shared" si="29"/>
        <v/>
      </c>
      <c r="E183" s="506"/>
      <c r="F183" s="146"/>
      <c r="G183" s="146"/>
      <c r="H183" s="130"/>
      <c r="I183" s="296"/>
      <c r="J183" s="181"/>
      <c r="K183" s="217"/>
      <c r="L183" s="529"/>
      <c r="M183" s="529"/>
      <c r="N183" s="139"/>
      <c r="O183" s="308"/>
      <c r="P183" s="308"/>
      <c r="Q183" s="308"/>
      <c r="R183" s="308"/>
      <c r="S183" s="308"/>
      <c r="T183" s="308">
        <f t="shared" si="26"/>
        <v>0</v>
      </c>
      <c r="U183" s="308">
        <f t="shared" si="30"/>
        <v>0</v>
      </c>
      <c r="V183" s="308"/>
      <c r="W183" s="308"/>
      <c r="X183" s="308"/>
      <c r="Y183" s="308"/>
      <c r="Z183" s="308"/>
      <c r="AA183" s="308"/>
      <c r="AB183" s="308"/>
      <c r="AC183" s="200"/>
      <c r="AD183" s="139"/>
      <c r="AE183" s="162"/>
      <c r="AF183" s="139"/>
      <c r="AG183" s="162"/>
      <c r="AH183" s="122"/>
      <c r="AI183" s="122"/>
      <c r="AJ183" s="122"/>
      <c r="AK183" s="122"/>
      <c r="AL183" s="164">
        <f t="shared" si="31"/>
        <v>0</v>
      </c>
      <c r="AM183" s="122"/>
      <c r="AN183" s="122"/>
      <c r="AO183" s="147"/>
      <c r="AP183" s="158"/>
      <c r="AQ183" s="310">
        <f t="shared" si="27"/>
        <v>0</v>
      </c>
      <c r="AR183" s="196" t="str">
        <f>IFERROR(IF(OR(AP183=338,AP183=340,AP183=341,AP183=342,AP183="342A",AP183="342B"),PorcenRet(AP183,AT183,AU183),INDEX(PORCENTAJEBUSCAR,MATCH(AP183,CódigoRET,0),4)*1),"")</f>
        <v/>
      </c>
      <c r="AS183" s="149">
        <f t="shared" si="28"/>
        <v>0</v>
      </c>
      <c r="AT183" s="148"/>
      <c r="AU183" s="149"/>
      <c r="AV183" s="191"/>
      <c r="AW183" s="183"/>
      <c r="AX183" s="162"/>
      <c r="AY183" s="150"/>
      <c r="AZ183" s="150"/>
      <c r="BA183" s="139"/>
      <c r="BB183" s="139"/>
      <c r="BC183" s="530"/>
      <c r="BD183" s="151"/>
      <c r="BE183" s="147"/>
      <c r="BF183" s="196">
        <f t="shared" si="32"/>
        <v>0</v>
      </c>
      <c r="BG183" s="149">
        <f t="shared" si="33"/>
        <v>0</v>
      </c>
      <c r="BH183" s="148"/>
      <c r="BI183" s="149"/>
      <c r="BJ183" s="123"/>
      <c r="BK183" s="123"/>
      <c r="BL183" s="123"/>
      <c r="BM183" s="122"/>
      <c r="BN183" s="152"/>
      <c r="BO183" s="201">
        <f t="shared" si="34"/>
        <v>0</v>
      </c>
      <c r="BP183" s="158"/>
      <c r="BQ183" s="159"/>
      <c r="BR183" s="196"/>
      <c r="BS183" s="149"/>
      <c r="BT183" s="148"/>
      <c r="BU183" s="149"/>
      <c r="BV183" s="160"/>
      <c r="BW183" s="161"/>
      <c r="BX183" s="196"/>
      <c r="BY183" s="149"/>
      <c r="BZ183" s="148"/>
      <c r="CA183" s="149"/>
      <c r="CB183" s="149"/>
      <c r="CC183" s="149"/>
      <c r="CD183" s="149"/>
    </row>
    <row r="184" spans="1:82" ht="18.5" x14ac:dyDescent="0.45">
      <c r="A184" s="145"/>
      <c r="B184" s="162"/>
      <c r="C184" s="122"/>
      <c r="D184" s="96" t="str">
        <f t="shared" si="29"/>
        <v/>
      </c>
      <c r="E184" s="506"/>
      <c r="F184" s="146"/>
      <c r="G184" s="146"/>
      <c r="H184" s="130"/>
      <c r="I184" s="296"/>
      <c r="J184" s="181"/>
      <c r="K184" s="217"/>
      <c r="L184" s="529"/>
      <c r="M184" s="529"/>
      <c r="N184" s="139"/>
      <c r="O184" s="308"/>
      <c r="P184" s="308"/>
      <c r="Q184" s="308"/>
      <c r="R184" s="308"/>
      <c r="S184" s="308"/>
      <c r="T184" s="308">
        <f t="shared" si="26"/>
        <v>0</v>
      </c>
      <c r="U184" s="308">
        <f t="shared" si="30"/>
        <v>0</v>
      </c>
      <c r="V184" s="308"/>
      <c r="W184" s="308"/>
      <c r="X184" s="308"/>
      <c r="Y184" s="308"/>
      <c r="Z184" s="308"/>
      <c r="AA184" s="308"/>
      <c r="AB184" s="308"/>
      <c r="AC184" s="200"/>
      <c r="AD184" s="139"/>
      <c r="AE184" s="162"/>
      <c r="AF184" s="139"/>
      <c r="AG184" s="162"/>
      <c r="AH184" s="122"/>
      <c r="AI184" s="122"/>
      <c r="AJ184" s="122"/>
      <c r="AK184" s="122"/>
      <c r="AL184" s="164">
        <f t="shared" si="31"/>
        <v>0</v>
      </c>
      <c r="AM184" s="122"/>
      <c r="AN184" s="122"/>
      <c r="AO184" s="147"/>
      <c r="AP184" s="158"/>
      <c r="AQ184" s="310">
        <f t="shared" si="27"/>
        <v>0</v>
      </c>
      <c r="AR184" s="196" t="str">
        <f>IFERROR(IF(OR(AP184=338,AP184=340,AP184=341,AP184=342,AP184="342A",AP184="342B"),PorcenRet(AP184,AT184,AU184),INDEX(PORCENTAJEBUSCAR,MATCH(AP184,CódigoRET,0),4)*1),"")</f>
        <v/>
      </c>
      <c r="AS184" s="149">
        <f t="shared" si="28"/>
        <v>0</v>
      </c>
      <c r="AT184" s="148"/>
      <c r="AU184" s="149"/>
      <c r="AV184" s="191"/>
      <c r="AW184" s="183"/>
      <c r="AX184" s="162"/>
      <c r="AY184" s="150"/>
      <c r="AZ184" s="150"/>
      <c r="BA184" s="139"/>
      <c r="BB184" s="139"/>
      <c r="BC184" s="530"/>
      <c r="BD184" s="151"/>
      <c r="BE184" s="147"/>
      <c r="BF184" s="196">
        <f t="shared" si="32"/>
        <v>0</v>
      </c>
      <c r="BG184" s="149">
        <f t="shared" si="33"/>
        <v>0</v>
      </c>
      <c r="BH184" s="148"/>
      <c r="BI184" s="149"/>
      <c r="BJ184" s="123"/>
      <c r="BK184" s="123"/>
      <c r="BL184" s="123"/>
      <c r="BM184" s="122"/>
      <c r="BN184" s="152"/>
      <c r="BO184" s="201">
        <f t="shared" si="34"/>
        <v>0</v>
      </c>
      <c r="BP184" s="158"/>
      <c r="BQ184" s="159"/>
      <c r="BR184" s="196"/>
      <c r="BS184" s="149"/>
      <c r="BT184" s="148"/>
      <c r="BU184" s="149"/>
      <c r="BV184" s="160"/>
      <c r="BW184" s="161"/>
      <c r="BX184" s="196"/>
      <c r="BY184" s="149"/>
      <c r="BZ184" s="148"/>
      <c r="CA184" s="149"/>
      <c r="CB184" s="149"/>
      <c r="CC184" s="149"/>
      <c r="CD184" s="149"/>
    </row>
    <row r="185" spans="1:82" ht="18.5" x14ac:dyDescent="0.45">
      <c r="A185" s="145"/>
      <c r="B185" s="162"/>
      <c r="C185" s="122"/>
      <c r="D185" s="96" t="str">
        <f t="shared" si="29"/>
        <v/>
      </c>
      <c r="E185" s="506"/>
      <c r="F185" s="146"/>
      <c r="G185" s="146"/>
      <c r="H185" s="130"/>
      <c r="I185" s="296"/>
      <c r="J185" s="181"/>
      <c r="K185" s="217"/>
      <c r="L185" s="529"/>
      <c r="M185" s="529"/>
      <c r="N185" s="139"/>
      <c r="O185" s="308"/>
      <c r="P185" s="308"/>
      <c r="Q185" s="308"/>
      <c r="R185" s="308"/>
      <c r="S185" s="308"/>
      <c r="T185" s="308">
        <f t="shared" si="26"/>
        <v>0</v>
      </c>
      <c r="U185" s="308">
        <f t="shared" si="30"/>
        <v>0</v>
      </c>
      <c r="V185" s="308"/>
      <c r="W185" s="308"/>
      <c r="X185" s="308"/>
      <c r="Y185" s="308"/>
      <c r="Z185" s="308"/>
      <c r="AA185" s="308"/>
      <c r="AB185" s="308"/>
      <c r="AC185" s="200"/>
      <c r="AD185" s="139"/>
      <c r="AE185" s="162"/>
      <c r="AF185" s="139"/>
      <c r="AG185" s="162"/>
      <c r="AH185" s="122"/>
      <c r="AI185" s="122"/>
      <c r="AJ185" s="122"/>
      <c r="AK185" s="122"/>
      <c r="AL185" s="164">
        <f t="shared" si="31"/>
        <v>0</v>
      </c>
      <c r="AM185" s="122"/>
      <c r="AN185" s="122"/>
      <c r="AO185" s="147"/>
      <c r="AP185" s="158"/>
      <c r="AQ185" s="310">
        <f t="shared" si="27"/>
        <v>0</v>
      </c>
      <c r="AR185" s="196" t="str">
        <f>IFERROR(IF(OR(AP185=338,AP185=340,AP185=341,AP185=342,AP185="342A",AP185="342B"),PorcenRet(AP185,AT185,AU185),INDEX(PORCENTAJEBUSCAR,MATCH(AP185,CódigoRET,0),4)*1),"")</f>
        <v/>
      </c>
      <c r="AS185" s="149">
        <f t="shared" si="28"/>
        <v>0</v>
      </c>
      <c r="AT185" s="148"/>
      <c r="AU185" s="149"/>
      <c r="AV185" s="191"/>
      <c r="AW185" s="183"/>
      <c r="AX185" s="162"/>
      <c r="AY185" s="150"/>
      <c r="AZ185" s="150"/>
      <c r="BA185" s="139"/>
      <c r="BB185" s="139"/>
      <c r="BC185" s="530"/>
      <c r="BD185" s="151"/>
      <c r="BE185" s="147"/>
      <c r="BF185" s="196">
        <f t="shared" si="32"/>
        <v>0</v>
      </c>
      <c r="BG185" s="149">
        <f t="shared" si="33"/>
        <v>0</v>
      </c>
      <c r="BH185" s="148"/>
      <c r="BI185" s="149"/>
      <c r="BJ185" s="123"/>
      <c r="BK185" s="123"/>
      <c r="BL185" s="123"/>
      <c r="BM185" s="122"/>
      <c r="BN185" s="152"/>
      <c r="BO185" s="201">
        <f t="shared" si="34"/>
        <v>0</v>
      </c>
      <c r="BP185" s="158"/>
      <c r="BQ185" s="159"/>
      <c r="BR185" s="196"/>
      <c r="BS185" s="149"/>
      <c r="BT185" s="148"/>
      <c r="BU185" s="149"/>
      <c r="BV185" s="160"/>
      <c r="BW185" s="161"/>
      <c r="BX185" s="196"/>
      <c r="BY185" s="149"/>
      <c r="BZ185" s="148"/>
      <c r="CA185" s="149"/>
      <c r="CB185" s="149"/>
      <c r="CC185" s="149"/>
      <c r="CD185" s="149"/>
    </row>
    <row r="186" spans="1:82" ht="18.5" x14ac:dyDescent="0.45">
      <c r="A186" s="145"/>
      <c r="B186" s="162"/>
      <c r="C186" s="122"/>
      <c r="D186" s="96" t="str">
        <f t="shared" si="29"/>
        <v/>
      </c>
      <c r="E186" s="506"/>
      <c r="F186" s="146"/>
      <c r="G186" s="146"/>
      <c r="H186" s="130"/>
      <c r="I186" s="296"/>
      <c r="J186" s="181"/>
      <c r="K186" s="217"/>
      <c r="L186" s="529"/>
      <c r="M186" s="529"/>
      <c r="N186" s="139"/>
      <c r="O186" s="308"/>
      <c r="P186" s="308"/>
      <c r="Q186" s="308"/>
      <c r="R186" s="308"/>
      <c r="S186" s="308"/>
      <c r="T186" s="308">
        <f t="shared" si="26"/>
        <v>0</v>
      </c>
      <c r="U186" s="308">
        <f t="shared" si="30"/>
        <v>0</v>
      </c>
      <c r="V186" s="308"/>
      <c r="W186" s="308"/>
      <c r="X186" s="308"/>
      <c r="Y186" s="308"/>
      <c r="Z186" s="308"/>
      <c r="AA186" s="308"/>
      <c r="AB186" s="308"/>
      <c r="AC186" s="200"/>
      <c r="AD186" s="139"/>
      <c r="AE186" s="162"/>
      <c r="AF186" s="139"/>
      <c r="AG186" s="162"/>
      <c r="AH186" s="122"/>
      <c r="AI186" s="122"/>
      <c r="AJ186" s="122"/>
      <c r="AK186" s="122"/>
      <c r="AL186" s="164">
        <f t="shared" si="31"/>
        <v>0</v>
      </c>
      <c r="AM186" s="122"/>
      <c r="AN186" s="122"/>
      <c r="AO186" s="147"/>
      <c r="AP186" s="158"/>
      <c r="AQ186" s="310">
        <f t="shared" si="27"/>
        <v>0</v>
      </c>
      <c r="AR186" s="196" t="str">
        <f>IFERROR(IF(OR(AP186=338,AP186=340,AP186=341,AP186=342,AP186="342A",AP186="342B"),PorcenRet(AP186,AT186,AU186),INDEX(PORCENTAJEBUSCAR,MATCH(AP186,CódigoRET,0),4)*1),"")</f>
        <v/>
      </c>
      <c r="AS186" s="149">
        <f t="shared" si="28"/>
        <v>0</v>
      </c>
      <c r="AT186" s="148"/>
      <c r="AU186" s="149"/>
      <c r="AV186" s="191"/>
      <c r="AW186" s="183"/>
      <c r="AX186" s="162"/>
      <c r="AY186" s="150"/>
      <c r="AZ186" s="150"/>
      <c r="BA186" s="139"/>
      <c r="BB186" s="139"/>
      <c r="BC186" s="530"/>
      <c r="BD186" s="151"/>
      <c r="BE186" s="147"/>
      <c r="BF186" s="196">
        <f t="shared" si="32"/>
        <v>0</v>
      </c>
      <c r="BG186" s="149">
        <f t="shared" si="33"/>
        <v>0</v>
      </c>
      <c r="BH186" s="148"/>
      <c r="BI186" s="149"/>
      <c r="BJ186" s="123"/>
      <c r="BK186" s="123"/>
      <c r="BL186" s="123"/>
      <c r="BM186" s="122"/>
      <c r="BN186" s="152"/>
      <c r="BO186" s="201">
        <f t="shared" si="34"/>
        <v>0</v>
      </c>
      <c r="BP186" s="158"/>
      <c r="BQ186" s="159"/>
      <c r="BR186" s="196"/>
      <c r="BS186" s="149"/>
      <c r="BT186" s="148"/>
      <c r="BU186" s="149"/>
      <c r="BV186" s="160"/>
      <c r="BW186" s="161"/>
      <c r="BX186" s="196"/>
      <c r="BY186" s="149"/>
      <c r="BZ186" s="148"/>
      <c r="CA186" s="149"/>
      <c r="CB186" s="149"/>
      <c r="CC186" s="149"/>
      <c r="CD186" s="149"/>
    </row>
    <row r="187" spans="1:82" ht="18.5" x14ac:dyDescent="0.45">
      <c r="A187" s="145"/>
      <c r="B187" s="162"/>
      <c r="C187" s="122"/>
      <c r="D187" s="96" t="str">
        <f t="shared" si="29"/>
        <v/>
      </c>
      <c r="E187" s="506"/>
      <c r="F187" s="146"/>
      <c r="G187" s="146"/>
      <c r="H187" s="130"/>
      <c r="I187" s="296"/>
      <c r="J187" s="181"/>
      <c r="K187" s="217"/>
      <c r="L187" s="529"/>
      <c r="M187" s="529"/>
      <c r="N187" s="139"/>
      <c r="O187" s="308"/>
      <c r="P187" s="308"/>
      <c r="Q187" s="308"/>
      <c r="R187" s="308"/>
      <c r="S187" s="308"/>
      <c r="T187" s="308">
        <f t="shared" si="26"/>
        <v>0</v>
      </c>
      <c r="U187" s="308">
        <f t="shared" si="30"/>
        <v>0</v>
      </c>
      <c r="V187" s="308"/>
      <c r="W187" s="308"/>
      <c r="X187" s="308"/>
      <c r="Y187" s="308"/>
      <c r="Z187" s="308"/>
      <c r="AA187" s="308"/>
      <c r="AB187" s="308"/>
      <c r="AC187" s="200"/>
      <c r="AD187" s="139"/>
      <c r="AE187" s="162"/>
      <c r="AF187" s="139"/>
      <c r="AG187" s="162"/>
      <c r="AH187" s="122"/>
      <c r="AI187" s="122"/>
      <c r="AJ187" s="122"/>
      <c r="AK187" s="122"/>
      <c r="AL187" s="164">
        <f t="shared" si="31"/>
        <v>0</v>
      </c>
      <c r="AM187" s="122"/>
      <c r="AN187" s="122"/>
      <c r="AO187" s="147"/>
      <c r="AP187" s="158"/>
      <c r="AQ187" s="310">
        <f t="shared" si="27"/>
        <v>0</v>
      </c>
      <c r="AR187" s="196" t="str">
        <f>IFERROR(IF(OR(AP187=338,AP187=340,AP187=341,AP187=342,AP187="342A",AP187="342B"),PorcenRet(AP187,AT187,AU187),INDEX(PORCENTAJEBUSCAR,MATCH(AP187,CódigoRET,0),4)*1),"")</f>
        <v/>
      </c>
      <c r="AS187" s="149">
        <f t="shared" si="28"/>
        <v>0</v>
      </c>
      <c r="AT187" s="148"/>
      <c r="AU187" s="149"/>
      <c r="AV187" s="191"/>
      <c r="AW187" s="183"/>
      <c r="AX187" s="162"/>
      <c r="AY187" s="150"/>
      <c r="AZ187" s="150"/>
      <c r="BA187" s="139"/>
      <c r="BB187" s="139"/>
      <c r="BC187" s="530"/>
      <c r="BD187" s="151"/>
      <c r="BE187" s="147"/>
      <c r="BF187" s="196">
        <f t="shared" si="32"/>
        <v>0</v>
      </c>
      <c r="BG187" s="149">
        <f t="shared" si="33"/>
        <v>0</v>
      </c>
      <c r="BH187" s="148"/>
      <c r="BI187" s="149"/>
      <c r="BJ187" s="123"/>
      <c r="BK187" s="123"/>
      <c r="BL187" s="123"/>
      <c r="BM187" s="122"/>
      <c r="BN187" s="152"/>
      <c r="BO187" s="201">
        <f t="shared" si="34"/>
        <v>0</v>
      </c>
      <c r="BP187" s="158"/>
      <c r="BQ187" s="159"/>
      <c r="BR187" s="196"/>
      <c r="BS187" s="149"/>
      <c r="BT187" s="148"/>
      <c r="BU187" s="149"/>
      <c r="BV187" s="160"/>
      <c r="BW187" s="161"/>
      <c r="BX187" s="196"/>
      <c r="BY187" s="149"/>
      <c r="BZ187" s="148"/>
      <c r="CA187" s="149"/>
      <c r="CB187" s="149"/>
      <c r="CC187" s="149"/>
      <c r="CD187" s="149"/>
    </row>
    <row r="188" spans="1:82" ht="18.5" x14ac:dyDescent="0.45">
      <c r="A188" s="145"/>
      <c r="B188" s="162"/>
      <c r="C188" s="122"/>
      <c r="D188" s="96" t="str">
        <f t="shared" si="29"/>
        <v/>
      </c>
      <c r="E188" s="506"/>
      <c r="F188" s="146"/>
      <c r="G188" s="146"/>
      <c r="H188" s="130"/>
      <c r="I188" s="296"/>
      <c r="J188" s="181"/>
      <c r="K188" s="217"/>
      <c r="L188" s="529"/>
      <c r="M188" s="529"/>
      <c r="N188" s="139"/>
      <c r="O188" s="308"/>
      <c r="P188" s="308"/>
      <c r="Q188" s="308"/>
      <c r="R188" s="308"/>
      <c r="S188" s="308"/>
      <c r="T188" s="308">
        <f t="shared" si="26"/>
        <v>0</v>
      </c>
      <c r="U188" s="308">
        <f t="shared" si="30"/>
        <v>0</v>
      </c>
      <c r="V188" s="308"/>
      <c r="W188" s="308"/>
      <c r="X188" s="308"/>
      <c r="Y188" s="308"/>
      <c r="Z188" s="308"/>
      <c r="AA188" s="308"/>
      <c r="AB188" s="308"/>
      <c r="AC188" s="200"/>
      <c r="AD188" s="139"/>
      <c r="AE188" s="162"/>
      <c r="AF188" s="139"/>
      <c r="AG188" s="162"/>
      <c r="AH188" s="122"/>
      <c r="AI188" s="122"/>
      <c r="AJ188" s="122"/>
      <c r="AK188" s="122"/>
      <c r="AL188" s="164">
        <f t="shared" si="31"/>
        <v>0</v>
      </c>
      <c r="AM188" s="122"/>
      <c r="AN188" s="122"/>
      <c r="AO188" s="147"/>
      <c r="AP188" s="158"/>
      <c r="AQ188" s="310">
        <f t="shared" si="27"/>
        <v>0</v>
      </c>
      <c r="AR188" s="196" t="str">
        <f>IFERROR(IF(OR(AP188=338,AP188=340,AP188=341,AP188=342,AP188="342A",AP188="342B"),PorcenRet(AP188,AT188,AU188),INDEX(PORCENTAJEBUSCAR,MATCH(AP188,CódigoRET,0),4)*1),"")</f>
        <v/>
      </c>
      <c r="AS188" s="149">
        <f t="shared" si="28"/>
        <v>0</v>
      </c>
      <c r="AT188" s="148"/>
      <c r="AU188" s="149"/>
      <c r="AV188" s="191"/>
      <c r="AW188" s="183"/>
      <c r="AX188" s="162"/>
      <c r="AY188" s="150"/>
      <c r="AZ188" s="150"/>
      <c r="BA188" s="139"/>
      <c r="BB188" s="139"/>
      <c r="BC188" s="530"/>
      <c r="BD188" s="151"/>
      <c r="BE188" s="147"/>
      <c r="BF188" s="196">
        <f t="shared" si="32"/>
        <v>0</v>
      </c>
      <c r="BG188" s="149">
        <f t="shared" si="33"/>
        <v>0</v>
      </c>
      <c r="BH188" s="148"/>
      <c r="BI188" s="149"/>
      <c r="BJ188" s="123"/>
      <c r="BK188" s="123"/>
      <c r="BL188" s="123"/>
      <c r="BM188" s="122"/>
      <c r="BN188" s="152"/>
      <c r="BO188" s="201">
        <f t="shared" si="34"/>
        <v>0</v>
      </c>
      <c r="BP188" s="158"/>
      <c r="BQ188" s="159"/>
      <c r="BR188" s="196"/>
      <c r="BS188" s="149"/>
      <c r="BT188" s="148"/>
      <c r="BU188" s="149"/>
      <c r="BV188" s="160"/>
      <c r="BW188" s="161"/>
      <c r="BX188" s="196"/>
      <c r="BY188" s="149"/>
      <c r="BZ188" s="148"/>
      <c r="CA188" s="149"/>
      <c r="CB188" s="149"/>
      <c r="CC188" s="149"/>
      <c r="CD188" s="149"/>
    </row>
    <row r="189" spans="1:82" ht="18.5" x14ac:dyDescent="0.45">
      <c r="A189" s="145"/>
      <c r="B189" s="162"/>
      <c r="C189" s="122"/>
      <c r="D189" s="96" t="str">
        <f t="shared" si="29"/>
        <v/>
      </c>
      <c r="E189" s="506"/>
      <c r="F189" s="146"/>
      <c r="G189" s="146"/>
      <c r="H189" s="130"/>
      <c r="I189" s="296"/>
      <c r="J189" s="181"/>
      <c r="K189" s="217"/>
      <c r="L189" s="529"/>
      <c r="M189" s="529"/>
      <c r="N189" s="139"/>
      <c r="O189" s="308"/>
      <c r="P189" s="308"/>
      <c r="Q189" s="308"/>
      <c r="R189" s="308"/>
      <c r="S189" s="308"/>
      <c r="T189" s="308">
        <f t="shared" si="26"/>
        <v>0</v>
      </c>
      <c r="U189" s="308">
        <f t="shared" si="30"/>
        <v>0</v>
      </c>
      <c r="V189" s="308"/>
      <c r="W189" s="308"/>
      <c r="X189" s="308"/>
      <c r="Y189" s="308"/>
      <c r="Z189" s="308"/>
      <c r="AA189" s="308"/>
      <c r="AB189" s="308"/>
      <c r="AC189" s="200"/>
      <c r="AD189" s="139"/>
      <c r="AE189" s="162"/>
      <c r="AF189" s="139"/>
      <c r="AG189" s="162"/>
      <c r="AH189" s="122"/>
      <c r="AI189" s="122"/>
      <c r="AJ189" s="122"/>
      <c r="AK189" s="122"/>
      <c r="AL189" s="164">
        <f t="shared" si="31"/>
        <v>0</v>
      </c>
      <c r="AM189" s="122"/>
      <c r="AN189" s="122"/>
      <c r="AO189" s="147"/>
      <c r="AP189" s="158"/>
      <c r="AQ189" s="310">
        <f t="shared" si="27"/>
        <v>0</v>
      </c>
      <c r="AR189" s="196" t="str">
        <f>IFERROR(IF(OR(AP189=338,AP189=340,AP189=341,AP189=342,AP189="342A",AP189="342B"),PorcenRet(AP189,AT189,AU189),INDEX(PORCENTAJEBUSCAR,MATCH(AP189,CódigoRET,0),4)*1),"")</f>
        <v/>
      </c>
      <c r="AS189" s="149">
        <f t="shared" si="28"/>
        <v>0</v>
      </c>
      <c r="AT189" s="148"/>
      <c r="AU189" s="149"/>
      <c r="AV189" s="191"/>
      <c r="AW189" s="183"/>
      <c r="AX189" s="162"/>
      <c r="AY189" s="150"/>
      <c r="AZ189" s="150"/>
      <c r="BA189" s="139"/>
      <c r="BB189" s="139"/>
      <c r="BC189" s="530"/>
      <c r="BD189" s="151"/>
      <c r="BE189" s="147"/>
      <c r="BF189" s="196">
        <f t="shared" si="32"/>
        <v>0</v>
      </c>
      <c r="BG189" s="149">
        <f t="shared" si="33"/>
        <v>0</v>
      </c>
      <c r="BH189" s="148"/>
      <c r="BI189" s="149"/>
      <c r="BJ189" s="123"/>
      <c r="BK189" s="123"/>
      <c r="BL189" s="123"/>
      <c r="BM189" s="122"/>
      <c r="BN189" s="152"/>
      <c r="BO189" s="201">
        <f t="shared" si="34"/>
        <v>0</v>
      </c>
      <c r="BP189" s="158"/>
      <c r="BQ189" s="159"/>
      <c r="BR189" s="196"/>
      <c r="BS189" s="149"/>
      <c r="BT189" s="148"/>
      <c r="BU189" s="149"/>
      <c r="BV189" s="160"/>
      <c r="BW189" s="161"/>
      <c r="BX189" s="196"/>
      <c r="BY189" s="149"/>
      <c r="BZ189" s="148"/>
      <c r="CA189" s="149"/>
      <c r="CB189" s="149"/>
      <c r="CC189" s="149"/>
      <c r="CD189" s="149"/>
    </row>
    <row r="190" spans="1:82" ht="18.5" x14ac:dyDescent="0.45">
      <c r="A190" s="145"/>
      <c r="B190" s="162"/>
      <c r="C190" s="122"/>
      <c r="D190" s="96" t="str">
        <f t="shared" si="29"/>
        <v/>
      </c>
      <c r="E190" s="506"/>
      <c r="F190" s="146"/>
      <c r="G190" s="146"/>
      <c r="H190" s="130"/>
      <c r="I190" s="296"/>
      <c r="J190" s="181"/>
      <c r="K190" s="217"/>
      <c r="L190" s="529"/>
      <c r="M190" s="529"/>
      <c r="N190" s="139"/>
      <c r="O190" s="308"/>
      <c r="P190" s="308"/>
      <c r="Q190" s="308"/>
      <c r="R190" s="308"/>
      <c r="S190" s="308"/>
      <c r="T190" s="308">
        <f t="shared" si="26"/>
        <v>0</v>
      </c>
      <c r="U190" s="308">
        <f t="shared" si="30"/>
        <v>0</v>
      </c>
      <c r="V190" s="308"/>
      <c r="W190" s="308"/>
      <c r="X190" s="308"/>
      <c r="Y190" s="308"/>
      <c r="Z190" s="308"/>
      <c r="AA190" s="308"/>
      <c r="AB190" s="308"/>
      <c r="AC190" s="200"/>
      <c r="AD190" s="139"/>
      <c r="AE190" s="162"/>
      <c r="AF190" s="139"/>
      <c r="AG190" s="162"/>
      <c r="AH190" s="122"/>
      <c r="AI190" s="122"/>
      <c r="AJ190" s="122"/>
      <c r="AK190" s="122"/>
      <c r="AL190" s="164">
        <f t="shared" si="31"/>
        <v>0</v>
      </c>
      <c r="AM190" s="122"/>
      <c r="AN190" s="122"/>
      <c r="AO190" s="147"/>
      <c r="AP190" s="158"/>
      <c r="AQ190" s="310">
        <f t="shared" si="27"/>
        <v>0</v>
      </c>
      <c r="AR190" s="196" t="str">
        <f>IFERROR(IF(OR(AP190=338,AP190=340,AP190=341,AP190=342,AP190="342A",AP190="342B"),PorcenRet(AP190,AT190,AU190),INDEX(PORCENTAJEBUSCAR,MATCH(AP190,CódigoRET,0),4)*1),"")</f>
        <v/>
      </c>
      <c r="AS190" s="149">
        <f t="shared" si="28"/>
        <v>0</v>
      </c>
      <c r="AT190" s="148"/>
      <c r="AU190" s="149"/>
      <c r="AV190" s="191"/>
      <c r="AW190" s="183"/>
      <c r="AX190" s="162"/>
      <c r="AY190" s="150"/>
      <c r="AZ190" s="150"/>
      <c r="BA190" s="139"/>
      <c r="BB190" s="139"/>
      <c r="BC190" s="530"/>
      <c r="BD190" s="151"/>
      <c r="BE190" s="147"/>
      <c r="BF190" s="196">
        <f t="shared" si="32"/>
        <v>0</v>
      </c>
      <c r="BG190" s="149">
        <f t="shared" si="33"/>
        <v>0</v>
      </c>
      <c r="BH190" s="148"/>
      <c r="BI190" s="149"/>
      <c r="BJ190" s="123"/>
      <c r="BK190" s="123"/>
      <c r="BL190" s="123"/>
      <c r="BM190" s="122"/>
      <c r="BN190" s="152"/>
      <c r="BO190" s="201">
        <f t="shared" si="34"/>
        <v>0</v>
      </c>
      <c r="BP190" s="158"/>
      <c r="BQ190" s="159"/>
      <c r="BR190" s="196"/>
      <c r="BS190" s="149"/>
      <c r="BT190" s="148"/>
      <c r="BU190" s="149"/>
      <c r="BV190" s="160"/>
      <c r="BW190" s="161"/>
      <c r="BX190" s="196"/>
      <c r="BY190" s="149"/>
      <c r="BZ190" s="148"/>
      <c r="CA190" s="149"/>
      <c r="CB190" s="149"/>
      <c r="CC190" s="149"/>
      <c r="CD190" s="149"/>
    </row>
    <row r="191" spans="1:82" ht="18.5" x14ac:dyDescent="0.45">
      <c r="A191" s="145"/>
      <c r="B191" s="162"/>
      <c r="C191" s="122"/>
      <c r="D191" s="96" t="str">
        <f t="shared" si="29"/>
        <v/>
      </c>
      <c r="E191" s="506"/>
      <c r="F191" s="146"/>
      <c r="G191" s="146"/>
      <c r="H191" s="130"/>
      <c r="I191" s="296"/>
      <c r="J191" s="181"/>
      <c r="K191" s="217"/>
      <c r="L191" s="529"/>
      <c r="M191" s="529"/>
      <c r="N191" s="139"/>
      <c r="O191" s="308"/>
      <c r="P191" s="308"/>
      <c r="Q191" s="308"/>
      <c r="R191" s="308"/>
      <c r="S191" s="308"/>
      <c r="T191" s="308">
        <f t="shared" si="26"/>
        <v>0</v>
      </c>
      <c r="U191" s="308">
        <f t="shared" si="30"/>
        <v>0</v>
      </c>
      <c r="V191" s="308"/>
      <c r="W191" s="308"/>
      <c r="X191" s="308"/>
      <c r="Y191" s="308"/>
      <c r="Z191" s="308"/>
      <c r="AA191" s="308"/>
      <c r="AB191" s="308"/>
      <c r="AC191" s="200"/>
      <c r="AD191" s="139"/>
      <c r="AE191" s="162"/>
      <c r="AF191" s="139"/>
      <c r="AG191" s="162"/>
      <c r="AH191" s="122"/>
      <c r="AI191" s="122"/>
      <c r="AJ191" s="122"/>
      <c r="AK191" s="122"/>
      <c r="AL191" s="164">
        <f t="shared" si="31"/>
        <v>0</v>
      </c>
      <c r="AM191" s="122"/>
      <c r="AN191" s="122"/>
      <c r="AO191" s="147"/>
      <c r="AP191" s="158"/>
      <c r="AQ191" s="310">
        <f t="shared" si="27"/>
        <v>0</v>
      </c>
      <c r="AR191" s="196" t="str">
        <f>IFERROR(IF(OR(AP191=338,AP191=340,AP191=341,AP191=342,AP191="342A",AP191="342B"),PorcenRet(AP191,AT191,AU191),INDEX(PORCENTAJEBUSCAR,MATCH(AP191,CódigoRET,0),4)*1),"")</f>
        <v/>
      </c>
      <c r="AS191" s="149">
        <f t="shared" si="28"/>
        <v>0</v>
      </c>
      <c r="AT191" s="148"/>
      <c r="AU191" s="149"/>
      <c r="AV191" s="191"/>
      <c r="AW191" s="183"/>
      <c r="AX191" s="162"/>
      <c r="AY191" s="150"/>
      <c r="AZ191" s="150"/>
      <c r="BA191" s="139"/>
      <c r="BB191" s="139"/>
      <c r="BC191" s="530"/>
      <c r="BD191" s="151"/>
      <c r="BE191" s="147"/>
      <c r="BF191" s="196">
        <f t="shared" si="32"/>
        <v>0</v>
      </c>
      <c r="BG191" s="149">
        <f t="shared" si="33"/>
        <v>0</v>
      </c>
      <c r="BH191" s="148"/>
      <c r="BI191" s="149"/>
      <c r="BJ191" s="123"/>
      <c r="BK191" s="123"/>
      <c r="BL191" s="123"/>
      <c r="BM191" s="122"/>
      <c r="BN191" s="152"/>
      <c r="BO191" s="201">
        <f t="shared" si="34"/>
        <v>0</v>
      </c>
      <c r="BP191" s="158"/>
      <c r="BQ191" s="159"/>
      <c r="BR191" s="196"/>
      <c r="BS191" s="149"/>
      <c r="BT191" s="148"/>
      <c r="BU191" s="149"/>
      <c r="BV191" s="160"/>
      <c r="BW191" s="161"/>
      <c r="BX191" s="196"/>
      <c r="BY191" s="149"/>
      <c r="BZ191" s="148"/>
      <c r="CA191" s="149"/>
      <c r="CB191" s="149"/>
      <c r="CC191" s="149"/>
      <c r="CD191" s="149"/>
    </row>
    <row r="192" spans="1:82" ht="18.5" x14ac:dyDescent="0.45">
      <c r="A192" s="145"/>
      <c r="B192" s="162"/>
      <c r="C192" s="122"/>
      <c r="D192" s="96" t="str">
        <f t="shared" si="29"/>
        <v/>
      </c>
      <c r="E192" s="506"/>
      <c r="F192" s="146"/>
      <c r="G192" s="146"/>
      <c r="H192" s="130"/>
      <c r="I192" s="296"/>
      <c r="J192" s="181"/>
      <c r="K192" s="217"/>
      <c r="L192" s="529"/>
      <c r="M192" s="529"/>
      <c r="N192" s="139"/>
      <c r="O192" s="308"/>
      <c r="P192" s="308"/>
      <c r="Q192" s="308"/>
      <c r="R192" s="308"/>
      <c r="S192" s="308"/>
      <c r="T192" s="308">
        <f t="shared" si="26"/>
        <v>0</v>
      </c>
      <c r="U192" s="308">
        <f t="shared" si="30"/>
        <v>0</v>
      </c>
      <c r="V192" s="308"/>
      <c r="W192" s="308"/>
      <c r="X192" s="308"/>
      <c r="Y192" s="308"/>
      <c r="Z192" s="308"/>
      <c r="AA192" s="308"/>
      <c r="AB192" s="308"/>
      <c r="AC192" s="200"/>
      <c r="AD192" s="139"/>
      <c r="AE192" s="162"/>
      <c r="AF192" s="139"/>
      <c r="AG192" s="162"/>
      <c r="AH192" s="122"/>
      <c r="AI192" s="122"/>
      <c r="AJ192" s="122"/>
      <c r="AK192" s="122"/>
      <c r="AL192" s="164">
        <f t="shared" si="31"/>
        <v>0</v>
      </c>
      <c r="AM192" s="122"/>
      <c r="AN192" s="122"/>
      <c r="AO192" s="147"/>
      <c r="AP192" s="158"/>
      <c r="AQ192" s="310">
        <f t="shared" si="27"/>
        <v>0</v>
      </c>
      <c r="AR192" s="196" t="str">
        <f>IFERROR(IF(OR(AP192=338,AP192=340,AP192=341,AP192=342,AP192="342A",AP192="342B"),PorcenRet(AP192,AT192,AU192),INDEX(PORCENTAJEBUSCAR,MATCH(AP192,CódigoRET,0),4)*1),"")</f>
        <v/>
      </c>
      <c r="AS192" s="149">
        <f t="shared" si="28"/>
        <v>0</v>
      </c>
      <c r="AT192" s="148"/>
      <c r="AU192" s="149"/>
      <c r="AV192" s="191"/>
      <c r="AW192" s="183"/>
      <c r="AX192" s="162"/>
      <c r="AY192" s="150"/>
      <c r="AZ192" s="150"/>
      <c r="BA192" s="139"/>
      <c r="BB192" s="139"/>
      <c r="BC192" s="530"/>
      <c r="BD192" s="151"/>
      <c r="BE192" s="147"/>
      <c r="BF192" s="196">
        <f t="shared" si="32"/>
        <v>0</v>
      </c>
      <c r="BG192" s="149">
        <f t="shared" si="33"/>
        <v>0</v>
      </c>
      <c r="BH192" s="148"/>
      <c r="BI192" s="149"/>
      <c r="BJ192" s="123"/>
      <c r="BK192" s="123"/>
      <c r="BL192" s="123"/>
      <c r="BM192" s="122"/>
      <c r="BN192" s="152"/>
      <c r="BO192" s="201">
        <f t="shared" si="34"/>
        <v>0</v>
      </c>
      <c r="BP192" s="158"/>
      <c r="BQ192" s="159"/>
      <c r="BR192" s="196"/>
      <c r="BS192" s="149"/>
      <c r="BT192" s="148"/>
      <c r="BU192" s="149"/>
      <c r="BV192" s="160"/>
      <c r="BW192" s="161"/>
      <c r="BX192" s="196"/>
      <c r="BY192" s="149"/>
      <c r="BZ192" s="148"/>
      <c r="CA192" s="149"/>
      <c r="CB192" s="149"/>
      <c r="CC192" s="149"/>
      <c r="CD192" s="149"/>
    </row>
    <row r="193" spans="1:82" ht="18.5" x14ac:dyDescent="0.45">
      <c r="A193" s="145"/>
      <c r="B193" s="162"/>
      <c r="C193" s="122"/>
      <c r="D193" s="96" t="str">
        <f t="shared" si="29"/>
        <v/>
      </c>
      <c r="E193" s="506"/>
      <c r="F193" s="146"/>
      <c r="G193" s="146"/>
      <c r="H193" s="130"/>
      <c r="I193" s="296"/>
      <c r="J193" s="181"/>
      <c r="K193" s="217"/>
      <c r="L193" s="529"/>
      <c r="M193" s="529"/>
      <c r="N193" s="139"/>
      <c r="O193" s="308"/>
      <c r="P193" s="308"/>
      <c r="Q193" s="308"/>
      <c r="R193" s="308"/>
      <c r="S193" s="308"/>
      <c r="T193" s="308">
        <f t="shared" si="26"/>
        <v>0</v>
      </c>
      <c r="U193" s="308">
        <f t="shared" si="30"/>
        <v>0</v>
      </c>
      <c r="V193" s="308"/>
      <c r="W193" s="308"/>
      <c r="X193" s="308"/>
      <c r="Y193" s="308"/>
      <c r="Z193" s="308"/>
      <c r="AA193" s="308"/>
      <c r="AB193" s="308"/>
      <c r="AC193" s="200"/>
      <c r="AD193" s="139"/>
      <c r="AE193" s="162"/>
      <c r="AF193" s="139"/>
      <c r="AG193" s="162"/>
      <c r="AH193" s="122"/>
      <c r="AI193" s="122"/>
      <c r="AJ193" s="122"/>
      <c r="AK193" s="122"/>
      <c r="AL193" s="164">
        <f t="shared" si="31"/>
        <v>0</v>
      </c>
      <c r="AM193" s="122"/>
      <c r="AN193" s="122"/>
      <c r="AO193" s="147"/>
      <c r="AP193" s="158"/>
      <c r="AQ193" s="310">
        <f t="shared" si="27"/>
        <v>0</v>
      </c>
      <c r="AR193" s="196" t="str">
        <f>IFERROR(IF(OR(AP193=338,AP193=340,AP193=341,AP193=342,AP193="342A",AP193="342B"),PorcenRet(AP193,AT193,AU193),INDEX(PORCENTAJEBUSCAR,MATCH(AP193,CódigoRET,0),4)*1),"")</f>
        <v/>
      </c>
      <c r="AS193" s="149">
        <f t="shared" si="28"/>
        <v>0</v>
      </c>
      <c r="AT193" s="148"/>
      <c r="AU193" s="149"/>
      <c r="AV193" s="191"/>
      <c r="AW193" s="183"/>
      <c r="AX193" s="162"/>
      <c r="AY193" s="150"/>
      <c r="AZ193" s="150"/>
      <c r="BA193" s="139"/>
      <c r="BB193" s="139"/>
      <c r="BC193" s="530"/>
      <c r="BD193" s="151"/>
      <c r="BE193" s="147"/>
      <c r="BF193" s="196">
        <f t="shared" si="32"/>
        <v>0</v>
      </c>
      <c r="BG193" s="149">
        <f t="shared" si="33"/>
        <v>0</v>
      </c>
      <c r="BH193" s="148"/>
      <c r="BI193" s="149"/>
      <c r="BJ193" s="123"/>
      <c r="BK193" s="123"/>
      <c r="BL193" s="123"/>
      <c r="BM193" s="122"/>
      <c r="BN193" s="152"/>
      <c r="BO193" s="201">
        <f t="shared" si="34"/>
        <v>0</v>
      </c>
      <c r="BP193" s="158"/>
      <c r="BQ193" s="159"/>
      <c r="BR193" s="196"/>
      <c r="BS193" s="149"/>
      <c r="BT193" s="148"/>
      <c r="BU193" s="149"/>
      <c r="BV193" s="160"/>
      <c r="BW193" s="161"/>
      <c r="BX193" s="196"/>
      <c r="BY193" s="149"/>
      <c r="BZ193" s="148"/>
      <c r="CA193" s="149"/>
      <c r="CB193" s="149"/>
      <c r="CC193" s="149"/>
      <c r="CD193" s="149"/>
    </row>
    <row r="194" spans="1:82" ht="18.5" x14ac:dyDescent="0.45">
      <c r="A194" s="145"/>
      <c r="B194" s="162"/>
      <c r="C194" s="122"/>
      <c r="D194" s="96" t="str">
        <f t="shared" si="29"/>
        <v/>
      </c>
      <c r="E194" s="506"/>
      <c r="F194" s="146"/>
      <c r="G194" s="146"/>
      <c r="H194" s="130"/>
      <c r="I194" s="296"/>
      <c r="J194" s="181"/>
      <c r="K194" s="217"/>
      <c r="L194" s="529"/>
      <c r="M194" s="529"/>
      <c r="N194" s="139"/>
      <c r="O194" s="308"/>
      <c r="P194" s="308"/>
      <c r="Q194" s="308"/>
      <c r="R194" s="308"/>
      <c r="S194" s="308"/>
      <c r="T194" s="308">
        <f t="shared" ref="T194:T257" si="35">+Q194*0.12</f>
        <v>0</v>
      </c>
      <c r="U194" s="308">
        <f t="shared" si="30"/>
        <v>0</v>
      </c>
      <c r="V194" s="308"/>
      <c r="W194" s="308"/>
      <c r="X194" s="308"/>
      <c r="Y194" s="308"/>
      <c r="Z194" s="308"/>
      <c r="AA194" s="308"/>
      <c r="AB194" s="308"/>
      <c r="AC194" s="200"/>
      <c r="AD194" s="139"/>
      <c r="AE194" s="162"/>
      <c r="AF194" s="139"/>
      <c r="AG194" s="162"/>
      <c r="AH194" s="122"/>
      <c r="AI194" s="122"/>
      <c r="AJ194" s="122"/>
      <c r="AK194" s="122"/>
      <c r="AL194" s="164">
        <f t="shared" si="31"/>
        <v>0</v>
      </c>
      <c r="AM194" s="122"/>
      <c r="AN194" s="122"/>
      <c r="AO194" s="147"/>
      <c r="AP194" s="158"/>
      <c r="AQ194" s="310">
        <f t="shared" ref="AQ194:AQ257" si="36">+P194+Q194+R194+S194-BE194-BQ194-BW194+O194</f>
        <v>0</v>
      </c>
      <c r="AR194" s="196" t="str">
        <f>IFERROR(IF(OR(AP194=338,AP194=340,AP194=341,AP194=342,AP194="342A",AP194="342B"),PorcenRet(AP194,AT194,AU194),INDEX(PORCENTAJEBUSCAR,MATCH(AP194,CódigoRET,0),4)*1),"")</f>
        <v/>
      </c>
      <c r="AS194" s="149">
        <f t="shared" si="28"/>
        <v>0</v>
      </c>
      <c r="AT194" s="148"/>
      <c r="AU194" s="149"/>
      <c r="AV194" s="191"/>
      <c r="AW194" s="183"/>
      <c r="AX194" s="162"/>
      <c r="AY194" s="150"/>
      <c r="AZ194" s="150"/>
      <c r="BA194" s="139"/>
      <c r="BB194" s="139"/>
      <c r="BC194" s="530"/>
      <c r="BD194" s="151"/>
      <c r="BE194" s="147"/>
      <c r="BF194" s="196">
        <f t="shared" si="32"/>
        <v>0</v>
      </c>
      <c r="BG194" s="149">
        <f t="shared" si="33"/>
        <v>0</v>
      </c>
      <c r="BH194" s="148"/>
      <c r="BI194" s="149"/>
      <c r="BJ194" s="123"/>
      <c r="BK194" s="123"/>
      <c r="BL194" s="123"/>
      <c r="BM194" s="122"/>
      <c r="BN194" s="152"/>
      <c r="BO194" s="201">
        <f t="shared" si="34"/>
        <v>0</v>
      </c>
      <c r="BP194" s="158"/>
      <c r="BQ194" s="159"/>
      <c r="BR194" s="196"/>
      <c r="BS194" s="149"/>
      <c r="BT194" s="148"/>
      <c r="BU194" s="149"/>
      <c r="BV194" s="160"/>
      <c r="BW194" s="161"/>
      <c r="BX194" s="196"/>
      <c r="BY194" s="149"/>
      <c r="BZ194" s="148"/>
      <c r="CA194" s="149"/>
      <c r="CB194" s="149"/>
      <c r="CC194" s="149"/>
      <c r="CD194" s="149"/>
    </row>
    <row r="195" spans="1:82" ht="18.5" x14ac:dyDescent="0.45">
      <c r="A195" s="145"/>
      <c r="B195" s="162"/>
      <c r="C195" s="122"/>
      <c r="D195" s="96" t="str">
        <f t="shared" si="29"/>
        <v/>
      </c>
      <c r="E195" s="506"/>
      <c r="F195" s="146"/>
      <c r="G195" s="146"/>
      <c r="H195" s="130"/>
      <c r="I195" s="296"/>
      <c r="J195" s="181"/>
      <c r="K195" s="217"/>
      <c r="L195" s="529"/>
      <c r="M195" s="529"/>
      <c r="N195" s="139"/>
      <c r="O195" s="308"/>
      <c r="P195" s="308"/>
      <c r="Q195" s="308"/>
      <c r="R195" s="308"/>
      <c r="S195" s="308"/>
      <c r="T195" s="308">
        <f t="shared" si="35"/>
        <v>0</v>
      </c>
      <c r="U195" s="308">
        <f t="shared" si="30"/>
        <v>0</v>
      </c>
      <c r="V195" s="308"/>
      <c r="W195" s="308"/>
      <c r="X195" s="308"/>
      <c r="Y195" s="308"/>
      <c r="Z195" s="308"/>
      <c r="AA195" s="308"/>
      <c r="AB195" s="308"/>
      <c r="AC195" s="200"/>
      <c r="AD195" s="139"/>
      <c r="AE195" s="162"/>
      <c r="AF195" s="139"/>
      <c r="AG195" s="162"/>
      <c r="AH195" s="122"/>
      <c r="AI195" s="122"/>
      <c r="AJ195" s="122"/>
      <c r="AK195" s="122"/>
      <c r="AL195" s="164">
        <f t="shared" si="31"/>
        <v>0</v>
      </c>
      <c r="AM195" s="122"/>
      <c r="AN195" s="122"/>
      <c r="AO195" s="147"/>
      <c r="AP195" s="158"/>
      <c r="AQ195" s="310">
        <f t="shared" si="36"/>
        <v>0</v>
      </c>
      <c r="AR195" s="196" t="str">
        <f>IFERROR(IF(OR(AP195=338,AP195=340,AP195=341,AP195=342,AP195="342A",AP195="342B"),PorcenRet(AP195,AT195,AU195),INDEX(PORCENTAJEBUSCAR,MATCH(AP195,CódigoRET,0),4)*1),"")</f>
        <v/>
      </c>
      <c r="AS195" s="149">
        <f t="shared" ref="AS195:AS258" si="37">IF(AP195="",0,AQ195*(ROUND(AR195,2)/100))</f>
        <v>0</v>
      </c>
      <c r="AT195" s="148"/>
      <c r="AU195" s="149"/>
      <c r="AV195" s="191"/>
      <c r="AW195" s="183"/>
      <c r="AX195" s="162"/>
      <c r="AY195" s="150"/>
      <c r="AZ195" s="150"/>
      <c r="BA195" s="139"/>
      <c r="BB195" s="139"/>
      <c r="BC195" s="530"/>
      <c r="BD195" s="151"/>
      <c r="BE195" s="147"/>
      <c r="BF195" s="196">
        <f t="shared" si="32"/>
        <v>0</v>
      </c>
      <c r="BG195" s="149">
        <f t="shared" si="33"/>
        <v>0</v>
      </c>
      <c r="BH195" s="148"/>
      <c r="BI195" s="149"/>
      <c r="BJ195" s="123"/>
      <c r="BK195" s="123"/>
      <c r="BL195" s="123"/>
      <c r="BM195" s="122"/>
      <c r="BN195" s="152"/>
      <c r="BO195" s="201">
        <f t="shared" si="34"/>
        <v>0</v>
      </c>
      <c r="BP195" s="158"/>
      <c r="BQ195" s="159"/>
      <c r="BR195" s="196"/>
      <c r="BS195" s="149"/>
      <c r="BT195" s="148"/>
      <c r="BU195" s="149"/>
      <c r="BV195" s="160"/>
      <c r="BW195" s="161"/>
      <c r="BX195" s="196"/>
      <c r="BY195" s="149"/>
      <c r="BZ195" s="148"/>
      <c r="CA195" s="149"/>
      <c r="CB195" s="149"/>
      <c r="CC195" s="149"/>
      <c r="CD195" s="149"/>
    </row>
    <row r="196" spans="1:82" ht="18.5" x14ac:dyDescent="0.45">
      <c r="A196" s="145"/>
      <c r="B196" s="162"/>
      <c r="C196" s="122"/>
      <c r="D196" s="96" t="str">
        <f t="shared" si="29"/>
        <v/>
      </c>
      <c r="E196" s="506"/>
      <c r="F196" s="146"/>
      <c r="G196" s="146"/>
      <c r="H196" s="130"/>
      <c r="I196" s="296"/>
      <c r="J196" s="181"/>
      <c r="K196" s="217"/>
      <c r="L196" s="529"/>
      <c r="M196" s="529"/>
      <c r="N196" s="139"/>
      <c r="O196" s="308"/>
      <c r="P196" s="308"/>
      <c r="Q196" s="308"/>
      <c r="R196" s="308"/>
      <c r="S196" s="308"/>
      <c r="T196" s="308">
        <f t="shared" si="35"/>
        <v>0</v>
      </c>
      <c r="U196" s="308">
        <f t="shared" si="30"/>
        <v>0</v>
      </c>
      <c r="V196" s="308"/>
      <c r="W196" s="308"/>
      <c r="X196" s="308"/>
      <c r="Y196" s="308"/>
      <c r="Z196" s="308"/>
      <c r="AA196" s="308"/>
      <c r="AB196" s="308"/>
      <c r="AC196" s="200"/>
      <c r="AD196" s="139"/>
      <c r="AE196" s="162"/>
      <c r="AF196" s="139"/>
      <c r="AG196" s="162"/>
      <c r="AH196" s="122"/>
      <c r="AI196" s="122"/>
      <c r="AJ196" s="122"/>
      <c r="AK196" s="122"/>
      <c r="AL196" s="164">
        <f t="shared" si="31"/>
        <v>0</v>
      </c>
      <c r="AM196" s="122"/>
      <c r="AN196" s="122"/>
      <c r="AO196" s="147"/>
      <c r="AP196" s="158"/>
      <c r="AQ196" s="310">
        <f t="shared" si="36"/>
        <v>0</v>
      </c>
      <c r="AR196" s="196" t="str">
        <f>IFERROR(IF(OR(AP196=338,AP196=340,AP196=341,AP196=342,AP196="342A",AP196="342B"),PorcenRet(AP196,AT196,AU196),INDEX(PORCENTAJEBUSCAR,MATCH(AP196,CódigoRET,0),4)*1),"")</f>
        <v/>
      </c>
      <c r="AS196" s="149">
        <f t="shared" si="37"/>
        <v>0</v>
      </c>
      <c r="AT196" s="148"/>
      <c r="AU196" s="149"/>
      <c r="AV196" s="191"/>
      <c r="AW196" s="183"/>
      <c r="AX196" s="162"/>
      <c r="AY196" s="150"/>
      <c r="AZ196" s="150"/>
      <c r="BA196" s="139"/>
      <c r="BB196" s="139"/>
      <c r="BC196" s="530"/>
      <c r="BD196" s="151"/>
      <c r="BE196" s="147"/>
      <c r="BF196" s="196">
        <f t="shared" si="32"/>
        <v>0</v>
      </c>
      <c r="BG196" s="149">
        <f t="shared" si="33"/>
        <v>0</v>
      </c>
      <c r="BH196" s="148"/>
      <c r="BI196" s="149"/>
      <c r="BJ196" s="123"/>
      <c r="BK196" s="123"/>
      <c r="BL196" s="123"/>
      <c r="BM196" s="122"/>
      <c r="BN196" s="152"/>
      <c r="BO196" s="201">
        <f t="shared" si="34"/>
        <v>0</v>
      </c>
      <c r="BP196" s="158"/>
      <c r="BQ196" s="159"/>
      <c r="BR196" s="196"/>
      <c r="BS196" s="149"/>
      <c r="BT196" s="148"/>
      <c r="BU196" s="149"/>
      <c r="BV196" s="160"/>
      <c r="BW196" s="161"/>
      <c r="BX196" s="196"/>
      <c r="BY196" s="149"/>
      <c r="BZ196" s="148"/>
      <c r="CA196" s="149"/>
      <c r="CB196" s="149"/>
      <c r="CC196" s="149"/>
      <c r="CD196" s="149"/>
    </row>
    <row r="197" spans="1:82" ht="18.5" x14ac:dyDescent="0.45">
      <c r="A197" s="145"/>
      <c r="B197" s="162"/>
      <c r="C197" s="122"/>
      <c r="D197" s="96" t="str">
        <f t="shared" si="29"/>
        <v/>
      </c>
      <c r="E197" s="506"/>
      <c r="F197" s="146"/>
      <c r="G197" s="146"/>
      <c r="H197" s="130"/>
      <c r="I197" s="296"/>
      <c r="J197" s="181"/>
      <c r="K197" s="217"/>
      <c r="L197" s="529"/>
      <c r="M197" s="529"/>
      <c r="N197" s="139"/>
      <c r="O197" s="308"/>
      <c r="P197" s="308"/>
      <c r="Q197" s="308"/>
      <c r="R197" s="308"/>
      <c r="S197" s="308"/>
      <c r="T197" s="308">
        <f t="shared" si="35"/>
        <v>0</v>
      </c>
      <c r="U197" s="308">
        <f t="shared" si="30"/>
        <v>0</v>
      </c>
      <c r="V197" s="308"/>
      <c r="W197" s="308"/>
      <c r="X197" s="308"/>
      <c r="Y197" s="308"/>
      <c r="Z197" s="308"/>
      <c r="AA197" s="308"/>
      <c r="AB197" s="308"/>
      <c r="AC197" s="200"/>
      <c r="AD197" s="139"/>
      <c r="AE197" s="162"/>
      <c r="AF197" s="139"/>
      <c r="AG197" s="162"/>
      <c r="AH197" s="122"/>
      <c r="AI197" s="122"/>
      <c r="AJ197" s="122"/>
      <c r="AK197" s="122"/>
      <c r="AL197" s="164">
        <f t="shared" si="31"/>
        <v>0</v>
      </c>
      <c r="AM197" s="122"/>
      <c r="AN197" s="122"/>
      <c r="AO197" s="147"/>
      <c r="AP197" s="158"/>
      <c r="AQ197" s="310">
        <f t="shared" si="36"/>
        <v>0</v>
      </c>
      <c r="AR197" s="196" t="str">
        <f>IFERROR(IF(OR(AP197=338,AP197=340,AP197=341,AP197=342,AP197="342A",AP197="342B"),PorcenRet(AP197,AT197,AU197),INDEX(PORCENTAJEBUSCAR,MATCH(AP197,CódigoRET,0),4)*1),"")</f>
        <v/>
      </c>
      <c r="AS197" s="149">
        <f t="shared" si="37"/>
        <v>0</v>
      </c>
      <c r="AT197" s="148"/>
      <c r="AU197" s="149"/>
      <c r="AV197" s="191"/>
      <c r="AW197" s="183"/>
      <c r="AX197" s="162"/>
      <c r="AY197" s="150"/>
      <c r="AZ197" s="150"/>
      <c r="BA197" s="139"/>
      <c r="BB197" s="139"/>
      <c r="BC197" s="530"/>
      <c r="BD197" s="151"/>
      <c r="BE197" s="147"/>
      <c r="BF197" s="196">
        <f t="shared" si="32"/>
        <v>0</v>
      </c>
      <c r="BG197" s="149">
        <f t="shared" si="33"/>
        <v>0</v>
      </c>
      <c r="BH197" s="148"/>
      <c r="BI197" s="149"/>
      <c r="BJ197" s="123"/>
      <c r="BK197" s="123"/>
      <c r="BL197" s="123"/>
      <c r="BM197" s="122"/>
      <c r="BN197" s="152"/>
      <c r="BO197" s="201">
        <f t="shared" si="34"/>
        <v>0</v>
      </c>
      <c r="BP197" s="158"/>
      <c r="BQ197" s="159"/>
      <c r="BR197" s="196"/>
      <c r="BS197" s="149"/>
      <c r="BT197" s="148"/>
      <c r="BU197" s="149"/>
      <c r="BV197" s="160"/>
      <c r="BW197" s="161"/>
      <c r="BX197" s="196"/>
      <c r="BY197" s="149"/>
      <c r="BZ197" s="148"/>
      <c r="CA197" s="149"/>
      <c r="CB197" s="149"/>
      <c r="CC197" s="149"/>
      <c r="CD197" s="149"/>
    </row>
    <row r="198" spans="1:82" ht="18.5" x14ac:dyDescent="0.45">
      <c r="A198" s="145"/>
      <c r="B198" s="162"/>
      <c r="C198" s="122"/>
      <c r="D198" s="96" t="str">
        <f t="shared" si="29"/>
        <v/>
      </c>
      <c r="E198" s="506"/>
      <c r="F198" s="146"/>
      <c r="G198" s="146"/>
      <c r="H198" s="130"/>
      <c r="I198" s="296"/>
      <c r="J198" s="181"/>
      <c r="K198" s="217"/>
      <c r="L198" s="529"/>
      <c r="M198" s="529"/>
      <c r="N198" s="139"/>
      <c r="O198" s="308"/>
      <c r="P198" s="308"/>
      <c r="Q198" s="308"/>
      <c r="R198" s="308"/>
      <c r="S198" s="308"/>
      <c r="T198" s="308">
        <f t="shared" si="35"/>
        <v>0</v>
      </c>
      <c r="U198" s="308">
        <f t="shared" si="30"/>
        <v>0</v>
      </c>
      <c r="V198" s="308"/>
      <c r="W198" s="308"/>
      <c r="X198" s="308"/>
      <c r="Y198" s="308"/>
      <c r="Z198" s="308"/>
      <c r="AA198" s="308"/>
      <c r="AB198" s="308"/>
      <c r="AC198" s="200"/>
      <c r="AD198" s="139"/>
      <c r="AE198" s="162"/>
      <c r="AF198" s="139"/>
      <c r="AG198" s="162"/>
      <c r="AH198" s="122"/>
      <c r="AI198" s="122"/>
      <c r="AJ198" s="122"/>
      <c r="AK198" s="122"/>
      <c r="AL198" s="164">
        <f t="shared" si="31"/>
        <v>0</v>
      </c>
      <c r="AM198" s="122"/>
      <c r="AN198" s="122"/>
      <c r="AO198" s="147"/>
      <c r="AP198" s="158"/>
      <c r="AQ198" s="310">
        <f t="shared" si="36"/>
        <v>0</v>
      </c>
      <c r="AR198" s="196" t="str">
        <f>IFERROR(IF(OR(AP198=338,AP198=340,AP198=341,AP198=342,AP198="342A",AP198="342B"),PorcenRet(AP198,AT198,AU198),INDEX(PORCENTAJEBUSCAR,MATCH(AP198,CódigoRET,0),4)*1),"")</f>
        <v/>
      </c>
      <c r="AS198" s="149">
        <f t="shared" si="37"/>
        <v>0</v>
      </c>
      <c r="AT198" s="148"/>
      <c r="AU198" s="149"/>
      <c r="AV198" s="191"/>
      <c r="AW198" s="183"/>
      <c r="AX198" s="162"/>
      <c r="AY198" s="150"/>
      <c r="AZ198" s="150"/>
      <c r="BA198" s="139"/>
      <c r="BB198" s="139"/>
      <c r="BC198" s="530"/>
      <c r="BD198" s="151"/>
      <c r="BE198" s="147"/>
      <c r="BF198" s="196">
        <f t="shared" si="32"/>
        <v>0</v>
      </c>
      <c r="BG198" s="149">
        <f t="shared" si="33"/>
        <v>0</v>
      </c>
      <c r="BH198" s="148"/>
      <c r="BI198" s="149"/>
      <c r="BJ198" s="123"/>
      <c r="BK198" s="123"/>
      <c r="BL198" s="123"/>
      <c r="BM198" s="122"/>
      <c r="BN198" s="152"/>
      <c r="BO198" s="201">
        <f t="shared" si="34"/>
        <v>0</v>
      </c>
      <c r="BP198" s="158"/>
      <c r="BQ198" s="159"/>
      <c r="BR198" s="196"/>
      <c r="BS198" s="149"/>
      <c r="BT198" s="148"/>
      <c r="BU198" s="149"/>
      <c r="BV198" s="160"/>
      <c r="BW198" s="161"/>
      <c r="BX198" s="196"/>
      <c r="BY198" s="149"/>
      <c r="BZ198" s="148"/>
      <c r="CA198" s="149"/>
      <c r="CB198" s="149"/>
      <c r="CC198" s="149"/>
      <c r="CD198" s="149"/>
    </row>
    <row r="199" spans="1:82" ht="18.5" x14ac:dyDescent="0.45">
      <c r="A199" s="145"/>
      <c r="B199" s="162"/>
      <c r="C199" s="122"/>
      <c r="D199" s="96" t="str">
        <f t="shared" si="29"/>
        <v/>
      </c>
      <c r="E199" s="506"/>
      <c r="F199" s="146"/>
      <c r="G199" s="146"/>
      <c r="H199" s="130"/>
      <c r="I199" s="296"/>
      <c r="J199" s="181"/>
      <c r="K199" s="217"/>
      <c r="L199" s="529"/>
      <c r="M199" s="529"/>
      <c r="N199" s="139"/>
      <c r="O199" s="308"/>
      <c r="P199" s="308"/>
      <c r="Q199" s="308"/>
      <c r="R199" s="308"/>
      <c r="S199" s="308"/>
      <c r="T199" s="308">
        <f t="shared" si="35"/>
        <v>0</v>
      </c>
      <c r="U199" s="308">
        <f t="shared" si="30"/>
        <v>0</v>
      </c>
      <c r="V199" s="308"/>
      <c r="W199" s="308"/>
      <c r="X199" s="308"/>
      <c r="Y199" s="308"/>
      <c r="Z199" s="308"/>
      <c r="AA199" s="308"/>
      <c r="AB199" s="308"/>
      <c r="AC199" s="200"/>
      <c r="AD199" s="139"/>
      <c r="AE199" s="162"/>
      <c r="AF199" s="139"/>
      <c r="AG199" s="162"/>
      <c r="AH199" s="122"/>
      <c r="AI199" s="122"/>
      <c r="AJ199" s="122"/>
      <c r="AK199" s="122"/>
      <c r="AL199" s="164">
        <f t="shared" si="31"/>
        <v>0</v>
      </c>
      <c r="AM199" s="122"/>
      <c r="AN199" s="122"/>
      <c r="AO199" s="147"/>
      <c r="AP199" s="158"/>
      <c r="AQ199" s="310">
        <f t="shared" si="36"/>
        <v>0</v>
      </c>
      <c r="AR199" s="196" t="str">
        <f>IFERROR(IF(OR(AP199=338,AP199=340,AP199=341,AP199=342,AP199="342A",AP199="342B"),PorcenRet(AP199,AT199,AU199),INDEX(PORCENTAJEBUSCAR,MATCH(AP199,CódigoRET,0),4)*1),"")</f>
        <v/>
      </c>
      <c r="AS199" s="149">
        <f t="shared" si="37"/>
        <v>0</v>
      </c>
      <c r="AT199" s="148"/>
      <c r="AU199" s="149"/>
      <c r="AV199" s="191"/>
      <c r="AW199" s="183"/>
      <c r="AX199" s="162"/>
      <c r="AY199" s="150"/>
      <c r="AZ199" s="150"/>
      <c r="BA199" s="139"/>
      <c r="BB199" s="139"/>
      <c r="BC199" s="530"/>
      <c r="BD199" s="151"/>
      <c r="BE199" s="147"/>
      <c r="BF199" s="196">
        <f t="shared" si="32"/>
        <v>0</v>
      </c>
      <c r="BG199" s="149">
        <f t="shared" si="33"/>
        <v>0</v>
      </c>
      <c r="BH199" s="148"/>
      <c r="BI199" s="149"/>
      <c r="BJ199" s="123"/>
      <c r="BK199" s="123"/>
      <c r="BL199" s="123"/>
      <c r="BM199" s="122"/>
      <c r="BN199" s="152"/>
      <c r="BO199" s="201">
        <f t="shared" si="34"/>
        <v>0</v>
      </c>
      <c r="BP199" s="158"/>
      <c r="BQ199" s="159"/>
      <c r="BR199" s="196"/>
      <c r="BS199" s="149"/>
      <c r="BT199" s="148"/>
      <c r="BU199" s="149"/>
      <c r="BV199" s="160"/>
      <c r="BW199" s="161"/>
      <c r="BX199" s="196"/>
      <c r="BY199" s="149"/>
      <c r="BZ199" s="148"/>
      <c r="CA199" s="149"/>
      <c r="CB199" s="149"/>
      <c r="CC199" s="149"/>
      <c r="CD199" s="149"/>
    </row>
    <row r="200" spans="1:82" ht="18.5" x14ac:dyDescent="0.45">
      <c r="A200" s="145"/>
      <c r="B200" s="162"/>
      <c r="C200" s="122"/>
      <c r="D200" s="96" t="str">
        <f t="shared" si="29"/>
        <v/>
      </c>
      <c r="E200" s="506"/>
      <c r="F200" s="146"/>
      <c r="G200" s="146"/>
      <c r="H200" s="130"/>
      <c r="I200" s="296"/>
      <c r="J200" s="181"/>
      <c r="K200" s="217"/>
      <c r="L200" s="529"/>
      <c r="M200" s="529"/>
      <c r="N200" s="139"/>
      <c r="O200" s="308"/>
      <c r="P200" s="308"/>
      <c r="Q200" s="308"/>
      <c r="R200" s="308"/>
      <c r="S200" s="308"/>
      <c r="T200" s="308">
        <f t="shared" si="35"/>
        <v>0</v>
      </c>
      <c r="U200" s="308">
        <f t="shared" si="30"/>
        <v>0</v>
      </c>
      <c r="V200" s="308"/>
      <c r="W200" s="308"/>
      <c r="X200" s="308"/>
      <c r="Y200" s="308"/>
      <c r="Z200" s="308"/>
      <c r="AA200" s="308"/>
      <c r="AB200" s="308"/>
      <c r="AC200" s="200"/>
      <c r="AD200" s="139"/>
      <c r="AE200" s="162"/>
      <c r="AF200" s="139"/>
      <c r="AG200" s="162"/>
      <c r="AH200" s="122"/>
      <c r="AI200" s="122"/>
      <c r="AJ200" s="122"/>
      <c r="AK200" s="122"/>
      <c r="AL200" s="164">
        <f t="shared" si="31"/>
        <v>0</v>
      </c>
      <c r="AM200" s="122"/>
      <c r="AN200" s="122"/>
      <c r="AO200" s="147"/>
      <c r="AP200" s="158"/>
      <c r="AQ200" s="310">
        <f t="shared" si="36"/>
        <v>0</v>
      </c>
      <c r="AR200" s="196" t="str">
        <f>IFERROR(IF(OR(AP200=338,AP200=340,AP200=341,AP200=342,AP200="342A",AP200="342B"),PorcenRet(AP200,AT200,AU200),INDEX(PORCENTAJEBUSCAR,MATCH(AP200,CódigoRET,0),4)*1),"")</f>
        <v/>
      </c>
      <c r="AS200" s="149">
        <f t="shared" si="37"/>
        <v>0</v>
      </c>
      <c r="AT200" s="148"/>
      <c r="AU200" s="149"/>
      <c r="AV200" s="191"/>
      <c r="AW200" s="183"/>
      <c r="AX200" s="162"/>
      <c r="AY200" s="150"/>
      <c r="AZ200" s="150"/>
      <c r="BA200" s="139"/>
      <c r="BB200" s="139"/>
      <c r="BC200" s="530"/>
      <c r="BD200" s="151"/>
      <c r="BE200" s="147"/>
      <c r="BF200" s="196">
        <f t="shared" si="32"/>
        <v>0</v>
      </c>
      <c r="BG200" s="149">
        <f t="shared" si="33"/>
        <v>0</v>
      </c>
      <c r="BH200" s="148"/>
      <c r="BI200" s="149"/>
      <c r="BJ200" s="123"/>
      <c r="BK200" s="123"/>
      <c r="BL200" s="123"/>
      <c r="BM200" s="122"/>
      <c r="BN200" s="152"/>
      <c r="BO200" s="201">
        <f t="shared" si="34"/>
        <v>0</v>
      </c>
      <c r="BP200" s="158"/>
      <c r="BQ200" s="159"/>
      <c r="BR200" s="196"/>
      <c r="BS200" s="149"/>
      <c r="BT200" s="148"/>
      <c r="BU200" s="149"/>
      <c r="BV200" s="160"/>
      <c r="BW200" s="161"/>
      <c r="BX200" s="196"/>
      <c r="BY200" s="149"/>
      <c r="BZ200" s="148"/>
      <c r="CA200" s="149"/>
      <c r="CB200" s="149"/>
      <c r="CC200" s="149"/>
      <c r="CD200" s="149"/>
    </row>
    <row r="201" spans="1:82" ht="18.5" x14ac:dyDescent="0.45">
      <c r="A201" s="145"/>
      <c r="B201" s="162"/>
      <c r="C201" s="122"/>
      <c r="D201" s="96" t="str">
        <f t="shared" si="29"/>
        <v/>
      </c>
      <c r="E201" s="506"/>
      <c r="F201" s="146"/>
      <c r="G201" s="146"/>
      <c r="H201" s="130"/>
      <c r="I201" s="296"/>
      <c r="J201" s="181"/>
      <c r="K201" s="217"/>
      <c r="L201" s="529"/>
      <c r="M201" s="529"/>
      <c r="N201" s="139"/>
      <c r="O201" s="308"/>
      <c r="P201" s="308"/>
      <c r="Q201" s="308"/>
      <c r="R201" s="308"/>
      <c r="S201" s="308"/>
      <c r="T201" s="308">
        <f t="shared" si="35"/>
        <v>0</v>
      </c>
      <c r="U201" s="308">
        <f t="shared" si="30"/>
        <v>0</v>
      </c>
      <c r="V201" s="308"/>
      <c r="W201" s="308"/>
      <c r="X201" s="308"/>
      <c r="Y201" s="308"/>
      <c r="Z201" s="308"/>
      <c r="AA201" s="308"/>
      <c r="AB201" s="308"/>
      <c r="AC201" s="200"/>
      <c r="AD201" s="139"/>
      <c r="AE201" s="162"/>
      <c r="AF201" s="139"/>
      <c r="AG201" s="162"/>
      <c r="AH201" s="122"/>
      <c r="AI201" s="122"/>
      <c r="AJ201" s="122"/>
      <c r="AK201" s="122"/>
      <c r="AL201" s="164">
        <f t="shared" si="31"/>
        <v>0</v>
      </c>
      <c r="AM201" s="122"/>
      <c r="AN201" s="122"/>
      <c r="AO201" s="147"/>
      <c r="AP201" s="158"/>
      <c r="AQ201" s="310">
        <f t="shared" si="36"/>
        <v>0</v>
      </c>
      <c r="AR201" s="196" t="str">
        <f>IFERROR(IF(OR(AP201=338,AP201=340,AP201=341,AP201=342,AP201="342A",AP201="342B"),PorcenRet(AP201,AT201,AU201),INDEX(PORCENTAJEBUSCAR,MATCH(AP201,CódigoRET,0),4)*1),"")</f>
        <v/>
      </c>
      <c r="AS201" s="149">
        <f t="shared" si="37"/>
        <v>0</v>
      </c>
      <c r="AT201" s="148"/>
      <c r="AU201" s="149"/>
      <c r="AV201" s="191"/>
      <c r="AW201" s="183"/>
      <c r="AX201" s="162"/>
      <c r="AY201" s="150"/>
      <c r="AZ201" s="150"/>
      <c r="BA201" s="139"/>
      <c r="BB201" s="139"/>
      <c r="BC201" s="530"/>
      <c r="BD201" s="151"/>
      <c r="BE201" s="147"/>
      <c r="BF201" s="196">
        <f t="shared" si="32"/>
        <v>0</v>
      </c>
      <c r="BG201" s="149">
        <f t="shared" si="33"/>
        <v>0</v>
      </c>
      <c r="BH201" s="148"/>
      <c r="BI201" s="149"/>
      <c r="BJ201" s="123"/>
      <c r="BK201" s="123"/>
      <c r="BL201" s="123"/>
      <c r="BM201" s="122"/>
      <c r="BN201" s="152"/>
      <c r="BO201" s="201">
        <f t="shared" si="34"/>
        <v>0</v>
      </c>
      <c r="BP201" s="158"/>
      <c r="BQ201" s="159"/>
      <c r="BR201" s="196"/>
      <c r="BS201" s="149"/>
      <c r="BT201" s="148"/>
      <c r="BU201" s="149"/>
      <c r="BV201" s="160"/>
      <c r="BW201" s="161"/>
      <c r="BX201" s="196"/>
      <c r="BY201" s="149"/>
      <c r="BZ201" s="148"/>
      <c r="CA201" s="149"/>
      <c r="CB201" s="149"/>
      <c r="CC201" s="149"/>
      <c r="CD201" s="149"/>
    </row>
    <row r="202" spans="1:82" ht="18.5" x14ac:dyDescent="0.45">
      <c r="A202" s="145"/>
      <c r="B202" s="162"/>
      <c r="C202" s="122"/>
      <c r="D202" s="96" t="str">
        <f t="shared" si="29"/>
        <v/>
      </c>
      <c r="E202" s="506"/>
      <c r="F202" s="146"/>
      <c r="G202" s="146"/>
      <c r="H202" s="130"/>
      <c r="I202" s="296"/>
      <c r="J202" s="181"/>
      <c r="K202" s="217"/>
      <c r="L202" s="529"/>
      <c r="M202" s="529"/>
      <c r="N202" s="139"/>
      <c r="O202" s="308"/>
      <c r="P202" s="308"/>
      <c r="Q202" s="308"/>
      <c r="R202" s="308"/>
      <c r="S202" s="308"/>
      <c r="T202" s="308">
        <f t="shared" si="35"/>
        <v>0</v>
      </c>
      <c r="U202" s="308">
        <f t="shared" si="30"/>
        <v>0</v>
      </c>
      <c r="V202" s="308"/>
      <c r="W202" s="308"/>
      <c r="X202" s="308"/>
      <c r="Y202" s="308"/>
      <c r="Z202" s="308"/>
      <c r="AA202" s="308"/>
      <c r="AB202" s="308"/>
      <c r="AC202" s="200"/>
      <c r="AD202" s="139"/>
      <c r="AE202" s="162"/>
      <c r="AF202" s="139"/>
      <c r="AG202" s="162"/>
      <c r="AH202" s="122"/>
      <c r="AI202" s="122"/>
      <c r="AJ202" s="122"/>
      <c r="AK202" s="122"/>
      <c r="AL202" s="164">
        <f t="shared" si="31"/>
        <v>0</v>
      </c>
      <c r="AM202" s="122"/>
      <c r="AN202" s="122"/>
      <c r="AO202" s="147"/>
      <c r="AP202" s="158"/>
      <c r="AQ202" s="310">
        <f t="shared" si="36"/>
        <v>0</v>
      </c>
      <c r="AR202" s="196" t="str">
        <f>IFERROR(IF(OR(AP202=338,AP202=340,AP202=341,AP202=342,AP202="342A",AP202="342B"),PorcenRet(AP202,AT202,AU202),INDEX(PORCENTAJEBUSCAR,MATCH(AP202,CódigoRET,0),4)*1),"")</f>
        <v/>
      </c>
      <c r="AS202" s="149">
        <f t="shared" si="37"/>
        <v>0</v>
      </c>
      <c r="AT202" s="148"/>
      <c r="AU202" s="149"/>
      <c r="AV202" s="191"/>
      <c r="AW202" s="183"/>
      <c r="AX202" s="162"/>
      <c r="AY202" s="150"/>
      <c r="AZ202" s="150"/>
      <c r="BA202" s="139"/>
      <c r="BB202" s="139"/>
      <c r="BC202" s="530"/>
      <c r="BD202" s="151"/>
      <c r="BE202" s="147"/>
      <c r="BF202" s="196">
        <f t="shared" si="32"/>
        <v>0</v>
      </c>
      <c r="BG202" s="149">
        <f t="shared" si="33"/>
        <v>0</v>
      </c>
      <c r="BH202" s="148"/>
      <c r="BI202" s="149"/>
      <c r="BJ202" s="123"/>
      <c r="BK202" s="123"/>
      <c r="BL202" s="123"/>
      <c r="BM202" s="122"/>
      <c r="BN202" s="152"/>
      <c r="BO202" s="201">
        <f t="shared" si="34"/>
        <v>0</v>
      </c>
      <c r="BP202" s="158"/>
      <c r="BQ202" s="159"/>
      <c r="BR202" s="196"/>
      <c r="BS202" s="149"/>
      <c r="BT202" s="148"/>
      <c r="BU202" s="149"/>
      <c r="BV202" s="160"/>
      <c r="BW202" s="161"/>
      <c r="BX202" s="196"/>
      <c r="BY202" s="149"/>
      <c r="BZ202" s="148"/>
      <c r="CA202" s="149"/>
      <c r="CB202" s="149"/>
      <c r="CC202" s="149"/>
      <c r="CD202" s="149"/>
    </row>
    <row r="203" spans="1:82" ht="18.5" x14ac:dyDescent="0.45">
      <c r="A203" s="145"/>
      <c r="B203" s="162"/>
      <c r="C203" s="122"/>
      <c r="D203" s="96" t="str">
        <f t="shared" ref="D203:D266" si="38">ValidentificacionesC(E203)</f>
        <v/>
      </c>
      <c r="E203" s="506"/>
      <c r="F203" s="146"/>
      <c r="G203" s="146"/>
      <c r="H203" s="130"/>
      <c r="I203" s="296"/>
      <c r="J203" s="181"/>
      <c r="K203" s="217"/>
      <c r="L203" s="529"/>
      <c r="M203" s="529"/>
      <c r="N203" s="139"/>
      <c r="O203" s="308"/>
      <c r="P203" s="308"/>
      <c r="Q203" s="308"/>
      <c r="R203" s="308"/>
      <c r="S203" s="308"/>
      <c r="T203" s="308">
        <f t="shared" si="35"/>
        <v>0</v>
      </c>
      <c r="U203" s="308">
        <f t="shared" ref="U203:U266" si="39">+R203*0.14</f>
        <v>0</v>
      </c>
      <c r="V203" s="308"/>
      <c r="W203" s="308"/>
      <c r="X203" s="308"/>
      <c r="Y203" s="308"/>
      <c r="Z203" s="308"/>
      <c r="AA203" s="308"/>
      <c r="AB203" s="308"/>
      <c r="AC203" s="200"/>
      <c r="AD203" s="139"/>
      <c r="AE203" s="162"/>
      <c r="AF203" s="139"/>
      <c r="AG203" s="162"/>
      <c r="AH203" s="122"/>
      <c r="AI203" s="122"/>
      <c r="AJ203" s="122"/>
      <c r="AK203" s="122"/>
      <c r="AL203" s="164">
        <f t="shared" ref="AL203:AL266" si="40">O203+P203+Q203+R203+S203+T203+U203+V203</f>
        <v>0</v>
      </c>
      <c r="AM203" s="122"/>
      <c r="AN203" s="122"/>
      <c r="AO203" s="147"/>
      <c r="AP203" s="158"/>
      <c r="AQ203" s="310">
        <f t="shared" si="36"/>
        <v>0</v>
      </c>
      <c r="AR203" s="196" t="str">
        <f>IFERROR(IF(OR(AP203=338,AP203=340,AP203=341,AP203=342,AP203="342A",AP203="342B"),PorcenRet(AP203,AT203,AU203),INDEX(PORCENTAJEBUSCAR,MATCH(AP203,CódigoRET,0),4)*1),"")</f>
        <v/>
      </c>
      <c r="AS203" s="149">
        <f t="shared" si="37"/>
        <v>0</v>
      </c>
      <c r="AT203" s="148"/>
      <c r="AU203" s="149"/>
      <c r="AV203" s="191"/>
      <c r="AW203" s="183"/>
      <c r="AX203" s="162"/>
      <c r="AY203" s="150"/>
      <c r="AZ203" s="150"/>
      <c r="BA203" s="139"/>
      <c r="BB203" s="139"/>
      <c r="BC203" s="530"/>
      <c r="BD203" s="151"/>
      <c r="BE203" s="147"/>
      <c r="BF203" s="196">
        <f t="shared" ref="BF203:BF266" si="41">IF(OR(BD203=338,BD203=340,BD203=341,BD203=342,BD203="342A",BD203="342B",BD203=""),0,INDEX(PORCENTAJEBUSCAR,MATCH(BD203,CódigoRET,0),4)*1)</f>
        <v>0</v>
      </c>
      <c r="BG203" s="149">
        <f t="shared" ref="BG203:BG266" si="42">IF(BD203="",0,BE203*(BF203/100))</f>
        <v>0</v>
      </c>
      <c r="BH203" s="148"/>
      <c r="BI203" s="149"/>
      <c r="BJ203" s="123"/>
      <c r="BK203" s="123"/>
      <c r="BL203" s="123"/>
      <c r="BM203" s="122"/>
      <c r="BN203" s="152"/>
      <c r="BO203" s="201">
        <f t="shared" ref="BO203:BO266" si="43">IF(MID(F203,1,2)="41",SUM(O203:S203),0)</f>
        <v>0</v>
      </c>
      <c r="BP203" s="158"/>
      <c r="BQ203" s="159"/>
      <c r="BR203" s="196"/>
      <c r="BS203" s="149"/>
      <c r="BT203" s="148"/>
      <c r="BU203" s="149"/>
      <c r="BV203" s="160"/>
      <c r="BW203" s="161"/>
      <c r="BX203" s="196"/>
      <c r="BY203" s="149"/>
      <c r="BZ203" s="148"/>
      <c r="CA203" s="149"/>
      <c r="CB203" s="149"/>
      <c r="CC203" s="149"/>
      <c r="CD203" s="149"/>
    </row>
    <row r="204" spans="1:82" ht="18.5" x14ac:dyDescent="0.45">
      <c r="A204" s="145"/>
      <c r="B204" s="162"/>
      <c r="C204" s="122"/>
      <c r="D204" s="96" t="str">
        <f t="shared" si="38"/>
        <v/>
      </c>
      <c r="E204" s="506"/>
      <c r="F204" s="146"/>
      <c r="G204" s="146"/>
      <c r="H204" s="130"/>
      <c r="I204" s="296"/>
      <c r="J204" s="181"/>
      <c r="K204" s="217"/>
      <c r="L204" s="529"/>
      <c r="M204" s="529"/>
      <c r="N204" s="139"/>
      <c r="O204" s="308"/>
      <c r="P204" s="308"/>
      <c r="Q204" s="308"/>
      <c r="R204" s="308"/>
      <c r="S204" s="308"/>
      <c r="T204" s="308">
        <f t="shared" si="35"/>
        <v>0</v>
      </c>
      <c r="U204" s="308">
        <f t="shared" si="39"/>
        <v>0</v>
      </c>
      <c r="V204" s="308"/>
      <c r="W204" s="308"/>
      <c r="X204" s="308"/>
      <c r="Y204" s="308"/>
      <c r="Z204" s="308"/>
      <c r="AA204" s="308"/>
      <c r="AB204" s="308"/>
      <c r="AC204" s="200"/>
      <c r="AD204" s="139"/>
      <c r="AE204" s="162"/>
      <c r="AF204" s="139"/>
      <c r="AG204" s="162"/>
      <c r="AH204" s="122"/>
      <c r="AI204" s="122"/>
      <c r="AJ204" s="122"/>
      <c r="AK204" s="122"/>
      <c r="AL204" s="164">
        <f t="shared" si="40"/>
        <v>0</v>
      </c>
      <c r="AM204" s="122"/>
      <c r="AN204" s="122"/>
      <c r="AO204" s="147"/>
      <c r="AP204" s="158"/>
      <c r="AQ204" s="310">
        <f t="shared" si="36"/>
        <v>0</v>
      </c>
      <c r="AR204" s="196" t="str">
        <f>IFERROR(IF(OR(AP204=338,AP204=340,AP204=341,AP204=342,AP204="342A",AP204="342B"),PorcenRet(AP204,AT204,AU204),INDEX(PORCENTAJEBUSCAR,MATCH(AP204,CódigoRET,0),4)*1),"")</f>
        <v/>
      </c>
      <c r="AS204" s="149">
        <f t="shared" si="37"/>
        <v>0</v>
      </c>
      <c r="AT204" s="148"/>
      <c r="AU204" s="149"/>
      <c r="AV204" s="191"/>
      <c r="AW204" s="183"/>
      <c r="AX204" s="162"/>
      <c r="AY204" s="150"/>
      <c r="AZ204" s="150"/>
      <c r="BA204" s="139"/>
      <c r="BB204" s="139"/>
      <c r="BC204" s="530"/>
      <c r="BD204" s="151"/>
      <c r="BE204" s="147"/>
      <c r="BF204" s="196">
        <f t="shared" si="41"/>
        <v>0</v>
      </c>
      <c r="BG204" s="149">
        <f t="shared" si="42"/>
        <v>0</v>
      </c>
      <c r="BH204" s="148"/>
      <c r="BI204" s="149"/>
      <c r="BJ204" s="123"/>
      <c r="BK204" s="123"/>
      <c r="BL204" s="123"/>
      <c r="BM204" s="122"/>
      <c r="BN204" s="152"/>
      <c r="BO204" s="201">
        <f t="shared" si="43"/>
        <v>0</v>
      </c>
      <c r="BP204" s="158"/>
      <c r="BQ204" s="159"/>
      <c r="BR204" s="196"/>
      <c r="BS204" s="149"/>
      <c r="BT204" s="148"/>
      <c r="BU204" s="149"/>
      <c r="BV204" s="160"/>
      <c r="BW204" s="161"/>
      <c r="BX204" s="196"/>
      <c r="BY204" s="149"/>
      <c r="BZ204" s="148"/>
      <c r="CA204" s="149"/>
      <c r="CB204" s="149"/>
      <c r="CC204" s="149"/>
      <c r="CD204" s="149"/>
    </row>
    <row r="205" spans="1:82" ht="18.5" x14ac:dyDescent="0.45">
      <c r="A205" s="145"/>
      <c r="B205" s="162"/>
      <c r="C205" s="122"/>
      <c r="D205" s="96" t="str">
        <f t="shared" si="38"/>
        <v/>
      </c>
      <c r="E205" s="506"/>
      <c r="F205" s="146"/>
      <c r="G205" s="146"/>
      <c r="H205" s="130"/>
      <c r="I205" s="296"/>
      <c r="J205" s="181"/>
      <c r="K205" s="217"/>
      <c r="L205" s="529"/>
      <c r="M205" s="529"/>
      <c r="N205" s="139"/>
      <c r="O205" s="308"/>
      <c r="P205" s="308"/>
      <c r="Q205" s="308"/>
      <c r="R205" s="308"/>
      <c r="S205" s="308"/>
      <c r="T205" s="308">
        <f t="shared" si="35"/>
        <v>0</v>
      </c>
      <c r="U205" s="308">
        <f t="shared" si="39"/>
        <v>0</v>
      </c>
      <c r="V205" s="308"/>
      <c r="W205" s="308"/>
      <c r="X205" s="308"/>
      <c r="Y205" s="308"/>
      <c r="Z205" s="308"/>
      <c r="AA205" s="308"/>
      <c r="AB205" s="308"/>
      <c r="AC205" s="200"/>
      <c r="AD205" s="139"/>
      <c r="AE205" s="162"/>
      <c r="AF205" s="139"/>
      <c r="AG205" s="162"/>
      <c r="AH205" s="122"/>
      <c r="AI205" s="122"/>
      <c r="AJ205" s="122"/>
      <c r="AK205" s="122"/>
      <c r="AL205" s="164">
        <f t="shared" si="40"/>
        <v>0</v>
      </c>
      <c r="AM205" s="122"/>
      <c r="AN205" s="122"/>
      <c r="AO205" s="147"/>
      <c r="AP205" s="158"/>
      <c r="AQ205" s="310">
        <f t="shared" si="36"/>
        <v>0</v>
      </c>
      <c r="AR205" s="196" t="str">
        <f>IFERROR(IF(OR(AP205=338,AP205=340,AP205=341,AP205=342,AP205="342A",AP205="342B"),PorcenRet(AP205,AT205,AU205),INDEX(PORCENTAJEBUSCAR,MATCH(AP205,CódigoRET,0),4)*1),"")</f>
        <v/>
      </c>
      <c r="AS205" s="149">
        <f t="shared" si="37"/>
        <v>0</v>
      </c>
      <c r="AT205" s="148"/>
      <c r="AU205" s="149"/>
      <c r="AV205" s="191"/>
      <c r="AW205" s="183"/>
      <c r="AX205" s="162"/>
      <c r="AY205" s="150"/>
      <c r="AZ205" s="150"/>
      <c r="BA205" s="139"/>
      <c r="BB205" s="139"/>
      <c r="BC205" s="530"/>
      <c r="BD205" s="151"/>
      <c r="BE205" s="147"/>
      <c r="BF205" s="196">
        <f t="shared" si="41"/>
        <v>0</v>
      </c>
      <c r="BG205" s="149">
        <f t="shared" si="42"/>
        <v>0</v>
      </c>
      <c r="BH205" s="148"/>
      <c r="BI205" s="149"/>
      <c r="BJ205" s="123"/>
      <c r="BK205" s="123"/>
      <c r="BL205" s="123"/>
      <c r="BM205" s="122"/>
      <c r="BN205" s="152"/>
      <c r="BO205" s="201">
        <f t="shared" si="43"/>
        <v>0</v>
      </c>
      <c r="BP205" s="158"/>
      <c r="BQ205" s="159"/>
      <c r="BR205" s="196"/>
      <c r="BS205" s="149"/>
      <c r="BT205" s="148"/>
      <c r="BU205" s="149"/>
      <c r="BV205" s="160"/>
      <c r="BW205" s="161"/>
      <c r="BX205" s="196"/>
      <c r="BY205" s="149"/>
      <c r="BZ205" s="148"/>
      <c r="CA205" s="149"/>
      <c r="CB205" s="149"/>
      <c r="CC205" s="149"/>
      <c r="CD205" s="149"/>
    </row>
    <row r="206" spans="1:82" ht="18.5" x14ac:dyDescent="0.45">
      <c r="A206" s="145"/>
      <c r="B206" s="162"/>
      <c r="C206" s="122"/>
      <c r="D206" s="96" t="str">
        <f t="shared" si="38"/>
        <v/>
      </c>
      <c r="E206" s="506"/>
      <c r="F206" s="146"/>
      <c r="G206" s="146"/>
      <c r="H206" s="130"/>
      <c r="I206" s="296"/>
      <c r="J206" s="181"/>
      <c r="K206" s="217"/>
      <c r="L206" s="529"/>
      <c r="M206" s="529"/>
      <c r="N206" s="139"/>
      <c r="O206" s="308"/>
      <c r="P206" s="308"/>
      <c r="Q206" s="308"/>
      <c r="R206" s="308"/>
      <c r="S206" s="308"/>
      <c r="T206" s="308">
        <f t="shared" si="35"/>
        <v>0</v>
      </c>
      <c r="U206" s="308">
        <f t="shared" si="39"/>
        <v>0</v>
      </c>
      <c r="V206" s="308"/>
      <c r="W206" s="308"/>
      <c r="X206" s="308"/>
      <c r="Y206" s="308"/>
      <c r="Z206" s="308"/>
      <c r="AA206" s="308"/>
      <c r="AB206" s="308"/>
      <c r="AC206" s="200"/>
      <c r="AD206" s="139"/>
      <c r="AE206" s="162"/>
      <c r="AF206" s="139"/>
      <c r="AG206" s="162"/>
      <c r="AH206" s="122"/>
      <c r="AI206" s="122"/>
      <c r="AJ206" s="122"/>
      <c r="AK206" s="122"/>
      <c r="AL206" s="164">
        <f t="shared" si="40"/>
        <v>0</v>
      </c>
      <c r="AM206" s="122"/>
      <c r="AN206" s="122"/>
      <c r="AO206" s="147"/>
      <c r="AP206" s="158"/>
      <c r="AQ206" s="310">
        <f t="shared" si="36"/>
        <v>0</v>
      </c>
      <c r="AR206" s="196" t="str">
        <f>IFERROR(IF(OR(AP206=338,AP206=340,AP206=341,AP206=342,AP206="342A",AP206="342B"),PorcenRet(AP206,AT206,AU206),INDEX(PORCENTAJEBUSCAR,MATCH(AP206,CódigoRET,0),4)*1),"")</f>
        <v/>
      </c>
      <c r="AS206" s="149">
        <f t="shared" si="37"/>
        <v>0</v>
      </c>
      <c r="AT206" s="148"/>
      <c r="AU206" s="149"/>
      <c r="AV206" s="191"/>
      <c r="AW206" s="183"/>
      <c r="AX206" s="162"/>
      <c r="AY206" s="150"/>
      <c r="AZ206" s="150"/>
      <c r="BA206" s="139"/>
      <c r="BB206" s="139"/>
      <c r="BC206" s="530"/>
      <c r="BD206" s="151"/>
      <c r="BE206" s="147"/>
      <c r="BF206" s="196">
        <f t="shared" si="41"/>
        <v>0</v>
      </c>
      <c r="BG206" s="149">
        <f t="shared" si="42"/>
        <v>0</v>
      </c>
      <c r="BH206" s="148"/>
      <c r="BI206" s="149"/>
      <c r="BJ206" s="123"/>
      <c r="BK206" s="123"/>
      <c r="BL206" s="123"/>
      <c r="BM206" s="122"/>
      <c r="BN206" s="152"/>
      <c r="BO206" s="201">
        <f t="shared" si="43"/>
        <v>0</v>
      </c>
      <c r="BP206" s="158"/>
      <c r="BQ206" s="159"/>
      <c r="BR206" s="196"/>
      <c r="BS206" s="149"/>
      <c r="BT206" s="148"/>
      <c r="BU206" s="149"/>
      <c r="BV206" s="160"/>
      <c r="BW206" s="161"/>
      <c r="BX206" s="196"/>
      <c r="BY206" s="149"/>
      <c r="BZ206" s="148"/>
      <c r="CA206" s="149"/>
      <c r="CB206" s="149"/>
      <c r="CC206" s="149"/>
      <c r="CD206" s="149"/>
    </row>
    <row r="207" spans="1:82" ht="18.5" x14ac:dyDescent="0.45">
      <c r="A207" s="145"/>
      <c r="B207" s="162"/>
      <c r="C207" s="122"/>
      <c r="D207" s="96" t="str">
        <f t="shared" si="38"/>
        <v/>
      </c>
      <c r="E207" s="506"/>
      <c r="F207" s="146"/>
      <c r="G207" s="146"/>
      <c r="H207" s="130"/>
      <c r="I207" s="296"/>
      <c r="J207" s="181"/>
      <c r="K207" s="217"/>
      <c r="L207" s="529"/>
      <c r="M207" s="529"/>
      <c r="N207" s="139"/>
      <c r="O207" s="308"/>
      <c r="P207" s="308"/>
      <c r="Q207" s="308"/>
      <c r="R207" s="308"/>
      <c r="S207" s="308"/>
      <c r="T207" s="308">
        <f t="shared" si="35"/>
        <v>0</v>
      </c>
      <c r="U207" s="308">
        <f t="shared" si="39"/>
        <v>0</v>
      </c>
      <c r="V207" s="308"/>
      <c r="W207" s="308"/>
      <c r="X207" s="308"/>
      <c r="Y207" s="308"/>
      <c r="Z207" s="308"/>
      <c r="AA207" s="308"/>
      <c r="AB207" s="308"/>
      <c r="AC207" s="200"/>
      <c r="AD207" s="139"/>
      <c r="AE207" s="162"/>
      <c r="AF207" s="139"/>
      <c r="AG207" s="162"/>
      <c r="AH207" s="122"/>
      <c r="AI207" s="122"/>
      <c r="AJ207" s="122"/>
      <c r="AK207" s="122"/>
      <c r="AL207" s="164">
        <f t="shared" si="40"/>
        <v>0</v>
      </c>
      <c r="AM207" s="122"/>
      <c r="AN207" s="122"/>
      <c r="AO207" s="147"/>
      <c r="AP207" s="158"/>
      <c r="AQ207" s="310">
        <f t="shared" si="36"/>
        <v>0</v>
      </c>
      <c r="AR207" s="196" t="str">
        <f>IFERROR(IF(OR(AP207=338,AP207=340,AP207=341,AP207=342,AP207="342A",AP207="342B"),PorcenRet(AP207,AT207,AU207),INDEX(PORCENTAJEBUSCAR,MATCH(AP207,CódigoRET,0),4)*1),"")</f>
        <v/>
      </c>
      <c r="AS207" s="149">
        <f t="shared" si="37"/>
        <v>0</v>
      </c>
      <c r="AT207" s="148"/>
      <c r="AU207" s="149"/>
      <c r="AV207" s="191"/>
      <c r="AW207" s="183"/>
      <c r="AX207" s="162"/>
      <c r="AY207" s="150"/>
      <c r="AZ207" s="150"/>
      <c r="BA207" s="139"/>
      <c r="BB207" s="139"/>
      <c r="BC207" s="530"/>
      <c r="BD207" s="151"/>
      <c r="BE207" s="147"/>
      <c r="BF207" s="196">
        <f t="shared" si="41"/>
        <v>0</v>
      </c>
      <c r="BG207" s="149">
        <f t="shared" si="42"/>
        <v>0</v>
      </c>
      <c r="BH207" s="148"/>
      <c r="BI207" s="149"/>
      <c r="BJ207" s="123"/>
      <c r="BK207" s="123"/>
      <c r="BL207" s="123"/>
      <c r="BM207" s="122"/>
      <c r="BN207" s="152"/>
      <c r="BO207" s="201">
        <f t="shared" si="43"/>
        <v>0</v>
      </c>
      <c r="BP207" s="158"/>
      <c r="BQ207" s="159"/>
      <c r="BR207" s="196"/>
      <c r="BS207" s="149"/>
      <c r="BT207" s="148"/>
      <c r="BU207" s="149"/>
      <c r="BV207" s="160"/>
      <c r="BW207" s="161"/>
      <c r="BX207" s="196"/>
      <c r="BY207" s="149"/>
      <c r="BZ207" s="148"/>
      <c r="CA207" s="149"/>
      <c r="CB207" s="149"/>
      <c r="CC207" s="149"/>
      <c r="CD207" s="149"/>
    </row>
    <row r="208" spans="1:82" ht="18.5" x14ac:dyDescent="0.45">
      <c r="A208" s="145"/>
      <c r="B208" s="162"/>
      <c r="C208" s="122"/>
      <c r="D208" s="96" t="str">
        <f t="shared" si="38"/>
        <v/>
      </c>
      <c r="E208" s="506"/>
      <c r="F208" s="146"/>
      <c r="G208" s="146"/>
      <c r="H208" s="130"/>
      <c r="I208" s="296"/>
      <c r="J208" s="181"/>
      <c r="K208" s="217"/>
      <c r="L208" s="529"/>
      <c r="M208" s="529"/>
      <c r="N208" s="139"/>
      <c r="O208" s="308"/>
      <c r="P208" s="308"/>
      <c r="Q208" s="308"/>
      <c r="R208" s="308"/>
      <c r="S208" s="308"/>
      <c r="T208" s="308">
        <f t="shared" si="35"/>
        <v>0</v>
      </c>
      <c r="U208" s="308">
        <f t="shared" si="39"/>
        <v>0</v>
      </c>
      <c r="V208" s="308"/>
      <c r="W208" s="308"/>
      <c r="X208" s="308"/>
      <c r="Y208" s="308"/>
      <c r="Z208" s="308"/>
      <c r="AA208" s="308"/>
      <c r="AB208" s="308"/>
      <c r="AC208" s="200"/>
      <c r="AD208" s="139"/>
      <c r="AE208" s="162"/>
      <c r="AF208" s="139"/>
      <c r="AG208" s="162"/>
      <c r="AH208" s="122"/>
      <c r="AI208" s="122"/>
      <c r="AJ208" s="122"/>
      <c r="AK208" s="122"/>
      <c r="AL208" s="164">
        <f t="shared" si="40"/>
        <v>0</v>
      </c>
      <c r="AM208" s="122"/>
      <c r="AN208" s="122"/>
      <c r="AO208" s="147"/>
      <c r="AP208" s="158"/>
      <c r="AQ208" s="310">
        <f t="shared" si="36"/>
        <v>0</v>
      </c>
      <c r="AR208" s="196" t="str">
        <f>IFERROR(IF(OR(AP208=338,AP208=340,AP208=341,AP208=342,AP208="342A",AP208="342B"),PorcenRet(AP208,AT208,AU208),INDEX(PORCENTAJEBUSCAR,MATCH(AP208,CódigoRET,0),4)*1),"")</f>
        <v/>
      </c>
      <c r="AS208" s="149">
        <f t="shared" si="37"/>
        <v>0</v>
      </c>
      <c r="AT208" s="148"/>
      <c r="AU208" s="149"/>
      <c r="AV208" s="191"/>
      <c r="AW208" s="183"/>
      <c r="AX208" s="162"/>
      <c r="AY208" s="150"/>
      <c r="AZ208" s="150"/>
      <c r="BA208" s="139"/>
      <c r="BB208" s="139"/>
      <c r="BC208" s="530"/>
      <c r="BD208" s="151"/>
      <c r="BE208" s="147"/>
      <c r="BF208" s="196">
        <f t="shared" si="41"/>
        <v>0</v>
      </c>
      <c r="BG208" s="149">
        <f t="shared" si="42"/>
        <v>0</v>
      </c>
      <c r="BH208" s="148"/>
      <c r="BI208" s="149"/>
      <c r="BJ208" s="123"/>
      <c r="BK208" s="123"/>
      <c r="BL208" s="123"/>
      <c r="BM208" s="122"/>
      <c r="BN208" s="152"/>
      <c r="BO208" s="201">
        <f t="shared" si="43"/>
        <v>0</v>
      </c>
      <c r="BP208" s="158"/>
      <c r="BQ208" s="159"/>
      <c r="BR208" s="196"/>
      <c r="BS208" s="149"/>
      <c r="BT208" s="148"/>
      <c r="BU208" s="149"/>
      <c r="BV208" s="160"/>
      <c r="BW208" s="161"/>
      <c r="BX208" s="196"/>
      <c r="BY208" s="149"/>
      <c r="BZ208" s="148"/>
      <c r="CA208" s="149"/>
      <c r="CB208" s="149"/>
      <c r="CC208" s="149"/>
      <c r="CD208" s="149"/>
    </row>
    <row r="209" spans="1:82" ht="18.5" x14ac:dyDescent="0.45">
      <c r="A209" s="145"/>
      <c r="B209" s="162"/>
      <c r="C209" s="122"/>
      <c r="D209" s="96" t="str">
        <f t="shared" si="38"/>
        <v/>
      </c>
      <c r="E209" s="506"/>
      <c r="F209" s="146"/>
      <c r="G209" s="146"/>
      <c r="H209" s="130"/>
      <c r="I209" s="296"/>
      <c r="J209" s="181"/>
      <c r="K209" s="217"/>
      <c r="L209" s="529"/>
      <c r="M209" s="529"/>
      <c r="N209" s="139"/>
      <c r="O209" s="308"/>
      <c r="P209" s="308"/>
      <c r="Q209" s="308"/>
      <c r="R209" s="308"/>
      <c r="S209" s="308"/>
      <c r="T209" s="308">
        <f t="shared" si="35"/>
        <v>0</v>
      </c>
      <c r="U209" s="308">
        <f t="shared" si="39"/>
        <v>0</v>
      </c>
      <c r="V209" s="308"/>
      <c r="W209" s="308"/>
      <c r="X209" s="308"/>
      <c r="Y209" s="308"/>
      <c r="Z209" s="308"/>
      <c r="AA209" s="308"/>
      <c r="AB209" s="308"/>
      <c r="AC209" s="200"/>
      <c r="AD209" s="139"/>
      <c r="AE209" s="162"/>
      <c r="AF209" s="139"/>
      <c r="AG209" s="162"/>
      <c r="AH209" s="122"/>
      <c r="AI209" s="122"/>
      <c r="AJ209" s="122"/>
      <c r="AK209" s="122"/>
      <c r="AL209" s="164">
        <f t="shared" si="40"/>
        <v>0</v>
      </c>
      <c r="AM209" s="122"/>
      <c r="AN209" s="122"/>
      <c r="AO209" s="147"/>
      <c r="AP209" s="158"/>
      <c r="AQ209" s="310">
        <f t="shared" si="36"/>
        <v>0</v>
      </c>
      <c r="AR209" s="196" t="str">
        <f>IFERROR(IF(OR(AP209=338,AP209=340,AP209=341,AP209=342,AP209="342A",AP209="342B"),PorcenRet(AP209,AT209,AU209),INDEX(PORCENTAJEBUSCAR,MATCH(AP209,CódigoRET,0),4)*1),"")</f>
        <v/>
      </c>
      <c r="AS209" s="149">
        <f t="shared" si="37"/>
        <v>0</v>
      </c>
      <c r="AT209" s="148"/>
      <c r="AU209" s="149"/>
      <c r="AV209" s="191"/>
      <c r="AW209" s="183"/>
      <c r="AX209" s="162"/>
      <c r="AY209" s="150"/>
      <c r="AZ209" s="150"/>
      <c r="BA209" s="139"/>
      <c r="BB209" s="139"/>
      <c r="BC209" s="530"/>
      <c r="BD209" s="151"/>
      <c r="BE209" s="147"/>
      <c r="BF209" s="196">
        <f t="shared" si="41"/>
        <v>0</v>
      </c>
      <c r="BG209" s="149">
        <f t="shared" si="42"/>
        <v>0</v>
      </c>
      <c r="BH209" s="148"/>
      <c r="BI209" s="149"/>
      <c r="BJ209" s="123"/>
      <c r="BK209" s="123"/>
      <c r="BL209" s="123"/>
      <c r="BM209" s="122"/>
      <c r="BN209" s="152"/>
      <c r="BO209" s="201">
        <f t="shared" si="43"/>
        <v>0</v>
      </c>
      <c r="BP209" s="158"/>
      <c r="BQ209" s="159"/>
      <c r="BR209" s="196"/>
      <c r="BS209" s="149"/>
      <c r="BT209" s="148"/>
      <c r="BU209" s="149"/>
      <c r="BV209" s="160"/>
      <c r="BW209" s="161"/>
      <c r="BX209" s="196"/>
      <c r="BY209" s="149"/>
      <c r="BZ209" s="148"/>
      <c r="CA209" s="149"/>
      <c r="CB209" s="149"/>
      <c r="CC209" s="149"/>
      <c r="CD209" s="149"/>
    </row>
    <row r="210" spans="1:82" ht="18.5" x14ac:dyDescent="0.45">
      <c r="A210" s="145"/>
      <c r="B210" s="162"/>
      <c r="C210" s="122"/>
      <c r="D210" s="96" t="str">
        <f t="shared" si="38"/>
        <v/>
      </c>
      <c r="E210" s="506"/>
      <c r="F210" s="146"/>
      <c r="G210" s="146"/>
      <c r="H210" s="130"/>
      <c r="I210" s="296"/>
      <c r="J210" s="181"/>
      <c r="K210" s="217"/>
      <c r="L210" s="529"/>
      <c r="M210" s="529"/>
      <c r="N210" s="139"/>
      <c r="O210" s="308"/>
      <c r="P210" s="308"/>
      <c r="Q210" s="308"/>
      <c r="R210" s="308"/>
      <c r="S210" s="308"/>
      <c r="T210" s="308">
        <f t="shared" si="35"/>
        <v>0</v>
      </c>
      <c r="U210" s="308">
        <f t="shared" si="39"/>
        <v>0</v>
      </c>
      <c r="V210" s="308"/>
      <c r="W210" s="308"/>
      <c r="X210" s="308"/>
      <c r="Y210" s="308"/>
      <c r="Z210" s="308"/>
      <c r="AA210" s="308"/>
      <c r="AB210" s="308"/>
      <c r="AC210" s="200"/>
      <c r="AD210" s="139"/>
      <c r="AE210" s="162"/>
      <c r="AF210" s="139"/>
      <c r="AG210" s="162"/>
      <c r="AH210" s="122"/>
      <c r="AI210" s="122"/>
      <c r="AJ210" s="122"/>
      <c r="AK210" s="122"/>
      <c r="AL210" s="164">
        <f t="shared" si="40"/>
        <v>0</v>
      </c>
      <c r="AM210" s="122"/>
      <c r="AN210" s="122"/>
      <c r="AO210" s="147"/>
      <c r="AP210" s="158"/>
      <c r="AQ210" s="310">
        <f t="shared" si="36"/>
        <v>0</v>
      </c>
      <c r="AR210" s="196" t="str">
        <f>IFERROR(IF(OR(AP210=338,AP210=340,AP210=341,AP210=342,AP210="342A",AP210="342B"),PorcenRet(AP210,AT210,AU210),INDEX(PORCENTAJEBUSCAR,MATCH(AP210,CódigoRET,0),4)*1),"")</f>
        <v/>
      </c>
      <c r="AS210" s="149">
        <f t="shared" si="37"/>
        <v>0</v>
      </c>
      <c r="AT210" s="148"/>
      <c r="AU210" s="149"/>
      <c r="AV210" s="191"/>
      <c r="AW210" s="183"/>
      <c r="AX210" s="162"/>
      <c r="AY210" s="150"/>
      <c r="AZ210" s="150"/>
      <c r="BA210" s="139"/>
      <c r="BB210" s="139"/>
      <c r="BC210" s="530"/>
      <c r="BD210" s="151"/>
      <c r="BE210" s="147"/>
      <c r="BF210" s="196">
        <f t="shared" si="41"/>
        <v>0</v>
      </c>
      <c r="BG210" s="149">
        <f t="shared" si="42"/>
        <v>0</v>
      </c>
      <c r="BH210" s="148"/>
      <c r="BI210" s="149"/>
      <c r="BJ210" s="123"/>
      <c r="BK210" s="123"/>
      <c r="BL210" s="123"/>
      <c r="BM210" s="122"/>
      <c r="BN210" s="152"/>
      <c r="BO210" s="201">
        <f t="shared" si="43"/>
        <v>0</v>
      </c>
      <c r="BP210" s="158"/>
      <c r="BQ210" s="159"/>
      <c r="BR210" s="196"/>
      <c r="BS210" s="149"/>
      <c r="BT210" s="148"/>
      <c r="BU210" s="149"/>
      <c r="BV210" s="160"/>
      <c r="BW210" s="161"/>
      <c r="BX210" s="196"/>
      <c r="BY210" s="149"/>
      <c r="BZ210" s="148"/>
      <c r="CA210" s="149"/>
      <c r="CB210" s="149"/>
      <c r="CC210" s="149"/>
      <c r="CD210" s="149"/>
    </row>
    <row r="211" spans="1:82" ht="18.5" x14ac:dyDescent="0.45">
      <c r="A211" s="145"/>
      <c r="B211" s="162"/>
      <c r="C211" s="122"/>
      <c r="D211" s="96" t="str">
        <f t="shared" si="38"/>
        <v/>
      </c>
      <c r="E211" s="506"/>
      <c r="F211" s="146"/>
      <c r="G211" s="146"/>
      <c r="H211" s="130"/>
      <c r="I211" s="296"/>
      <c r="J211" s="181"/>
      <c r="K211" s="217"/>
      <c r="L211" s="529"/>
      <c r="M211" s="529"/>
      <c r="N211" s="139"/>
      <c r="O211" s="308"/>
      <c r="P211" s="308"/>
      <c r="Q211" s="308"/>
      <c r="R211" s="308"/>
      <c r="S211" s="308"/>
      <c r="T211" s="308">
        <f t="shared" si="35"/>
        <v>0</v>
      </c>
      <c r="U211" s="308">
        <f t="shared" si="39"/>
        <v>0</v>
      </c>
      <c r="V211" s="308"/>
      <c r="W211" s="308"/>
      <c r="X211" s="308"/>
      <c r="Y211" s="308"/>
      <c r="Z211" s="308"/>
      <c r="AA211" s="308"/>
      <c r="AB211" s="308"/>
      <c r="AC211" s="200"/>
      <c r="AD211" s="139"/>
      <c r="AE211" s="162"/>
      <c r="AF211" s="139"/>
      <c r="AG211" s="162"/>
      <c r="AH211" s="122"/>
      <c r="AI211" s="122"/>
      <c r="AJ211" s="122"/>
      <c r="AK211" s="122"/>
      <c r="AL211" s="164">
        <f t="shared" si="40"/>
        <v>0</v>
      </c>
      <c r="AM211" s="122"/>
      <c r="AN211" s="122"/>
      <c r="AO211" s="147"/>
      <c r="AP211" s="158"/>
      <c r="AQ211" s="310">
        <f t="shared" si="36"/>
        <v>0</v>
      </c>
      <c r="AR211" s="196" t="str">
        <f>IFERROR(IF(OR(AP211=338,AP211=340,AP211=341,AP211=342,AP211="342A",AP211="342B"),PorcenRet(AP211,AT211,AU211),INDEX(PORCENTAJEBUSCAR,MATCH(AP211,CódigoRET,0),4)*1),"")</f>
        <v/>
      </c>
      <c r="AS211" s="149">
        <f t="shared" si="37"/>
        <v>0</v>
      </c>
      <c r="AT211" s="148"/>
      <c r="AU211" s="149"/>
      <c r="AV211" s="191"/>
      <c r="AW211" s="183"/>
      <c r="AX211" s="162"/>
      <c r="AY211" s="150"/>
      <c r="AZ211" s="150"/>
      <c r="BA211" s="139"/>
      <c r="BB211" s="139"/>
      <c r="BC211" s="530"/>
      <c r="BD211" s="151"/>
      <c r="BE211" s="147"/>
      <c r="BF211" s="196">
        <f t="shared" si="41"/>
        <v>0</v>
      </c>
      <c r="BG211" s="149">
        <f t="shared" si="42"/>
        <v>0</v>
      </c>
      <c r="BH211" s="148"/>
      <c r="BI211" s="149"/>
      <c r="BJ211" s="123"/>
      <c r="BK211" s="123"/>
      <c r="BL211" s="123"/>
      <c r="BM211" s="122"/>
      <c r="BN211" s="152"/>
      <c r="BO211" s="201">
        <f t="shared" si="43"/>
        <v>0</v>
      </c>
      <c r="BP211" s="158"/>
      <c r="BQ211" s="159"/>
      <c r="BR211" s="196"/>
      <c r="BS211" s="149"/>
      <c r="BT211" s="148"/>
      <c r="BU211" s="149"/>
      <c r="BV211" s="160"/>
      <c r="BW211" s="161"/>
      <c r="BX211" s="196"/>
      <c r="BY211" s="149"/>
      <c r="BZ211" s="148"/>
      <c r="CA211" s="149"/>
      <c r="CB211" s="149"/>
      <c r="CC211" s="149"/>
      <c r="CD211" s="149"/>
    </row>
    <row r="212" spans="1:82" ht="18.5" x14ac:dyDescent="0.45">
      <c r="A212" s="145"/>
      <c r="B212" s="162"/>
      <c r="C212" s="122"/>
      <c r="D212" s="96" t="str">
        <f t="shared" si="38"/>
        <v/>
      </c>
      <c r="E212" s="506"/>
      <c r="F212" s="146"/>
      <c r="G212" s="146"/>
      <c r="H212" s="130"/>
      <c r="I212" s="296"/>
      <c r="J212" s="181"/>
      <c r="K212" s="217"/>
      <c r="L212" s="529"/>
      <c r="M212" s="529"/>
      <c r="N212" s="139"/>
      <c r="O212" s="308"/>
      <c r="P212" s="308"/>
      <c r="Q212" s="308"/>
      <c r="R212" s="308"/>
      <c r="S212" s="308"/>
      <c r="T212" s="308">
        <f t="shared" si="35"/>
        <v>0</v>
      </c>
      <c r="U212" s="308">
        <f t="shared" si="39"/>
        <v>0</v>
      </c>
      <c r="V212" s="308"/>
      <c r="W212" s="308"/>
      <c r="X212" s="308"/>
      <c r="Y212" s="308"/>
      <c r="Z212" s="308"/>
      <c r="AA212" s="308"/>
      <c r="AB212" s="308"/>
      <c r="AC212" s="200"/>
      <c r="AD212" s="139"/>
      <c r="AE212" s="162"/>
      <c r="AF212" s="139"/>
      <c r="AG212" s="162"/>
      <c r="AH212" s="122"/>
      <c r="AI212" s="122"/>
      <c r="AJ212" s="122"/>
      <c r="AK212" s="122"/>
      <c r="AL212" s="164">
        <f t="shared" si="40"/>
        <v>0</v>
      </c>
      <c r="AM212" s="122"/>
      <c r="AN212" s="122"/>
      <c r="AO212" s="147"/>
      <c r="AP212" s="158"/>
      <c r="AQ212" s="310">
        <f t="shared" si="36"/>
        <v>0</v>
      </c>
      <c r="AR212" s="196" t="str">
        <f>IFERROR(IF(OR(AP212=338,AP212=340,AP212=341,AP212=342,AP212="342A",AP212="342B"),PorcenRet(AP212,AT212,AU212),INDEX(PORCENTAJEBUSCAR,MATCH(AP212,CódigoRET,0),4)*1),"")</f>
        <v/>
      </c>
      <c r="AS212" s="149">
        <f t="shared" si="37"/>
        <v>0</v>
      </c>
      <c r="AT212" s="148"/>
      <c r="AU212" s="149"/>
      <c r="AV212" s="191"/>
      <c r="AW212" s="183"/>
      <c r="AX212" s="162"/>
      <c r="AY212" s="150"/>
      <c r="AZ212" s="150"/>
      <c r="BA212" s="139"/>
      <c r="BB212" s="139"/>
      <c r="BC212" s="530"/>
      <c r="BD212" s="151"/>
      <c r="BE212" s="147"/>
      <c r="BF212" s="196">
        <f t="shared" si="41"/>
        <v>0</v>
      </c>
      <c r="BG212" s="149">
        <f t="shared" si="42"/>
        <v>0</v>
      </c>
      <c r="BH212" s="148"/>
      <c r="BI212" s="149"/>
      <c r="BJ212" s="123"/>
      <c r="BK212" s="123"/>
      <c r="BL212" s="123"/>
      <c r="BM212" s="122"/>
      <c r="BN212" s="152"/>
      <c r="BO212" s="201">
        <f t="shared" si="43"/>
        <v>0</v>
      </c>
      <c r="BP212" s="158"/>
      <c r="BQ212" s="159"/>
      <c r="BR212" s="196"/>
      <c r="BS212" s="149"/>
      <c r="BT212" s="148"/>
      <c r="BU212" s="149"/>
      <c r="BV212" s="160"/>
      <c r="BW212" s="161"/>
      <c r="BX212" s="196"/>
      <c r="BY212" s="149"/>
      <c r="BZ212" s="148"/>
      <c r="CA212" s="149"/>
      <c r="CB212" s="149"/>
      <c r="CC212" s="149"/>
      <c r="CD212" s="149"/>
    </row>
    <row r="213" spans="1:82" ht="18.5" x14ac:dyDescent="0.45">
      <c r="A213" s="145"/>
      <c r="B213" s="162"/>
      <c r="C213" s="122"/>
      <c r="D213" s="96" t="str">
        <f t="shared" si="38"/>
        <v/>
      </c>
      <c r="E213" s="506"/>
      <c r="F213" s="146"/>
      <c r="G213" s="146"/>
      <c r="H213" s="130"/>
      <c r="I213" s="296"/>
      <c r="J213" s="181"/>
      <c r="K213" s="217"/>
      <c r="L213" s="529"/>
      <c r="M213" s="529"/>
      <c r="N213" s="139"/>
      <c r="O213" s="308"/>
      <c r="P213" s="308"/>
      <c r="Q213" s="308"/>
      <c r="R213" s="308"/>
      <c r="S213" s="308"/>
      <c r="T213" s="308">
        <f t="shared" si="35"/>
        <v>0</v>
      </c>
      <c r="U213" s="308">
        <f t="shared" si="39"/>
        <v>0</v>
      </c>
      <c r="V213" s="308"/>
      <c r="W213" s="308"/>
      <c r="X213" s="308"/>
      <c r="Y213" s="308"/>
      <c r="Z213" s="308"/>
      <c r="AA213" s="308"/>
      <c r="AB213" s="308"/>
      <c r="AC213" s="200"/>
      <c r="AD213" s="139"/>
      <c r="AE213" s="162"/>
      <c r="AF213" s="139"/>
      <c r="AG213" s="162"/>
      <c r="AH213" s="122"/>
      <c r="AI213" s="122"/>
      <c r="AJ213" s="122"/>
      <c r="AK213" s="122"/>
      <c r="AL213" s="164">
        <f t="shared" si="40"/>
        <v>0</v>
      </c>
      <c r="AM213" s="122"/>
      <c r="AN213" s="122"/>
      <c r="AO213" s="147"/>
      <c r="AP213" s="158"/>
      <c r="AQ213" s="310">
        <f t="shared" si="36"/>
        <v>0</v>
      </c>
      <c r="AR213" s="196" t="str">
        <f>IFERROR(IF(OR(AP213=338,AP213=340,AP213=341,AP213=342,AP213="342A",AP213="342B"),PorcenRet(AP213,AT213,AU213),INDEX(PORCENTAJEBUSCAR,MATCH(AP213,CódigoRET,0),4)*1),"")</f>
        <v/>
      </c>
      <c r="AS213" s="149">
        <f t="shared" si="37"/>
        <v>0</v>
      </c>
      <c r="AT213" s="148"/>
      <c r="AU213" s="149"/>
      <c r="AV213" s="191"/>
      <c r="AW213" s="183"/>
      <c r="AX213" s="162"/>
      <c r="AY213" s="150"/>
      <c r="AZ213" s="150"/>
      <c r="BA213" s="139"/>
      <c r="BB213" s="139"/>
      <c r="BC213" s="530"/>
      <c r="BD213" s="151"/>
      <c r="BE213" s="147"/>
      <c r="BF213" s="196">
        <f t="shared" si="41"/>
        <v>0</v>
      </c>
      <c r="BG213" s="149">
        <f t="shared" si="42"/>
        <v>0</v>
      </c>
      <c r="BH213" s="148"/>
      <c r="BI213" s="149"/>
      <c r="BJ213" s="123"/>
      <c r="BK213" s="123"/>
      <c r="BL213" s="123"/>
      <c r="BM213" s="122"/>
      <c r="BN213" s="152"/>
      <c r="BO213" s="201">
        <f t="shared" si="43"/>
        <v>0</v>
      </c>
      <c r="BP213" s="158"/>
      <c r="BQ213" s="159"/>
      <c r="BR213" s="196"/>
      <c r="BS213" s="149"/>
      <c r="BT213" s="148"/>
      <c r="BU213" s="149"/>
      <c r="BV213" s="160"/>
      <c r="BW213" s="161"/>
      <c r="BX213" s="196"/>
      <c r="BY213" s="149"/>
      <c r="BZ213" s="148"/>
      <c r="CA213" s="149"/>
      <c r="CB213" s="149"/>
      <c r="CC213" s="149"/>
      <c r="CD213" s="149"/>
    </row>
    <row r="214" spans="1:82" ht="18.5" x14ac:dyDescent="0.45">
      <c r="A214" s="145"/>
      <c r="B214" s="162"/>
      <c r="C214" s="122"/>
      <c r="D214" s="96" t="str">
        <f t="shared" si="38"/>
        <v/>
      </c>
      <c r="E214" s="506"/>
      <c r="F214" s="146"/>
      <c r="G214" s="146"/>
      <c r="H214" s="130"/>
      <c r="I214" s="296"/>
      <c r="J214" s="181"/>
      <c r="K214" s="217"/>
      <c r="L214" s="529"/>
      <c r="M214" s="529"/>
      <c r="N214" s="139"/>
      <c r="O214" s="308"/>
      <c r="P214" s="308"/>
      <c r="Q214" s="308"/>
      <c r="R214" s="308"/>
      <c r="S214" s="308"/>
      <c r="T214" s="308">
        <f t="shared" si="35"/>
        <v>0</v>
      </c>
      <c r="U214" s="308">
        <f t="shared" si="39"/>
        <v>0</v>
      </c>
      <c r="V214" s="308"/>
      <c r="W214" s="308"/>
      <c r="X214" s="308"/>
      <c r="Y214" s="308"/>
      <c r="Z214" s="308"/>
      <c r="AA214" s="308"/>
      <c r="AB214" s="308"/>
      <c r="AC214" s="200"/>
      <c r="AD214" s="139"/>
      <c r="AE214" s="162"/>
      <c r="AF214" s="139"/>
      <c r="AG214" s="162"/>
      <c r="AH214" s="122"/>
      <c r="AI214" s="122"/>
      <c r="AJ214" s="122"/>
      <c r="AK214" s="122"/>
      <c r="AL214" s="164">
        <f t="shared" si="40"/>
        <v>0</v>
      </c>
      <c r="AM214" s="122"/>
      <c r="AN214" s="122"/>
      <c r="AO214" s="147"/>
      <c r="AP214" s="158"/>
      <c r="AQ214" s="310">
        <f t="shared" si="36"/>
        <v>0</v>
      </c>
      <c r="AR214" s="196" t="str">
        <f>IFERROR(IF(OR(AP214=338,AP214=340,AP214=341,AP214=342,AP214="342A",AP214="342B"),PorcenRet(AP214,AT214,AU214),INDEX(PORCENTAJEBUSCAR,MATCH(AP214,CódigoRET,0),4)*1),"")</f>
        <v/>
      </c>
      <c r="AS214" s="149">
        <f t="shared" si="37"/>
        <v>0</v>
      </c>
      <c r="AT214" s="148"/>
      <c r="AU214" s="149"/>
      <c r="AV214" s="191"/>
      <c r="AW214" s="183"/>
      <c r="AX214" s="162"/>
      <c r="AY214" s="150"/>
      <c r="AZ214" s="150"/>
      <c r="BA214" s="139"/>
      <c r="BB214" s="139"/>
      <c r="BC214" s="530"/>
      <c r="BD214" s="151"/>
      <c r="BE214" s="147"/>
      <c r="BF214" s="196">
        <f t="shared" si="41"/>
        <v>0</v>
      </c>
      <c r="BG214" s="149">
        <f t="shared" si="42"/>
        <v>0</v>
      </c>
      <c r="BH214" s="148"/>
      <c r="BI214" s="149"/>
      <c r="BJ214" s="123"/>
      <c r="BK214" s="123"/>
      <c r="BL214" s="123"/>
      <c r="BM214" s="122"/>
      <c r="BN214" s="152"/>
      <c r="BO214" s="201">
        <f t="shared" si="43"/>
        <v>0</v>
      </c>
      <c r="BP214" s="158"/>
      <c r="BQ214" s="159"/>
      <c r="BR214" s="196"/>
      <c r="BS214" s="149"/>
      <c r="BT214" s="148"/>
      <c r="BU214" s="149"/>
      <c r="BV214" s="160"/>
      <c r="BW214" s="161"/>
      <c r="BX214" s="196"/>
      <c r="BY214" s="149"/>
      <c r="BZ214" s="148"/>
      <c r="CA214" s="149"/>
      <c r="CB214" s="149"/>
      <c r="CC214" s="149"/>
      <c r="CD214" s="149"/>
    </row>
    <row r="215" spans="1:82" ht="18.5" x14ac:dyDescent="0.45">
      <c r="A215" s="145"/>
      <c r="B215" s="162"/>
      <c r="C215" s="122"/>
      <c r="D215" s="96" t="str">
        <f t="shared" si="38"/>
        <v/>
      </c>
      <c r="E215" s="506"/>
      <c r="F215" s="146"/>
      <c r="G215" s="146"/>
      <c r="H215" s="130"/>
      <c r="I215" s="296"/>
      <c r="J215" s="181"/>
      <c r="K215" s="217"/>
      <c r="L215" s="529"/>
      <c r="M215" s="529"/>
      <c r="N215" s="139"/>
      <c r="O215" s="308"/>
      <c r="P215" s="308"/>
      <c r="Q215" s="308"/>
      <c r="R215" s="308"/>
      <c r="S215" s="308"/>
      <c r="T215" s="308">
        <f t="shared" si="35"/>
        <v>0</v>
      </c>
      <c r="U215" s="308">
        <f t="shared" si="39"/>
        <v>0</v>
      </c>
      <c r="V215" s="308"/>
      <c r="W215" s="308"/>
      <c r="X215" s="308"/>
      <c r="Y215" s="308"/>
      <c r="Z215" s="308"/>
      <c r="AA215" s="308"/>
      <c r="AB215" s="308"/>
      <c r="AC215" s="200"/>
      <c r="AD215" s="139"/>
      <c r="AE215" s="162"/>
      <c r="AF215" s="139"/>
      <c r="AG215" s="162"/>
      <c r="AH215" s="122"/>
      <c r="AI215" s="122"/>
      <c r="AJ215" s="122"/>
      <c r="AK215" s="122"/>
      <c r="AL215" s="164">
        <f t="shared" si="40"/>
        <v>0</v>
      </c>
      <c r="AM215" s="122"/>
      <c r="AN215" s="122"/>
      <c r="AO215" s="147"/>
      <c r="AP215" s="158"/>
      <c r="AQ215" s="310">
        <f t="shared" si="36"/>
        <v>0</v>
      </c>
      <c r="AR215" s="196" t="str">
        <f>IFERROR(IF(OR(AP215=338,AP215=340,AP215=341,AP215=342,AP215="342A",AP215="342B"),PorcenRet(AP215,AT215,AU215),INDEX(PORCENTAJEBUSCAR,MATCH(AP215,CódigoRET,0),4)*1),"")</f>
        <v/>
      </c>
      <c r="AS215" s="149">
        <f t="shared" si="37"/>
        <v>0</v>
      </c>
      <c r="AT215" s="148"/>
      <c r="AU215" s="149"/>
      <c r="AV215" s="191"/>
      <c r="AW215" s="183"/>
      <c r="AX215" s="162"/>
      <c r="AY215" s="150"/>
      <c r="AZ215" s="150"/>
      <c r="BA215" s="139"/>
      <c r="BB215" s="139"/>
      <c r="BC215" s="530"/>
      <c r="BD215" s="151"/>
      <c r="BE215" s="147"/>
      <c r="BF215" s="196">
        <f t="shared" si="41"/>
        <v>0</v>
      </c>
      <c r="BG215" s="149">
        <f t="shared" si="42"/>
        <v>0</v>
      </c>
      <c r="BH215" s="148"/>
      <c r="BI215" s="149"/>
      <c r="BJ215" s="123"/>
      <c r="BK215" s="123"/>
      <c r="BL215" s="123"/>
      <c r="BM215" s="122"/>
      <c r="BN215" s="152"/>
      <c r="BO215" s="201">
        <f t="shared" si="43"/>
        <v>0</v>
      </c>
      <c r="BP215" s="158"/>
      <c r="BQ215" s="159"/>
      <c r="BR215" s="196"/>
      <c r="BS215" s="149"/>
      <c r="BT215" s="148"/>
      <c r="BU215" s="149"/>
      <c r="BV215" s="160"/>
      <c r="BW215" s="161"/>
      <c r="BX215" s="196"/>
      <c r="BY215" s="149"/>
      <c r="BZ215" s="148"/>
      <c r="CA215" s="149"/>
      <c r="CB215" s="149"/>
      <c r="CC215" s="149"/>
      <c r="CD215" s="149"/>
    </row>
    <row r="216" spans="1:82" ht="18.5" x14ac:dyDescent="0.45">
      <c r="A216" s="145"/>
      <c r="B216" s="162"/>
      <c r="C216" s="122"/>
      <c r="D216" s="96" t="str">
        <f t="shared" si="38"/>
        <v/>
      </c>
      <c r="E216" s="506"/>
      <c r="F216" s="146"/>
      <c r="G216" s="146"/>
      <c r="H216" s="130"/>
      <c r="I216" s="296"/>
      <c r="J216" s="181"/>
      <c r="K216" s="217"/>
      <c r="L216" s="529"/>
      <c r="M216" s="529"/>
      <c r="N216" s="139"/>
      <c r="O216" s="308"/>
      <c r="P216" s="308"/>
      <c r="Q216" s="308"/>
      <c r="R216" s="308"/>
      <c r="S216" s="308"/>
      <c r="T216" s="308">
        <f t="shared" si="35"/>
        <v>0</v>
      </c>
      <c r="U216" s="308">
        <f t="shared" si="39"/>
        <v>0</v>
      </c>
      <c r="V216" s="308"/>
      <c r="W216" s="308"/>
      <c r="X216" s="308"/>
      <c r="Y216" s="308"/>
      <c r="Z216" s="308"/>
      <c r="AA216" s="308"/>
      <c r="AB216" s="308"/>
      <c r="AC216" s="200"/>
      <c r="AD216" s="139"/>
      <c r="AE216" s="162"/>
      <c r="AF216" s="139"/>
      <c r="AG216" s="162"/>
      <c r="AH216" s="122"/>
      <c r="AI216" s="122"/>
      <c r="AJ216" s="122"/>
      <c r="AK216" s="122"/>
      <c r="AL216" s="164">
        <f t="shared" si="40"/>
        <v>0</v>
      </c>
      <c r="AM216" s="122"/>
      <c r="AN216" s="122"/>
      <c r="AO216" s="147"/>
      <c r="AP216" s="158"/>
      <c r="AQ216" s="310">
        <f t="shared" si="36"/>
        <v>0</v>
      </c>
      <c r="AR216" s="196" t="str">
        <f>IFERROR(IF(OR(AP216=338,AP216=340,AP216=341,AP216=342,AP216="342A",AP216="342B"),PorcenRet(AP216,AT216,AU216),INDEX(PORCENTAJEBUSCAR,MATCH(AP216,CódigoRET,0),4)*1),"")</f>
        <v/>
      </c>
      <c r="AS216" s="149">
        <f t="shared" si="37"/>
        <v>0</v>
      </c>
      <c r="AT216" s="148"/>
      <c r="AU216" s="149"/>
      <c r="AV216" s="191"/>
      <c r="AW216" s="183"/>
      <c r="AX216" s="162"/>
      <c r="AY216" s="150"/>
      <c r="AZ216" s="150"/>
      <c r="BA216" s="139"/>
      <c r="BB216" s="139"/>
      <c r="BC216" s="530"/>
      <c r="BD216" s="151"/>
      <c r="BE216" s="147"/>
      <c r="BF216" s="196">
        <f t="shared" si="41"/>
        <v>0</v>
      </c>
      <c r="BG216" s="149">
        <f t="shared" si="42"/>
        <v>0</v>
      </c>
      <c r="BH216" s="148"/>
      <c r="BI216" s="149"/>
      <c r="BJ216" s="123"/>
      <c r="BK216" s="123"/>
      <c r="BL216" s="123"/>
      <c r="BM216" s="122"/>
      <c r="BN216" s="152"/>
      <c r="BO216" s="201">
        <f t="shared" si="43"/>
        <v>0</v>
      </c>
      <c r="BP216" s="158"/>
      <c r="BQ216" s="159"/>
      <c r="BR216" s="196"/>
      <c r="BS216" s="149"/>
      <c r="BT216" s="148"/>
      <c r="BU216" s="149"/>
      <c r="BV216" s="160"/>
      <c r="BW216" s="161"/>
      <c r="BX216" s="196"/>
      <c r="BY216" s="149"/>
      <c r="BZ216" s="148"/>
      <c r="CA216" s="149"/>
      <c r="CB216" s="149"/>
      <c r="CC216" s="149"/>
      <c r="CD216" s="149"/>
    </row>
    <row r="217" spans="1:82" ht="18.5" x14ac:dyDescent="0.45">
      <c r="A217" s="145"/>
      <c r="B217" s="162"/>
      <c r="C217" s="122"/>
      <c r="D217" s="96" t="str">
        <f t="shared" si="38"/>
        <v/>
      </c>
      <c r="E217" s="506"/>
      <c r="F217" s="146"/>
      <c r="G217" s="146"/>
      <c r="H217" s="130"/>
      <c r="I217" s="296"/>
      <c r="J217" s="181"/>
      <c r="K217" s="217"/>
      <c r="L217" s="529"/>
      <c r="M217" s="529"/>
      <c r="N217" s="139"/>
      <c r="O217" s="308"/>
      <c r="P217" s="308"/>
      <c r="Q217" s="308"/>
      <c r="R217" s="308"/>
      <c r="S217" s="308"/>
      <c r="T217" s="308">
        <f t="shared" si="35"/>
        <v>0</v>
      </c>
      <c r="U217" s="308">
        <f t="shared" si="39"/>
        <v>0</v>
      </c>
      <c r="V217" s="308"/>
      <c r="W217" s="308"/>
      <c r="X217" s="308"/>
      <c r="Y217" s="308"/>
      <c r="Z217" s="308"/>
      <c r="AA217" s="308"/>
      <c r="AB217" s="308"/>
      <c r="AC217" s="200"/>
      <c r="AD217" s="139"/>
      <c r="AE217" s="162"/>
      <c r="AF217" s="139"/>
      <c r="AG217" s="162"/>
      <c r="AH217" s="122"/>
      <c r="AI217" s="122"/>
      <c r="AJ217" s="122"/>
      <c r="AK217" s="122"/>
      <c r="AL217" s="164">
        <f t="shared" si="40"/>
        <v>0</v>
      </c>
      <c r="AM217" s="122"/>
      <c r="AN217" s="122"/>
      <c r="AO217" s="147"/>
      <c r="AP217" s="158"/>
      <c r="AQ217" s="310">
        <f t="shared" si="36"/>
        <v>0</v>
      </c>
      <c r="AR217" s="196" t="str">
        <f>IFERROR(IF(OR(AP217=338,AP217=340,AP217=341,AP217=342,AP217="342A",AP217="342B"),PorcenRet(AP217,AT217,AU217),INDEX(PORCENTAJEBUSCAR,MATCH(AP217,CódigoRET,0),4)*1),"")</f>
        <v/>
      </c>
      <c r="AS217" s="149">
        <f t="shared" si="37"/>
        <v>0</v>
      </c>
      <c r="AT217" s="148"/>
      <c r="AU217" s="149"/>
      <c r="AV217" s="191"/>
      <c r="AW217" s="183"/>
      <c r="AX217" s="162"/>
      <c r="AY217" s="150"/>
      <c r="AZ217" s="150"/>
      <c r="BA217" s="139"/>
      <c r="BB217" s="139"/>
      <c r="BC217" s="530"/>
      <c r="BD217" s="151"/>
      <c r="BE217" s="147"/>
      <c r="BF217" s="196">
        <f t="shared" si="41"/>
        <v>0</v>
      </c>
      <c r="BG217" s="149">
        <f t="shared" si="42"/>
        <v>0</v>
      </c>
      <c r="BH217" s="148"/>
      <c r="BI217" s="149"/>
      <c r="BJ217" s="123"/>
      <c r="BK217" s="123"/>
      <c r="BL217" s="123"/>
      <c r="BM217" s="122"/>
      <c r="BN217" s="152"/>
      <c r="BO217" s="201">
        <f t="shared" si="43"/>
        <v>0</v>
      </c>
      <c r="BP217" s="158"/>
      <c r="BQ217" s="159"/>
      <c r="BR217" s="196"/>
      <c r="BS217" s="149"/>
      <c r="BT217" s="148"/>
      <c r="BU217" s="149"/>
      <c r="BV217" s="160"/>
      <c r="BW217" s="161"/>
      <c r="BX217" s="196"/>
      <c r="BY217" s="149"/>
      <c r="BZ217" s="148"/>
      <c r="CA217" s="149"/>
      <c r="CB217" s="149"/>
      <c r="CC217" s="149"/>
      <c r="CD217" s="149"/>
    </row>
    <row r="218" spans="1:82" ht="18.5" x14ac:dyDescent="0.45">
      <c r="A218" s="145"/>
      <c r="B218" s="162"/>
      <c r="C218" s="122"/>
      <c r="D218" s="96" t="str">
        <f t="shared" si="38"/>
        <v/>
      </c>
      <c r="E218" s="506"/>
      <c r="F218" s="146"/>
      <c r="G218" s="146"/>
      <c r="H218" s="130"/>
      <c r="I218" s="296"/>
      <c r="J218" s="181"/>
      <c r="K218" s="217"/>
      <c r="L218" s="529"/>
      <c r="M218" s="529"/>
      <c r="N218" s="139"/>
      <c r="O218" s="308"/>
      <c r="P218" s="308"/>
      <c r="Q218" s="308"/>
      <c r="R218" s="308"/>
      <c r="S218" s="308"/>
      <c r="T218" s="308">
        <f t="shared" si="35"/>
        <v>0</v>
      </c>
      <c r="U218" s="308">
        <f t="shared" si="39"/>
        <v>0</v>
      </c>
      <c r="V218" s="308"/>
      <c r="W218" s="308"/>
      <c r="X218" s="308"/>
      <c r="Y218" s="308"/>
      <c r="Z218" s="308"/>
      <c r="AA218" s="308"/>
      <c r="AB218" s="308"/>
      <c r="AC218" s="200"/>
      <c r="AD218" s="139"/>
      <c r="AE218" s="162"/>
      <c r="AF218" s="139"/>
      <c r="AG218" s="162"/>
      <c r="AH218" s="122"/>
      <c r="AI218" s="122"/>
      <c r="AJ218" s="122"/>
      <c r="AK218" s="122"/>
      <c r="AL218" s="164">
        <f t="shared" si="40"/>
        <v>0</v>
      </c>
      <c r="AM218" s="122"/>
      <c r="AN218" s="122"/>
      <c r="AO218" s="147"/>
      <c r="AP218" s="158"/>
      <c r="AQ218" s="310">
        <f t="shared" si="36"/>
        <v>0</v>
      </c>
      <c r="AR218" s="196" t="str">
        <f>IFERROR(IF(OR(AP218=338,AP218=340,AP218=341,AP218=342,AP218="342A",AP218="342B"),PorcenRet(AP218,AT218,AU218),INDEX(PORCENTAJEBUSCAR,MATCH(AP218,CódigoRET,0),4)*1),"")</f>
        <v/>
      </c>
      <c r="AS218" s="149">
        <f t="shared" si="37"/>
        <v>0</v>
      </c>
      <c r="AT218" s="148"/>
      <c r="AU218" s="149"/>
      <c r="AV218" s="191"/>
      <c r="AW218" s="183"/>
      <c r="AX218" s="162"/>
      <c r="AY218" s="150"/>
      <c r="AZ218" s="150"/>
      <c r="BA218" s="139"/>
      <c r="BB218" s="139"/>
      <c r="BC218" s="530"/>
      <c r="BD218" s="151"/>
      <c r="BE218" s="147"/>
      <c r="BF218" s="196">
        <f t="shared" si="41"/>
        <v>0</v>
      </c>
      <c r="BG218" s="149">
        <f t="shared" si="42"/>
        <v>0</v>
      </c>
      <c r="BH218" s="148"/>
      <c r="BI218" s="149"/>
      <c r="BJ218" s="123"/>
      <c r="BK218" s="123"/>
      <c r="BL218" s="123"/>
      <c r="BM218" s="122"/>
      <c r="BN218" s="152"/>
      <c r="BO218" s="201">
        <f t="shared" si="43"/>
        <v>0</v>
      </c>
      <c r="BP218" s="158"/>
      <c r="BQ218" s="159"/>
      <c r="BR218" s="196"/>
      <c r="BS218" s="149"/>
      <c r="BT218" s="148"/>
      <c r="BU218" s="149"/>
      <c r="BV218" s="160"/>
      <c r="BW218" s="161"/>
      <c r="BX218" s="196"/>
      <c r="BY218" s="149"/>
      <c r="BZ218" s="148"/>
      <c r="CA218" s="149"/>
      <c r="CB218" s="149"/>
      <c r="CC218" s="149"/>
      <c r="CD218" s="149"/>
    </row>
    <row r="219" spans="1:82" ht="18.5" x14ac:dyDescent="0.45">
      <c r="A219" s="145"/>
      <c r="B219" s="162"/>
      <c r="C219" s="122"/>
      <c r="D219" s="96" t="str">
        <f t="shared" si="38"/>
        <v/>
      </c>
      <c r="E219" s="506"/>
      <c r="F219" s="146"/>
      <c r="G219" s="146"/>
      <c r="H219" s="130"/>
      <c r="I219" s="296"/>
      <c r="J219" s="181"/>
      <c r="K219" s="217"/>
      <c r="L219" s="529"/>
      <c r="M219" s="529"/>
      <c r="N219" s="139"/>
      <c r="O219" s="308"/>
      <c r="P219" s="308"/>
      <c r="Q219" s="308"/>
      <c r="R219" s="308"/>
      <c r="S219" s="308"/>
      <c r="T219" s="308">
        <f t="shared" si="35"/>
        <v>0</v>
      </c>
      <c r="U219" s="308">
        <f t="shared" si="39"/>
        <v>0</v>
      </c>
      <c r="V219" s="308"/>
      <c r="W219" s="308"/>
      <c r="X219" s="308"/>
      <c r="Y219" s="308"/>
      <c r="Z219" s="308"/>
      <c r="AA219" s="308"/>
      <c r="AB219" s="308"/>
      <c r="AC219" s="200"/>
      <c r="AD219" s="139"/>
      <c r="AE219" s="162"/>
      <c r="AF219" s="139"/>
      <c r="AG219" s="162"/>
      <c r="AH219" s="122"/>
      <c r="AI219" s="122"/>
      <c r="AJ219" s="122"/>
      <c r="AK219" s="122"/>
      <c r="AL219" s="164">
        <f t="shared" si="40"/>
        <v>0</v>
      </c>
      <c r="AM219" s="122"/>
      <c r="AN219" s="122"/>
      <c r="AO219" s="147"/>
      <c r="AP219" s="158"/>
      <c r="AQ219" s="310">
        <f t="shared" si="36"/>
        <v>0</v>
      </c>
      <c r="AR219" s="196" t="str">
        <f>IFERROR(IF(OR(AP219=338,AP219=340,AP219=341,AP219=342,AP219="342A",AP219="342B"),PorcenRet(AP219,AT219,AU219),INDEX(PORCENTAJEBUSCAR,MATCH(AP219,CódigoRET,0),4)*1),"")</f>
        <v/>
      </c>
      <c r="AS219" s="149">
        <f t="shared" si="37"/>
        <v>0</v>
      </c>
      <c r="AT219" s="148"/>
      <c r="AU219" s="149"/>
      <c r="AV219" s="191"/>
      <c r="AW219" s="183"/>
      <c r="AX219" s="162"/>
      <c r="AY219" s="150"/>
      <c r="AZ219" s="150"/>
      <c r="BA219" s="139"/>
      <c r="BB219" s="139"/>
      <c r="BC219" s="530"/>
      <c r="BD219" s="151"/>
      <c r="BE219" s="147"/>
      <c r="BF219" s="196">
        <f t="shared" si="41"/>
        <v>0</v>
      </c>
      <c r="BG219" s="149">
        <f t="shared" si="42"/>
        <v>0</v>
      </c>
      <c r="BH219" s="148"/>
      <c r="BI219" s="149"/>
      <c r="BJ219" s="123"/>
      <c r="BK219" s="123"/>
      <c r="BL219" s="123"/>
      <c r="BM219" s="122"/>
      <c r="BN219" s="152"/>
      <c r="BO219" s="201">
        <f t="shared" si="43"/>
        <v>0</v>
      </c>
      <c r="BP219" s="158"/>
      <c r="BQ219" s="159"/>
      <c r="BR219" s="196"/>
      <c r="BS219" s="149"/>
      <c r="BT219" s="148"/>
      <c r="BU219" s="149"/>
      <c r="BV219" s="160"/>
      <c r="BW219" s="161"/>
      <c r="BX219" s="196"/>
      <c r="BY219" s="149"/>
      <c r="BZ219" s="148"/>
      <c r="CA219" s="149"/>
      <c r="CB219" s="149"/>
      <c r="CC219" s="149"/>
      <c r="CD219" s="149"/>
    </row>
    <row r="220" spans="1:82" ht="18.5" x14ac:dyDescent="0.45">
      <c r="A220" s="145"/>
      <c r="B220" s="162"/>
      <c r="C220" s="122"/>
      <c r="D220" s="96" t="str">
        <f t="shared" si="38"/>
        <v/>
      </c>
      <c r="E220" s="506"/>
      <c r="F220" s="146"/>
      <c r="G220" s="146"/>
      <c r="H220" s="130"/>
      <c r="I220" s="296"/>
      <c r="J220" s="181"/>
      <c r="K220" s="217"/>
      <c r="L220" s="529"/>
      <c r="M220" s="529"/>
      <c r="N220" s="139"/>
      <c r="O220" s="308"/>
      <c r="P220" s="308"/>
      <c r="Q220" s="308"/>
      <c r="R220" s="308"/>
      <c r="S220" s="308"/>
      <c r="T220" s="308">
        <f t="shared" si="35"/>
        <v>0</v>
      </c>
      <c r="U220" s="308">
        <f t="shared" si="39"/>
        <v>0</v>
      </c>
      <c r="V220" s="308"/>
      <c r="W220" s="308"/>
      <c r="X220" s="308"/>
      <c r="Y220" s="308"/>
      <c r="Z220" s="308"/>
      <c r="AA220" s="308"/>
      <c r="AB220" s="308"/>
      <c r="AC220" s="200"/>
      <c r="AD220" s="139"/>
      <c r="AE220" s="162"/>
      <c r="AF220" s="139"/>
      <c r="AG220" s="162"/>
      <c r="AH220" s="122"/>
      <c r="AI220" s="122"/>
      <c r="AJ220" s="122"/>
      <c r="AK220" s="122"/>
      <c r="AL220" s="164">
        <f t="shared" si="40"/>
        <v>0</v>
      </c>
      <c r="AM220" s="122"/>
      <c r="AN220" s="122"/>
      <c r="AO220" s="147"/>
      <c r="AP220" s="158"/>
      <c r="AQ220" s="310">
        <f t="shared" si="36"/>
        <v>0</v>
      </c>
      <c r="AR220" s="196" t="str">
        <f>IFERROR(IF(OR(AP220=338,AP220=340,AP220=341,AP220=342,AP220="342A",AP220="342B"),PorcenRet(AP220,AT220,AU220),INDEX(PORCENTAJEBUSCAR,MATCH(AP220,CódigoRET,0),4)*1),"")</f>
        <v/>
      </c>
      <c r="AS220" s="149">
        <f t="shared" si="37"/>
        <v>0</v>
      </c>
      <c r="AT220" s="148"/>
      <c r="AU220" s="149"/>
      <c r="AV220" s="191"/>
      <c r="AW220" s="183"/>
      <c r="AX220" s="162"/>
      <c r="AY220" s="150"/>
      <c r="AZ220" s="150"/>
      <c r="BA220" s="139"/>
      <c r="BB220" s="139"/>
      <c r="BC220" s="530"/>
      <c r="BD220" s="151"/>
      <c r="BE220" s="147"/>
      <c r="BF220" s="196">
        <f t="shared" si="41"/>
        <v>0</v>
      </c>
      <c r="BG220" s="149">
        <f t="shared" si="42"/>
        <v>0</v>
      </c>
      <c r="BH220" s="148"/>
      <c r="BI220" s="149"/>
      <c r="BJ220" s="123"/>
      <c r="BK220" s="123"/>
      <c r="BL220" s="123"/>
      <c r="BM220" s="122"/>
      <c r="BN220" s="152"/>
      <c r="BO220" s="201">
        <f t="shared" si="43"/>
        <v>0</v>
      </c>
      <c r="BP220" s="158"/>
      <c r="BQ220" s="159"/>
      <c r="BR220" s="196"/>
      <c r="BS220" s="149"/>
      <c r="BT220" s="148"/>
      <c r="BU220" s="149"/>
      <c r="BV220" s="160"/>
      <c r="BW220" s="161"/>
      <c r="BX220" s="196"/>
      <c r="BY220" s="149"/>
      <c r="BZ220" s="148"/>
      <c r="CA220" s="149"/>
      <c r="CB220" s="149"/>
      <c r="CC220" s="149"/>
      <c r="CD220" s="149"/>
    </row>
    <row r="221" spans="1:82" ht="18.5" x14ac:dyDescent="0.45">
      <c r="A221" s="145"/>
      <c r="B221" s="162"/>
      <c r="C221" s="122"/>
      <c r="D221" s="96" t="str">
        <f t="shared" si="38"/>
        <v/>
      </c>
      <c r="E221" s="506"/>
      <c r="F221" s="146"/>
      <c r="G221" s="146"/>
      <c r="H221" s="130"/>
      <c r="I221" s="296"/>
      <c r="J221" s="181"/>
      <c r="K221" s="217"/>
      <c r="L221" s="529"/>
      <c r="M221" s="529"/>
      <c r="N221" s="139"/>
      <c r="O221" s="308"/>
      <c r="P221" s="308"/>
      <c r="Q221" s="308"/>
      <c r="R221" s="308"/>
      <c r="S221" s="308"/>
      <c r="T221" s="308">
        <f t="shared" si="35"/>
        <v>0</v>
      </c>
      <c r="U221" s="308">
        <f t="shared" si="39"/>
        <v>0</v>
      </c>
      <c r="V221" s="308"/>
      <c r="W221" s="308"/>
      <c r="X221" s="308"/>
      <c r="Y221" s="308"/>
      <c r="Z221" s="308"/>
      <c r="AA221" s="308"/>
      <c r="AB221" s="308"/>
      <c r="AC221" s="200"/>
      <c r="AD221" s="139"/>
      <c r="AE221" s="162"/>
      <c r="AF221" s="139"/>
      <c r="AG221" s="162"/>
      <c r="AH221" s="122"/>
      <c r="AI221" s="122"/>
      <c r="AJ221" s="122"/>
      <c r="AK221" s="122"/>
      <c r="AL221" s="164">
        <f t="shared" si="40"/>
        <v>0</v>
      </c>
      <c r="AM221" s="122"/>
      <c r="AN221" s="122"/>
      <c r="AO221" s="147"/>
      <c r="AP221" s="158"/>
      <c r="AQ221" s="310">
        <f t="shared" si="36"/>
        <v>0</v>
      </c>
      <c r="AR221" s="196" t="str">
        <f>IFERROR(IF(OR(AP221=338,AP221=340,AP221=341,AP221=342,AP221="342A",AP221="342B"),PorcenRet(AP221,AT221,AU221),INDEX(PORCENTAJEBUSCAR,MATCH(AP221,CódigoRET,0),4)*1),"")</f>
        <v/>
      </c>
      <c r="AS221" s="149">
        <f t="shared" si="37"/>
        <v>0</v>
      </c>
      <c r="AT221" s="148"/>
      <c r="AU221" s="149"/>
      <c r="AV221" s="191"/>
      <c r="AW221" s="183"/>
      <c r="AX221" s="162"/>
      <c r="AY221" s="150"/>
      <c r="AZ221" s="150"/>
      <c r="BA221" s="139"/>
      <c r="BB221" s="139"/>
      <c r="BC221" s="530"/>
      <c r="BD221" s="151"/>
      <c r="BE221" s="147"/>
      <c r="BF221" s="196">
        <f t="shared" si="41"/>
        <v>0</v>
      </c>
      <c r="BG221" s="149">
        <f t="shared" si="42"/>
        <v>0</v>
      </c>
      <c r="BH221" s="148"/>
      <c r="BI221" s="149"/>
      <c r="BJ221" s="123"/>
      <c r="BK221" s="123"/>
      <c r="BL221" s="123"/>
      <c r="BM221" s="122"/>
      <c r="BN221" s="152"/>
      <c r="BO221" s="201">
        <f t="shared" si="43"/>
        <v>0</v>
      </c>
      <c r="BP221" s="158"/>
      <c r="BQ221" s="159"/>
      <c r="BR221" s="196"/>
      <c r="BS221" s="149"/>
      <c r="BT221" s="148"/>
      <c r="BU221" s="149"/>
      <c r="BV221" s="160"/>
      <c r="BW221" s="161"/>
      <c r="BX221" s="196"/>
      <c r="BY221" s="149"/>
      <c r="BZ221" s="148"/>
      <c r="CA221" s="149"/>
      <c r="CB221" s="149"/>
      <c r="CC221" s="149"/>
      <c r="CD221" s="149"/>
    </row>
    <row r="222" spans="1:82" ht="18.5" x14ac:dyDescent="0.45">
      <c r="A222" s="145"/>
      <c r="B222" s="162"/>
      <c r="C222" s="122"/>
      <c r="D222" s="96" t="str">
        <f t="shared" si="38"/>
        <v/>
      </c>
      <c r="E222" s="506"/>
      <c r="F222" s="146"/>
      <c r="G222" s="146"/>
      <c r="H222" s="130"/>
      <c r="I222" s="296"/>
      <c r="J222" s="181"/>
      <c r="K222" s="217"/>
      <c r="L222" s="529"/>
      <c r="M222" s="529"/>
      <c r="N222" s="139"/>
      <c r="O222" s="308"/>
      <c r="P222" s="308"/>
      <c r="Q222" s="308"/>
      <c r="R222" s="308"/>
      <c r="S222" s="308"/>
      <c r="T222" s="308">
        <f t="shared" si="35"/>
        <v>0</v>
      </c>
      <c r="U222" s="308">
        <f t="shared" si="39"/>
        <v>0</v>
      </c>
      <c r="V222" s="308"/>
      <c r="W222" s="308"/>
      <c r="X222" s="308"/>
      <c r="Y222" s="308"/>
      <c r="Z222" s="308"/>
      <c r="AA222" s="308"/>
      <c r="AB222" s="308"/>
      <c r="AC222" s="200"/>
      <c r="AD222" s="139"/>
      <c r="AE222" s="162"/>
      <c r="AF222" s="139"/>
      <c r="AG222" s="162"/>
      <c r="AH222" s="122"/>
      <c r="AI222" s="122"/>
      <c r="AJ222" s="122"/>
      <c r="AK222" s="122"/>
      <c r="AL222" s="164">
        <f t="shared" si="40"/>
        <v>0</v>
      </c>
      <c r="AM222" s="122"/>
      <c r="AN222" s="122"/>
      <c r="AO222" s="147"/>
      <c r="AP222" s="158"/>
      <c r="AQ222" s="310">
        <f t="shared" si="36"/>
        <v>0</v>
      </c>
      <c r="AR222" s="196" t="str">
        <f>IFERROR(IF(OR(AP222=338,AP222=340,AP222=341,AP222=342,AP222="342A",AP222="342B"),PorcenRet(AP222,AT222,AU222),INDEX(PORCENTAJEBUSCAR,MATCH(AP222,CódigoRET,0),4)*1),"")</f>
        <v/>
      </c>
      <c r="AS222" s="149">
        <f t="shared" si="37"/>
        <v>0</v>
      </c>
      <c r="AT222" s="148"/>
      <c r="AU222" s="149"/>
      <c r="AV222" s="191"/>
      <c r="AW222" s="183"/>
      <c r="AX222" s="162"/>
      <c r="AY222" s="150"/>
      <c r="AZ222" s="150"/>
      <c r="BA222" s="139"/>
      <c r="BB222" s="139"/>
      <c r="BC222" s="530"/>
      <c r="BD222" s="151"/>
      <c r="BE222" s="147"/>
      <c r="BF222" s="196">
        <f t="shared" si="41"/>
        <v>0</v>
      </c>
      <c r="BG222" s="149">
        <f t="shared" si="42"/>
        <v>0</v>
      </c>
      <c r="BH222" s="148"/>
      <c r="BI222" s="149"/>
      <c r="BJ222" s="123"/>
      <c r="BK222" s="123"/>
      <c r="BL222" s="123"/>
      <c r="BM222" s="122"/>
      <c r="BN222" s="152"/>
      <c r="BO222" s="201">
        <f t="shared" si="43"/>
        <v>0</v>
      </c>
      <c r="BP222" s="158"/>
      <c r="BQ222" s="159"/>
      <c r="BR222" s="196"/>
      <c r="BS222" s="149"/>
      <c r="BT222" s="148"/>
      <c r="BU222" s="149"/>
      <c r="BV222" s="160"/>
      <c r="BW222" s="161"/>
      <c r="BX222" s="196"/>
      <c r="BY222" s="149"/>
      <c r="BZ222" s="148"/>
      <c r="CA222" s="149"/>
      <c r="CB222" s="149"/>
      <c r="CC222" s="149"/>
      <c r="CD222" s="149"/>
    </row>
    <row r="223" spans="1:82" ht="18.5" x14ac:dyDescent="0.45">
      <c r="A223" s="145"/>
      <c r="B223" s="162"/>
      <c r="C223" s="122"/>
      <c r="D223" s="96" t="str">
        <f t="shared" si="38"/>
        <v/>
      </c>
      <c r="E223" s="506"/>
      <c r="F223" s="146"/>
      <c r="G223" s="146"/>
      <c r="H223" s="130"/>
      <c r="I223" s="296"/>
      <c r="J223" s="181"/>
      <c r="K223" s="217"/>
      <c r="L223" s="529"/>
      <c r="M223" s="529"/>
      <c r="N223" s="139"/>
      <c r="O223" s="308"/>
      <c r="P223" s="308"/>
      <c r="Q223" s="308"/>
      <c r="R223" s="308"/>
      <c r="S223" s="308"/>
      <c r="T223" s="308">
        <f t="shared" si="35"/>
        <v>0</v>
      </c>
      <c r="U223" s="308">
        <f t="shared" si="39"/>
        <v>0</v>
      </c>
      <c r="V223" s="308"/>
      <c r="W223" s="308"/>
      <c r="X223" s="308"/>
      <c r="Y223" s="308"/>
      <c r="Z223" s="308"/>
      <c r="AA223" s="308"/>
      <c r="AB223" s="308"/>
      <c r="AC223" s="200"/>
      <c r="AD223" s="139"/>
      <c r="AE223" s="162"/>
      <c r="AF223" s="139"/>
      <c r="AG223" s="162"/>
      <c r="AH223" s="122"/>
      <c r="AI223" s="122"/>
      <c r="AJ223" s="122"/>
      <c r="AK223" s="122"/>
      <c r="AL223" s="164">
        <f t="shared" si="40"/>
        <v>0</v>
      </c>
      <c r="AM223" s="122"/>
      <c r="AN223" s="122"/>
      <c r="AO223" s="147"/>
      <c r="AP223" s="158"/>
      <c r="AQ223" s="310">
        <f t="shared" si="36"/>
        <v>0</v>
      </c>
      <c r="AR223" s="196" t="str">
        <f>IFERROR(IF(OR(AP223=338,AP223=340,AP223=341,AP223=342,AP223="342A",AP223="342B"),PorcenRet(AP223,AT223,AU223),INDEX(PORCENTAJEBUSCAR,MATCH(AP223,CódigoRET,0),4)*1),"")</f>
        <v/>
      </c>
      <c r="AS223" s="149">
        <f t="shared" si="37"/>
        <v>0</v>
      </c>
      <c r="AT223" s="148"/>
      <c r="AU223" s="149"/>
      <c r="AV223" s="191"/>
      <c r="AW223" s="183"/>
      <c r="AX223" s="162"/>
      <c r="AY223" s="150"/>
      <c r="AZ223" s="150"/>
      <c r="BA223" s="139"/>
      <c r="BB223" s="139"/>
      <c r="BC223" s="530"/>
      <c r="BD223" s="151"/>
      <c r="BE223" s="147"/>
      <c r="BF223" s="196">
        <f t="shared" si="41"/>
        <v>0</v>
      </c>
      <c r="BG223" s="149">
        <f t="shared" si="42"/>
        <v>0</v>
      </c>
      <c r="BH223" s="148"/>
      <c r="BI223" s="149"/>
      <c r="BJ223" s="123"/>
      <c r="BK223" s="123"/>
      <c r="BL223" s="123"/>
      <c r="BM223" s="122"/>
      <c r="BN223" s="152"/>
      <c r="BO223" s="201">
        <f t="shared" si="43"/>
        <v>0</v>
      </c>
      <c r="BP223" s="158"/>
      <c r="BQ223" s="159"/>
      <c r="BR223" s="196"/>
      <c r="BS223" s="149"/>
      <c r="BT223" s="148"/>
      <c r="BU223" s="149"/>
      <c r="BV223" s="160"/>
      <c r="BW223" s="161"/>
      <c r="BX223" s="196"/>
      <c r="BY223" s="149"/>
      <c r="BZ223" s="148"/>
      <c r="CA223" s="149"/>
      <c r="CB223" s="149"/>
      <c r="CC223" s="149"/>
      <c r="CD223" s="149"/>
    </row>
    <row r="224" spans="1:82" ht="18.5" x14ac:dyDescent="0.45">
      <c r="A224" s="145"/>
      <c r="B224" s="162"/>
      <c r="C224" s="122"/>
      <c r="D224" s="96" t="str">
        <f t="shared" si="38"/>
        <v/>
      </c>
      <c r="E224" s="506"/>
      <c r="F224" s="146"/>
      <c r="G224" s="146"/>
      <c r="H224" s="130"/>
      <c r="I224" s="296"/>
      <c r="J224" s="181"/>
      <c r="K224" s="217"/>
      <c r="L224" s="529"/>
      <c r="M224" s="529"/>
      <c r="N224" s="139"/>
      <c r="O224" s="308"/>
      <c r="P224" s="308"/>
      <c r="Q224" s="308"/>
      <c r="R224" s="308"/>
      <c r="S224" s="308"/>
      <c r="T224" s="308">
        <f t="shared" si="35"/>
        <v>0</v>
      </c>
      <c r="U224" s="308">
        <f t="shared" si="39"/>
        <v>0</v>
      </c>
      <c r="V224" s="308"/>
      <c r="W224" s="308"/>
      <c r="X224" s="308"/>
      <c r="Y224" s="308"/>
      <c r="Z224" s="308"/>
      <c r="AA224" s="308"/>
      <c r="AB224" s="308"/>
      <c r="AC224" s="200"/>
      <c r="AD224" s="139"/>
      <c r="AE224" s="162"/>
      <c r="AF224" s="139"/>
      <c r="AG224" s="162"/>
      <c r="AH224" s="122"/>
      <c r="AI224" s="122"/>
      <c r="AJ224" s="122"/>
      <c r="AK224" s="122"/>
      <c r="AL224" s="164">
        <f t="shared" si="40"/>
        <v>0</v>
      </c>
      <c r="AM224" s="122"/>
      <c r="AN224" s="122"/>
      <c r="AO224" s="147"/>
      <c r="AP224" s="158"/>
      <c r="AQ224" s="310">
        <f t="shared" si="36"/>
        <v>0</v>
      </c>
      <c r="AR224" s="196" t="str">
        <f>IFERROR(IF(OR(AP224=338,AP224=340,AP224=341,AP224=342,AP224="342A",AP224="342B"),PorcenRet(AP224,AT224,AU224),INDEX(PORCENTAJEBUSCAR,MATCH(AP224,CódigoRET,0),4)*1),"")</f>
        <v/>
      </c>
      <c r="AS224" s="149">
        <f t="shared" si="37"/>
        <v>0</v>
      </c>
      <c r="AT224" s="148"/>
      <c r="AU224" s="149"/>
      <c r="AV224" s="191"/>
      <c r="AW224" s="183"/>
      <c r="AX224" s="162"/>
      <c r="AY224" s="150"/>
      <c r="AZ224" s="150"/>
      <c r="BA224" s="139"/>
      <c r="BB224" s="139"/>
      <c r="BC224" s="530"/>
      <c r="BD224" s="151"/>
      <c r="BE224" s="147"/>
      <c r="BF224" s="196">
        <f t="shared" si="41"/>
        <v>0</v>
      </c>
      <c r="BG224" s="149">
        <f t="shared" si="42"/>
        <v>0</v>
      </c>
      <c r="BH224" s="148"/>
      <c r="BI224" s="149"/>
      <c r="BJ224" s="123"/>
      <c r="BK224" s="123"/>
      <c r="BL224" s="123"/>
      <c r="BM224" s="122"/>
      <c r="BN224" s="152"/>
      <c r="BO224" s="201">
        <f t="shared" si="43"/>
        <v>0</v>
      </c>
      <c r="BP224" s="158"/>
      <c r="BQ224" s="159"/>
      <c r="BR224" s="196"/>
      <c r="BS224" s="149"/>
      <c r="BT224" s="148"/>
      <c r="BU224" s="149"/>
      <c r="BV224" s="160"/>
      <c r="BW224" s="161"/>
      <c r="BX224" s="196"/>
      <c r="BY224" s="149"/>
      <c r="BZ224" s="148"/>
      <c r="CA224" s="149"/>
      <c r="CB224" s="149"/>
      <c r="CC224" s="149"/>
      <c r="CD224" s="149"/>
    </row>
    <row r="225" spans="1:82" ht="18.5" x14ac:dyDescent="0.45">
      <c r="A225" s="145"/>
      <c r="B225" s="162"/>
      <c r="C225" s="122"/>
      <c r="D225" s="96" t="str">
        <f t="shared" si="38"/>
        <v/>
      </c>
      <c r="E225" s="506"/>
      <c r="F225" s="146"/>
      <c r="G225" s="146"/>
      <c r="H225" s="130"/>
      <c r="I225" s="296"/>
      <c r="J225" s="181"/>
      <c r="K225" s="217"/>
      <c r="L225" s="529"/>
      <c r="M225" s="529"/>
      <c r="N225" s="139"/>
      <c r="O225" s="308"/>
      <c r="P225" s="308"/>
      <c r="Q225" s="308"/>
      <c r="R225" s="308"/>
      <c r="S225" s="308"/>
      <c r="T225" s="308">
        <f t="shared" si="35"/>
        <v>0</v>
      </c>
      <c r="U225" s="308">
        <f t="shared" si="39"/>
        <v>0</v>
      </c>
      <c r="V225" s="308"/>
      <c r="W225" s="308"/>
      <c r="X225" s="308"/>
      <c r="Y225" s="308"/>
      <c r="Z225" s="308"/>
      <c r="AA225" s="308"/>
      <c r="AB225" s="308"/>
      <c r="AC225" s="200"/>
      <c r="AD225" s="139"/>
      <c r="AE225" s="162"/>
      <c r="AF225" s="139"/>
      <c r="AG225" s="162"/>
      <c r="AH225" s="122"/>
      <c r="AI225" s="122"/>
      <c r="AJ225" s="122"/>
      <c r="AK225" s="122"/>
      <c r="AL225" s="164">
        <f t="shared" si="40"/>
        <v>0</v>
      </c>
      <c r="AM225" s="122"/>
      <c r="AN225" s="122"/>
      <c r="AO225" s="147"/>
      <c r="AP225" s="158"/>
      <c r="AQ225" s="310">
        <f t="shared" si="36"/>
        <v>0</v>
      </c>
      <c r="AR225" s="196" t="str">
        <f>IFERROR(IF(OR(AP225=338,AP225=340,AP225=341,AP225=342,AP225="342A",AP225="342B"),PorcenRet(AP225,AT225,AU225),INDEX(PORCENTAJEBUSCAR,MATCH(AP225,CódigoRET,0),4)*1),"")</f>
        <v/>
      </c>
      <c r="AS225" s="149">
        <f t="shared" si="37"/>
        <v>0</v>
      </c>
      <c r="AT225" s="148"/>
      <c r="AU225" s="149"/>
      <c r="AV225" s="191"/>
      <c r="AW225" s="183"/>
      <c r="AX225" s="162"/>
      <c r="AY225" s="150"/>
      <c r="AZ225" s="150"/>
      <c r="BA225" s="139"/>
      <c r="BB225" s="139"/>
      <c r="BC225" s="530"/>
      <c r="BD225" s="151"/>
      <c r="BE225" s="147"/>
      <c r="BF225" s="196">
        <f t="shared" si="41"/>
        <v>0</v>
      </c>
      <c r="BG225" s="149">
        <f t="shared" si="42"/>
        <v>0</v>
      </c>
      <c r="BH225" s="148"/>
      <c r="BI225" s="149"/>
      <c r="BJ225" s="123"/>
      <c r="BK225" s="123"/>
      <c r="BL225" s="123"/>
      <c r="BM225" s="122"/>
      <c r="BN225" s="152"/>
      <c r="BO225" s="201">
        <f t="shared" si="43"/>
        <v>0</v>
      </c>
      <c r="BP225" s="158"/>
      <c r="BQ225" s="159"/>
      <c r="BR225" s="196"/>
      <c r="BS225" s="149"/>
      <c r="BT225" s="148"/>
      <c r="BU225" s="149"/>
      <c r="BV225" s="160"/>
      <c r="BW225" s="161"/>
      <c r="BX225" s="196"/>
      <c r="BY225" s="149"/>
      <c r="BZ225" s="148"/>
      <c r="CA225" s="149"/>
      <c r="CB225" s="149"/>
      <c r="CC225" s="149"/>
      <c r="CD225" s="149"/>
    </row>
    <row r="226" spans="1:82" ht="18.5" x14ac:dyDescent="0.45">
      <c r="A226" s="145"/>
      <c r="B226" s="162"/>
      <c r="C226" s="122"/>
      <c r="D226" s="96" t="str">
        <f t="shared" si="38"/>
        <v/>
      </c>
      <c r="E226" s="506"/>
      <c r="F226" s="146"/>
      <c r="G226" s="146"/>
      <c r="H226" s="130"/>
      <c r="I226" s="296"/>
      <c r="J226" s="181"/>
      <c r="K226" s="217"/>
      <c r="L226" s="529"/>
      <c r="M226" s="529"/>
      <c r="N226" s="139"/>
      <c r="O226" s="308"/>
      <c r="P226" s="308"/>
      <c r="Q226" s="308"/>
      <c r="R226" s="308"/>
      <c r="S226" s="308"/>
      <c r="T226" s="308">
        <f t="shared" si="35"/>
        <v>0</v>
      </c>
      <c r="U226" s="308">
        <f t="shared" si="39"/>
        <v>0</v>
      </c>
      <c r="V226" s="308"/>
      <c r="W226" s="308"/>
      <c r="X226" s="308"/>
      <c r="Y226" s="308"/>
      <c r="Z226" s="308"/>
      <c r="AA226" s="308"/>
      <c r="AB226" s="308"/>
      <c r="AC226" s="200"/>
      <c r="AD226" s="139"/>
      <c r="AE226" s="162"/>
      <c r="AF226" s="139"/>
      <c r="AG226" s="162"/>
      <c r="AH226" s="122"/>
      <c r="AI226" s="122"/>
      <c r="AJ226" s="122"/>
      <c r="AK226" s="122"/>
      <c r="AL226" s="164">
        <f t="shared" si="40"/>
        <v>0</v>
      </c>
      <c r="AM226" s="122"/>
      <c r="AN226" s="122"/>
      <c r="AO226" s="147"/>
      <c r="AP226" s="158"/>
      <c r="AQ226" s="310">
        <f t="shared" si="36"/>
        <v>0</v>
      </c>
      <c r="AR226" s="196" t="str">
        <f>IFERROR(IF(OR(AP226=338,AP226=340,AP226=341,AP226=342,AP226="342A",AP226="342B"),PorcenRet(AP226,AT226,AU226),INDEX(PORCENTAJEBUSCAR,MATCH(AP226,CódigoRET,0),4)*1),"")</f>
        <v/>
      </c>
      <c r="AS226" s="149">
        <f t="shared" si="37"/>
        <v>0</v>
      </c>
      <c r="AT226" s="148"/>
      <c r="AU226" s="149"/>
      <c r="AV226" s="191"/>
      <c r="AW226" s="183"/>
      <c r="AX226" s="162"/>
      <c r="AY226" s="150"/>
      <c r="AZ226" s="150"/>
      <c r="BA226" s="139"/>
      <c r="BB226" s="139"/>
      <c r="BC226" s="530"/>
      <c r="BD226" s="151"/>
      <c r="BE226" s="147"/>
      <c r="BF226" s="196">
        <f t="shared" si="41"/>
        <v>0</v>
      </c>
      <c r="BG226" s="149">
        <f t="shared" si="42"/>
        <v>0</v>
      </c>
      <c r="BH226" s="148"/>
      <c r="BI226" s="149"/>
      <c r="BJ226" s="123"/>
      <c r="BK226" s="123"/>
      <c r="BL226" s="123"/>
      <c r="BM226" s="122"/>
      <c r="BN226" s="152"/>
      <c r="BO226" s="201">
        <f t="shared" si="43"/>
        <v>0</v>
      </c>
      <c r="BP226" s="158"/>
      <c r="BQ226" s="159"/>
      <c r="BR226" s="196"/>
      <c r="BS226" s="149"/>
      <c r="BT226" s="148"/>
      <c r="BU226" s="149"/>
      <c r="BV226" s="160"/>
      <c r="BW226" s="161"/>
      <c r="BX226" s="196"/>
      <c r="BY226" s="149"/>
      <c r="BZ226" s="148"/>
      <c r="CA226" s="149"/>
      <c r="CB226" s="149"/>
      <c r="CC226" s="149"/>
      <c r="CD226" s="149"/>
    </row>
    <row r="227" spans="1:82" ht="18.5" x14ac:dyDescent="0.45">
      <c r="A227" s="145"/>
      <c r="B227" s="162"/>
      <c r="C227" s="122"/>
      <c r="D227" s="96" t="str">
        <f t="shared" si="38"/>
        <v/>
      </c>
      <c r="E227" s="506"/>
      <c r="F227" s="146"/>
      <c r="G227" s="146"/>
      <c r="H227" s="130"/>
      <c r="I227" s="296"/>
      <c r="J227" s="181"/>
      <c r="K227" s="217"/>
      <c r="L227" s="529"/>
      <c r="M227" s="529"/>
      <c r="N227" s="139"/>
      <c r="O227" s="308"/>
      <c r="P227" s="308"/>
      <c r="Q227" s="308"/>
      <c r="R227" s="308"/>
      <c r="S227" s="308"/>
      <c r="T227" s="308">
        <f t="shared" si="35"/>
        <v>0</v>
      </c>
      <c r="U227" s="308">
        <f t="shared" si="39"/>
        <v>0</v>
      </c>
      <c r="V227" s="308"/>
      <c r="W227" s="308"/>
      <c r="X227" s="308"/>
      <c r="Y227" s="308"/>
      <c r="Z227" s="308"/>
      <c r="AA227" s="308"/>
      <c r="AB227" s="308"/>
      <c r="AC227" s="200"/>
      <c r="AD227" s="139"/>
      <c r="AE227" s="162"/>
      <c r="AF227" s="139"/>
      <c r="AG227" s="162"/>
      <c r="AH227" s="122"/>
      <c r="AI227" s="122"/>
      <c r="AJ227" s="122"/>
      <c r="AK227" s="122"/>
      <c r="AL227" s="164">
        <f t="shared" si="40"/>
        <v>0</v>
      </c>
      <c r="AM227" s="122"/>
      <c r="AN227" s="122"/>
      <c r="AO227" s="147"/>
      <c r="AP227" s="158"/>
      <c r="AQ227" s="310">
        <f t="shared" si="36"/>
        <v>0</v>
      </c>
      <c r="AR227" s="196" t="str">
        <f>IFERROR(IF(OR(AP227=338,AP227=340,AP227=341,AP227=342,AP227="342A",AP227="342B"),PorcenRet(AP227,AT227,AU227),INDEX(PORCENTAJEBUSCAR,MATCH(AP227,CódigoRET,0),4)*1),"")</f>
        <v/>
      </c>
      <c r="AS227" s="149">
        <f t="shared" si="37"/>
        <v>0</v>
      </c>
      <c r="AT227" s="148"/>
      <c r="AU227" s="149"/>
      <c r="AV227" s="191"/>
      <c r="AW227" s="183"/>
      <c r="AX227" s="162"/>
      <c r="AY227" s="150"/>
      <c r="AZ227" s="150"/>
      <c r="BA227" s="139"/>
      <c r="BB227" s="139"/>
      <c r="BC227" s="530"/>
      <c r="BD227" s="151"/>
      <c r="BE227" s="147"/>
      <c r="BF227" s="196">
        <f t="shared" si="41"/>
        <v>0</v>
      </c>
      <c r="BG227" s="149">
        <f t="shared" si="42"/>
        <v>0</v>
      </c>
      <c r="BH227" s="148"/>
      <c r="BI227" s="149"/>
      <c r="BJ227" s="123"/>
      <c r="BK227" s="123"/>
      <c r="BL227" s="123"/>
      <c r="BM227" s="122"/>
      <c r="BN227" s="152"/>
      <c r="BO227" s="201">
        <f t="shared" si="43"/>
        <v>0</v>
      </c>
      <c r="BP227" s="158"/>
      <c r="BQ227" s="159"/>
      <c r="BR227" s="196"/>
      <c r="BS227" s="149"/>
      <c r="BT227" s="148"/>
      <c r="BU227" s="149"/>
      <c r="BV227" s="160"/>
      <c r="BW227" s="161"/>
      <c r="BX227" s="196"/>
      <c r="BY227" s="149"/>
      <c r="BZ227" s="148"/>
      <c r="CA227" s="149"/>
      <c r="CB227" s="149"/>
      <c r="CC227" s="149"/>
      <c r="CD227" s="149"/>
    </row>
    <row r="228" spans="1:82" ht="18.5" x14ac:dyDescent="0.45">
      <c r="A228" s="145"/>
      <c r="B228" s="162"/>
      <c r="C228" s="122"/>
      <c r="D228" s="96" t="str">
        <f t="shared" si="38"/>
        <v/>
      </c>
      <c r="E228" s="506"/>
      <c r="F228" s="146"/>
      <c r="G228" s="146"/>
      <c r="H228" s="130"/>
      <c r="I228" s="296"/>
      <c r="J228" s="181"/>
      <c r="K228" s="217"/>
      <c r="L228" s="529"/>
      <c r="M228" s="529"/>
      <c r="N228" s="139"/>
      <c r="O228" s="308"/>
      <c r="P228" s="308"/>
      <c r="Q228" s="308"/>
      <c r="R228" s="308"/>
      <c r="S228" s="308"/>
      <c r="T228" s="308">
        <f t="shared" si="35"/>
        <v>0</v>
      </c>
      <c r="U228" s="308">
        <f t="shared" si="39"/>
        <v>0</v>
      </c>
      <c r="V228" s="308"/>
      <c r="W228" s="308"/>
      <c r="X228" s="308"/>
      <c r="Y228" s="308"/>
      <c r="Z228" s="308"/>
      <c r="AA228" s="308"/>
      <c r="AB228" s="308"/>
      <c r="AC228" s="200"/>
      <c r="AD228" s="139"/>
      <c r="AE228" s="162"/>
      <c r="AF228" s="139"/>
      <c r="AG228" s="162"/>
      <c r="AH228" s="122"/>
      <c r="AI228" s="122"/>
      <c r="AJ228" s="122"/>
      <c r="AK228" s="122"/>
      <c r="AL228" s="164">
        <f t="shared" si="40"/>
        <v>0</v>
      </c>
      <c r="AM228" s="122"/>
      <c r="AN228" s="122"/>
      <c r="AO228" s="147"/>
      <c r="AP228" s="158"/>
      <c r="AQ228" s="310">
        <f t="shared" si="36"/>
        <v>0</v>
      </c>
      <c r="AR228" s="196" t="str">
        <f>IFERROR(IF(OR(AP228=338,AP228=340,AP228=341,AP228=342,AP228="342A",AP228="342B"),PorcenRet(AP228,AT228,AU228),INDEX(PORCENTAJEBUSCAR,MATCH(AP228,CódigoRET,0),4)*1),"")</f>
        <v/>
      </c>
      <c r="AS228" s="149">
        <f t="shared" si="37"/>
        <v>0</v>
      </c>
      <c r="AT228" s="148"/>
      <c r="AU228" s="149"/>
      <c r="AV228" s="191"/>
      <c r="AW228" s="183"/>
      <c r="AX228" s="162"/>
      <c r="AY228" s="150"/>
      <c r="AZ228" s="150"/>
      <c r="BA228" s="139"/>
      <c r="BB228" s="139"/>
      <c r="BC228" s="530"/>
      <c r="BD228" s="151"/>
      <c r="BE228" s="147"/>
      <c r="BF228" s="196">
        <f t="shared" si="41"/>
        <v>0</v>
      </c>
      <c r="BG228" s="149">
        <f t="shared" si="42"/>
        <v>0</v>
      </c>
      <c r="BH228" s="148"/>
      <c r="BI228" s="149"/>
      <c r="BJ228" s="123"/>
      <c r="BK228" s="123"/>
      <c r="BL228" s="123"/>
      <c r="BM228" s="122"/>
      <c r="BN228" s="152"/>
      <c r="BO228" s="201">
        <f t="shared" si="43"/>
        <v>0</v>
      </c>
      <c r="BP228" s="158"/>
      <c r="BQ228" s="159"/>
      <c r="BR228" s="196"/>
      <c r="BS228" s="149"/>
      <c r="BT228" s="148"/>
      <c r="BU228" s="149"/>
      <c r="BV228" s="160"/>
      <c r="BW228" s="161"/>
      <c r="BX228" s="196"/>
      <c r="BY228" s="149"/>
      <c r="BZ228" s="148"/>
      <c r="CA228" s="149"/>
      <c r="CB228" s="149"/>
      <c r="CC228" s="149"/>
      <c r="CD228" s="149"/>
    </row>
    <row r="229" spans="1:82" ht="18.5" x14ac:dyDescent="0.45">
      <c r="A229" s="145"/>
      <c r="B229" s="162"/>
      <c r="C229" s="122"/>
      <c r="D229" s="96" t="str">
        <f t="shared" si="38"/>
        <v/>
      </c>
      <c r="E229" s="506"/>
      <c r="F229" s="146"/>
      <c r="G229" s="146"/>
      <c r="H229" s="130"/>
      <c r="I229" s="296"/>
      <c r="J229" s="181"/>
      <c r="K229" s="217"/>
      <c r="L229" s="529"/>
      <c r="M229" s="529"/>
      <c r="N229" s="139"/>
      <c r="O229" s="308"/>
      <c r="P229" s="308"/>
      <c r="Q229" s="308"/>
      <c r="R229" s="308"/>
      <c r="S229" s="308"/>
      <c r="T229" s="308">
        <f t="shared" si="35"/>
        <v>0</v>
      </c>
      <c r="U229" s="308">
        <f t="shared" si="39"/>
        <v>0</v>
      </c>
      <c r="V229" s="308"/>
      <c r="W229" s="308"/>
      <c r="X229" s="308"/>
      <c r="Y229" s="308"/>
      <c r="Z229" s="308"/>
      <c r="AA229" s="308"/>
      <c r="AB229" s="308"/>
      <c r="AC229" s="200"/>
      <c r="AD229" s="139"/>
      <c r="AE229" s="162"/>
      <c r="AF229" s="139"/>
      <c r="AG229" s="162"/>
      <c r="AH229" s="122"/>
      <c r="AI229" s="122"/>
      <c r="AJ229" s="122"/>
      <c r="AK229" s="122"/>
      <c r="AL229" s="164">
        <f t="shared" si="40"/>
        <v>0</v>
      </c>
      <c r="AM229" s="122"/>
      <c r="AN229" s="122"/>
      <c r="AO229" s="147"/>
      <c r="AP229" s="158"/>
      <c r="AQ229" s="310">
        <f t="shared" si="36"/>
        <v>0</v>
      </c>
      <c r="AR229" s="196" t="str">
        <f>IFERROR(IF(OR(AP229=338,AP229=340,AP229=341,AP229=342,AP229="342A",AP229="342B"),PorcenRet(AP229,AT229,AU229),INDEX(PORCENTAJEBUSCAR,MATCH(AP229,CódigoRET,0),4)*1),"")</f>
        <v/>
      </c>
      <c r="AS229" s="149">
        <f t="shared" si="37"/>
        <v>0</v>
      </c>
      <c r="AT229" s="148"/>
      <c r="AU229" s="149"/>
      <c r="AV229" s="191"/>
      <c r="AW229" s="183"/>
      <c r="AX229" s="162"/>
      <c r="AY229" s="150"/>
      <c r="AZ229" s="150"/>
      <c r="BA229" s="139"/>
      <c r="BB229" s="139"/>
      <c r="BC229" s="530"/>
      <c r="BD229" s="151"/>
      <c r="BE229" s="147"/>
      <c r="BF229" s="196">
        <f t="shared" si="41"/>
        <v>0</v>
      </c>
      <c r="BG229" s="149">
        <f t="shared" si="42"/>
        <v>0</v>
      </c>
      <c r="BH229" s="148"/>
      <c r="BI229" s="149"/>
      <c r="BJ229" s="123"/>
      <c r="BK229" s="123"/>
      <c r="BL229" s="123"/>
      <c r="BM229" s="122"/>
      <c r="BN229" s="152"/>
      <c r="BO229" s="201">
        <f t="shared" si="43"/>
        <v>0</v>
      </c>
      <c r="BP229" s="158"/>
      <c r="BQ229" s="159"/>
      <c r="BR229" s="196"/>
      <c r="BS229" s="149"/>
      <c r="BT229" s="148"/>
      <c r="BU229" s="149"/>
      <c r="BV229" s="160"/>
      <c r="BW229" s="161"/>
      <c r="BX229" s="196"/>
      <c r="BY229" s="149"/>
      <c r="BZ229" s="148"/>
      <c r="CA229" s="149"/>
      <c r="CB229" s="149"/>
      <c r="CC229" s="149"/>
      <c r="CD229" s="149"/>
    </row>
    <row r="230" spans="1:82" ht="18.5" x14ac:dyDescent="0.45">
      <c r="A230" s="145"/>
      <c r="B230" s="162"/>
      <c r="C230" s="122"/>
      <c r="D230" s="96" t="str">
        <f t="shared" si="38"/>
        <v/>
      </c>
      <c r="E230" s="506"/>
      <c r="F230" s="146"/>
      <c r="G230" s="146"/>
      <c r="H230" s="130"/>
      <c r="I230" s="296"/>
      <c r="J230" s="181"/>
      <c r="K230" s="217"/>
      <c r="L230" s="529"/>
      <c r="M230" s="529"/>
      <c r="N230" s="139"/>
      <c r="O230" s="308"/>
      <c r="P230" s="308"/>
      <c r="Q230" s="308"/>
      <c r="R230" s="308"/>
      <c r="S230" s="308"/>
      <c r="T230" s="308">
        <f t="shared" si="35"/>
        <v>0</v>
      </c>
      <c r="U230" s="308">
        <f t="shared" si="39"/>
        <v>0</v>
      </c>
      <c r="V230" s="308"/>
      <c r="W230" s="308"/>
      <c r="X230" s="308"/>
      <c r="Y230" s="308"/>
      <c r="Z230" s="308"/>
      <c r="AA230" s="308"/>
      <c r="AB230" s="308"/>
      <c r="AC230" s="200"/>
      <c r="AD230" s="139"/>
      <c r="AE230" s="162"/>
      <c r="AF230" s="139"/>
      <c r="AG230" s="162"/>
      <c r="AH230" s="122"/>
      <c r="AI230" s="122"/>
      <c r="AJ230" s="122"/>
      <c r="AK230" s="122"/>
      <c r="AL230" s="164">
        <f t="shared" si="40"/>
        <v>0</v>
      </c>
      <c r="AM230" s="122"/>
      <c r="AN230" s="122"/>
      <c r="AO230" s="147"/>
      <c r="AP230" s="158"/>
      <c r="AQ230" s="310">
        <f t="shared" si="36"/>
        <v>0</v>
      </c>
      <c r="AR230" s="196" t="str">
        <f>IFERROR(IF(OR(AP230=338,AP230=340,AP230=341,AP230=342,AP230="342A",AP230="342B"),PorcenRet(AP230,AT230,AU230),INDEX(PORCENTAJEBUSCAR,MATCH(AP230,CódigoRET,0),4)*1),"")</f>
        <v/>
      </c>
      <c r="AS230" s="149">
        <f t="shared" si="37"/>
        <v>0</v>
      </c>
      <c r="AT230" s="148"/>
      <c r="AU230" s="149"/>
      <c r="AV230" s="191"/>
      <c r="AW230" s="183"/>
      <c r="AX230" s="162"/>
      <c r="AY230" s="150"/>
      <c r="AZ230" s="150"/>
      <c r="BA230" s="139"/>
      <c r="BB230" s="139"/>
      <c r="BC230" s="530"/>
      <c r="BD230" s="151"/>
      <c r="BE230" s="147"/>
      <c r="BF230" s="196">
        <f t="shared" si="41"/>
        <v>0</v>
      </c>
      <c r="BG230" s="149">
        <f t="shared" si="42"/>
        <v>0</v>
      </c>
      <c r="BH230" s="148"/>
      <c r="BI230" s="149"/>
      <c r="BJ230" s="123"/>
      <c r="BK230" s="123"/>
      <c r="BL230" s="123"/>
      <c r="BM230" s="122"/>
      <c r="BN230" s="152"/>
      <c r="BO230" s="201">
        <f t="shared" si="43"/>
        <v>0</v>
      </c>
      <c r="BP230" s="158"/>
      <c r="BQ230" s="159"/>
      <c r="BR230" s="196"/>
      <c r="BS230" s="149"/>
      <c r="BT230" s="148"/>
      <c r="BU230" s="149"/>
      <c r="BV230" s="160"/>
      <c r="BW230" s="161"/>
      <c r="BX230" s="196"/>
      <c r="BY230" s="149"/>
      <c r="BZ230" s="148"/>
      <c r="CA230" s="149"/>
      <c r="CB230" s="149"/>
      <c r="CC230" s="149"/>
      <c r="CD230" s="149"/>
    </row>
    <row r="231" spans="1:82" ht="18.5" x14ac:dyDescent="0.45">
      <c r="A231" s="145"/>
      <c r="B231" s="162"/>
      <c r="C231" s="122"/>
      <c r="D231" s="96" t="str">
        <f t="shared" si="38"/>
        <v/>
      </c>
      <c r="E231" s="506"/>
      <c r="F231" s="146"/>
      <c r="G231" s="146"/>
      <c r="H231" s="130"/>
      <c r="I231" s="296"/>
      <c r="J231" s="181"/>
      <c r="K231" s="217"/>
      <c r="L231" s="529"/>
      <c r="M231" s="529"/>
      <c r="N231" s="139"/>
      <c r="O231" s="308"/>
      <c r="P231" s="308"/>
      <c r="Q231" s="308"/>
      <c r="R231" s="308"/>
      <c r="S231" s="308"/>
      <c r="T231" s="308">
        <f t="shared" si="35"/>
        <v>0</v>
      </c>
      <c r="U231" s="308">
        <f t="shared" si="39"/>
        <v>0</v>
      </c>
      <c r="V231" s="308"/>
      <c r="W231" s="308"/>
      <c r="X231" s="308"/>
      <c r="Y231" s="308"/>
      <c r="Z231" s="308"/>
      <c r="AA231" s="308"/>
      <c r="AB231" s="308"/>
      <c r="AC231" s="200"/>
      <c r="AD231" s="139"/>
      <c r="AE231" s="162"/>
      <c r="AF231" s="139"/>
      <c r="AG231" s="162"/>
      <c r="AH231" s="122"/>
      <c r="AI231" s="122"/>
      <c r="AJ231" s="122"/>
      <c r="AK231" s="122"/>
      <c r="AL231" s="164">
        <f t="shared" si="40"/>
        <v>0</v>
      </c>
      <c r="AM231" s="122"/>
      <c r="AN231" s="122"/>
      <c r="AO231" s="147"/>
      <c r="AP231" s="158"/>
      <c r="AQ231" s="310">
        <f t="shared" si="36"/>
        <v>0</v>
      </c>
      <c r="AR231" s="196" t="str">
        <f>IFERROR(IF(OR(AP231=338,AP231=340,AP231=341,AP231=342,AP231="342A",AP231="342B"),PorcenRet(AP231,AT231,AU231),INDEX(PORCENTAJEBUSCAR,MATCH(AP231,CódigoRET,0),4)*1),"")</f>
        <v/>
      </c>
      <c r="AS231" s="149">
        <f t="shared" si="37"/>
        <v>0</v>
      </c>
      <c r="AT231" s="148"/>
      <c r="AU231" s="149"/>
      <c r="AV231" s="191"/>
      <c r="AW231" s="183"/>
      <c r="AX231" s="162"/>
      <c r="AY231" s="150"/>
      <c r="AZ231" s="150"/>
      <c r="BA231" s="139"/>
      <c r="BB231" s="139"/>
      <c r="BC231" s="530"/>
      <c r="BD231" s="151"/>
      <c r="BE231" s="147"/>
      <c r="BF231" s="196">
        <f t="shared" si="41"/>
        <v>0</v>
      </c>
      <c r="BG231" s="149">
        <f t="shared" si="42"/>
        <v>0</v>
      </c>
      <c r="BH231" s="148"/>
      <c r="BI231" s="149"/>
      <c r="BJ231" s="123"/>
      <c r="BK231" s="123"/>
      <c r="BL231" s="123"/>
      <c r="BM231" s="122"/>
      <c r="BN231" s="152"/>
      <c r="BO231" s="201">
        <f t="shared" si="43"/>
        <v>0</v>
      </c>
      <c r="BP231" s="158"/>
      <c r="BQ231" s="159"/>
      <c r="BR231" s="196"/>
      <c r="BS231" s="149"/>
      <c r="BT231" s="148"/>
      <c r="BU231" s="149"/>
      <c r="BV231" s="160"/>
      <c r="BW231" s="161"/>
      <c r="BX231" s="196"/>
      <c r="BY231" s="149"/>
      <c r="BZ231" s="148"/>
      <c r="CA231" s="149"/>
      <c r="CB231" s="149"/>
      <c r="CC231" s="149"/>
      <c r="CD231" s="149"/>
    </row>
    <row r="232" spans="1:82" ht="18.5" x14ac:dyDescent="0.45">
      <c r="A232" s="145"/>
      <c r="B232" s="162"/>
      <c r="C232" s="122"/>
      <c r="D232" s="96" t="str">
        <f t="shared" si="38"/>
        <v/>
      </c>
      <c r="E232" s="506"/>
      <c r="F232" s="146"/>
      <c r="G232" s="146"/>
      <c r="H232" s="130"/>
      <c r="I232" s="296"/>
      <c r="J232" s="181"/>
      <c r="K232" s="217"/>
      <c r="L232" s="529"/>
      <c r="M232" s="529"/>
      <c r="N232" s="139"/>
      <c r="O232" s="308"/>
      <c r="P232" s="308"/>
      <c r="Q232" s="308"/>
      <c r="R232" s="308"/>
      <c r="S232" s="308"/>
      <c r="T232" s="308">
        <f t="shared" si="35"/>
        <v>0</v>
      </c>
      <c r="U232" s="308">
        <f t="shared" si="39"/>
        <v>0</v>
      </c>
      <c r="V232" s="308"/>
      <c r="W232" s="308"/>
      <c r="X232" s="308"/>
      <c r="Y232" s="308"/>
      <c r="Z232" s="308"/>
      <c r="AA232" s="308"/>
      <c r="AB232" s="308"/>
      <c r="AC232" s="200"/>
      <c r="AD232" s="139"/>
      <c r="AE232" s="162"/>
      <c r="AF232" s="139"/>
      <c r="AG232" s="162"/>
      <c r="AH232" s="122"/>
      <c r="AI232" s="122"/>
      <c r="AJ232" s="122"/>
      <c r="AK232" s="122"/>
      <c r="AL232" s="164">
        <f t="shared" si="40"/>
        <v>0</v>
      </c>
      <c r="AM232" s="122"/>
      <c r="AN232" s="122"/>
      <c r="AO232" s="147"/>
      <c r="AP232" s="158"/>
      <c r="AQ232" s="310">
        <f t="shared" si="36"/>
        <v>0</v>
      </c>
      <c r="AR232" s="196" t="str">
        <f>IFERROR(IF(OR(AP232=338,AP232=340,AP232=341,AP232=342,AP232="342A",AP232="342B"),PorcenRet(AP232,AT232,AU232),INDEX(PORCENTAJEBUSCAR,MATCH(AP232,CódigoRET,0),4)*1),"")</f>
        <v/>
      </c>
      <c r="AS232" s="149">
        <f t="shared" si="37"/>
        <v>0</v>
      </c>
      <c r="AT232" s="148"/>
      <c r="AU232" s="149"/>
      <c r="AV232" s="191"/>
      <c r="AW232" s="183"/>
      <c r="AX232" s="162"/>
      <c r="AY232" s="150"/>
      <c r="AZ232" s="150"/>
      <c r="BA232" s="139"/>
      <c r="BB232" s="139"/>
      <c r="BC232" s="530"/>
      <c r="BD232" s="151"/>
      <c r="BE232" s="147"/>
      <c r="BF232" s="196">
        <f t="shared" si="41"/>
        <v>0</v>
      </c>
      <c r="BG232" s="149">
        <f t="shared" si="42"/>
        <v>0</v>
      </c>
      <c r="BH232" s="148"/>
      <c r="BI232" s="149"/>
      <c r="BJ232" s="123"/>
      <c r="BK232" s="123"/>
      <c r="BL232" s="123"/>
      <c r="BM232" s="122"/>
      <c r="BN232" s="152"/>
      <c r="BO232" s="201">
        <f t="shared" si="43"/>
        <v>0</v>
      </c>
      <c r="BP232" s="158"/>
      <c r="BQ232" s="159"/>
      <c r="BR232" s="196"/>
      <c r="BS232" s="149"/>
      <c r="BT232" s="148"/>
      <c r="BU232" s="149"/>
      <c r="BV232" s="160"/>
      <c r="BW232" s="161"/>
      <c r="BX232" s="196"/>
      <c r="BY232" s="149"/>
      <c r="BZ232" s="148"/>
      <c r="CA232" s="149"/>
      <c r="CB232" s="149"/>
      <c r="CC232" s="149"/>
      <c r="CD232" s="149"/>
    </row>
    <row r="233" spans="1:82" ht="18.5" x14ac:dyDescent="0.45">
      <c r="A233" s="145"/>
      <c r="B233" s="162"/>
      <c r="C233" s="122"/>
      <c r="D233" s="96" t="str">
        <f t="shared" si="38"/>
        <v/>
      </c>
      <c r="E233" s="506"/>
      <c r="F233" s="146"/>
      <c r="G233" s="146"/>
      <c r="H233" s="130"/>
      <c r="I233" s="296"/>
      <c r="J233" s="181"/>
      <c r="K233" s="217"/>
      <c r="L233" s="529"/>
      <c r="M233" s="529"/>
      <c r="N233" s="139"/>
      <c r="O233" s="308"/>
      <c r="P233" s="308"/>
      <c r="Q233" s="308"/>
      <c r="R233" s="308"/>
      <c r="S233" s="308"/>
      <c r="T233" s="308">
        <f t="shared" si="35"/>
        <v>0</v>
      </c>
      <c r="U233" s="308">
        <f t="shared" si="39"/>
        <v>0</v>
      </c>
      <c r="V233" s="308"/>
      <c r="W233" s="308"/>
      <c r="X233" s="308"/>
      <c r="Y233" s="308"/>
      <c r="Z233" s="308"/>
      <c r="AA233" s="308"/>
      <c r="AB233" s="308"/>
      <c r="AC233" s="200"/>
      <c r="AD233" s="139"/>
      <c r="AE233" s="162"/>
      <c r="AF233" s="139"/>
      <c r="AG233" s="162"/>
      <c r="AH233" s="122"/>
      <c r="AI233" s="122"/>
      <c r="AJ233" s="122"/>
      <c r="AK233" s="122"/>
      <c r="AL233" s="164">
        <f t="shared" si="40"/>
        <v>0</v>
      </c>
      <c r="AM233" s="122"/>
      <c r="AN233" s="122"/>
      <c r="AO233" s="147"/>
      <c r="AP233" s="158"/>
      <c r="AQ233" s="310">
        <f t="shared" si="36"/>
        <v>0</v>
      </c>
      <c r="AR233" s="196" t="str">
        <f>IFERROR(IF(OR(AP233=338,AP233=340,AP233=341,AP233=342,AP233="342A",AP233="342B"),PorcenRet(AP233,AT233,AU233),INDEX(PORCENTAJEBUSCAR,MATCH(AP233,CódigoRET,0),4)*1),"")</f>
        <v/>
      </c>
      <c r="AS233" s="149">
        <f t="shared" si="37"/>
        <v>0</v>
      </c>
      <c r="AT233" s="148"/>
      <c r="AU233" s="149"/>
      <c r="AV233" s="191"/>
      <c r="AW233" s="183"/>
      <c r="AX233" s="162"/>
      <c r="AY233" s="150"/>
      <c r="AZ233" s="150"/>
      <c r="BA233" s="139"/>
      <c r="BB233" s="139"/>
      <c r="BC233" s="530"/>
      <c r="BD233" s="151"/>
      <c r="BE233" s="147"/>
      <c r="BF233" s="196">
        <f t="shared" si="41"/>
        <v>0</v>
      </c>
      <c r="BG233" s="149">
        <f t="shared" si="42"/>
        <v>0</v>
      </c>
      <c r="BH233" s="148"/>
      <c r="BI233" s="149"/>
      <c r="BJ233" s="123"/>
      <c r="BK233" s="123"/>
      <c r="BL233" s="123"/>
      <c r="BM233" s="122"/>
      <c r="BN233" s="152"/>
      <c r="BO233" s="201">
        <f t="shared" si="43"/>
        <v>0</v>
      </c>
      <c r="BP233" s="158"/>
      <c r="BQ233" s="159"/>
      <c r="BR233" s="196"/>
      <c r="BS233" s="149"/>
      <c r="BT233" s="148"/>
      <c r="BU233" s="149"/>
      <c r="BV233" s="160"/>
      <c r="BW233" s="161"/>
      <c r="BX233" s="196"/>
      <c r="BY233" s="149"/>
      <c r="BZ233" s="148"/>
      <c r="CA233" s="149"/>
      <c r="CB233" s="149"/>
      <c r="CC233" s="149"/>
      <c r="CD233" s="149"/>
    </row>
    <row r="234" spans="1:82" ht="18.5" x14ac:dyDescent="0.45">
      <c r="A234" s="145"/>
      <c r="B234" s="162"/>
      <c r="C234" s="122"/>
      <c r="D234" s="96" t="str">
        <f t="shared" si="38"/>
        <v/>
      </c>
      <c r="E234" s="506"/>
      <c r="F234" s="146"/>
      <c r="G234" s="146"/>
      <c r="H234" s="130"/>
      <c r="I234" s="296"/>
      <c r="J234" s="181"/>
      <c r="K234" s="217"/>
      <c r="L234" s="529"/>
      <c r="M234" s="529"/>
      <c r="N234" s="139"/>
      <c r="O234" s="308"/>
      <c r="P234" s="308"/>
      <c r="Q234" s="308"/>
      <c r="R234" s="308"/>
      <c r="S234" s="308"/>
      <c r="T234" s="308">
        <f t="shared" si="35"/>
        <v>0</v>
      </c>
      <c r="U234" s="308">
        <f t="shared" si="39"/>
        <v>0</v>
      </c>
      <c r="V234" s="308"/>
      <c r="W234" s="308"/>
      <c r="X234" s="308"/>
      <c r="Y234" s="308"/>
      <c r="Z234" s="308"/>
      <c r="AA234" s="308"/>
      <c r="AB234" s="308"/>
      <c r="AC234" s="200"/>
      <c r="AD234" s="139"/>
      <c r="AE234" s="162"/>
      <c r="AF234" s="139"/>
      <c r="AG234" s="162"/>
      <c r="AH234" s="122"/>
      <c r="AI234" s="122"/>
      <c r="AJ234" s="122"/>
      <c r="AK234" s="122"/>
      <c r="AL234" s="164">
        <f t="shared" si="40"/>
        <v>0</v>
      </c>
      <c r="AM234" s="122"/>
      <c r="AN234" s="122"/>
      <c r="AO234" s="147"/>
      <c r="AP234" s="158"/>
      <c r="AQ234" s="310">
        <f t="shared" si="36"/>
        <v>0</v>
      </c>
      <c r="AR234" s="196" t="str">
        <f>IFERROR(IF(OR(AP234=338,AP234=340,AP234=341,AP234=342,AP234="342A",AP234="342B"),PorcenRet(AP234,AT234,AU234),INDEX(PORCENTAJEBUSCAR,MATCH(AP234,CódigoRET,0),4)*1),"")</f>
        <v/>
      </c>
      <c r="AS234" s="149">
        <f t="shared" si="37"/>
        <v>0</v>
      </c>
      <c r="AT234" s="148"/>
      <c r="AU234" s="149"/>
      <c r="AV234" s="191"/>
      <c r="AW234" s="183"/>
      <c r="AX234" s="162"/>
      <c r="AY234" s="150"/>
      <c r="AZ234" s="150"/>
      <c r="BA234" s="139"/>
      <c r="BB234" s="139"/>
      <c r="BC234" s="530"/>
      <c r="BD234" s="151"/>
      <c r="BE234" s="147"/>
      <c r="BF234" s="196">
        <f t="shared" si="41"/>
        <v>0</v>
      </c>
      <c r="BG234" s="149">
        <f t="shared" si="42"/>
        <v>0</v>
      </c>
      <c r="BH234" s="148"/>
      <c r="BI234" s="149"/>
      <c r="BJ234" s="123"/>
      <c r="BK234" s="123"/>
      <c r="BL234" s="123"/>
      <c r="BM234" s="122"/>
      <c r="BN234" s="152"/>
      <c r="BO234" s="201">
        <f t="shared" si="43"/>
        <v>0</v>
      </c>
      <c r="BP234" s="158"/>
      <c r="BQ234" s="159"/>
      <c r="BR234" s="196"/>
      <c r="BS234" s="149"/>
      <c r="BT234" s="148"/>
      <c r="BU234" s="149"/>
      <c r="BV234" s="160"/>
      <c r="BW234" s="161"/>
      <c r="BX234" s="196"/>
      <c r="BY234" s="149"/>
      <c r="BZ234" s="148"/>
      <c r="CA234" s="149"/>
      <c r="CB234" s="149"/>
      <c r="CC234" s="149"/>
      <c r="CD234" s="149"/>
    </row>
    <row r="235" spans="1:82" ht="18.5" x14ac:dyDescent="0.45">
      <c r="A235" s="145"/>
      <c r="B235" s="162"/>
      <c r="C235" s="122"/>
      <c r="D235" s="96" t="str">
        <f t="shared" si="38"/>
        <v/>
      </c>
      <c r="E235" s="506"/>
      <c r="F235" s="146"/>
      <c r="G235" s="146"/>
      <c r="H235" s="130"/>
      <c r="I235" s="296"/>
      <c r="J235" s="181"/>
      <c r="K235" s="217"/>
      <c r="L235" s="529"/>
      <c r="M235" s="529"/>
      <c r="N235" s="139"/>
      <c r="O235" s="308"/>
      <c r="P235" s="308"/>
      <c r="Q235" s="308"/>
      <c r="R235" s="308"/>
      <c r="S235" s="308"/>
      <c r="T235" s="308">
        <f t="shared" si="35"/>
        <v>0</v>
      </c>
      <c r="U235" s="308">
        <f t="shared" si="39"/>
        <v>0</v>
      </c>
      <c r="V235" s="308"/>
      <c r="W235" s="308"/>
      <c r="X235" s="308"/>
      <c r="Y235" s="308"/>
      <c r="Z235" s="308"/>
      <c r="AA235" s="308"/>
      <c r="AB235" s="308"/>
      <c r="AC235" s="200"/>
      <c r="AD235" s="139"/>
      <c r="AE235" s="162"/>
      <c r="AF235" s="139"/>
      <c r="AG235" s="162"/>
      <c r="AH235" s="122"/>
      <c r="AI235" s="122"/>
      <c r="AJ235" s="122"/>
      <c r="AK235" s="122"/>
      <c r="AL235" s="164">
        <f t="shared" si="40"/>
        <v>0</v>
      </c>
      <c r="AM235" s="122"/>
      <c r="AN235" s="122"/>
      <c r="AO235" s="147"/>
      <c r="AP235" s="158"/>
      <c r="AQ235" s="310">
        <f t="shared" si="36"/>
        <v>0</v>
      </c>
      <c r="AR235" s="196" t="str">
        <f>IFERROR(IF(OR(AP235=338,AP235=340,AP235=341,AP235=342,AP235="342A",AP235="342B"),PorcenRet(AP235,AT235,AU235),INDEX(PORCENTAJEBUSCAR,MATCH(AP235,CódigoRET,0),4)*1),"")</f>
        <v/>
      </c>
      <c r="AS235" s="149">
        <f t="shared" si="37"/>
        <v>0</v>
      </c>
      <c r="AT235" s="148"/>
      <c r="AU235" s="149"/>
      <c r="AV235" s="191"/>
      <c r="AW235" s="183"/>
      <c r="AX235" s="162"/>
      <c r="AY235" s="150"/>
      <c r="AZ235" s="150"/>
      <c r="BA235" s="139"/>
      <c r="BB235" s="139"/>
      <c r="BC235" s="530"/>
      <c r="BD235" s="151"/>
      <c r="BE235" s="147"/>
      <c r="BF235" s="196">
        <f t="shared" si="41"/>
        <v>0</v>
      </c>
      <c r="BG235" s="149">
        <f t="shared" si="42"/>
        <v>0</v>
      </c>
      <c r="BH235" s="148"/>
      <c r="BI235" s="149"/>
      <c r="BJ235" s="123"/>
      <c r="BK235" s="123"/>
      <c r="BL235" s="123"/>
      <c r="BM235" s="122"/>
      <c r="BN235" s="152"/>
      <c r="BO235" s="201">
        <f t="shared" si="43"/>
        <v>0</v>
      </c>
      <c r="BP235" s="158"/>
      <c r="BQ235" s="159"/>
      <c r="BR235" s="196"/>
      <c r="BS235" s="149"/>
      <c r="BT235" s="148"/>
      <c r="BU235" s="149"/>
      <c r="BV235" s="160"/>
      <c r="BW235" s="161"/>
      <c r="BX235" s="196"/>
      <c r="BY235" s="149"/>
      <c r="BZ235" s="148"/>
      <c r="CA235" s="149"/>
      <c r="CB235" s="149"/>
      <c r="CC235" s="149"/>
      <c r="CD235" s="149"/>
    </row>
    <row r="236" spans="1:82" ht="18.5" x14ac:dyDescent="0.45">
      <c r="A236" s="145"/>
      <c r="B236" s="162"/>
      <c r="C236" s="122"/>
      <c r="D236" s="96" t="str">
        <f t="shared" si="38"/>
        <v/>
      </c>
      <c r="E236" s="506"/>
      <c r="F236" s="146"/>
      <c r="G236" s="146"/>
      <c r="H236" s="130"/>
      <c r="I236" s="296"/>
      <c r="J236" s="181"/>
      <c r="K236" s="217"/>
      <c r="L236" s="529"/>
      <c r="M236" s="529"/>
      <c r="N236" s="139"/>
      <c r="O236" s="308"/>
      <c r="P236" s="308"/>
      <c r="Q236" s="308"/>
      <c r="R236" s="308"/>
      <c r="S236" s="308"/>
      <c r="T236" s="308">
        <f t="shared" si="35"/>
        <v>0</v>
      </c>
      <c r="U236" s="308">
        <f t="shared" si="39"/>
        <v>0</v>
      </c>
      <c r="V236" s="308"/>
      <c r="W236" s="308"/>
      <c r="X236" s="308"/>
      <c r="Y236" s="308"/>
      <c r="Z236" s="308"/>
      <c r="AA236" s="308"/>
      <c r="AB236" s="308"/>
      <c r="AC236" s="200"/>
      <c r="AD236" s="139"/>
      <c r="AE236" s="162"/>
      <c r="AF236" s="139"/>
      <c r="AG236" s="162"/>
      <c r="AH236" s="122"/>
      <c r="AI236" s="122"/>
      <c r="AJ236" s="122"/>
      <c r="AK236" s="122"/>
      <c r="AL236" s="164">
        <f t="shared" si="40"/>
        <v>0</v>
      </c>
      <c r="AM236" s="122"/>
      <c r="AN236" s="122"/>
      <c r="AO236" s="147"/>
      <c r="AP236" s="158"/>
      <c r="AQ236" s="310">
        <f t="shared" si="36"/>
        <v>0</v>
      </c>
      <c r="AR236" s="196" t="str">
        <f>IFERROR(IF(OR(AP236=338,AP236=340,AP236=341,AP236=342,AP236="342A",AP236="342B"),PorcenRet(AP236,AT236,AU236),INDEX(PORCENTAJEBUSCAR,MATCH(AP236,CódigoRET,0),4)*1),"")</f>
        <v/>
      </c>
      <c r="AS236" s="149">
        <f t="shared" si="37"/>
        <v>0</v>
      </c>
      <c r="AT236" s="148"/>
      <c r="AU236" s="149"/>
      <c r="AV236" s="191"/>
      <c r="AW236" s="183"/>
      <c r="AX236" s="162"/>
      <c r="AY236" s="150"/>
      <c r="AZ236" s="150"/>
      <c r="BA236" s="139"/>
      <c r="BB236" s="139"/>
      <c r="BC236" s="530"/>
      <c r="BD236" s="151"/>
      <c r="BE236" s="147"/>
      <c r="BF236" s="196">
        <f t="shared" si="41"/>
        <v>0</v>
      </c>
      <c r="BG236" s="149">
        <f t="shared" si="42"/>
        <v>0</v>
      </c>
      <c r="BH236" s="148"/>
      <c r="BI236" s="149"/>
      <c r="BJ236" s="123"/>
      <c r="BK236" s="123"/>
      <c r="BL236" s="123"/>
      <c r="BM236" s="122"/>
      <c r="BN236" s="152"/>
      <c r="BO236" s="201">
        <f t="shared" si="43"/>
        <v>0</v>
      </c>
      <c r="BP236" s="158"/>
      <c r="BQ236" s="159"/>
      <c r="BR236" s="196"/>
      <c r="BS236" s="149"/>
      <c r="BT236" s="148"/>
      <c r="BU236" s="149"/>
      <c r="BV236" s="160"/>
      <c r="BW236" s="161"/>
      <c r="BX236" s="196"/>
      <c r="BY236" s="149"/>
      <c r="BZ236" s="148"/>
      <c r="CA236" s="149"/>
      <c r="CB236" s="149"/>
      <c r="CC236" s="149"/>
      <c r="CD236" s="149"/>
    </row>
    <row r="237" spans="1:82" ht="18.5" x14ac:dyDescent="0.45">
      <c r="A237" s="145"/>
      <c r="B237" s="162"/>
      <c r="C237" s="122"/>
      <c r="D237" s="96" t="str">
        <f t="shared" si="38"/>
        <v/>
      </c>
      <c r="E237" s="506"/>
      <c r="F237" s="146"/>
      <c r="G237" s="146"/>
      <c r="H237" s="130"/>
      <c r="I237" s="296"/>
      <c r="J237" s="181"/>
      <c r="K237" s="217"/>
      <c r="L237" s="529"/>
      <c r="M237" s="529"/>
      <c r="N237" s="139"/>
      <c r="O237" s="308"/>
      <c r="P237" s="308"/>
      <c r="Q237" s="308"/>
      <c r="R237" s="308"/>
      <c r="S237" s="308"/>
      <c r="T237" s="308">
        <f t="shared" si="35"/>
        <v>0</v>
      </c>
      <c r="U237" s="308">
        <f t="shared" si="39"/>
        <v>0</v>
      </c>
      <c r="V237" s="308"/>
      <c r="W237" s="308"/>
      <c r="X237" s="308"/>
      <c r="Y237" s="308"/>
      <c r="Z237" s="308"/>
      <c r="AA237" s="308"/>
      <c r="AB237" s="308"/>
      <c r="AC237" s="200"/>
      <c r="AD237" s="139"/>
      <c r="AE237" s="162"/>
      <c r="AF237" s="139"/>
      <c r="AG237" s="162"/>
      <c r="AH237" s="122"/>
      <c r="AI237" s="122"/>
      <c r="AJ237" s="122"/>
      <c r="AK237" s="122"/>
      <c r="AL237" s="164">
        <f t="shared" si="40"/>
        <v>0</v>
      </c>
      <c r="AM237" s="122"/>
      <c r="AN237" s="122"/>
      <c r="AO237" s="147"/>
      <c r="AP237" s="158"/>
      <c r="AQ237" s="310">
        <f t="shared" si="36"/>
        <v>0</v>
      </c>
      <c r="AR237" s="196" t="str">
        <f>IFERROR(IF(OR(AP237=338,AP237=340,AP237=341,AP237=342,AP237="342A",AP237="342B"),PorcenRet(AP237,AT237,AU237),INDEX(PORCENTAJEBUSCAR,MATCH(AP237,CódigoRET,0),4)*1),"")</f>
        <v/>
      </c>
      <c r="AS237" s="149">
        <f t="shared" si="37"/>
        <v>0</v>
      </c>
      <c r="AT237" s="148"/>
      <c r="AU237" s="149"/>
      <c r="AV237" s="191"/>
      <c r="AW237" s="183"/>
      <c r="AX237" s="162"/>
      <c r="AY237" s="150"/>
      <c r="AZ237" s="150"/>
      <c r="BA237" s="139"/>
      <c r="BB237" s="139"/>
      <c r="BC237" s="530"/>
      <c r="BD237" s="151"/>
      <c r="BE237" s="147"/>
      <c r="BF237" s="196">
        <f t="shared" si="41"/>
        <v>0</v>
      </c>
      <c r="BG237" s="149">
        <f t="shared" si="42"/>
        <v>0</v>
      </c>
      <c r="BH237" s="148"/>
      <c r="BI237" s="149"/>
      <c r="BJ237" s="123"/>
      <c r="BK237" s="123"/>
      <c r="BL237" s="123"/>
      <c r="BM237" s="122"/>
      <c r="BN237" s="152"/>
      <c r="BO237" s="201">
        <f t="shared" si="43"/>
        <v>0</v>
      </c>
      <c r="BP237" s="158"/>
      <c r="BQ237" s="159"/>
      <c r="BR237" s="196"/>
      <c r="BS237" s="149"/>
      <c r="BT237" s="148"/>
      <c r="BU237" s="149"/>
      <c r="BV237" s="160"/>
      <c r="BW237" s="161"/>
      <c r="BX237" s="196"/>
      <c r="BY237" s="149"/>
      <c r="BZ237" s="148"/>
      <c r="CA237" s="149"/>
      <c r="CB237" s="149"/>
      <c r="CC237" s="149"/>
      <c r="CD237" s="149"/>
    </row>
    <row r="238" spans="1:82" ht="18.5" x14ac:dyDescent="0.45">
      <c r="A238" s="145"/>
      <c r="B238" s="162"/>
      <c r="C238" s="122"/>
      <c r="D238" s="96" t="str">
        <f t="shared" si="38"/>
        <v/>
      </c>
      <c r="E238" s="506"/>
      <c r="F238" s="146"/>
      <c r="G238" s="146"/>
      <c r="H238" s="130"/>
      <c r="I238" s="296"/>
      <c r="J238" s="181"/>
      <c r="K238" s="217"/>
      <c r="L238" s="529"/>
      <c r="M238" s="529"/>
      <c r="N238" s="139"/>
      <c r="O238" s="308"/>
      <c r="P238" s="308"/>
      <c r="Q238" s="308"/>
      <c r="R238" s="308"/>
      <c r="S238" s="308"/>
      <c r="T238" s="308">
        <f t="shared" si="35"/>
        <v>0</v>
      </c>
      <c r="U238" s="308">
        <f t="shared" si="39"/>
        <v>0</v>
      </c>
      <c r="V238" s="308"/>
      <c r="W238" s="308"/>
      <c r="X238" s="308"/>
      <c r="Y238" s="308"/>
      <c r="Z238" s="308"/>
      <c r="AA238" s="308"/>
      <c r="AB238" s="308"/>
      <c r="AC238" s="200"/>
      <c r="AD238" s="139"/>
      <c r="AE238" s="162"/>
      <c r="AF238" s="139"/>
      <c r="AG238" s="162"/>
      <c r="AH238" s="122"/>
      <c r="AI238" s="122"/>
      <c r="AJ238" s="122"/>
      <c r="AK238" s="122"/>
      <c r="AL238" s="164">
        <f t="shared" si="40"/>
        <v>0</v>
      </c>
      <c r="AM238" s="122"/>
      <c r="AN238" s="122"/>
      <c r="AO238" s="147"/>
      <c r="AP238" s="158"/>
      <c r="AQ238" s="310">
        <f t="shared" si="36"/>
        <v>0</v>
      </c>
      <c r="AR238" s="196" t="str">
        <f>IFERROR(IF(OR(AP238=338,AP238=340,AP238=341,AP238=342,AP238="342A",AP238="342B"),PorcenRet(AP238,AT238,AU238),INDEX(PORCENTAJEBUSCAR,MATCH(AP238,CódigoRET,0),4)*1),"")</f>
        <v/>
      </c>
      <c r="AS238" s="149">
        <f t="shared" si="37"/>
        <v>0</v>
      </c>
      <c r="AT238" s="148"/>
      <c r="AU238" s="149"/>
      <c r="AV238" s="191"/>
      <c r="AW238" s="183"/>
      <c r="AX238" s="162"/>
      <c r="AY238" s="150"/>
      <c r="AZ238" s="150"/>
      <c r="BA238" s="139"/>
      <c r="BB238" s="139"/>
      <c r="BC238" s="530"/>
      <c r="BD238" s="151"/>
      <c r="BE238" s="147"/>
      <c r="BF238" s="196">
        <f t="shared" si="41"/>
        <v>0</v>
      </c>
      <c r="BG238" s="149">
        <f t="shared" si="42"/>
        <v>0</v>
      </c>
      <c r="BH238" s="148"/>
      <c r="BI238" s="149"/>
      <c r="BJ238" s="123"/>
      <c r="BK238" s="123"/>
      <c r="BL238" s="123"/>
      <c r="BM238" s="122"/>
      <c r="BN238" s="152"/>
      <c r="BO238" s="201">
        <f t="shared" si="43"/>
        <v>0</v>
      </c>
      <c r="BP238" s="158"/>
      <c r="BQ238" s="159"/>
      <c r="BR238" s="196"/>
      <c r="BS238" s="149"/>
      <c r="BT238" s="148"/>
      <c r="BU238" s="149"/>
      <c r="BV238" s="160"/>
      <c r="BW238" s="161"/>
      <c r="BX238" s="196"/>
      <c r="BY238" s="149"/>
      <c r="BZ238" s="148"/>
      <c r="CA238" s="149"/>
      <c r="CB238" s="149"/>
      <c r="CC238" s="149"/>
      <c r="CD238" s="149"/>
    </row>
    <row r="239" spans="1:82" ht="18.5" x14ac:dyDescent="0.45">
      <c r="A239" s="145"/>
      <c r="B239" s="162"/>
      <c r="C239" s="122"/>
      <c r="D239" s="96" t="str">
        <f t="shared" si="38"/>
        <v/>
      </c>
      <c r="E239" s="506"/>
      <c r="F239" s="146"/>
      <c r="G239" s="146"/>
      <c r="H239" s="130"/>
      <c r="I239" s="296"/>
      <c r="J239" s="181"/>
      <c r="K239" s="217"/>
      <c r="L239" s="529"/>
      <c r="M239" s="529"/>
      <c r="N239" s="139"/>
      <c r="O239" s="308"/>
      <c r="P239" s="308"/>
      <c r="Q239" s="308"/>
      <c r="R239" s="308"/>
      <c r="S239" s="308"/>
      <c r="T239" s="308">
        <f t="shared" si="35"/>
        <v>0</v>
      </c>
      <c r="U239" s="308">
        <f t="shared" si="39"/>
        <v>0</v>
      </c>
      <c r="V239" s="308"/>
      <c r="W239" s="308"/>
      <c r="X239" s="308"/>
      <c r="Y239" s="308"/>
      <c r="Z239" s="308"/>
      <c r="AA239" s="308"/>
      <c r="AB239" s="308"/>
      <c r="AC239" s="200"/>
      <c r="AD239" s="139"/>
      <c r="AE239" s="162"/>
      <c r="AF239" s="139"/>
      <c r="AG239" s="162"/>
      <c r="AH239" s="122"/>
      <c r="AI239" s="122"/>
      <c r="AJ239" s="122"/>
      <c r="AK239" s="122"/>
      <c r="AL239" s="164">
        <f t="shared" si="40"/>
        <v>0</v>
      </c>
      <c r="AM239" s="122"/>
      <c r="AN239" s="122"/>
      <c r="AO239" s="147"/>
      <c r="AP239" s="158"/>
      <c r="AQ239" s="310">
        <f t="shared" si="36"/>
        <v>0</v>
      </c>
      <c r="AR239" s="196" t="str">
        <f>IFERROR(IF(OR(AP239=338,AP239=340,AP239=341,AP239=342,AP239="342A",AP239="342B"),PorcenRet(AP239,AT239,AU239),INDEX(PORCENTAJEBUSCAR,MATCH(AP239,CódigoRET,0),4)*1),"")</f>
        <v/>
      </c>
      <c r="AS239" s="149">
        <f t="shared" si="37"/>
        <v>0</v>
      </c>
      <c r="AT239" s="148"/>
      <c r="AU239" s="149"/>
      <c r="AV239" s="191"/>
      <c r="AW239" s="183"/>
      <c r="AX239" s="162"/>
      <c r="AY239" s="150"/>
      <c r="AZ239" s="150"/>
      <c r="BA239" s="139"/>
      <c r="BB239" s="139"/>
      <c r="BC239" s="530"/>
      <c r="BD239" s="151"/>
      <c r="BE239" s="147"/>
      <c r="BF239" s="196">
        <f t="shared" si="41"/>
        <v>0</v>
      </c>
      <c r="BG239" s="149">
        <f t="shared" si="42"/>
        <v>0</v>
      </c>
      <c r="BH239" s="148"/>
      <c r="BI239" s="149"/>
      <c r="BJ239" s="123"/>
      <c r="BK239" s="123"/>
      <c r="BL239" s="123"/>
      <c r="BM239" s="122"/>
      <c r="BN239" s="152"/>
      <c r="BO239" s="201">
        <f t="shared" si="43"/>
        <v>0</v>
      </c>
      <c r="BP239" s="158"/>
      <c r="BQ239" s="159"/>
      <c r="BR239" s="196"/>
      <c r="BS239" s="149"/>
      <c r="BT239" s="148"/>
      <c r="BU239" s="149"/>
      <c r="BV239" s="160"/>
      <c r="BW239" s="161"/>
      <c r="BX239" s="196"/>
      <c r="BY239" s="149"/>
      <c r="BZ239" s="148"/>
      <c r="CA239" s="149"/>
      <c r="CB239" s="149"/>
      <c r="CC239" s="149"/>
      <c r="CD239" s="149"/>
    </row>
    <row r="240" spans="1:82" ht="18.5" x14ac:dyDescent="0.45">
      <c r="A240" s="145"/>
      <c r="B240" s="162"/>
      <c r="C240" s="122"/>
      <c r="D240" s="96" t="str">
        <f t="shared" si="38"/>
        <v/>
      </c>
      <c r="E240" s="506"/>
      <c r="F240" s="146"/>
      <c r="G240" s="146"/>
      <c r="H240" s="130"/>
      <c r="I240" s="296"/>
      <c r="J240" s="181"/>
      <c r="K240" s="217"/>
      <c r="L240" s="529"/>
      <c r="M240" s="529"/>
      <c r="N240" s="139"/>
      <c r="O240" s="308"/>
      <c r="P240" s="308"/>
      <c r="Q240" s="308"/>
      <c r="R240" s="308"/>
      <c r="S240" s="308"/>
      <c r="T240" s="308">
        <f t="shared" si="35"/>
        <v>0</v>
      </c>
      <c r="U240" s="308">
        <f t="shared" si="39"/>
        <v>0</v>
      </c>
      <c r="V240" s="308"/>
      <c r="W240" s="308"/>
      <c r="X240" s="308"/>
      <c r="Y240" s="308"/>
      <c r="Z240" s="308"/>
      <c r="AA240" s="308"/>
      <c r="AB240" s="308"/>
      <c r="AC240" s="200"/>
      <c r="AD240" s="139"/>
      <c r="AE240" s="162"/>
      <c r="AF240" s="139"/>
      <c r="AG240" s="162"/>
      <c r="AH240" s="122"/>
      <c r="AI240" s="122"/>
      <c r="AJ240" s="122"/>
      <c r="AK240" s="122"/>
      <c r="AL240" s="164">
        <f t="shared" si="40"/>
        <v>0</v>
      </c>
      <c r="AM240" s="122"/>
      <c r="AN240" s="122"/>
      <c r="AO240" s="147"/>
      <c r="AP240" s="158"/>
      <c r="AQ240" s="310">
        <f t="shared" si="36"/>
        <v>0</v>
      </c>
      <c r="AR240" s="196" t="str">
        <f>IFERROR(IF(OR(AP240=338,AP240=340,AP240=341,AP240=342,AP240="342A",AP240="342B"),PorcenRet(AP240,AT240,AU240),INDEX(PORCENTAJEBUSCAR,MATCH(AP240,CódigoRET,0),4)*1),"")</f>
        <v/>
      </c>
      <c r="AS240" s="149">
        <f t="shared" si="37"/>
        <v>0</v>
      </c>
      <c r="AT240" s="148"/>
      <c r="AU240" s="149"/>
      <c r="AV240" s="191"/>
      <c r="AW240" s="183"/>
      <c r="AX240" s="162"/>
      <c r="AY240" s="150"/>
      <c r="AZ240" s="150"/>
      <c r="BA240" s="139"/>
      <c r="BB240" s="139"/>
      <c r="BC240" s="530"/>
      <c r="BD240" s="151"/>
      <c r="BE240" s="147"/>
      <c r="BF240" s="196">
        <f t="shared" si="41"/>
        <v>0</v>
      </c>
      <c r="BG240" s="149">
        <f t="shared" si="42"/>
        <v>0</v>
      </c>
      <c r="BH240" s="148"/>
      <c r="BI240" s="149"/>
      <c r="BJ240" s="123"/>
      <c r="BK240" s="123"/>
      <c r="BL240" s="123"/>
      <c r="BM240" s="122"/>
      <c r="BN240" s="152"/>
      <c r="BO240" s="201">
        <f t="shared" si="43"/>
        <v>0</v>
      </c>
      <c r="BP240" s="158"/>
      <c r="BQ240" s="159"/>
      <c r="BR240" s="196"/>
      <c r="BS240" s="149"/>
      <c r="BT240" s="148"/>
      <c r="BU240" s="149"/>
      <c r="BV240" s="160"/>
      <c r="BW240" s="161"/>
      <c r="BX240" s="196"/>
      <c r="BY240" s="149"/>
      <c r="BZ240" s="148"/>
      <c r="CA240" s="149"/>
      <c r="CB240" s="149"/>
      <c r="CC240" s="149"/>
      <c r="CD240" s="149"/>
    </row>
    <row r="241" spans="1:82" ht="18.5" x14ac:dyDescent="0.45">
      <c r="A241" s="145"/>
      <c r="B241" s="162"/>
      <c r="C241" s="122"/>
      <c r="D241" s="96" t="str">
        <f t="shared" si="38"/>
        <v/>
      </c>
      <c r="E241" s="506"/>
      <c r="F241" s="146"/>
      <c r="G241" s="146"/>
      <c r="H241" s="130"/>
      <c r="I241" s="296"/>
      <c r="J241" s="181"/>
      <c r="K241" s="217"/>
      <c r="L241" s="529"/>
      <c r="M241" s="529"/>
      <c r="N241" s="139"/>
      <c r="O241" s="308"/>
      <c r="P241" s="308"/>
      <c r="Q241" s="308"/>
      <c r="R241" s="308"/>
      <c r="S241" s="308"/>
      <c r="T241" s="308">
        <f t="shared" si="35"/>
        <v>0</v>
      </c>
      <c r="U241" s="308">
        <f t="shared" si="39"/>
        <v>0</v>
      </c>
      <c r="V241" s="308"/>
      <c r="W241" s="308"/>
      <c r="X241" s="308"/>
      <c r="Y241" s="308"/>
      <c r="Z241" s="308"/>
      <c r="AA241" s="308"/>
      <c r="AB241" s="308"/>
      <c r="AC241" s="200"/>
      <c r="AD241" s="139"/>
      <c r="AE241" s="162"/>
      <c r="AF241" s="139"/>
      <c r="AG241" s="162"/>
      <c r="AH241" s="122"/>
      <c r="AI241" s="122"/>
      <c r="AJ241" s="122"/>
      <c r="AK241" s="122"/>
      <c r="AL241" s="164">
        <f t="shared" si="40"/>
        <v>0</v>
      </c>
      <c r="AM241" s="122"/>
      <c r="AN241" s="122"/>
      <c r="AO241" s="147"/>
      <c r="AP241" s="158"/>
      <c r="AQ241" s="310">
        <f t="shared" si="36"/>
        <v>0</v>
      </c>
      <c r="AR241" s="196" t="str">
        <f>IFERROR(IF(OR(AP241=338,AP241=340,AP241=341,AP241=342,AP241="342A",AP241="342B"),PorcenRet(AP241,AT241,AU241),INDEX(PORCENTAJEBUSCAR,MATCH(AP241,CódigoRET,0),4)*1),"")</f>
        <v/>
      </c>
      <c r="AS241" s="149">
        <f t="shared" si="37"/>
        <v>0</v>
      </c>
      <c r="AT241" s="148"/>
      <c r="AU241" s="149"/>
      <c r="AV241" s="191"/>
      <c r="AW241" s="183"/>
      <c r="AX241" s="162"/>
      <c r="AY241" s="150"/>
      <c r="AZ241" s="150"/>
      <c r="BA241" s="139"/>
      <c r="BB241" s="139"/>
      <c r="BC241" s="530"/>
      <c r="BD241" s="151"/>
      <c r="BE241" s="147"/>
      <c r="BF241" s="196">
        <f t="shared" si="41"/>
        <v>0</v>
      </c>
      <c r="BG241" s="149">
        <f t="shared" si="42"/>
        <v>0</v>
      </c>
      <c r="BH241" s="148"/>
      <c r="BI241" s="149"/>
      <c r="BJ241" s="123"/>
      <c r="BK241" s="123"/>
      <c r="BL241" s="123"/>
      <c r="BM241" s="122"/>
      <c r="BN241" s="152"/>
      <c r="BO241" s="201">
        <f t="shared" si="43"/>
        <v>0</v>
      </c>
      <c r="BP241" s="158"/>
      <c r="BQ241" s="159"/>
      <c r="BR241" s="196"/>
      <c r="BS241" s="149"/>
      <c r="BT241" s="148"/>
      <c r="BU241" s="149"/>
      <c r="BV241" s="160"/>
      <c r="BW241" s="161"/>
      <c r="BX241" s="196"/>
      <c r="BY241" s="149"/>
      <c r="BZ241" s="148"/>
      <c r="CA241" s="149"/>
      <c r="CB241" s="149"/>
      <c r="CC241" s="149"/>
      <c r="CD241" s="149"/>
    </row>
    <row r="242" spans="1:82" ht="18.5" x14ac:dyDescent="0.45">
      <c r="A242" s="145"/>
      <c r="B242" s="162"/>
      <c r="C242" s="122"/>
      <c r="D242" s="96" t="str">
        <f t="shared" si="38"/>
        <v/>
      </c>
      <c r="E242" s="506"/>
      <c r="F242" s="146"/>
      <c r="G242" s="146"/>
      <c r="H242" s="130"/>
      <c r="I242" s="296"/>
      <c r="J242" s="181"/>
      <c r="K242" s="217"/>
      <c r="L242" s="529"/>
      <c r="M242" s="529"/>
      <c r="N242" s="139"/>
      <c r="O242" s="308"/>
      <c r="P242" s="308"/>
      <c r="Q242" s="308"/>
      <c r="R242" s="308"/>
      <c r="S242" s="308"/>
      <c r="T242" s="308">
        <f t="shared" si="35"/>
        <v>0</v>
      </c>
      <c r="U242" s="308">
        <f t="shared" si="39"/>
        <v>0</v>
      </c>
      <c r="V242" s="308"/>
      <c r="W242" s="308"/>
      <c r="X242" s="308"/>
      <c r="Y242" s="308"/>
      <c r="Z242" s="308"/>
      <c r="AA242" s="308"/>
      <c r="AB242" s="308"/>
      <c r="AC242" s="200"/>
      <c r="AD242" s="139"/>
      <c r="AE242" s="162"/>
      <c r="AF242" s="139"/>
      <c r="AG242" s="162"/>
      <c r="AH242" s="122"/>
      <c r="AI242" s="122"/>
      <c r="AJ242" s="122"/>
      <c r="AK242" s="122"/>
      <c r="AL242" s="164">
        <f t="shared" si="40"/>
        <v>0</v>
      </c>
      <c r="AM242" s="122"/>
      <c r="AN242" s="122"/>
      <c r="AO242" s="147"/>
      <c r="AP242" s="158"/>
      <c r="AQ242" s="310">
        <f t="shared" si="36"/>
        <v>0</v>
      </c>
      <c r="AR242" s="196" t="str">
        <f>IFERROR(IF(OR(AP242=338,AP242=340,AP242=341,AP242=342,AP242="342A",AP242="342B"),PorcenRet(AP242,AT242,AU242),INDEX(PORCENTAJEBUSCAR,MATCH(AP242,CódigoRET,0),4)*1),"")</f>
        <v/>
      </c>
      <c r="AS242" s="149">
        <f t="shared" si="37"/>
        <v>0</v>
      </c>
      <c r="AT242" s="148"/>
      <c r="AU242" s="149"/>
      <c r="AV242" s="191"/>
      <c r="AW242" s="183"/>
      <c r="AX242" s="162"/>
      <c r="AY242" s="150"/>
      <c r="AZ242" s="150"/>
      <c r="BA242" s="139"/>
      <c r="BB242" s="139"/>
      <c r="BC242" s="530"/>
      <c r="BD242" s="151"/>
      <c r="BE242" s="147"/>
      <c r="BF242" s="196">
        <f t="shared" si="41"/>
        <v>0</v>
      </c>
      <c r="BG242" s="149">
        <f t="shared" si="42"/>
        <v>0</v>
      </c>
      <c r="BH242" s="148"/>
      <c r="BI242" s="149"/>
      <c r="BJ242" s="123"/>
      <c r="BK242" s="123"/>
      <c r="BL242" s="123"/>
      <c r="BM242" s="122"/>
      <c r="BN242" s="152"/>
      <c r="BO242" s="201">
        <f t="shared" si="43"/>
        <v>0</v>
      </c>
      <c r="BP242" s="158"/>
      <c r="BQ242" s="159"/>
      <c r="BR242" s="196"/>
      <c r="BS242" s="149"/>
      <c r="BT242" s="148"/>
      <c r="BU242" s="149"/>
      <c r="BV242" s="160"/>
      <c r="BW242" s="161"/>
      <c r="BX242" s="196"/>
      <c r="BY242" s="149"/>
      <c r="BZ242" s="148"/>
      <c r="CA242" s="149"/>
      <c r="CB242" s="149"/>
      <c r="CC242" s="149"/>
      <c r="CD242" s="149"/>
    </row>
    <row r="243" spans="1:82" ht="18.5" x14ac:dyDescent="0.45">
      <c r="A243" s="145"/>
      <c r="B243" s="162"/>
      <c r="C243" s="122"/>
      <c r="D243" s="96" t="str">
        <f t="shared" si="38"/>
        <v/>
      </c>
      <c r="E243" s="506"/>
      <c r="F243" s="146"/>
      <c r="G243" s="146"/>
      <c r="H243" s="130"/>
      <c r="I243" s="296"/>
      <c r="J243" s="181"/>
      <c r="K243" s="217"/>
      <c r="L243" s="529"/>
      <c r="M243" s="529"/>
      <c r="N243" s="139"/>
      <c r="O243" s="308"/>
      <c r="P243" s="308"/>
      <c r="Q243" s="308"/>
      <c r="R243" s="308"/>
      <c r="S243" s="308"/>
      <c r="T243" s="308">
        <f t="shared" si="35"/>
        <v>0</v>
      </c>
      <c r="U243" s="308">
        <f t="shared" si="39"/>
        <v>0</v>
      </c>
      <c r="V243" s="308"/>
      <c r="W243" s="308"/>
      <c r="X243" s="308"/>
      <c r="Y243" s="308"/>
      <c r="Z243" s="308"/>
      <c r="AA243" s="308"/>
      <c r="AB243" s="308"/>
      <c r="AC243" s="200"/>
      <c r="AD243" s="139"/>
      <c r="AE243" s="162"/>
      <c r="AF243" s="139"/>
      <c r="AG243" s="162"/>
      <c r="AH243" s="122"/>
      <c r="AI243" s="122"/>
      <c r="AJ243" s="122"/>
      <c r="AK243" s="122"/>
      <c r="AL243" s="164">
        <f t="shared" si="40"/>
        <v>0</v>
      </c>
      <c r="AM243" s="122"/>
      <c r="AN243" s="122"/>
      <c r="AO243" s="147"/>
      <c r="AP243" s="158"/>
      <c r="AQ243" s="310">
        <f t="shared" si="36"/>
        <v>0</v>
      </c>
      <c r="AR243" s="196" t="str">
        <f>IFERROR(IF(OR(AP243=338,AP243=340,AP243=341,AP243=342,AP243="342A",AP243="342B"),PorcenRet(AP243,AT243,AU243),INDEX(PORCENTAJEBUSCAR,MATCH(AP243,CódigoRET,0),4)*1),"")</f>
        <v/>
      </c>
      <c r="AS243" s="149">
        <f t="shared" si="37"/>
        <v>0</v>
      </c>
      <c r="AT243" s="148"/>
      <c r="AU243" s="149"/>
      <c r="AV243" s="191"/>
      <c r="AW243" s="183"/>
      <c r="AX243" s="162"/>
      <c r="AY243" s="150"/>
      <c r="AZ243" s="150"/>
      <c r="BA243" s="139"/>
      <c r="BB243" s="139"/>
      <c r="BC243" s="530"/>
      <c r="BD243" s="151"/>
      <c r="BE243" s="147"/>
      <c r="BF243" s="196">
        <f t="shared" si="41"/>
        <v>0</v>
      </c>
      <c r="BG243" s="149">
        <f t="shared" si="42"/>
        <v>0</v>
      </c>
      <c r="BH243" s="148"/>
      <c r="BI243" s="149"/>
      <c r="BJ243" s="123"/>
      <c r="BK243" s="123"/>
      <c r="BL243" s="123"/>
      <c r="BM243" s="122"/>
      <c r="BN243" s="152"/>
      <c r="BO243" s="201">
        <f t="shared" si="43"/>
        <v>0</v>
      </c>
      <c r="BP243" s="158"/>
      <c r="BQ243" s="159"/>
      <c r="BR243" s="196"/>
      <c r="BS243" s="149"/>
      <c r="BT243" s="148"/>
      <c r="BU243" s="149"/>
      <c r="BV243" s="160"/>
      <c r="BW243" s="161"/>
      <c r="BX243" s="196"/>
      <c r="BY243" s="149"/>
      <c r="BZ243" s="148"/>
      <c r="CA243" s="149"/>
      <c r="CB243" s="149"/>
      <c r="CC243" s="149"/>
      <c r="CD243" s="149"/>
    </row>
    <row r="244" spans="1:82" ht="18.5" x14ac:dyDescent="0.45">
      <c r="A244" s="145"/>
      <c r="B244" s="162"/>
      <c r="C244" s="122"/>
      <c r="D244" s="96" t="str">
        <f t="shared" si="38"/>
        <v/>
      </c>
      <c r="E244" s="506"/>
      <c r="F244" s="146"/>
      <c r="G244" s="146"/>
      <c r="H244" s="130"/>
      <c r="I244" s="296"/>
      <c r="J244" s="181"/>
      <c r="K244" s="217"/>
      <c r="L244" s="529"/>
      <c r="M244" s="529"/>
      <c r="N244" s="139"/>
      <c r="O244" s="308"/>
      <c r="P244" s="308"/>
      <c r="Q244" s="308"/>
      <c r="R244" s="308"/>
      <c r="S244" s="308"/>
      <c r="T244" s="308">
        <f t="shared" si="35"/>
        <v>0</v>
      </c>
      <c r="U244" s="308">
        <f t="shared" si="39"/>
        <v>0</v>
      </c>
      <c r="V244" s="308"/>
      <c r="W244" s="308"/>
      <c r="X244" s="308"/>
      <c r="Y244" s="308"/>
      <c r="Z244" s="308"/>
      <c r="AA244" s="308"/>
      <c r="AB244" s="308"/>
      <c r="AC244" s="200"/>
      <c r="AD244" s="139"/>
      <c r="AE244" s="162"/>
      <c r="AF244" s="139"/>
      <c r="AG244" s="162"/>
      <c r="AH244" s="122"/>
      <c r="AI244" s="122"/>
      <c r="AJ244" s="122"/>
      <c r="AK244" s="122"/>
      <c r="AL244" s="164">
        <f t="shared" si="40"/>
        <v>0</v>
      </c>
      <c r="AM244" s="122"/>
      <c r="AN244" s="122"/>
      <c r="AO244" s="147"/>
      <c r="AP244" s="158"/>
      <c r="AQ244" s="310">
        <f t="shared" si="36"/>
        <v>0</v>
      </c>
      <c r="AR244" s="196" t="str">
        <f>IFERROR(IF(OR(AP244=338,AP244=340,AP244=341,AP244=342,AP244="342A",AP244="342B"),PorcenRet(AP244,AT244,AU244),INDEX(PORCENTAJEBUSCAR,MATCH(AP244,CódigoRET,0),4)*1),"")</f>
        <v/>
      </c>
      <c r="AS244" s="149">
        <f t="shared" si="37"/>
        <v>0</v>
      </c>
      <c r="AT244" s="148"/>
      <c r="AU244" s="149"/>
      <c r="AV244" s="191"/>
      <c r="AW244" s="183"/>
      <c r="AX244" s="162"/>
      <c r="AY244" s="150"/>
      <c r="AZ244" s="150"/>
      <c r="BA244" s="139"/>
      <c r="BB244" s="139"/>
      <c r="BC244" s="530"/>
      <c r="BD244" s="151"/>
      <c r="BE244" s="147"/>
      <c r="BF244" s="196">
        <f t="shared" si="41"/>
        <v>0</v>
      </c>
      <c r="BG244" s="149">
        <f t="shared" si="42"/>
        <v>0</v>
      </c>
      <c r="BH244" s="148"/>
      <c r="BI244" s="149"/>
      <c r="BJ244" s="123"/>
      <c r="BK244" s="123"/>
      <c r="BL244" s="123"/>
      <c r="BM244" s="122"/>
      <c r="BN244" s="152"/>
      <c r="BO244" s="201">
        <f t="shared" si="43"/>
        <v>0</v>
      </c>
      <c r="BP244" s="158"/>
      <c r="BQ244" s="159"/>
      <c r="BR244" s="196"/>
      <c r="BS244" s="149"/>
      <c r="BT244" s="148"/>
      <c r="BU244" s="149"/>
      <c r="BV244" s="160"/>
      <c r="BW244" s="161"/>
      <c r="BX244" s="196"/>
      <c r="BY244" s="149"/>
      <c r="BZ244" s="148"/>
      <c r="CA244" s="149"/>
      <c r="CB244" s="149"/>
      <c r="CC244" s="149"/>
      <c r="CD244" s="149"/>
    </row>
    <row r="245" spans="1:82" ht="18.5" x14ac:dyDescent="0.45">
      <c r="A245" s="145"/>
      <c r="B245" s="162"/>
      <c r="C245" s="122"/>
      <c r="D245" s="96" t="str">
        <f t="shared" si="38"/>
        <v/>
      </c>
      <c r="E245" s="506"/>
      <c r="F245" s="146"/>
      <c r="G245" s="146"/>
      <c r="H245" s="130"/>
      <c r="I245" s="296"/>
      <c r="J245" s="181"/>
      <c r="K245" s="217"/>
      <c r="L245" s="529"/>
      <c r="M245" s="529"/>
      <c r="N245" s="139"/>
      <c r="O245" s="308"/>
      <c r="P245" s="308"/>
      <c r="Q245" s="308"/>
      <c r="R245" s="308"/>
      <c r="S245" s="308"/>
      <c r="T245" s="308">
        <f t="shared" si="35"/>
        <v>0</v>
      </c>
      <c r="U245" s="308">
        <f t="shared" si="39"/>
        <v>0</v>
      </c>
      <c r="V245" s="308"/>
      <c r="W245" s="308"/>
      <c r="X245" s="308"/>
      <c r="Y245" s="308"/>
      <c r="Z245" s="308"/>
      <c r="AA245" s="308"/>
      <c r="AB245" s="308"/>
      <c r="AC245" s="200"/>
      <c r="AD245" s="139"/>
      <c r="AE245" s="162"/>
      <c r="AF245" s="139"/>
      <c r="AG245" s="162"/>
      <c r="AH245" s="122"/>
      <c r="AI245" s="122"/>
      <c r="AJ245" s="122"/>
      <c r="AK245" s="122"/>
      <c r="AL245" s="164">
        <f t="shared" si="40"/>
        <v>0</v>
      </c>
      <c r="AM245" s="122"/>
      <c r="AN245" s="122"/>
      <c r="AO245" s="147"/>
      <c r="AP245" s="158"/>
      <c r="AQ245" s="310">
        <f t="shared" si="36"/>
        <v>0</v>
      </c>
      <c r="AR245" s="196" t="str">
        <f>IFERROR(IF(OR(AP245=338,AP245=340,AP245=341,AP245=342,AP245="342A",AP245="342B"),PorcenRet(AP245,AT245,AU245),INDEX(PORCENTAJEBUSCAR,MATCH(AP245,CódigoRET,0),4)*1),"")</f>
        <v/>
      </c>
      <c r="AS245" s="149">
        <f t="shared" si="37"/>
        <v>0</v>
      </c>
      <c r="AT245" s="148"/>
      <c r="AU245" s="149"/>
      <c r="AV245" s="191"/>
      <c r="AW245" s="183"/>
      <c r="AX245" s="162"/>
      <c r="AY245" s="150"/>
      <c r="AZ245" s="150"/>
      <c r="BA245" s="139"/>
      <c r="BB245" s="139"/>
      <c r="BC245" s="530"/>
      <c r="BD245" s="151"/>
      <c r="BE245" s="147"/>
      <c r="BF245" s="196">
        <f t="shared" si="41"/>
        <v>0</v>
      </c>
      <c r="BG245" s="149">
        <f t="shared" si="42"/>
        <v>0</v>
      </c>
      <c r="BH245" s="148"/>
      <c r="BI245" s="149"/>
      <c r="BJ245" s="123"/>
      <c r="BK245" s="123"/>
      <c r="BL245" s="123"/>
      <c r="BM245" s="122"/>
      <c r="BN245" s="152"/>
      <c r="BO245" s="201">
        <f t="shared" si="43"/>
        <v>0</v>
      </c>
      <c r="BP245" s="158"/>
      <c r="BQ245" s="159"/>
      <c r="BR245" s="196"/>
      <c r="BS245" s="149"/>
      <c r="BT245" s="148"/>
      <c r="BU245" s="149"/>
      <c r="BV245" s="160"/>
      <c r="BW245" s="161"/>
      <c r="BX245" s="196"/>
      <c r="BY245" s="149"/>
      <c r="BZ245" s="148"/>
      <c r="CA245" s="149"/>
      <c r="CB245" s="149"/>
      <c r="CC245" s="149"/>
      <c r="CD245" s="149"/>
    </row>
    <row r="246" spans="1:82" ht="18.5" x14ac:dyDescent="0.45">
      <c r="A246" s="145"/>
      <c r="B246" s="162"/>
      <c r="C246" s="122"/>
      <c r="D246" s="96" t="str">
        <f t="shared" si="38"/>
        <v/>
      </c>
      <c r="E246" s="506"/>
      <c r="F246" s="146"/>
      <c r="G246" s="146"/>
      <c r="H246" s="130"/>
      <c r="I246" s="296"/>
      <c r="J246" s="181"/>
      <c r="K246" s="217"/>
      <c r="L246" s="529"/>
      <c r="M246" s="529"/>
      <c r="N246" s="139"/>
      <c r="O246" s="308"/>
      <c r="P246" s="308"/>
      <c r="Q246" s="308"/>
      <c r="R246" s="308"/>
      <c r="S246" s="308"/>
      <c r="T246" s="308">
        <f t="shared" si="35"/>
        <v>0</v>
      </c>
      <c r="U246" s="308">
        <f t="shared" si="39"/>
        <v>0</v>
      </c>
      <c r="V246" s="308"/>
      <c r="W246" s="308"/>
      <c r="X246" s="308"/>
      <c r="Y246" s="308"/>
      <c r="Z246" s="308"/>
      <c r="AA246" s="308"/>
      <c r="AB246" s="308"/>
      <c r="AC246" s="200"/>
      <c r="AD246" s="139"/>
      <c r="AE246" s="162"/>
      <c r="AF246" s="139"/>
      <c r="AG246" s="162"/>
      <c r="AH246" s="122"/>
      <c r="AI246" s="122"/>
      <c r="AJ246" s="122"/>
      <c r="AK246" s="122"/>
      <c r="AL246" s="164">
        <f t="shared" si="40"/>
        <v>0</v>
      </c>
      <c r="AM246" s="122"/>
      <c r="AN246" s="122"/>
      <c r="AO246" s="147"/>
      <c r="AP246" s="158"/>
      <c r="AQ246" s="310">
        <f t="shared" si="36"/>
        <v>0</v>
      </c>
      <c r="AR246" s="196" t="str">
        <f>IFERROR(IF(OR(AP246=338,AP246=340,AP246=341,AP246=342,AP246="342A",AP246="342B"),PorcenRet(AP246,AT246,AU246),INDEX(PORCENTAJEBUSCAR,MATCH(AP246,CódigoRET,0),4)*1),"")</f>
        <v/>
      </c>
      <c r="AS246" s="149">
        <f t="shared" si="37"/>
        <v>0</v>
      </c>
      <c r="AT246" s="148"/>
      <c r="AU246" s="149"/>
      <c r="AV246" s="191"/>
      <c r="AW246" s="183"/>
      <c r="AX246" s="162"/>
      <c r="AY246" s="150"/>
      <c r="AZ246" s="150"/>
      <c r="BA246" s="139"/>
      <c r="BB246" s="139"/>
      <c r="BC246" s="530"/>
      <c r="BD246" s="151"/>
      <c r="BE246" s="147"/>
      <c r="BF246" s="196">
        <f t="shared" si="41"/>
        <v>0</v>
      </c>
      <c r="BG246" s="149">
        <f t="shared" si="42"/>
        <v>0</v>
      </c>
      <c r="BH246" s="148"/>
      <c r="BI246" s="149"/>
      <c r="BJ246" s="123"/>
      <c r="BK246" s="123"/>
      <c r="BL246" s="123"/>
      <c r="BM246" s="122"/>
      <c r="BN246" s="152"/>
      <c r="BO246" s="201">
        <f t="shared" si="43"/>
        <v>0</v>
      </c>
      <c r="BP246" s="158"/>
      <c r="BQ246" s="159"/>
      <c r="BR246" s="196"/>
      <c r="BS246" s="149"/>
      <c r="BT246" s="148"/>
      <c r="BU246" s="149"/>
      <c r="BV246" s="160"/>
      <c r="BW246" s="161"/>
      <c r="BX246" s="196"/>
      <c r="BY246" s="149"/>
      <c r="BZ246" s="148"/>
      <c r="CA246" s="149"/>
      <c r="CB246" s="149"/>
      <c r="CC246" s="149"/>
      <c r="CD246" s="149"/>
    </row>
    <row r="247" spans="1:82" ht="18.5" x14ac:dyDescent="0.45">
      <c r="A247" s="145"/>
      <c r="B247" s="162"/>
      <c r="C247" s="122"/>
      <c r="D247" s="96" t="str">
        <f t="shared" si="38"/>
        <v/>
      </c>
      <c r="E247" s="506"/>
      <c r="F247" s="146"/>
      <c r="G247" s="146"/>
      <c r="H247" s="130"/>
      <c r="I247" s="296"/>
      <c r="J247" s="181"/>
      <c r="K247" s="217"/>
      <c r="L247" s="529"/>
      <c r="M247" s="529"/>
      <c r="N247" s="139"/>
      <c r="O247" s="308"/>
      <c r="P247" s="308"/>
      <c r="Q247" s="308"/>
      <c r="R247" s="308"/>
      <c r="S247" s="308"/>
      <c r="T247" s="308">
        <f t="shared" si="35"/>
        <v>0</v>
      </c>
      <c r="U247" s="308">
        <f t="shared" si="39"/>
        <v>0</v>
      </c>
      <c r="V247" s="308"/>
      <c r="W247" s="308"/>
      <c r="X247" s="308"/>
      <c r="Y247" s="308"/>
      <c r="Z247" s="308"/>
      <c r="AA247" s="308"/>
      <c r="AB247" s="308"/>
      <c r="AC247" s="200"/>
      <c r="AD247" s="139"/>
      <c r="AE247" s="162"/>
      <c r="AF247" s="139"/>
      <c r="AG247" s="162"/>
      <c r="AH247" s="122"/>
      <c r="AI247" s="122"/>
      <c r="AJ247" s="122"/>
      <c r="AK247" s="122"/>
      <c r="AL247" s="164">
        <f t="shared" si="40"/>
        <v>0</v>
      </c>
      <c r="AM247" s="122"/>
      <c r="AN247" s="122"/>
      <c r="AO247" s="147"/>
      <c r="AP247" s="158"/>
      <c r="AQ247" s="310">
        <f t="shared" si="36"/>
        <v>0</v>
      </c>
      <c r="AR247" s="196" t="str">
        <f>IFERROR(IF(OR(AP247=338,AP247=340,AP247=341,AP247=342,AP247="342A",AP247="342B"),PorcenRet(AP247,AT247,AU247),INDEX(PORCENTAJEBUSCAR,MATCH(AP247,CódigoRET,0),4)*1),"")</f>
        <v/>
      </c>
      <c r="AS247" s="149">
        <f t="shared" si="37"/>
        <v>0</v>
      </c>
      <c r="AT247" s="148"/>
      <c r="AU247" s="149"/>
      <c r="AV247" s="191"/>
      <c r="AW247" s="183"/>
      <c r="AX247" s="162"/>
      <c r="AY247" s="150"/>
      <c r="AZ247" s="150"/>
      <c r="BA247" s="139"/>
      <c r="BB247" s="139"/>
      <c r="BC247" s="530"/>
      <c r="BD247" s="151"/>
      <c r="BE247" s="147"/>
      <c r="BF247" s="196">
        <f t="shared" si="41"/>
        <v>0</v>
      </c>
      <c r="BG247" s="149">
        <f t="shared" si="42"/>
        <v>0</v>
      </c>
      <c r="BH247" s="148"/>
      <c r="BI247" s="149"/>
      <c r="BJ247" s="123"/>
      <c r="BK247" s="123"/>
      <c r="BL247" s="123"/>
      <c r="BM247" s="122"/>
      <c r="BN247" s="152"/>
      <c r="BO247" s="201">
        <f t="shared" si="43"/>
        <v>0</v>
      </c>
      <c r="BP247" s="158"/>
      <c r="BQ247" s="159"/>
      <c r="BR247" s="196"/>
      <c r="BS247" s="149"/>
      <c r="BT247" s="148"/>
      <c r="BU247" s="149"/>
      <c r="BV247" s="160"/>
      <c r="BW247" s="161"/>
      <c r="BX247" s="196"/>
      <c r="BY247" s="149"/>
      <c r="BZ247" s="148"/>
      <c r="CA247" s="149"/>
      <c r="CB247" s="149"/>
      <c r="CC247" s="149"/>
      <c r="CD247" s="149"/>
    </row>
    <row r="248" spans="1:82" ht="18.5" x14ac:dyDescent="0.45">
      <c r="A248" s="145"/>
      <c r="B248" s="162"/>
      <c r="C248" s="122"/>
      <c r="D248" s="96" t="str">
        <f t="shared" si="38"/>
        <v/>
      </c>
      <c r="E248" s="506"/>
      <c r="F248" s="146"/>
      <c r="G248" s="146"/>
      <c r="H248" s="130"/>
      <c r="I248" s="296"/>
      <c r="J248" s="181"/>
      <c r="K248" s="217"/>
      <c r="L248" s="529"/>
      <c r="M248" s="529"/>
      <c r="N248" s="139"/>
      <c r="O248" s="308"/>
      <c r="P248" s="308"/>
      <c r="Q248" s="308"/>
      <c r="R248" s="308"/>
      <c r="S248" s="308"/>
      <c r="T248" s="308">
        <f t="shared" si="35"/>
        <v>0</v>
      </c>
      <c r="U248" s="308">
        <f t="shared" si="39"/>
        <v>0</v>
      </c>
      <c r="V248" s="308"/>
      <c r="W248" s="308"/>
      <c r="X248" s="308"/>
      <c r="Y248" s="308"/>
      <c r="Z248" s="308"/>
      <c r="AA248" s="308"/>
      <c r="AB248" s="308"/>
      <c r="AC248" s="200"/>
      <c r="AD248" s="139"/>
      <c r="AE248" s="162"/>
      <c r="AF248" s="139"/>
      <c r="AG248" s="162"/>
      <c r="AH248" s="122"/>
      <c r="AI248" s="122"/>
      <c r="AJ248" s="122"/>
      <c r="AK248" s="122"/>
      <c r="AL248" s="164">
        <f t="shared" si="40"/>
        <v>0</v>
      </c>
      <c r="AM248" s="122"/>
      <c r="AN248" s="122"/>
      <c r="AO248" s="147"/>
      <c r="AP248" s="158"/>
      <c r="AQ248" s="310">
        <f t="shared" si="36"/>
        <v>0</v>
      </c>
      <c r="AR248" s="196" t="str">
        <f>IFERROR(IF(OR(AP248=338,AP248=340,AP248=341,AP248=342,AP248="342A",AP248="342B"),PorcenRet(AP248,AT248,AU248),INDEX(PORCENTAJEBUSCAR,MATCH(AP248,CódigoRET,0),4)*1),"")</f>
        <v/>
      </c>
      <c r="AS248" s="149">
        <f t="shared" si="37"/>
        <v>0</v>
      </c>
      <c r="AT248" s="148"/>
      <c r="AU248" s="149"/>
      <c r="AV248" s="191"/>
      <c r="AW248" s="183"/>
      <c r="AX248" s="162"/>
      <c r="AY248" s="150"/>
      <c r="AZ248" s="150"/>
      <c r="BA248" s="139"/>
      <c r="BB248" s="139"/>
      <c r="BC248" s="530"/>
      <c r="BD248" s="151"/>
      <c r="BE248" s="147"/>
      <c r="BF248" s="196">
        <f t="shared" si="41"/>
        <v>0</v>
      </c>
      <c r="BG248" s="149">
        <f t="shared" si="42"/>
        <v>0</v>
      </c>
      <c r="BH248" s="148"/>
      <c r="BI248" s="149"/>
      <c r="BJ248" s="123"/>
      <c r="BK248" s="123"/>
      <c r="BL248" s="123"/>
      <c r="BM248" s="122"/>
      <c r="BN248" s="152"/>
      <c r="BO248" s="201">
        <f t="shared" si="43"/>
        <v>0</v>
      </c>
      <c r="BP248" s="158"/>
      <c r="BQ248" s="159"/>
      <c r="BR248" s="196"/>
      <c r="BS248" s="149"/>
      <c r="BT248" s="148"/>
      <c r="BU248" s="149"/>
      <c r="BV248" s="160"/>
      <c r="BW248" s="161"/>
      <c r="BX248" s="196"/>
      <c r="BY248" s="149"/>
      <c r="BZ248" s="148"/>
      <c r="CA248" s="149"/>
      <c r="CB248" s="149"/>
      <c r="CC248" s="149"/>
      <c r="CD248" s="149"/>
    </row>
    <row r="249" spans="1:82" ht="18.5" x14ac:dyDescent="0.45">
      <c r="A249" s="145"/>
      <c r="B249" s="162"/>
      <c r="C249" s="122"/>
      <c r="D249" s="96" t="str">
        <f t="shared" si="38"/>
        <v/>
      </c>
      <c r="E249" s="506"/>
      <c r="F249" s="146"/>
      <c r="G249" s="146"/>
      <c r="H249" s="130"/>
      <c r="I249" s="296"/>
      <c r="J249" s="181"/>
      <c r="K249" s="217"/>
      <c r="L249" s="529"/>
      <c r="M249" s="529"/>
      <c r="N249" s="139"/>
      <c r="O249" s="308"/>
      <c r="P249" s="308"/>
      <c r="Q249" s="308"/>
      <c r="R249" s="308"/>
      <c r="S249" s="308"/>
      <c r="T249" s="308">
        <f t="shared" si="35"/>
        <v>0</v>
      </c>
      <c r="U249" s="308">
        <f t="shared" si="39"/>
        <v>0</v>
      </c>
      <c r="V249" s="308"/>
      <c r="W249" s="308"/>
      <c r="X249" s="308"/>
      <c r="Y249" s="308"/>
      <c r="Z249" s="308"/>
      <c r="AA249" s="308"/>
      <c r="AB249" s="308"/>
      <c r="AC249" s="200"/>
      <c r="AD249" s="139"/>
      <c r="AE249" s="162"/>
      <c r="AF249" s="139"/>
      <c r="AG249" s="162"/>
      <c r="AH249" s="122"/>
      <c r="AI249" s="122"/>
      <c r="AJ249" s="122"/>
      <c r="AK249" s="122"/>
      <c r="AL249" s="164">
        <f t="shared" si="40"/>
        <v>0</v>
      </c>
      <c r="AM249" s="122"/>
      <c r="AN249" s="122"/>
      <c r="AO249" s="147"/>
      <c r="AP249" s="158"/>
      <c r="AQ249" s="310">
        <f t="shared" si="36"/>
        <v>0</v>
      </c>
      <c r="AR249" s="196" t="str">
        <f>IFERROR(IF(OR(AP249=338,AP249=340,AP249=341,AP249=342,AP249="342A",AP249="342B"),PorcenRet(AP249,AT249,AU249),INDEX(PORCENTAJEBUSCAR,MATCH(AP249,CódigoRET,0),4)*1),"")</f>
        <v/>
      </c>
      <c r="AS249" s="149">
        <f t="shared" si="37"/>
        <v>0</v>
      </c>
      <c r="AT249" s="148"/>
      <c r="AU249" s="149"/>
      <c r="AV249" s="191"/>
      <c r="AW249" s="183"/>
      <c r="AX249" s="162"/>
      <c r="AY249" s="150"/>
      <c r="AZ249" s="150"/>
      <c r="BA249" s="139"/>
      <c r="BB249" s="139"/>
      <c r="BC249" s="530"/>
      <c r="BD249" s="151"/>
      <c r="BE249" s="147"/>
      <c r="BF249" s="196">
        <f t="shared" si="41"/>
        <v>0</v>
      </c>
      <c r="BG249" s="149">
        <f t="shared" si="42"/>
        <v>0</v>
      </c>
      <c r="BH249" s="148"/>
      <c r="BI249" s="149"/>
      <c r="BJ249" s="123"/>
      <c r="BK249" s="123"/>
      <c r="BL249" s="123"/>
      <c r="BM249" s="122"/>
      <c r="BN249" s="152"/>
      <c r="BO249" s="201">
        <f t="shared" si="43"/>
        <v>0</v>
      </c>
      <c r="BP249" s="158"/>
      <c r="BQ249" s="159"/>
      <c r="BR249" s="196"/>
      <c r="BS249" s="149"/>
      <c r="BT249" s="148"/>
      <c r="BU249" s="149"/>
      <c r="BV249" s="160"/>
      <c r="BW249" s="161"/>
      <c r="BX249" s="196"/>
      <c r="BY249" s="149"/>
      <c r="BZ249" s="148"/>
      <c r="CA249" s="149"/>
      <c r="CB249" s="149"/>
      <c r="CC249" s="149"/>
      <c r="CD249" s="149"/>
    </row>
    <row r="250" spans="1:82" ht="18.5" x14ac:dyDescent="0.45">
      <c r="A250" s="145"/>
      <c r="B250" s="162"/>
      <c r="C250" s="122"/>
      <c r="D250" s="96" t="str">
        <f t="shared" si="38"/>
        <v/>
      </c>
      <c r="E250" s="506"/>
      <c r="F250" s="146"/>
      <c r="G250" s="146"/>
      <c r="H250" s="130"/>
      <c r="I250" s="296"/>
      <c r="J250" s="181"/>
      <c r="K250" s="217"/>
      <c r="L250" s="529"/>
      <c r="M250" s="529"/>
      <c r="N250" s="139"/>
      <c r="O250" s="308"/>
      <c r="P250" s="308"/>
      <c r="Q250" s="308"/>
      <c r="R250" s="308"/>
      <c r="S250" s="308"/>
      <c r="T250" s="308">
        <f t="shared" si="35"/>
        <v>0</v>
      </c>
      <c r="U250" s="308">
        <f t="shared" si="39"/>
        <v>0</v>
      </c>
      <c r="V250" s="308"/>
      <c r="W250" s="308"/>
      <c r="X250" s="308"/>
      <c r="Y250" s="308"/>
      <c r="Z250" s="308"/>
      <c r="AA250" s="308"/>
      <c r="AB250" s="308"/>
      <c r="AC250" s="200"/>
      <c r="AD250" s="139"/>
      <c r="AE250" s="162"/>
      <c r="AF250" s="139"/>
      <c r="AG250" s="162"/>
      <c r="AH250" s="122"/>
      <c r="AI250" s="122"/>
      <c r="AJ250" s="122"/>
      <c r="AK250" s="122"/>
      <c r="AL250" s="164">
        <f t="shared" si="40"/>
        <v>0</v>
      </c>
      <c r="AM250" s="122"/>
      <c r="AN250" s="122"/>
      <c r="AO250" s="147"/>
      <c r="AP250" s="158"/>
      <c r="AQ250" s="310">
        <f t="shared" si="36"/>
        <v>0</v>
      </c>
      <c r="AR250" s="196" t="str">
        <f>IFERROR(IF(OR(AP250=338,AP250=340,AP250=341,AP250=342,AP250="342A",AP250="342B"),PorcenRet(AP250,AT250,AU250),INDEX(PORCENTAJEBUSCAR,MATCH(AP250,CódigoRET,0),4)*1),"")</f>
        <v/>
      </c>
      <c r="AS250" s="149">
        <f t="shared" si="37"/>
        <v>0</v>
      </c>
      <c r="AT250" s="148"/>
      <c r="AU250" s="149"/>
      <c r="AV250" s="191"/>
      <c r="AW250" s="183"/>
      <c r="AX250" s="162"/>
      <c r="AY250" s="150"/>
      <c r="AZ250" s="150"/>
      <c r="BA250" s="139"/>
      <c r="BB250" s="139"/>
      <c r="BC250" s="530"/>
      <c r="BD250" s="151"/>
      <c r="BE250" s="147"/>
      <c r="BF250" s="196">
        <f t="shared" si="41"/>
        <v>0</v>
      </c>
      <c r="BG250" s="149">
        <f t="shared" si="42"/>
        <v>0</v>
      </c>
      <c r="BH250" s="148"/>
      <c r="BI250" s="149"/>
      <c r="BJ250" s="123"/>
      <c r="BK250" s="123"/>
      <c r="BL250" s="123"/>
      <c r="BM250" s="122"/>
      <c r="BN250" s="152"/>
      <c r="BO250" s="201">
        <f t="shared" si="43"/>
        <v>0</v>
      </c>
      <c r="BP250" s="158"/>
      <c r="BQ250" s="159"/>
      <c r="BR250" s="196"/>
      <c r="BS250" s="149"/>
      <c r="BT250" s="148"/>
      <c r="BU250" s="149"/>
      <c r="BV250" s="160"/>
      <c r="BW250" s="161"/>
      <c r="BX250" s="196"/>
      <c r="BY250" s="149"/>
      <c r="BZ250" s="148"/>
      <c r="CA250" s="149"/>
      <c r="CB250" s="149"/>
      <c r="CC250" s="149"/>
      <c r="CD250" s="149"/>
    </row>
    <row r="251" spans="1:82" ht="18.5" x14ac:dyDescent="0.45">
      <c r="A251" s="145"/>
      <c r="B251" s="162"/>
      <c r="C251" s="122"/>
      <c r="D251" s="96" t="str">
        <f t="shared" si="38"/>
        <v/>
      </c>
      <c r="E251" s="506"/>
      <c r="F251" s="146"/>
      <c r="G251" s="146"/>
      <c r="H251" s="130"/>
      <c r="I251" s="296"/>
      <c r="J251" s="181"/>
      <c r="K251" s="217"/>
      <c r="L251" s="529"/>
      <c r="M251" s="529"/>
      <c r="N251" s="139"/>
      <c r="O251" s="308"/>
      <c r="P251" s="308"/>
      <c r="Q251" s="308"/>
      <c r="R251" s="308"/>
      <c r="S251" s="308"/>
      <c r="T251" s="308">
        <f t="shared" si="35"/>
        <v>0</v>
      </c>
      <c r="U251" s="308">
        <f t="shared" si="39"/>
        <v>0</v>
      </c>
      <c r="V251" s="308"/>
      <c r="W251" s="308"/>
      <c r="X251" s="308"/>
      <c r="Y251" s="308"/>
      <c r="Z251" s="308"/>
      <c r="AA251" s="308"/>
      <c r="AB251" s="308"/>
      <c r="AC251" s="200"/>
      <c r="AD251" s="139"/>
      <c r="AE251" s="162"/>
      <c r="AF251" s="139"/>
      <c r="AG251" s="162"/>
      <c r="AH251" s="122"/>
      <c r="AI251" s="122"/>
      <c r="AJ251" s="122"/>
      <c r="AK251" s="122"/>
      <c r="AL251" s="164">
        <f t="shared" si="40"/>
        <v>0</v>
      </c>
      <c r="AM251" s="122"/>
      <c r="AN251" s="122"/>
      <c r="AO251" s="147"/>
      <c r="AP251" s="158"/>
      <c r="AQ251" s="310">
        <f t="shared" si="36"/>
        <v>0</v>
      </c>
      <c r="AR251" s="196" t="str">
        <f>IFERROR(IF(OR(AP251=338,AP251=340,AP251=341,AP251=342,AP251="342A",AP251="342B"),PorcenRet(AP251,AT251,AU251),INDEX(PORCENTAJEBUSCAR,MATCH(AP251,CódigoRET,0),4)*1),"")</f>
        <v/>
      </c>
      <c r="AS251" s="149">
        <f t="shared" si="37"/>
        <v>0</v>
      </c>
      <c r="AT251" s="148"/>
      <c r="AU251" s="149"/>
      <c r="AV251" s="191"/>
      <c r="AW251" s="183"/>
      <c r="AX251" s="162"/>
      <c r="AY251" s="150"/>
      <c r="AZ251" s="150"/>
      <c r="BA251" s="139"/>
      <c r="BB251" s="139"/>
      <c r="BC251" s="530"/>
      <c r="BD251" s="151"/>
      <c r="BE251" s="147"/>
      <c r="BF251" s="196">
        <f t="shared" si="41"/>
        <v>0</v>
      </c>
      <c r="BG251" s="149">
        <f t="shared" si="42"/>
        <v>0</v>
      </c>
      <c r="BH251" s="148"/>
      <c r="BI251" s="149"/>
      <c r="BJ251" s="123"/>
      <c r="BK251" s="123"/>
      <c r="BL251" s="123"/>
      <c r="BM251" s="122"/>
      <c r="BN251" s="152"/>
      <c r="BO251" s="201">
        <f t="shared" si="43"/>
        <v>0</v>
      </c>
      <c r="BP251" s="158"/>
      <c r="BQ251" s="159"/>
      <c r="BR251" s="196"/>
      <c r="BS251" s="149"/>
      <c r="BT251" s="148"/>
      <c r="BU251" s="149"/>
      <c r="BV251" s="160"/>
      <c r="BW251" s="161"/>
      <c r="BX251" s="196"/>
      <c r="BY251" s="149"/>
      <c r="BZ251" s="148"/>
      <c r="CA251" s="149"/>
      <c r="CB251" s="149"/>
      <c r="CC251" s="149"/>
      <c r="CD251" s="149"/>
    </row>
    <row r="252" spans="1:82" ht="18.5" x14ac:dyDescent="0.45">
      <c r="A252" s="145"/>
      <c r="B252" s="162"/>
      <c r="C252" s="122"/>
      <c r="D252" s="96" t="str">
        <f t="shared" si="38"/>
        <v/>
      </c>
      <c r="E252" s="506"/>
      <c r="F252" s="146"/>
      <c r="G252" s="146"/>
      <c r="H252" s="130"/>
      <c r="I252" s="296"/>
      <c r="J252" s="181"/>
      <c r="K252" s="217"/>
      <c r="L252" s="529"/>
      <c r="M252" s="529"/>
      <c r="N252" s="139"/>
      <c r="O252" s="308"/>
      <c r="P252" s="308"/>
      <c r="Q252" s="308"/>
      <c r="R252" s="308"/>
      <c r="S252" s="308"/>
      <c r="T252" s="308">
        <f t="shared" si="35"/>
        <v>0</v>
      </c>
      <c r="U252" s="308">
        <f t="shared" si="39"/>
        <v>0</v>
      </c>
      <c r="V252" s="308"/>
      <c r="W252" s="308"/>
      <c r="X252" s="308"/>
      <c r="Y252" s="308"/>
      <c r="Z252" s="308"/>
      <c r="AA252" s="308"/>
      <c r="AB252" s="308"/>
      <c r="AC252" s="200"/>
      <c r="AD252" s="139"/>
      <c r="AE252" s="162"/>
      <c r="AF252" s="139"/>
      <c r="AG252" s="162"/>
      <c r="AH252" s="122"/>
      <c r="AI252" s="122"/>
      <c r="AJ252" s="122"/>
      <c r="AK252" s="122"/>
      <c r="AL252" s="164">
        <f t="shared" si="40"/>
        <v>0</v>
      </c>
      <c r="AM252" s="122"/>
      <c r="AN252" s="122"/>
      <c r="AO252" s="147"/>
      <c r="AP252" s="158"/>
      <c r="AQ252" s="310">
        <f t="shared" si="36"/>
        <v>0</v>
      </c>
      <c r="AR252" s="196" t="str">
        <f>IFERROR(IF(OR(AP252=338,AP252=340,AP252=341,AP252=342,AP252="342A",AP252="342B"),PorcenRet(AP252,AT252,AU252),INDEX(PORCENTAJEBUSCAR,MATCH(AP252,CódigoRET,0),4)*1),"")</f>
        <v/>
      </c>
      <c r="AS252" s="149">
        <f t="shared" si="37"/>
        <v>0</v>
      </c>
      <c r="AT252" s="148"/>
      <c r="AU252" s="149"/>
      <c r="AV252" s="191"/>
      <c r="AW252" s="183"/>
      <c r="AX252" s="162"/>
      <c r="AY252" s="150"/>
      <c r="AZ252" s="150"/>
      <c r="BA252" s="139"/>
      <c r="BB252" s="139"/>
      <c r="BC252" s="530"/>
      <c r="BD252" s="151"/>
      <c r="BE252" s="147"/>
      <c r="BF252" s="196">
        <f t="shared" si="41"/>
        <v>0</v>
      </c>
      <c r="BG252" s="149">
        <f t="shared" si="42"/>
        <v>0</v>
      </c>
      <c r="BH252" s="148"/>
      <c r="BI252" s="149"/>
      <c r="BJ252" s="123"/>
      <c r="BK252" s="123"/>
      <c r="BL252" s="123"/>
      <c r="BM252" s="122"/>
      <c r="BN252" s="152"/>
      <c r="BO252" s="201">
        <f t="shared" si="43"/>
        <v>0</v>
      </c>
      <c r="BP252" s="158"/>
      <c r="BQ252" s="159"/>
      <c r="BR252" s="196"/>
      <c r="BS252" s="149"/>
      <c r="BT252" s="148"/>
      <c r="BU252" s="149"/>
      <c r="BV252" s="160"/>
      <c r="BW252" s="161"/>
      <c r="BX252" s="196"/>
      <c r="BY252" s="149"/>
      <c r="BZ252" s="148"/>
      <c r="CA252" s="149"/>
      <c r="CB252" s="149"/>
      <c r="CC252" s="149"/>
      <c r="CD252" s="149"/>
    </row>
    <row r="253" spans="1:82" ht="18.5" x14ac:dyDescent="0.45">
      <c r="A253" s="145"/>
      <c r="B253" s="162"/>
      <c r="C253" s="122"/>
      <c r="D253" s="96" t="str">
        <f t="shared" si="38"/>
        <v/>
      </c>
      <c r="E253" s="506"/>
      <c r="F253" s="146"/>
      <c r="G253" s="146"/>
      <c r="H253" s="130"/>
      <c r="I253" s="296"/>
      <c r="J253" s="181"/>
      <c r="K253" s="217"/>
      <c r="L253" s="529"/>
      <c r="M253" s="529"/>
      <c r="N253" s="139"/>
      <c r="O253" s="308"/>
      <c r="P253" s="308"/>
      <c r="Q253" s="308"/>
      <c r="R253" s="308"/>
      <c r="S253" s="308"/>
      <c r="T253" s="308">
        <f t="shared" si="35"/>
        <v>0</v>
      </c>
      <c r="U253" s="308">
        <f t="shared" si="39"/>
        <v>0</v>
      </c>
      <c r="V253" s="308"/>
      <c r="W253" s="308"/>
      <c r="X253" s="308"/>
      <c r="Y253" s="308"/>
      <c r="Z253" s="308"/>
      <c r="AA253" s="308"/>
      <c r="AB253" s="308"/>
      <c r="AC253" s="200"/>
      <c r="AD253" s="139"/>
      <c r="AE253" s="162"/>
      <c r="AF253" s="139"/>
      <c r="AG253" s="162"/>
      <c r="AH253" s="122"/>
      <c r="AI253" s="122"/>
      <c r="AJ253" s="122"/>
      <c r="AK253" s="122"/>
      <c r="AL253" s="164">
        <f t="shared" si="40"/>
        <v>0</v>
      </c>
      <c r="AM253" s="122"/>
      <c r="AN253" s="122"/>
      <c r="AO253" s="147"/>
      <c r="AP253" s="158"/>
      <c r="AQ253" s="310">
        <f t="shared" si="36"/>
        <v>0</v>
      </c>
      <c r="AR253" s="196" t="str">
        <f>IFERROR(IF(OR(AP253=338,AP253=340,AP253=341,AP253=342,AP253="342A",AP253="342B"),PorcenRet(AP253,AT253,AU253),INDEX(PORCENTAJEBUSCAR,MATCH(AP253,CódigoRET,0),4)*1),"")</f>
        <v/>
      </c>
      <c r="AS253" s="149">
        <f t="shared" si="37"/>
        <v>0</v>
      </c>
      <c r="AT253" s="148"/>
      <c r="AU253" s="149"/>
      <c r="AV253" s="191"/>
      <c r="AW253" s="183"/>
      <c r="AX253" s="162"/>
      <c r="AY253" s="150"/>
      <c r="AZ253" s="150"/>
      <c r="BA253" s="139"/>
      <c r="BB253" s="139"/>
      <c r="BC253" s="530"/>
      <c r="BD253" s="151"/>
      <c r="BE253" s="147"/>
      <c r="BF253" s="196">
        <f t="shared" si="41"/>
        <v>0</v>
      </c>
      <c r="BG253" s="149">
        <f t="shared" si="42"/>
        <v>0</v>
      </c>
      <c r="BH253" s="148"/>
      <c r="BI253" s="149"/>
      <c r="BJ253" s="123"/>
      <c r="BK253" s="123"/>
      <c r="BL253" s="123"/>
      <c r="BM253" s="122"/>
      <c r="BN253" s="152"/>
      <c r="BO253" s="201">
        <f t="shared" si="43"/>
        <v>0</v>
      </c>
      <c r="BP253" s="158"/>
      <c r="BQ253" s="159"/>
      <c r="BR253" s="196"/>
      <c r="BS253" s="149"/>
      <c r="BT253" s="148"/>
      <c r="BU253" s="149"/>
      <c r="BV253" s="160"/>
      <c r="BW253" s="161"/>
      <c r="BX253" s="196"/>
      <c r="BY253" s="149"/>
      <c r="BZ253" s="148"/>
      <c r="CA253" s="149"/>
      <c r="CB253" s="149"/>
      <c r="CC253" s="149"/>
      <c r="CD253" s="149"/>
    </row>
    <row r="254" spans="1:82" ht="18.5" x14ac:dyDescent="0.45">
      <c r="A254" s="145"/>
      <c r="B254" s="162"/>
      <c r="C254" s="122"/>
      <c r="D254" s="96" t="str">
        <f t="shared" si="38"/>
        <v/>
      </c>
      <c r="E254" s="506"/>
      <c r="F254" s="146"/>
      <c r="G254" s="146"/>
      <c r="H254" s="130"/>
      <c r="I254" s="296"/>
      <c r="J254" s="181"/>
      <c r="K254" s="217"/>
      <c r="L254" s="529"/>
      <c r="M254" s="529"/>
      <c r="N254" s="139"/>
      <c r="O254" s="308"/>
      <c r="P254" s="308"/>
      <c r="Q254" s="308"/>
      <c r="R254" s="308"/>
      <c r="S254" s="308"/>
      <c r="T254" s="308">
        <f t="shared" si="35"/>
        <v>0</v>
      </c>
      <c r="U254" s="308">
        <f t="shared" si="39"/>
        <v>0</v>
      </c>
      <c r="V254" s="308"/>
      <c r="W254" s="308"/>
      <c r="X254" s="308"/>
      <c r="Y254" s="308"/>
      <c r="Z254" s="308"/>
      <c r="AA254" s="308"/>
      <c r="AB254" s="308"/>
      <c r="AC254" s="200"/>
      <c r="AD254" s="139"/>
      <c r="AE254" s="162"/>
      <c r="AF254" s="139"/>
      <c r="AG254" s="162"/>
      <c r="AH254" s="122"/>
      <c r="AI254" s="122"/>
      <c r="AJ254" s="122"/>
      <c r="AK254" s="122"/>
      <c r="AL254" s="164">
        <f t="shared" si="40"/>
        <v>0</v>
      </c>
      <c r="AM254" s="122"/>
      <c r="AN254" s="122"/>
      <c r="AO254" s="147"/>
      <c r="AP254" s="158"/>
      <c r="AQ254" s="310">
        <f t="shared" si="36"/>
        <v>0</v>
      </c>
      <c r="AR254" s="196" t="str">
        <f>IFERROR(IF(OR(AP254=338,AP254=340,AP254=341,AP254=342,AP254="342A",AP254="342B"),PorcenRet(AP254,AT254,AU254),INDEX(PORCENTAJEBUSCAR,MATCH(AP254,CódigoRET,0),4)*1),"")</f>
        <v/>
      </c>
      <c r="AS254" s="149">
        <f t="shared" si="37"/>
        <v>0</v>
      </c>
      <c r="AT254" s="148"/>
      <c r="AU254" s="149"/>
      <c r="AV254" s="191"/>
      <c r="AW254" s="183"/>
      <c r="AX254" s="162"/>
      <c r="AY254" s="150"/>
      <c r="AZ254" s="150"/>
      <c r="BA254" s="139"/>
      <c r="BB254" s="139"/>
      <c r="BC254" s="530"/>
      <c r="BD254" s="151"/>
      <c r="BE254" s="147"/>
      <c r="BF254" s="196">
        <f t="shared" si="41"/>
        <v>0</v>
      </c>
      <c r="BG254" s="149">
        <f t="shared" si="42"/>
        <v>0</v>
      </c>
      <c r="BH254" s="148"/>
      <c r="BI254" s="149"/>
      <c r="BJ254" s="123"/>
      <c r="BK254" s="123"/>
      <c r="BL254" s="123"/>
      <c r="BM254" s="122"/>
      <c r="BN254" s="152"/>
      <c r="BO254" s="201">
        <f t="shared" si="43"/>
        <v>0</v>
      </c>
      <c r="BP254" s="158"/>
      <c r="BQ254" s="159"/>
      <c r="BR254" s="196"/>
      <c r="BS254" s="149"/>
      <c r="BT254" s="148"/>
      <c r="BU254" s="149"/>
      <c r="BV254" s="160"/>
      <c r="BW254" s="161"/>
      <c r="BX254" s="196"/>
      <c r="BY254" s="149"/>
      <c r="BZ254" s="148"/>
      <c r="CA254" s="149"/>
      <c r="CB254" s="149"/>
      <c r="CC254" s="149"/>
      <c r="CD254" s="149"/>
    </row>
    <row r="255" spans="1:82" ht="18.5" x14ac:dyDescent="0.45">
      <c r="A255" s="145"/>
      <c r="B255" s="162"/>
      <c r="C255" s="122"/>
      <c r="D255" s="96" t="str">
        <f t="shared" si="38"/>
        <v/>
      </c>
      <c r="E255" s="506"/>
      <c r="F255" s="146"/>
      <c r="G255" s="146"/>
      <c r="H255" s="130"/>
      <c r="I255" s="296"/>
      <c r="J255" s="181"/>
      <c r="K255" s="217"/>
      <c r="L255" s="529"/>
      <c r="M255" s="529"/>
      <c r="N255" s="139"/>
      <c r="O255" s="308"/>
      <c r="P255" s="308"/>
      <c r="Q255" s="308"/>
      <c r="R255" s="308"/>
      <c r="S255" s="308"/>
      <c r="T255" s="308">
        <f t="shared" si="35"/>
        <v>0</v>
      </c>
      <c r="U255" s="308">
        <f t="shared" si="39"/>
        <v>0</v>
      </c>
      <c r="V255" s="308"/>
      <c r="W255" s="308"/>
      <c r="X255" s="308"/>
      <c r="Y255" s="308"/>
      <c r="Z255" s="308"/>
      <c r="AA255" s="308"/>
      <c r="AB255" s="308"/>
      <c r="AC255" s="200"/>
      <c r="AD255" s="139"/>
      <c r="AE255" s="162"/>
      <c r="AF255" s="139"/>
      <c r="AG255" s="162"/>
      <c r="AH255" s="122"/>
      <c r="AI255" s="122"/>
      <c r="AJ255" s="122"/>
      <c r="AK255" s="122"/>
      <c r="AL255" s="164">
        <f t="shared" si="40"/>
        <v>0</v>
      </c>
      <c r="AM255" s="122"/>
      <c r="AN255" s="122"/>
      <c r="AO255" s="147"/>
      <c r="AP255" s="158"/>
      <c r="AQ255" s="310">
        <f t="shared" si="36"/>
        <v>0</v>
      </c>
      <c r="AR255" s="196" t="str">
        <f>IFERROR(IF(OR(AP255=338,AP255=340,AP255=341,AP255=342,AP255="342A",AP255="342B"),PorcenRet(AP255,AT255,AU255),INDEX(PORCENTAJEBUSCAR,MATCH(AP255,CódigoRET,0),4)*1),"")</f>
        <v/>
      </c>
      <c r="AS255" s="149">
        <f t="shared" si="37"/>
        <v>0</v>
      </c>
      <c r="AT255" s="148"/>
      <c r="AU255" s="149"/>
      <c r="AV255" s="191"/>
      <c r="AW255" s="183"/>
      <c r="AX255" s="162"/>
      <c r="AY255" s="150"/>
      <c r="AZ255" s="150"/>
      <c r="BA255" s="139"/>
      <c r="BB255" s="139"/>
      <c r="BC255" s="530"/>
      <c r="BD255" s="151"/>
      <c r="BE255" s="147"/>
      <c r="BF255" s="196">
        <f t="shared" si="41"/>
        <v>0</v>
      </c>
      <c r="BG255" s="149">
        <f t="shared" si="42"/>
        <v>0</v>
      </c>
      <c r="BH255" s="148"/>
      <c r="BI255" s="149"/>
      <c r="BJ255" s="123"/>
      <c r="BK255" s="123"/>
      <c r="BL255" s="123"/>
      <c r="BM255" s="122"/>
      <c r="BN255" s="152"/>
      <c r="BO255" s="201">
        <f t="shared" si="43"/>
        <v>0</v>
      </c>
      <c r="BP255" s="158"/>
      <c r="BQ255" s="159"/>
      <c r="BR255" s="196"/>
      <c r="BS255" s="149"/>
      <c r="BT255" s="148"/>
      <c r="BU255" s="149"/>
      <c r="BV255" s="160"/>
      <c r="BW255" s="161"/>
      <c r="BX255" s="196"/>
      <c r="BY255" s="149"/>
      <c r="BZ255" s="148"/>
      <c r="CA255" s="149"/>
      <c r="CB255" s="149"/>
      <c r="CC255" s="149"/>
      <c r="CD255" s="149"/>
    </row>
    <row r="256" spans="1:82" ht="18.5" x14ac:dyDescent="0.45">
      <c r="A256" s="145"/>
      <c r="B256" s="162"/>
      <c r="C256" s="122"/>
      <c r="D256" s="96" t="str">
        <f t="shared" si="38"/>
        <v/>
      </c>
      <c r="E256" s="506"/>
      <c r="F256" s="146"/>
      <c r="G256" s="146"/>
      <c r="H256" s="130"/>
      <c r="I256" s="296"/>
      <c r="J256" s="181"/>
      <c r="K256" s="217"/>
      <c r="L256" s="529"/>
      <c r="M256" s="529"/>
      <c r="N256" s="139"/>
      <c r="O256" s="308"/>
      <c r="P256" s="308"/>
      <c r="Q256" s="308"/>
      <c r="R256" s="308"/>
      <c r="S256" s="308"/>
      <c r="T256" s="308">
        <f t="shared" si="35"/>
        <v>0</v>
      </c>
      <c r="U256" s="308">
        <f t="shared" si="39"/>
        <v>0</v>
      </c>
      <c r="V256" s="308"/>
      <c r="W256" s="308"/>
      <c r="X256" s="308"/>
      <c r="Y256" s="308"/>
      <c r="Z256" s="308"/>
      <c r="AA256" s="308"/>
      <c r="AB256" s="308"/>
      <c r="AC256" s="200"/>
      <c r="AD256" s="139"/>
      <c r="AE256" s="162"/>
      <c r="AF256" s="139"/>
      <c r="AG256" s="162"/>
      <c r="AH256" s="122"/>
      <c r="AI256" s="122"/>
      <c r="AJ256" s="122"/>
      <c r="AK256" s="122"/>
      <c r="AL256" s="164">
        <f t="shared" si="40"/>
        <v>0</v>
      </c>
      <c r="AM256" s="122"/>
      <c r="AN256" s="122"/>
      <c r="AO256" s="147"/>
      <c r="AP256" s="158"/>
      <c r="AQ256" s="310">
        <f t="shared" si="36"/>
        <v>0</v>
      </c>
      <c r="AR256" s="196" t="str">
        <f>IFERROR(IF(OR(AP256=338,AP256=340,AP256=341,AP256=342,AP256="342A",AP256="342B"),PorcenRet(AP256,AT256,AU256),INDEX(PORCENTAJEBUSCAR,MATCH(AP256,CódigoRET,0),4)*1),"")</f>
        <v/>
      </c>
      <c r="AS256" s="149">
        <f t="shared" si="37"/>
        <v>0</v>
      </c>
      <c r="AT256" s="148"/>
      <c r="AU256" s="149"/>
      <c r="AV256" s="191"/>
      <c r="AW256" s="183"/>
      <c r="AX256" s="162"/>
      <c r="AY256" s="150"/>
      <c r="AZ256" s="150"/>
      <c r="BA256" s="139"/>
      <c r="BB256" s="139"/>
      <c r="BC256" s="530"/>
      <c r="BD256" s="151"/>
      <c r="BE256" s="147"/>
      <c r="BF256" s="196">
        <f t="shared" si="41"/>
        <v>0</v>
      </c>
      <c r="BG256" s="149">
        <f t="shared" si="42"/>
        <v>0</v>
      </c>
      <c r="BH256" s="148"/>
      <c r="BI256" s="149"/>
      <c r="BJ256" s="123"/>
      <c r="BK256" s="123"/>
      <c r="BL256" s="123"/>
      <c r="BM256" s="122"/>
      <c r="BN256" s="152"/>
      <c r="BO256" s="201">
        <f t="shared" si="43"/>
        <v>0</v>
      </c>
      <c r="BP256" s="158"/>
      <c r="BQ256" s="159"/>
      <c r="BR256" s="196"/>
      <c r="BS256" s="149"/>
      <c r="BT256" s="148"/>
      <c r="BU256" s="149"/>
      <c r="BV256" s="160"/>
      <c r="BW256" s="161"/>
      <c r="BX256" s="196"/>
      <c r="BY256" s="149"/>
      <c r="BZ256" s="148"/>
      <c r="CA256" s="149"/>
      <c r="CB256" s="149"/>
      <c r="CC256" s="149"/>
      <c r="CD256" s="149"/>
    </row>
    <row r="257" spans="1:82" ht="18.5" x14ac:dyDescent="0.45">
      <c r="A257" s="145"/>
      <c r="B257" s="162"/>
      <c r="C257" s="122"/>
      <c r="D257" s="96" t="str">
        <f t="shared" si="38"/>
        <v/>
      </c>
      <c r="E257" s="506"/>
      <c r="F257" s="146"/>
      <c r="G257" s="146"/>
      <c r="H257" s="130"/>
      <c r="I257" s="296"/>
      <c r="J257" s="181"/>
      <c r="K257" s="217"/>
      <c r="L257" s="529"/>
      <c r="M257" s="529"/>
      <c r="N257" s="139"/>
      <c r="O257" s="308"/>
      <c r="P257" s="308"/>
      <c r="Q257" s="308"/>
      <c r="R257" s="308"/>
      <c r="S257" s="308"/>
      <c r="T257" s="308">
        <f t="shared" si="35"/>
        <v>0</v>
      </c>
      <c r="U257" s="308">
        <f t="shared" si="39"/>
        <v>0</v>
      </c>
      <c r="V257" s="308"/>
      <c r="W257" s="308"/>
      <c r="X257" s="308"/>
      <c r="Y257" s="308"/>
      <c r="Z257" s="308"/>
      <c r="AA257" s="308"/>
      <c r="AB257" s="308"/>
      <c r="AC257" s="200"/>
      <c r="AD257" s="139"/>
      <c r="AE257" s="162"/>
      <c r="AF257" s="139"/>
      <c r="AG257" s="162"/>
      <c r="AH257" s="122"/>
      <c r="AI257" s="122"/>
      <c r="AJ257" s="122"/>
      <c r="AK257" s="122"/>
      <c r="AL257" s="164">
        <f t="shared" si="40"/>
        <v>0</v>
      </c>
      <c r="AM257" s="122"/>
      <c r="AN257" s="122"/>
      <c r="AO257" s="147"/>
      <c r="AP257" s="158"/>
      <c r="AQ257" s="310">
        <f t="shared" si="36"/>
        <v>0</v>
      </c>
      <c r="AR257" s="196" t="str">
        <f>IFERROR(IF(OR(AP257=338,AP257=340,AP257=341,AP257=342,AP257="342A",AP257="342B"),PorcenRet(AP257,AT257,AU257),INDEX(PORCENTAJEBUSCAR,MATCH(AP257,CódigoRET,0),4)*1),"")</f>
        <v/>
      </c>
      <c r="AS257" s="149">
        <f t="shared" si="37"/>
        <v>0</v>
      </c>
      <c r="AT257" s="148"/>
      <c r="AU257" s="149"/>
      <c r="AV257" s="191"/>
      <c r="AW257" s="183"/>
      <c r="AX257" s="162"/>
      <c r="AY257" s="150"/>
      <c r="AZ257" s="150"/>
      <c r="BA257" s="139"/>
      <c r="BB257" s="139"/>
      <c r="BC257" s="530"/>
      <c r="BD257" s="151"/>
      <c r="BE257" s="147"/>
      <c r="BF257" s="196">
        <f t="shared" si="41"/>
        <v>0</v>
      </c>
      <c r="BG257" s="149">
        <f t="shared" si="42"/>
        <v>0</v>
      </c>
      <c r="BH257" s="148"/>
      <c r="BI257" s="149"/>
      <c r="BJ257" s="123"/>
      <c r="BK257" s="123"/>
      <c r="BL257" s="123"/>
      <c r="BM257" s="122"/>
      <c r="BN257" s="152"/>
      <c r="BO257" s="201">
        <f t="shared" si="43"/>
        <v>0</v>
      </c>
      <c r="BP257" s="158"/>
      <c r="BQ257" s="159"/>
      <c r="BR257" s="196"/>
      <c r="BS257" s="149"/>
      <c r="BT257" s="148"/>
      <c r="BU257" s="149"/>
      <c r="BV257" s="160"/>
      <c r="BW257" s="161"/>
      <c r="BX257" s="196"/>
      <c r="BY257" s="149"/>
      <c r="BZ257" s="148"/>
      <c r="CA257" s="149"/>
      <c r="CB257" s="149"/>
      <c r="CC257" s="149"/>
      <c r="CD257" s="149"/>
    </row>
    <row r="258" spans="1:82" ht="18.5" x14ac:dyDescent="0.45">
      <c r="A258" s="145"/>
      <c r="B258" s="162"/>
      <c r="C258" s="122"/>
      <c r="D258" s="96" t="str">
        <f t="shared" si="38"/>
        <v/>
      </c>
      <c r="E258" s="506"/>
      <c r="F258" s="146"/>
      <c r="G258" s="146"/>
      <c r="H258" s="130"/>
      <c r="I258" s="296"/>
      <c r="J258" s="181"/>
      <c r="K258" s="217"/>
      <c r="L258" s="529"/>
      <c r="M258" s="529"/>
      <c r="N258" s="139"/>
      <c r="O258" s="308"/>
      <c r="P258" s="308"/>
      <c r="Q258" s="308"/>
      <c r="R258" s="308"/>
      <c r="S258" s="308"/>
      <c r="T258" s="308">
        <f t="shared" ref="T258:T321" si="44">+Q258*0.12</f>
        <v>0</v>
      </c>
      <c r="U258" s="308">
        <f t="shared" si="39"/>
        <v>0</v>
      </c>
      <c r="V258" s="308"/>
      <c r="W258" s="308"/>
      <c r="X258" s="308"/>
      <c r="Y258" s="308"/>
      <c r="Z258" s="308"/>
      <c r="AA258" s="308"/>
      <c r="AB258" s="308"/>
      <c r="AC258" s="200"/>
      <c r="AD258" s="139"/>
      <c r="AE258" s="162"/>
      <c r="AF258" s="139"/>
      <c r="AG258" s="162"/>
      <c r="AH258" s="122"/>
      <c r="AI258" s="122"/>
      <c r="AJ258" s="122"/>
      <c r="AK258" s="122"/>
      <c r="AL258" s="164">
        <f t="shared" si="40"/>
        <v>0</v>
      </c>
      <c r="AM258" s="122"/>
      <c r="AN258" s="122"/>
      <c r="AO258" s="147"/>
      <c r="AP258" s="158"/>
      <c r="AQ258" s="310">
        <f t="shared" ref="AQ258:AQ321" si="45">+P258+Q258+R258+S258-BE258-BQ258-BW258+O258</f>
        <v>0</v>
      </c>
      <c r="AR258" s="196" t="str">
        <f>IFERROR(IF(OR(AP258=338,AP258=340,AP258=341,AP258=342,AP258="342A",AP258="342B"),PorcenRet(AP258,AT258,AU258),INDEX(PORCENTAJEBUSCAR,MATCH(AP258,CódigoRET,0),4)*1),"")</f>
        <v/>
      </c>
      <c r="AS258" s="149">
        <f t="shared" si="37"/>
        <v>0</v>
      </c>
      <c r="AT258" s="148"/>
      <c r="AU258" s="149"/>
      <c r="AV258" s="191"/>
      <c r="AW258" s="183"/>
      <c r="AX258" s="162"/>
      <c r="AY258" s="150"/>
      <c r="AZ258" s="150"/>
      <c r="BA258" s="139"/>
      <c r="BB258" s="139"/>
      <c r="BC258" s="530"/>
      <c r="BD258" s="151"/>
      <c r="BE258" s="147"/>
      <c r="BF258" s="196">
        <f t="shared" si="41"/>
        <v>0</v>
      </c>
      <c r="BG258" s="149">
        <f t="shared" si="42"/>
        <v>0</v>
      </c>
      <c r="BH258" s="148"/>
      <c r="BI258" s="149"/>
      <c r="BJ258" s="123"/>
      <c r="BK258" s="123"/>
      <c r="BL258" s="123"/>
      <c r="BM258" s="122"/>
      <c r="BN258" s="152"/>
      <c r="BO258" s="201">
        <f t="shared" si="43"/>
        <v>0</v>
      </c>
      <c r="BP258" s="158"/>
      <c r="BQ258" s="159"/>
      <c r="BR258" s="196"/>
      <c r="BS258" s="149"/>
      <c r="BT258" s="148"/>
      <c r="BU258" s="149"/>
      <c r="BV258" s="160"/>
      <c r="BW258" s="161"/>
      <c r="BX258" s="196"/>
      <c r="BY258" s="149"/>
      <c r="BZ258" s="148"/>
      <c r="CA258" s="149"/>
      <c r="CB258" s="149"/>
      <c r="CC258" s="149"/>
      <c r="CD258" s="149"/>
    </row>
    <row r="259" spans="1:82" ht="18.5" x14ac:dyDescent="0.45">
      <c r="A259" s="145"/>
      <c r="B259" s="162"/>
      <c r="C259" s="122"/>
      <c r="D259" s="96" t="str">
        <f t="shared" si="38"/>
        <v/>
      </c>
      <c r="E259" s="506"/>
      <c r="F259" s="146"/>
      <c r="G259" s="146"/>
      <c r="H259" s="130"/>
      <c r="I259" s="296"/>
      <c r="J259" s="181"/>
      <c r="K259" s="217"/>
      <c r="L259" s="529"/>
      <c r="M259" s="529"/>
      <c r="N259" s="139"/>
      <c r="O259" s="308"/>
      <c r="P259" s="308"/>
      <c r="Q259" s="308"/>
      <c r="R259" s="308"/>
      <c r="S259" s="308"/>
      <c r="T259" s="308">
        <f t="shared" si="44"/>
        <v>0</v>
      </c>
      <c r="U259" s="308">
        <f t="shared" si="39"/>
        <v>0</v>
      </c>
      <c r="V259" s="308"/>
      <c r="W259" s="308"/>
      <c r="X259" s="308"/>
      <c r="Y259" s="308"/>
      <c r="Z259" s="308"/>
      <c r="AA259" s="308"/>
      <c r="AB259" s="308"/>
      <c r="AC259" s="200"/>
      <c r="AD259" s="139"/>
      <c r="AE259" s="162"/>
      <c r="AF259" s="139"/>
      <c r="AG259" s="162"/>
      <c r="AH259" s="122"/>
      <c r="AI259" s="122"/>
      <c r="AJ259" s="122"/>
      <c r="AK259" s="122"/>
      <c r="AL259" s="164">
        <f t="shared" si="40"/>
        <v>0</v>
      </c>
      <c r="AM259" s="122"/>
      <c r="AN259" s="122"/>
      <c r="AO259" s="147"/>
      <c r="AP259" s="158"/>
      <c r="AQ259" s="310">
        <f t="shared" si="45"/>
        <v>0</v>
      </c>
      <c r="AR259" s="196" t="str">
        <f>IFERROR(IF(OR(AP259=338,AP259=340,AP259=341,AP259=342,AP259="342A",AP259="342B"),PorcenRet(AP259,AT259,AU259),INDEX(PORCENTAJEBUSCAR,MATCH(AP259,CódigoRET,0),4)*1),"")</f>
        <v/>
      </c>
      <c r="AS259" s="149">
        <f t="shared" ref="AS259:AS322" si="46">IF(AP259="",0,AQ259*(ROUND(AR259,2)/100))</f>
        <v>0</v>
      </c>
      <c r="AT259" s="148"/>
      <c r="AU259" s="149"/>
      <c r="AV259" s="191"/>
      <c r="AW259" s="183"/>
      <c r="AX259" s="162"/>
      <c r="AY259" s="150"/>
      <c r="AZ259" s="150"/>
      <c r="BA259" s="139"/>
      <c r="BB259" s="139"/>
      <c r="BC259" s="530"/>
      <c r="BD259" s="151"/>
      <c r="BE259" s="147"/>
      <c r="BF259" s="196">
        <f t="shared" si="41"/>
        <v>0</v>
      </c>
      <c r="BG259" s="149">
        <f t="shared" si="42"/>
        <v>0</v>
      </c>
      <c r="BH259" s="148"/>
      <c r="BI259" s="149"/>
      <c r="BJ259" s="123"/>
      <c r="BK259" s="123"/>
      <c r="BL259" s="123"/>
      <c r="BM259" s="122"/>
      <c r="BN259" s="152"/>
      <c r="BO259" s="201">
        <f t="shared" si="43"/>
        <v>0</v>
      </c>
      <c r="BP259" s="158"/>
      <c r="BQ259" s="159"/>
      <c r="BR259" s="196"/>
      <c r="BS259" s="149"/>
      <c r="BT259" s="148"/>
      <c r="BU259" s="149"/>
      <c r="BV259" s="160"/>
      <c r="BW259" s="161"/>
      <c r="BX259" s="196"/>
      <c r="BY259" s="149"/>
      <c r="BZ259" s="148"/>
      <c r="CA259" s="149"/>
      <c r="CB259" s="149"/>
      <c r="CC259" s="149"/>
      <c r="CD259" s="149"/>
    </row>
    <row r="260" spans="1:82" ht="18.5" x14ac:dyDescent="0.45">
      <c r="A260" s="145"/>
      <c r="B260" s="162"/>
      <c r="C260" s="122"/>
      <c r="D260" s="96" t="str">
        <f t="shared" si="38"/>
        <v/>
      </c>
      <c r="E260" s="506"/>
      <c r="F260" s="146"/>
      <c r="G260" s="146"/>
      <c r="H260" s="130"/>
      <c r="I260" s="296"/>
      <c r="J260" s="181"/>
      <c r="K260" s="217"/>
      <c r="L260" s="529"/>
      <c r="M260" s="529"/>
      <c r="N260" s="139"/>
      <c r="O260" s="308"/>
      <c r="P260" s="308"/>
      <c r="Q260" s="308"/>
      <c r="R260" s="308"/>
      <c r="S260" s="308"/>
      <c r="T260" s="308">
        <f t="shared" si="44"/>
        <v>0</v>
      </c>
      <c r="U260" s="308">
        <f t="shared" si="39"/>
        <v>0</v>
      </c>
      <c r="V260" s="308"/>
      <c r="W260" s="308"/>
      <c r="X260" s="308"/>
      <c r="Y260" s="308"/>
      <c r="Z260" s="308"/>
      <c r="AA260" s="308"/>
      <c r="AB260" s="308"/>
      <c r="AC260" s="200"/>
      <c r="AD260" s="139"/>
      <c r="AE260" s="162"/>
      <c r="AF260" s="139"/>
      <c r="AG260" s="162"/>
      <c r="AH260" s="122"/>
      <c r="AI260" s="122"/>
      <c r="AJ260" s="122"/>
      <c r="AK260" s="122"/>
      <c r="AL260" s="164">
        <f t="shared" si="40"/>
        <v>0</v>
      </c>
      <c r="AM260" s="122"/>
      <c r="AN260" s="122"/>
      <c r="AO260" s="147"/>
      <c r="AP260" s="158"/>
      <c r="AQ260" s="310">
        <f t="shared" si="45"/>
        <v>0</v>
      </c>
      <c r="AR260" s="196" t="str">
        <f>IFERROR(IF(OR(AP260=338,AP260=340,AP260=341,AP260=342,AP260="342A",AP260="342B"),PorcenRet(AP260,AT260,AU260),INDEX(PORCENTAJEBUSCAR,MATCH(AP260,CódigoRET,0),4)*1),"")</f>
        <v/>
      </c>
      <c r="AS260" s="149">
        <f t="shared" si="46"/>
        <v>0</v>
      </c>
      <c r="AT260" s="148"/>
      <c r="AU260" s="149"/>
      <c r="AV260" s="191"/>
      <c r="AW260" s="183"/>
      <c r="AX260" s="162"/>
      <c r="AY260" s="150"/>
      <c r="AZ260" s="150"/>
      <c r="BA260" s="139"/>
      <c r="BB260" s="139"/>
      <c r="BC260" s="530"/>
      <c r="BD260" s="151"/>
      <c r="BE260" s="147"/>
      <c r="BF260" s="196">
        <f t="shared" si="41"/>
        <v>0</v>
      </c>
      <c r="BG260" s="149">
        <f t="shared" si="42"/>
        <v>0</v>
      </c>
      <c r="BH260" s="148"/>
      <c r="BI260" s="149"/>
      <c r="BJ260" s="123"/>
      <c r="BK260" s="123"/>
      <c r="BL260" s="123"/>
      <c r="BM260" s="122"/>
      <c r="BN260" s="152"/>
      <c r="BO260" s="201">
        <f t="shared" si="43"/>
        <v>0</v>
      </c>
      <c r="BP260" s="158"/>
      <c r="BQ260" s="159"/>
      <c r="BR260" s="196"/>
      <c r="BS260" s="149"/>
      <c r="BT260" s="148"/>
      <c r="BU260" s="149"/>
      <c r="BV260" s="160"/>
      <c r="BW260" s="161"/>
      <c r="BX260" s="196"/>
      <c r="BY260" s="149"/>
      <c r="BZ260" s="148"/>
      <c r="CA260" s="149"/>
      <c r="CB260" s="149"/>
      <c r="CC260" s="149"/>
      <c r="CD260" s="149"/>
    </row>
    <row r="261" spans="1:82" ht="18.5" x14ac:dyDescent="0.45">
      <c r="A261" s="145"/>
      <c r="B261" s="162"/>
      <c r="C261" s="122"/>
      <c r="D261" s="96" t="str">
        <f t="shared" si="38"/>
        <v/>
      </c>
      <c r="E261" s="506"/>
      <c r="F261" s="146"/>
      <c r="G261" s="146"/>
      <c r="H261" s="130"/>
      <c r="I261" s="296"/>
      <c r="J261" s="181"/>
      <c r="K261" s="217"/>
      <c r="L261" s="529"/>
      <c r="M261" s="529"/>
      <c r="N261" s="139"/>
      <c r="O261" s="308"/>
      <c r="P261" s="308"/>
      <c r="Q261" s="308"/>
      <c r="R261" s="308"/>
      <c r="S261" s="308"/>
      <c r="T261" s="308">
        <f t="shared" si="44"/>
        <v>0</v>
      </c>
      <c r="U261" s="308">
        <f t="shared" si="39"/>
        <v>0</v>
      </c>
      <c r="V261" s="308"/>
      <c r="W261" s="308"/>
      <c r="X261" s="308"/>
      <c r="Y261" s="308"/>
      <c r="Z261" s="308"/>
      <c r="AA261" s="308"/>
      <c r="AB261" s="308"/>
      <c r="AC261" s="200"/>
      <c r="AD261" s="139"/>
      <c r="AE261" s="162"/>
      <c r="AF261" s="139"/>
      <c r="AG261" s="162"/>
      <c r="AH261" s="122"/>
      <c r="AI261" s="122"/>
      <c r="AJ261" s="122"/>
      <c r="AK261" s="122"/>
      <c r="AL261" s="164">
        <f t="shared" si="40"/>
        <v>0</v>
      </c>
      <c r="AM261" s="122"/>
      <c r="AN261" s="122"/>
      <c r="AO261" s="147"/>
      <c r="AP261" s="158"/>
      <c r="AQ261" s="310">
        <f t="shared" si="45"/>
        <v>0</v>
      </c>
      <c r="AR261" s="196" t="str">
        <f>IFERROR(IF(OR(AP261=338,AP261=340,AP261=341,AP261=342,AP261="342A",AP261="342B"),PorcenRet(AP261,AT261,AU261),INDEX(PORCENTAJEBUSCAR,MATCH(AP261,CódigoRET,0),4)*1),"")</f>
        <v/>
      </c>
      <c r="AS261" s="149">
        <f t="shared" si="46"/>
        <v>0</v>
      </c>
      <c r="AT261" s="148"/>
      <c r="AU261" s="149"/>
      <c r="AV261" s="191"/>
      <c r="AW261" s="183"/>
      <c r="AX261" s="162"/>
      <c r="AY261" s="150"/>
      <c r="AZ261" s="150"/>
      <c r="BA261" s="139"/>
      <c r="BB261" s="139"/>
      <c r="BC261" s="530"/>
      <c r="BD261" s="151"/>
      <c r="BE261" s="147"/>
      <c r="BF261" s="196">
        <f t="shared" si="41"/>
        <v>0</v>
      </c>
      <c r="BG261" s="149">
        <f t="shared" si="42"/>
        <v>0</v>
      </c>
      <c r="BH261" s="148"/>
      <c r="BI261" s="149"/>
      <c r="BJ261" s="123"/>
      <c r="BK261" s="123"/>
      <c r="BL261" s="123"/>
      <c r="BM261" s="122"/>
      <c r="BN261" s="152"/>
      <c r="BO261" s="201">
        <f t="shared" si="43"/>
        <v>0</v>
      </c>
      <c r="BP261" s="158"/>
      <c r="BQ261" s="159"/>
      <c r="BR261" s="196"/>
      <c r="BS261" s="149"/>
      <c r="BT261" s="148"/>
      <c r="BU261" s="149"/>
      <c r="BV261" s="160"/>
      <c r="BW261" s="161"/>
      <c r="BX261" s="196"/>
      <c r="BY261" s="149"/>
      <c r="BZ261" s="148"/>
      <c r="CA261" s="149"/>
      <c r="CB261" s="149"/>
      <c r="CC261" s="149"/>
      <c r="CD261" s="149"/>
    </row>
    <row r="262" spans="1:82" ht="18.5" x14ac:dyDescent="0.45">
      <c r="A262" s="145"/>
      <c r="B262" s="162"/>
      <c r="C262" s="122"/>
      <c r="D262" s="96" t="str">
        <f t="shared" si="38"/>
        <v/>
      </c>
      <c r="E262" s="506"/>
      <c r="F262" s="146"/>
      <c r="G262" s="146"/>
      <c r="H262" s="130"/>
      <c r="I262" s="296"/>
      <c r="J262" s="181"/>
      <c r="K262" s="217"/>
      <c r="L262" s="529"/>
      <c r="M262" s="529"/>
      <c r="N262" s="139"/>
      <c r="O262" s="308"/>
      <c r="P262" s="308"/>
      <c r="Q262" s="308"/>
      <c r="R262" s="308"/>
      <c r="S262" s="308"/>
      <c r="T262" s="308">
        <f t="shared" si="44"/>
        <v>0</v>
      </c>
      <c r="U262" s="308">
        <f t="shared" si="39"/>
        <v>0</v>
      </c>
      <c r="V262" s="308"/>
      <c r="W262" s="308"/>
      <c r="X262" s="308"/>
      <c r="Y262" s="308"/>
      <c r="Z262" s="308"/>
      <c r="AA262" s="308"/>
      <c r="AB262" s="308"/>
      <c r="AC262" s="200"/>
      <c r="AD262" s="139"/>
      <c r="AE262" s="162"/>
      <c r="AF262" s="139"/>
      <c r="AG262" s="162"/>
      <c r="AH262" s="122"/>
      <c r="AI262" s="122"/>
      <c r="AJ262" s="122"/>
      <c r="AK262" s="122"/>
      <c r="AL262" s="164">
        <f t="shared" si="40"/>
        <v>0</v>
      </c>
      <c r="AM262" s="122"/>
      <c r="AN262" s="122"/>
      <c r="AO262" s="147"/>
      <c r="AP262" s="158"/>
      <c r="AQ262" s="310">
        <f t="shared" si="45"/>
        <v>0</v>
      </c>
      <c r="AR262" s="196" t="str">
        <f>IFERROR(IF(OR(AP262=338,AP262=340,AP262=341,AP262=342,AP262="342A",AP262="342B"),PorcenRet(AP262,AT262,AU262),INDEX(PORCENTAJEBUSCAR,MATCH(AP262,CódigoRET,0),4)*1),"")</f>
        <v/>
      </c>
      <c r="AS262" s="149">
        <f t="shared" si="46"/>
        <v>0</v>
      </c>
      <c r="AT262" s="148"/>
      <c r="AU262" s="149"/>
      <c r="AV262" s="191"/>
      <c r="AW262" s="183"/>
      <c r="AX262" s="162"/>
      <c r="AY262" s="150"/>
      <c r="AZ262" s="150"/>
      <c r="BA262" s="139"/>
      <c r="BB262" s="139"/>
      <c r="BC262" s="530"/>
      <c r="BD262" s="151"/>
      <c r="BE262" s="147"/>
      <c r="BF262" s="196">
        <f t="shared" si="41"/>
        <v>0</v>
      </c>
      <c r="BG262" s="149">
        <f t="shared" si="42"/>
        <v>0</v>
      </c>
      <c r="BH262" s="148"/>
      <c r="BI262" s="149"/>
      <c r="BJ262" s="123"/>
      <c r="BK262" s="123"/>
      <c r="BL262" s="123"/>
      <c r="BM262" s="122"/>
      <c r="BN262" s="152"/>
      <c r="BO262" s="201">
        <f t="shared" si="43"/>
        <v>0</v>
      </c>
      <c r="BP262" s="158"/>
      <c r="BQ262" s="159"/>
      <c r="BR262" s="196"/>
      <c r="BS262" s="149"/>
      <c r="BT262" s="148"/>
      <c r="BU262" s="149"/>
      <c r="BV262" s="160"/>
      <c r="BW262" s="161"/>
      <c r="BX262" s="196"/>
      <c r="BY262" s="149"/>
      <c r="BZ262" s="148"/>
      <c r="CA262" s="149"/>
      <c r="CB262" s="149"/>
      <c r="CC262" s="149"/>
      <c r="CD262" s="149"/>
    </row>
    <row r="263" spans="1:82" ht="18.5" x14ac:dyDescent="0.45">
      <c r="A263" s="145"/>
      <c r="B263" s="162"/>
      <c r="C263" s="122"/>
      <c r="D263" s="96" t="str">
        <f t="shared" si="38"/>
        <v/>
      </c>
      <c r="E263" s="506"/>
      <c r="F263" s="146"/>
      <c r="G263" s="146"/>
      <c r="H263" s="130"/>
      <c r="I263" s="296"/>
      <c r="J263" s="181"/>
      <c r="K263" s="217"/>
      <c r="L263" s="529"/>
      <c r="M263" s="529"/>
      <c r="N263" s="139"/>
      <c r="O263" s="308"/>
      <c r="P263" s="308"/>
      <c r="Q263" s="308"/>
      <c r="R263" s="308"/>
      <c r="S263" s="308"/>
      <c r="T263" s="308">
        <f t="shared" si="44"/>
        <v>0</v>
      </c>
      <c r="U263" s="308">
        <f t="shared" si="39"/>
        <v>0</v>
      </c>
      <c r="V263" s="308"/>
      <c r="W263" s="308"/>
      <c r="X263" s="308"/>
      <c r="Y263" s="308"/>
      <c r="Z263" s="308"/>
      <c r="AA263" s="308"/>
      <c r="AB263" s="308"/>
      <c r="AC263" s="200"/>
      <c r="AD263" s="139"/>
      <c r="AE263" s="162"/>
      <c r="AF263" s="139"/>
      <c r="AG263" s="162"/>
      <c r="AH263" s="122"/>
      <c r="AI263" s="122"/>
      <c r="AJ263" s="122"/>
      <c r="AK263" s="122"/>
      <c r="AL263" s="164">
        <f t="shared" si="40"/>
        <v>0</v>
      </c>
      <c r="AM263" s="122"/>
      <c r="AN263" s="122"/>
      <c r="AO263" s="147"/>
      <c r="AP263" s="158"/>
      <c r="AQ263" s="310">
        <f t="shared" si="45"/>
        <v>0</v>
      </c>
      <c r="AR263" s="196" t="str">
        <f>IFERROR(IF(OR(AP263=338,AP263=340,AP263=341,AP263=342,AP263="342A",AP263="342B"),PorcenRet(AP263,AT263,AU263),INDEX(PORCENTAJEBUSCAR,MATCH(AP263,CódigoRET,0),4)*1),"")</f>
        <v/>
      </c>
      <c r="AS263" s="149">
        <f t="shared" si="46"/>
        <v>0</v>
      </c>
      <c r="AT263" s="148"/>
      <c r="AU263" s="149"/>
      <c r="AV263" s="191"/>
      <c r="AW263" s="183"/>
      <c r="AX263" s="162"/>
      <c r="AY263" s="150"/>
      <c r="AZ263" s="150"/>
      <c r="BA263" s="139"/>
      <c r="BB263" s="139"/>
      <c r="BC263" s="530"/>
      <c r="BD263" s="151"/>
      <c r="BE263" s="147"/>
      <c r="BF263" s="196">
        <f t="shared" si="41"/>
        <v>0</v>
      </c>
      <c r="BG263" s="149">
        <f t="shared" si="42"/>
        <v>0</v>
      </c>
      <c r="BH263" s="148"/>
      <c r="BI263" s="149"/>
      <c r="BJ263" s="123"/>
      <c r="BK263" s="123"/>
      <c r="BL263" s="123"/>
      <c r="BM263" s="122"/>
      <c r="BN263" s="152"/>
      <c r="BO263" s="201">
        <f t="shared" si="43"/>
        <v>0</v>
      </c>
      <c r="BP263" s="158"/>
      <c r="BQ263" s="159"/>
      <c r="BR263" s="196"/>
      <c r="BS263" s="149"/>
      <c r="BT263" s="148"/>
      <c r="BU263" s="149"/>
      <c r="BV263" s="160"/>
      <c r="BW263" s="161"/>
      <c r="BX263" s="196"/>
      <c r="BY263" s="149"/>
      <c r="BZ263" s="148"/>
      <c r="CA263" s="149"/>
      <c r="CB263" s="149"/>
      <c r="CC263" s="149"/>
      <c r="CD263" s="149"/>
    </row>
    <row r="264" spans="1:82" ht="18.5" x14ac:dyDescent="0.45">
      <c r="A264" s="145"/>
      <c r="B264" s="162"/>
      <c r="C264" s="122"/>
      <c r="D264" s="96" t="str">
        <f t="shared" si="38"/>
        <v/>
      </c>
      <c r="E264" s="506"/>
      <c r="F264" s="146"/>
      <c r="G264" s="146"/>
      <c r="H264" s="130"/>
      <c r="I264" s="296"/>
      <c r="J264" s="181"/>
      <c r="K264" s="217"/>
      <c r="L264" s="529"/>
      <c r="M264" s="529"/>
      <c r="N264" s="139"/>
      <c r="O264" s="308"/>
      <c r="P264" s="308"/>
      <c r="Q264" s="308"/>
      <c r="R264" s="308"/>
      <c r="S264" s="308"/>
      <c r="T264" s="308">
        <f t="shared" si="44"/>
        <v>0</v>
      </c>
      <c r="U264" s="308">
        <f t="shared" si="39"/>
        <v>0</v>
      </c>
      <c r="V264" s="308"/>
      <c r="W264" s="308"/>
      <c r="X264" s="308"/>
      <c r="Y264" s="308"/>
      <c r="Z264" s="308"/>
      <c r="AA264" s="308"/>
      <c r="AB264" s="308"/>
      <c r="AC264" s="200"/>
      <c r="AD264" s="139"/>
      <c r="AE264" s="162"/>
      <c r="AF264" s="139"/>
      <c r="AG264" s="162"/>
      <c r="AH264" s="122"/>
      <c r="AI264" s="122"/>
      <c r="AJ264" s="122"/>
      <c r="AK264" s="122"/>
      <c r="AL264" s="164">
        <f t="shared" si="40"/>
        <v>0</v>
      </c>
      <c r="AM264" s="122"/>
      <c r="AN264" s="122"/>
      <c r="AO264" s="147"/>
      <c r="AP264" s="158"/>
      <c r="AQ264" s="310">
        <f t="shared" si="45"/>
        <v>0</v>
      </c>
      <c r="AR264" s="196" t="str">
        <f>IFERROR(IF(OR(AP264=338,AP264=340,AP264=341,AP264=342,AP264="342A",AP264="342B"),PorcenRet(AP264,AT264,AU264),INDEX(PORCENTAJEBUSCAR,MATCH(AP264,CódigoRET,0),4)*1),"")</f>
        <v/>
      </c>
      <c r="AS264" s="149">
        <f t="shared" si="46"/>
        <v>0</v>
      </c>
      <c r="AT264" s="148"/>
      <c r="AU264" s="149"/>
      <c r="AV264" s="191"/>
      <c r="AW264" s="183"/>
      <c r="AX264" s="162"/>
      <c r="AY264" s="150"/>
      <c r="AZ264" s="150"/>
      <c r="BA264" s="139"/>
      <c r="BB264" s="139"/>
      <c r="BC264" s="530"/>
      <c r="BD264" s="151"/>
      <c r="BE264" s="147"/>
      <c r="BF264" s="196">
        <f t="shared" si="41"/>
        <v>0</v>
      </c>
      <c r="BG264" s="149">
        <f t="shared" si="42"/>
        <v>0</v>
      </c>
      <c r="BH264" s="148"/>
      <c r="BI264" s="149"/>
      <c r="BJ264" s="123"/>
      <c r="BK264" s="123"/>
      <c r="BL264" s="123"/>
      <c r="BM264" s="122"/>
      <c r="BN264" s="152"/>
      <c r="BO264" s="201">
        <f t="shared" si="43"/>
        <v>0</v>
      </c>
      <c r="BP264" s="158"/>
      <c r="BQ264" s="159"/>
      <c r="BR264" s="196"/>
      <c r="BS264" s="149"/>
      <c r="BT264" s="148"/>
      <c r="BU264" s="149"/>
      <c r="BV264" s="160"/>
      <c r="BW264" s="161"/>
      <c r="BX264" s="196"/>
      <c r="BY264" s="149"/>
      <c r="BZ264" s="148"/>
      <c r="CA264" s="149"/>
      <c r="CB264" s="149"/>
      <c r="CC264" s="149"/>
      <c r="CD264" s="149"/>
    </row>
    <row r="265" spans="1:82" ht="18.5" x14ac:dyDescent="0.45">
      <c r="A265" s="145"/>
      <c r="B265" s="162"/>
      <c r="C265" s="122"/>
      <c r="D265" s="96" t="str">
        <f t="shared" si="38"/>
        <v/>
      </c>
      <c r="E265" s="506"/>
      <c r="F265" s="146"/>
      <c r="G265" s="146"/>
      <c r="H265" s="130"/>
      <c r="I265" s="296"/>
      <c r="J265" s="181"/>
      <c r="K265" s="217"/>
      <c r="L265" s="529"/>
      <c r="M265" s="529"/>
      <c r="N265" s="139"/>
      <c r="O265" s="308"/>
      <c r="P265" s="308"/>
      <c r="Q265" s="308"/>
      <c r="R265" s="308"/>
      <c r="S265" s="308"/>
      <c r="T265" s="308">
        <f t="shared" si="44"/>
        <v>0</v>
      </c>
      <c r="U265" s="308">
        <f t="shared" si="39"/>
        <v>0</v>
      </c>
      <c r="V265" s="308"/>
      <c r="W265" s="308"/>
      <c r="X265" s="308"/>
      <c r="Y265" s="308"/>
      <c r="Z265" s="308"/>
      <c r="AA265" s="308"/>
      <c r="AB265" s="308"/>
      <c r="AC265" s="200"/>
      <c r="AD265" s="139"/>
      <c r="AE265" s="162"/>
      <c r="AF265" s="139"/>
      <c r="AG265" s="162"/>
      <c r="AH265" s="122"/>
      <c r="AI265" s="122"/>
      <c r="AJ265" s="122"/>
      <c r="AK265" s="122"/>
      <c r="AL265" s="164">
        <f t="shared" si="40"/>
        <v>0</v>
      </c>
      <c r="AM265" s="122"/>
      <c r="AN265" s="122"/>
      <c r="AO265" s="147"/>
      <c r="AP265" s="158"/>
      <c r="AQ265" s="310">
        <f t="shared" si="45"/>
        <v>0</v>
      </c>
      <c r="AR265" s="196" t="str">
        <f>IFERROR(IF(OR(AP265=338,AP265=340,AP265=341,AP265=342,AP265="342A",AP265="342B"),PorcenRet(AP265,AT265,AU265),INDEX(PORCENTAJEBUSCAR,MATCH(AP265,CódigoRET,0),4)*1),"")</f>
        <v/>
      </c>
      <c r="AS265" s="149">
        <f t="shared" si="46"/>
        <v>0</v>
      </c>
      <c r="AT265" s="148"/>
      <c r="AU265" s="149"/>
      <c r="AV265" s="191"/>
      <c r="AW265" s="183"/>
      <c r="AX265" s="162"/>
      <c r="AY265" s="150"/>
      <c r="AZ265" s="150"/>
      <c r="BA265" s="139"/>
      <c r="BB265" s="139"/>
      <c r="BC265" s="530"/>
      <c r="BD265" s="151"/>
      <c r="BE265" s="147"/>
      <c r="BF265" s="196">
        <f t="shared" si="41"/>
        <v>0</v>
      </c>
      <c r="BG265" s="149">
        <f t="shared" si="42"/>
        <v>0</v>
      </c>
      <c r="BH265" s="148"/>
      <c r="BI265" s="149"/>
      <c r="BJ265" s="123"/>
      <c r="BK265" s="123"/>
      <c r="BL265" s="123"/>
      <c r="BM265" s="122"/>
      <c r="BN265" s="152"/>
      <c r="BO265" s="201">
        <f t="shared" si="43"/>
        <v>0</v>
      </c>
      <c r="BP265" s="158"/>
      <c r="BQ265" s="159"/>
      <c r="BR265" s="196"/>
      <c r="BS265" s="149"/>
      <c r="BT265" s="148"/>
      <c r="BU265" s="149"/>
      <c r="BV265" s="160"/>
      <c r="BW265" s="161"/>
      <c r="BX265" s="196"/>
      <c r="BY265" s="149"/>
      <c r="BZ265" s="148"/>
      <c r="CA265" s="149"/>
      <c r="CB265" s="149"/>
      <c r="CC265" s="149"/>
      <c r="CD265" s="149"/>
    </row>
    <row r="266" spans="1:82" ht="18.5" x14ac:dyDescent="0.45">
      <c r="A266" s="145"/>
      <c r="B266" s="162"/>
      <c r="C266" s="122"/>
      <c r="D266" s="96" t="str">
        <f t="shared" si="38"/>
        <v/>
      </c>
      <c r="E266" s="506"/>
      <c r="F266" s="146"/>
      <c r="G266" s="146"/>
      <c r="H266" s="130"/>
      <c r="I266" s="296"/>
      <c r="J266" s="181"/>
      <c r="K266" s="217"/>
      <c r="L266" s="529"/>
      <c r="M266" s="529"/>
      <c r="N266" s="139"/>
      <c r="O266" s="308"/>
      <c r="P266" s="308"/>
      <c r="Q266" s="308"/>
      <c r="R266" s="308"/>
      <c r="S266" s="308"/>
      <c r="T266" s="308">
        <f t="shared" si="44"/>
        <v>0</v>
      </c>
      <c r="U266" s="308">
        <f t="shared" si="39"/>
        <v>0</v>
      </c>
      <c r="V266" s="308"/>
      <c r="W266" s="308"/>
      <c r="X266" s="308"/>
      <c r="Y266" s="308"/>
      <c r="Z266" s="308"/>
      <c r="AA266" s="308"/>
      <c r="AB266" s="308"/>
      <c r="AC266" s="200"/>
      <c r="AD266" s="139"/>
      <c r="AE266" s="162"/>
      <c r="AF266" s="139"/>
      <c r="AG266" s="162"/>
      <c r="AH266" s="122"/>
      <c r="AI266" s="122"/>
      <c r="AJ266" s="122"/>
      <c r="AK266" s="122"/>
      <c r="AL266" s="164">
        <f t="shared" si="40"/>
        <v>0</v>
      </c>
      <c r="AM266" s="122"/>
      <c r="AN266" s="122"/>
      <c r="AO266" s="147"/>
      <c r="AP266" s="158"/>
      <c r="AQ266" s="310">
        <f t="shared" si="45"/>
        <v>0</v>
      </c>
      <c r="AR266" s="196" t="str">
        <f>IFERROR(IF(OR(AP266=338,AP266=340,AP266=341,AP266=342,AP266="342A",AP266="342B"),PorcenRet(AP266,AT266,AU266),INDEX(PORCENTAJEBUSCAR,MATCH(AP266,CódigoRET,0),4)*1),"")</f>
        <v/>
      </c>
      <c r="AS266" s="149">
        <f t="shared" si="46"/>
        <v>0</v>
      </c>
      <c r="AT266" s="148"/>
      <c r="AU266" s="149"/>
      <c r="AV266" s="191"/>
      <c r="AW266" s="183"/>
      <c r="AX266" s="162"/>
      <c r="AY266" s="150"/>
      <c r="AZ266" s="150"/>
      <c r="BA266" s="139"/>
      <c r="BB266" s="139"/>
      <c r="BC266" s="530"/>
      <c r="BD266" s="151"/>
      <c r="BE266" s="147"/>
      <c r="BF266" s="196">
        <f t="shared" si="41"/>
        <v>0</v>
      </c>
      <c r="BG266" s="149">
        <f t="shared" si="42"/>
        <v>0</v>
      </c>
      <c r="BH266" s="148"/>
      <c r="BI266" s="149"/>
      <c r="BJ266" s="123"/>
      <c r="BK266" s="123"/>
      <c r="BL266" s="123"/>
      <c r="BM266" s="122"/>
      <c r="BN266" s="152"/>
      <c r="BO266" s="201">
        <f t="shared" si="43"/>
        <v>0</v>
      </c>
      <c r="BP266" s="158"/>
      <c r="BQ266" s="159"/>
      <c r="BR266" s="196"/>
      <c r="BS266" s="149"/>
      <c r="BT266" s="148"/>
      <c r="BU266" s="149"/>
      <c r="BV266" s="160"/>
      <c r="BW266" s="161"/>
      <c r="BX266" s="196"/>
      <c r="BY266" s="149"/>
      <c r="BZ266" s="148"/>
      <c r="CA266" s="149"/>
      <c r="CB266" s="149"/>
      <c r="CC266" s="149"/>
      <c r="CD266" s="149"/>
    </row>
    <row r="267" spans="1:82" ht="18.5" x14ac:dyDescent="0.45">
      <c r="A267" s="145"/>
      <c r="B267" s="162"/>
      <c r="C267" s="122"/>
      <c r="D267" s="96" t="str">
        <f t="shared" ref="D267:D329" si="47">ValidentificacionesC(E267)</f>
        <v/>
      </c>
      <c r="E267" s="506"/>
      <c r="F267" s="146"/>
      <c r="G267" s="146"/>
      <c r="H267" s="130"/>
      <c r="I267" s="296"/>
      <c r="J267" s="181"/>
      <c r="K267" s="217"/>
      <c r="L267" s="529"/>
      <c r="M267" s="529"/>
      <c r="N267" s="139"/>
      <c r="O267" s="308"/>
      <c r="P267" s="308"/>
      <c r="Q267" s="308"/>
      <c r="R267" s="308"/>
      <c r="S267" s="308"/>
      <c r="T267" s="308">
        <f t="shared" si="44"/>
        <v>0</v>
      </c>
      <c r="U267" s="308">
        <f t="shared" ref="U267:U329" si="48">+R267*0.14</f>
        <v>0</v>
      </c>
      <c r="V267" s="308"/>
      <c r="W267" s="308"/>
      <c r="X267" s="308"/>
      <c r="Y267" s="308"/>
      <c r="Z267" s="308"/>
      <c r="AA267" s="308"/>
      <c r="AB267" s="308"/>
      <c r="AC267" s="200"/>
      <c r="AD267" s="139"/>
      <c r="AE267" s="162"/>
      <c r="AF267" s="139"/>
      <c r="AG267" s="162"/>
      <c r="AH267" s="122"/>
      <c r="AI267" s="122"/>
      <c r="AJ267" s="122"/>
      <c r="AK267" s="122"/>
      <c r="AL267" s="164">
        <f t="shared" ref="AL267:AL329" si="49">O267+P267+Q267+R267+S267+T267+U267+V267</f>
        <v>0</v>
      </c>
      <c r="AM267" s="122"/>
      <c r="AN267" s="122"/>
      <c r="AO267" s="147"/>
      <c r="AP267" s="158"/>
      <c r="AQ267" s="310">
        <f t="shared" si="45"/>
        <v>0</v>
      </c>
      <c r="AR267" s="196" t="str">
        <f>IFERROR(IF(OR(AP267=338,AP267=340,AP267=341,AP267=342,AP267="342A",AP267="342B"),PorcenRet(AP267,AT267,AU267),INDEX(PORCENTAJEBUSCAR,MATCH(AP267,CódigoRET,0),4)*1),"")</f>
        <v/>
      </c>
      <c r="AS267" s="149">
        <f t="shared" si="46"/>
        <v>0</v>
      </c>
      <c r="AT267" s="148"/>
      <c r="AU267" s="149"/>
      <c r="AV267" s="191"/>
      <c r="AW267" s="183"/>
      <c r="AX267" s="162"/>
      <c r="AY267" s="150"/>
      <c r="AZ267" s="150"/>
      <c r="BA267" s="139"/>
      <c r="BB267" s="139"/>
      <c r="BC267" s="530"/>
      <c r="BD267" s="151"/>
      <c r="BE267" s="147"/>
      <c r="BF267" s="196">
        <f t="shared" ref="BF267:BF329" si="50">IF(OR(BD267=338,BD267=340,BD267=341,BD267=342,BD267="342A",BD267="342B",BD267=""),0,INDEX(PORCENTAJEBUSCAR,MATCH(BD267,CódigoRET,0),4)*1)</f>
        <v>0</v>
      </c>
      <c r="BG267" s="149">
        <f t="shared" ref="BG267:BG329" si="51">IF(BD267="",0,BE267*(BF267/100))</f>
        <v>0</v>
      </c>
      <c r="BH267" s="148"/>
      <c r="BI267" s="149"/>
      <c r="BJ267" s="123"/>
      <c r="BK267" s="123"/>
      <c r="BL267" s="123"/>
      <c r="BM267" s="122"/>
      <c r="BN267" s="152"/>
      <c r="BO267" s="201">
        <f t="shared" ref="BO267:BO329" si="52">IF(MID(F267,1,2)="41",SUM(O267:S267),0)</f>
        <v>0</v>
      </c>
      <c r="BP267" s="158"/>
      <c r="BQ267" s="159"/>
      <c r="BR267" s="196"/>
      <c r="BS267" s="149"/>
      <c r="BT267" s="148"/>
      <c r="BU267" s="149"/>
      <c r="BV267" s="160"/>
      <c r="BW267" s="161"/>
      <c r="BX267" s="196"/>
      <c r="BY267" s="149"/>
      <c r="BZ267" s="148"/>
      <c r="CA267" s="149"/>
      <c r="CB267" s="149"/>
      <c r="CC267" s="149"/>
      <c r="CD267" s="149"/>
    </row>
    <row r="268" spans="1:82" ht="18.5" x14ac:dyDescent="0.45">
      <c r="A268" s="145"/>
      <c r="B268" s="162"/>
      <c r="C268" s="122"/>
      <c r="D268" s="96" t="str">
        <f t="shared" si="47"/>
        <v/>
      </c>
      <c r="E268" s="506"/>
      <c r="F268" s="146"/>
      <c r="G268" s="146"/>
      <c r="H268" s="130"/>
      <c r="I268" s="296"/>
      <c r="J268" s="181"/>
      <c r="K268" s="217"/>
      <c r="L268" s="529"/>
      <c r="M268" s="529"/>
      <c r="N268" s="139"/>
      <c r="O268" s="308"/>
      <c r="P268" s="308"/>
      <c r="Q268" s="308"/>
      <c r="R268" s="308"/>
      <c r="S268" s="308"/>
      <c r="T268" s="308">
        <f t="shared" si="44"/>
        <v>0</v>
      </c>
      <c r="U268" s="308">
        <f t="shared" si="48"/>
        <v>0</v>
      </c>
      <c r="V268" s="308"/>
      <c r="W268" s="308"/>
      <c r="X268" s="308"/>
      <c r="Y268" s="308"/>
      <c r="Z268" s="308"/>
      <c r="AA268" s="308"/>
      <c r="AB268" s="308"/>
      <c r="AC268" s="200"/>
      <c r="AD268" s="139"/>
      <c r="AE268" s="162"/>
      <c r="AF268" s="139"/>
      <c r="AG268" s="162"/>
      <c r="AH268" s="122"/>
      <c r="AI268" s="122"/>
      <c r="AJ268" s="122"/>
      <c r="AK268" s="122"/>
      <c r="AL268" s="164">
        <f t="shared" si="49"/>
        <v>0</v>
      </c>
      <c r="AM268" s="122"/>
      <c r="AN268" s="122"/>
      <c r="AO268" s="147"/>
      <c r="AP268" s="158"/>
      <c r="AQ268" s="310">
        <f t="shared" si="45"/>
        <v>0</v>
      </c>
      <c r="AR268" s="196" t="str">
        <f>IFERROR(IF(OR(AP268=338,AP268=340,AP268=341,AP268=342,AP268="342A",AP268="342B"),PorcenRet(AP268,AT268,AU268),INDEX(PORCENTAJEBUSCAR,MATCH(AP268,CódigoRET,0),4)*1),"")</f>
        <v/>
      </c>
      <c r="AS268" s="149">
        <f t="shared" si="46"/>
        <v>0</v>
      </c>
      <c r="AT268" s="148"/>
      <c r="AU268" s="149"/>
      <c r="AV268" s="191"/>
      <c r="AW268" s="183"/>
      <c r="AX268" s="162"/>
      <c r="AY268" s="150"/>
      <c r="AZ268" s="150"/>
      <c r="BA268" s="139"/>
      <c r="BB268" s="139"/>
      <c r="BC268" s="530"/>
      <c r="BD268" s="151"/>
      <c r="BE268" s="147"/>
      <c r="BF268" s="196">
        <f t="shared" si="50"/>
        <v>0</v>
      </c>
      <c r="BG268" s="149">
        <f t="shared" si="51"/>
        <v>0</v>
      </c>
      <c r="BH268" s="148"/>
      <c r="BI268" s="149"/>
      <c r="BJ268" s="123"/>
      <c r="BK268" s="123"/>
      <c r="BL268" s="123"/>
      <c r="BM268" s="122"/>
      <c r="BN268" s="152"/>
      <c r="BO268" s="201">
        <f t="shared" si="52"/>
        <v>0</v>
      </c>
      <c r="BP268" s="158"/>
      <c r="BQ268" s="159"/>
      <c r="BR268" s="196"/>
      <c r="BS268" s="149"/>
      <c r="BT268" s="148"/>
      <c r="BU268" s="149"/>
      <c r="BV268" s="160"/>
      <c r="BW268" s="161"/>
      <c r="BX268" s="196"/>
      <c r="BY268" s="149"/>
      <c r="BZ268" s="148"/>
      <c r="CA268" s="149"/>
      <c r="CB268" s="149"/>
      <c r="CC268" s="149"/>
      <c r="CD268" s="149"/>
    </row>
    <row r="269" spans="1:82" ht="18.5" x14ac:dyDescent="0.45">
      <c r="A269" s="145"/>
      <c r="B269" s="162"/>
      <c r="C269" s="122"/>
      <c r="D269" s="96" t="str">
        <f t="shared" si="47"/>
        <v/>
      </c>
      <c r="E269" s="506"/>
      <c r="F269" s="146"/>
      <c r="G269" s="146"/>
      <c r="H269" s="130"/>
      <c r="I269" s="296"/>
      <c r="J269" s="181"/>
      <c r="K269" s="217"/>
      <c r="L269" s="529"/>
      <c r="M269" s="529"/>
      <c r="N269" s="139"/>
      <c r="O269" s="308"/>
      <c r="P269" s="308"/>
      <c r="Q269" s="308"/>
      <c r="R269" s="308"/>
      <c r="S269" s="308"/>
      <c r="T269" s="308">
        <f t="shared" si="44"/>
        <v>0</v>
      </c>
      <c r="U269" s="308">
        <f t="shared" si="48"/>
        <v>0</v>
      </c>
      <c r="V269" s="308"/>
      <c r="W269" s="308"/>
      <c r="X269" s="308"/>
      <c r="Y269" s="308"/>
      <c r="Z269" s="308"/>
      <c r="AA269" s="308"/>
      <c r="AB269" s="308"/>
      <c r="AC269" s="200"/>
      <c r="AD269" s="139"/>
      <c r="AE269" s="162"/>
      <c r="AF269" s="139"/>
      <c r="AG269" s="162"/>
      <c r="AH269" s="122"/>
      <c r="AI269" s="122"/>
      <c r="AJ269" s="122"/>
      <c r="AK269" s="122"/>
      <c r="AL269" s="164">
        <f t="shared" si="49"/>
        <v>0</v>
      </c>
      <c r="AM269" s="122"/>
      <c r="AN269" s="122"/>
      <c r="AO269" s="147"/>
      <c r="AP269" s="158"/>
      <c r="AQ269" s="310">
        <f t="shared" si="45"/>
        <v>0</v>
      </c>
      <c r="AR269" s="196" t="str">
        <f>IFERROR(IF(OR(AP269=338,AP269=340,AP269=341,AP269=342,AP269="342A",AP269="342B"),PorcenRet(AP269,AT269,AU269),INDEX(PORCENTAJEBUSCAR,MATCH(AP269,CódigoRET,0),4)*1),"")</f>
        <v/>
      </c>
      <c r="AS269" s="149">
        <f t="shared" si="46"/>
        <v>0</v>
      </c>
      <c r="AT269" s="148"/>
      <c r="AU269" s="149"/>
      <c r="AV269" s="191"/>
      <c r="AW269" s="183"/>
      <c r="AX269" s="162"/>
      <c r="AY269" s="150"/>
      <c r="AZ269" s="150"/>
      <c r="BA269" s="139"/>
      <c r="BB269" s="139"/>
      <c r="BC269" s="530"/>
      <c r="BD269" s="151"/>
      <c r="BE269" s="147"/>
      <c r="BF269" s="196">
        <f t="shared" si="50"/>
        <v>0</v>
      </c>
      <c r="BG269" s="149">
        <f t="shared" si="51"/>
        <v>0</v>
      </c>
      <c r="BH269" s="148"/>
      <c r="BI269" s="149"/>
      <c r="BJ269" s="123"/>
      <c r="BK269" s="123"/>
      <c r="BL269" s="123"/>
      <c r="BM269" s="122"/>
      <c r="BN269" s="152"/>
      <c r="BO269" s="201">
        <f t="shared" si="52"/>
        <v>0</v>
      </c>
      <c r="BP269" s="158"/>
      <c r="BQ269" s="159"/>
      <c r="BR269" s="196"/>
      <c r="BS269" s="149"/>
      <c r="BT269" s="148"/>
      <c r="BU269" s="149"/>
      <c r="BV269" s="160"/>
      <c r="BW269" s="161"/>
      <c r="BX269" s="196"/>
      <c r="BY269" s="149"/>
      <c r="BZ269" s="148"/>
      <c r="CA269" s="149"/>
      <c r="CB269" s="149"/>
      <c r="CC269" s="149"/>
      <c r="CD269" s="149"/>
    </row>
    <row r="270" spans="1:82" ht="18.5" x14ac:dyDescent="0.45">
      <c r="A270" s="145"/>
      <c r="B270" s="162"/>
      <c r="C270" s="122"/>
      <c r="D270" s="96" t="str">
        <f t="shared" si="47"/>
        <v/>
      </c>
      <c r="E270" s="506"/>
      <c r="F270" s="146"/>
      <c r="G270" s="146"/>
      <c r="H270" s="130"/>
      <c r="I270" s="296"/>
      <c r="J270" s="181"/>
      <c r="K270" s="217"/>
      <c r="L270" s="529"/>
      <c r="M270" s="529"/>
      <c r="N270" s="139"/>
      <c r="O270" s="308"/>
      <c r="P270" s="308"/>
      <c r="Q270" s="308"/>
      <c r="R270" s="308"/>
      <c r="S270" s="308"/>
      <c r="T270" s="308">
        <f t="shared" si="44"/>
        <v>0</v>
      </c>
      <c r="U270" s="308">
        <f t="shared" si="48"/>
        <v>0</v>
      </c>
      <c r="V270" s="308"/>
      <c r="W270" s="308"/>
      <c r="X270" s="308"/>
      <c r="Y270" s="308"/>
      <c r="Z270" s="308"/>
      <c r="AA270" s="308"/>
      <c r="AB270" s="308"/>
      <c r="AC270" s="200"/>
      <c r="AD270" s="139"/>
      <c r="AE270" s="162"/>
      <c r="AF270" s="139"/>
      <c r="AG270" s="162"/>
      <c r="AH270" s="122"/>
      <c r="AI270" s="122"/>
      <c r="AJ270" s="122"/>
      <c r="AK270" s="122"/>
      <c r="AL270" s="164">
        <f t="shared" si="49"/>
        <v>0</v>
      </c>
      <c r="AM270" s="122"/>
      <c r="AN270" s="122"/>
      <c r="AO270" s="147"/>
      <c r="AP270" s="158"/>
      <c r="AQ270" s="310">
        <f t="shared" si="45"/>
        <v>0</v>
      </c>
      <c r="AR270" s="196" t="str">
        <f>IFERROR(IF(OR(AP270=338,AP270=340,AP270=341,AP270=342,AP270="342A",AP270="342B"),PorcenRet(AP270,AT270,AU270),INDEX(PORCENTAJEBUSCAR,MATCH(AP270,CódigoRET,0),4)*1),"")</f>
        <v/>
      </c>
      <c r="AS270" s="149">
        <f t="shared" si="46"/>
        <v>0</v>
      </c>
      <c r="AT270" s="148"/>
      <c r="AU270" s="149"/>
      <c r="AV270" s="191"/>
      <c r="AW270" s="183"/>
      <c r="AX270" s="162"/>
      <c r="AY270" s="150"/>
      <c r="AZ270" s="150"/>
      <c r="BA270" s="139"/>
      <c r="BB270" s="139"/>
      <c r="BC270" s="530"/>
      <c r="BD270" s="151"/>
      <c r="BE270" s="147"/>
      <c r="BF270" s="196">
        <f t="shared" si="50"/>
        <v>0</v>
      </c>
      <c r="BG270" s="149">
        <f t="shared" si="51"/>
        <v>0</v>
      </c>
      <c r="BH270" s="148"/>
      <c r="BI270" s="149"/>
      <c r="BJ270" s="123"/>
      <c r="BK270" s="123"/>
      <c r="BL270" s="123"/>
      <c r="BM270" s="122"/>
      <c r="BN270" s="152"/>
      <c r="BO270" s="201">
        <f t="shared" si="52"/>
        <v>0</v>
      </c>
      <c r="BP270" s="158"/>
      <c r="BQ270" s="159"/>
      <c r="BR270" s="196"/>
      <c r="BS270" s="149"/>
      <c r="BT270" s="148"/>
      <c r="BU270" s="149"/>
      <c r="BV270" s="160"/>
      <c r="BW270" s="161"/>
      <c r="BX270" s="196"/>
      <c r="BY270" s="149"/>
      <c r="BZ270" s="148"/>
      <c r="CA270" s="149"/>
      <c r="CB270" s="149"/>
      <c r="CC270" s="149"/>
      <c r="CD270" s="149"/>
    </row>
    <row r="271" spans="1:82" ht="18.5" x14ac:dyDescent="0.45">
      <c r="A271" s="145"/>
      <c r="B271" s="162"/>
      <c r="C271" s="122"/>
      <c r="D271" s="96" t="str">
        <f t="shared" si="47"/>
        <v/>
      </c>
      <c r="E271" s="506"/>
      <c r="F271" s="146"/>
      <c r="G271" s="146"/>
      <c r="H271" s="130"/>
      <c r="I271" s="296"/>
      <c r="J271" s="181"/>
      <c r="K271" s="217"/>
      <c r="L271" s="529"/>
      <c r="M271" s="529"/>
      <c r="N271" s="139"/>
      <c r="O271" s="308"/>
      <c r="P271" s="308"/>
      <c r="Q271" s="308"/>
      <c r="R271" s="308"/>
      <c r="S271" s="308"/>
      <c r="T271" s="308">
        <f t="shared" si="44"/>
        <v>0</v>
      </c>
      <c r="U271" s="308">
        <f t="shared" si="48"/>
        <v>0</v>
      </c>
      <c r="V271" s="308"/>
      <c r="W271" s="308"/>
      <c r="X271" s="308"/>
      <c r="Y271" s="308"/>
      <c r="Z271" s="308"/>
      <c r="AA271" s="308"/>
      <c r="AB271" s="308"/>
      <c r="AC271" s="200"/>
      <c r="AD271" s="139"/>
      <c r="AE271" s="162"/>
      <c r="AF271" s="139"/>
      <c r="AG271" s="162"/>
      <c r="AH271" s="122"/>
      <c r="AI271" s="122"/>
      <c r="AJ271" s="122"/>
      <c r="AK271" s="122"/>
      <c r="AL271" s="164">
        <f t="shared" si="49"/>
        <v>0</v>
      </c>
      <c r="AM271" s="122"/>
      <c r="AN271" s="122"/>
      <c r="AO271" s="147"/>
      <c r="AP271" s="158"/>
      <c r="AQ271" s="310">
        <f t="shared" si="45"/>
        <v>0</v>
      </c>
      <c r="AR271" s="196" t="str">
        <f>IFERROR(IF(OR(AP271=338,AP271=340,AP271=341,AP271=342,AP271="342A",AP271="342B"),PorcenRet(AP271,AT271,AU271),INDEX(PORCENTAJEBUSCAR,MATCH(AP271,CódigoRET,0),4)*1),"")</f>
        <v/>
      </c>
      <c r="AS271" s="149">
        <f t="shared" si="46"/>
        <v>0</v>
      </c>
      <c r="AT271" s="148"/>
      <c r="AU271" s="149"/>
      <c r="AV271" s="191"/>
      <c r="AW271" s="183"/>
      <c r="AX271" s="162"/>
      <c r="AY271" s="150"/>
      <c r="AZ271" s="150"/>
      <c r="BA271" s="139"/>
      <c r="BB271" s="139"/>
      <c r="BC271" s="530"/>
      <c r="BD271" s="151"/>
      <c r="BE271" s="147"/>
      <c r="BF271" s="196">
        <f t="shared" si="50"/>
        <v>0</v>
      </c>
      <c r="BG271" s="149">
        <f t="shared" si="51"/>
        <v>0</v>
      </c>
      <c r="BH271" s="148"/>
      <c r="BI271" s="149"/>
      <c r="BJ271" s="123"/>
      <c r="BK271" s="123"/>
      <c r="BL271" s="123"/>
      <c r="BM271" s="122"/>
      <c r="BN271" s="152"/>
      <c r="BO271" s="201">
        <f t="shared" si="52"/>
        <v>0</v>
      </c>
      <c r="BP271" s="158"/>
      <c r="BQ271" s="159"/>
      <c r="BR271" s="196"/>
      <c r="BS271" s="149"/>
      <c r="BT271" s="148"/>
      <c r="BU271" s="149"/>
      <c r="BV271" s="160"/>
      <c r="BW271" s="161"/>
      <c r="BX271" s="196"/>
      <c r="BY271" s="149"/>
      <c r="BZ271" s="148"/>
      <c r="CA271" s="149"/>
      <c r="CB271" s="149"/>
      <c r="CC271" s="149"/>
      <c r="CD271" s="149"/>
    </row>
    <row r="272" spans="1:82" ht="18.5" x14ac:dyDescent="0.45">
      <c r="A272" s="145"/>
      <c r="B272" s="162"/>
      <c r="C272" s="122"/>
      <c r="D272" s="96" t="str">
        <f t="shared" si="47"/>
        <v/>
      </c>
      <c r="E272" s="506"/>
      <c r="F272" s="146"/>
      <c r="G272" s="146"/>
      <c r="H272" s="130"/>
      <c r="I272" s="296"/>
      <c r="J272" s="181"/>
      <c r="K272" s="217"/>
      <c r="L272" s="529"/>
      <c r="M272" s="529"/>
      <c r="N272" s="139"/>
      <c r="O272" s="308"/>
      <c r="P272" s="308"/>
      <c r="Q272" s="308"/>
      <c r="R272" s="308"/>
      <c r="S272" s="308"/>
      <c r="T272" s="308">
        <f t="shared" si="44"/>
        <v>0</v>
      </c>
      <c r="U272" s="308">
        <f t="shared" si="48"/>
        <v>0</v>
      </c>
      <c r="V272" s="308"/>
      <c r="W272" s="308"/>
      <c r="X272" s="308"/>
      <c r="Y272" s="308"/>
      <c r="Z272" s="308"/>
      <c r="AA272" s="308"/>
      <c r="AB272" s="308"/>
      <c r="AC272" s="200"/>
      <c r="AD272" s="139"/>
      <c r="AE272" s="162"/>
      <c r="AF272" s="139"/>
      <c r="AG272" s="162"/>
      <c r="AH272" s="122"/>
      <c r="AI272" s="122"/>
      <c r="AJ272" s="122"/>
      <c r="AK272" s="122"/>
      <c r="AL272" s="164">
        <f t="shared" si="49"/>
        <v>0</v>
      </c>
      <c r="AM272" s="122"/>
      <c r="AN272" s="122"/>
      <c r="AO272" s="147"/>
      <c r="AP272" s="158"/>
      <c r="AQ272" s="310">
        <f t="shared" si="45"/>
        <v>0</v>
      </c>
      <c r="AR272" s="196" t="str">
        <f>IFERROR(IF(OR(AP272=338,AP272=340,AP272=341,AP272=342,AP272="342A",AP272="342B"),PorcenRet(AP272,AT272,AU272),INDEX(PORCENTAJEBUSCAR,MATCH(AP272,CódigoRET,0),4)*1),"")</f>
        <v/>
      </c>
      <c r="AS272" s="149">
        <f t="shared" si="46"/>
        <v>0</v>
      </c>
      <c r="AT272" s="148"/>
      <c r="AU272" s="149"/>
      <c r="AV272" s="191"/>
      <c r="AW272" s="183"/>
      <c r="AX272" s="162"/>
      <c r="AY272" s="150"/>
      <c r="AZ272" s="150"/>
      <c r="BA272" s="139"/>
      <c r="BB272" s="139"/>
      <c r="BC272" s="530"/>
      <c r="BD272" s="151"/>
      <c r="BE272" s="147"/>
      <c r="BF272" s="196">
        <f t="shared" si="50"/>
        <v>0</v>
      </c>
      <c r="BG272" s="149">
        <f t="shared" si="51"/>
        <v>0</v>
      </c>
      <c r="BH272" s="148"/>
      <c r="BI272" s="149"/>
      <c r="BJ272" s="123"/>
      <c r="BK272" s="123"/>
      <c r="BL272" s="123"/>
      <c r="BM272" s="122"/>
      <c r="BN272" s="152"/>
      <c r="BO272" s="201">
        <f t="shared" si="52"/>
        <v>0</v>
      </c>
      <c r="BP272" s="158"/>
      <c r="BQ272" s="159"/>
      <c r="BR272" s="196"/>
      <c r="BS272" s="149"/>
      <c r="BT272" s="148"/>
      <c r="BU272" s="149"/>
      <c r="BV272" s="160"/>
      <c r="BW272" s="161"/>
      <c r="BX272" s="196"/>
      <c r="BY272" s="149"/>
      <c r="BZ272" s="148"/>
      <c r="CA272" s="149"/>
      <c r="CB272" s="149"/>
      <c r="CC272" s="149"/>
      <c r="CD272" s="149"/>
    </row>
    <row r="273" spans="1:82" ht="18.5" x14ac:dyDescent="0.45">
      <c r="A273" s="145"/>
      <c r="B273" s="162"/>
      <c r="C273" s="122"/>
      <c r="D273" s="96" t="str">
        <f t="shared" si="47"/>
        <v/>
      </c>
      <c r="E273" s="506"/>
      <c r="F273" s="146"/>
      <c r="G273" s="146"/>
      <c r="H273" s="130"/>
      <c r="I273" s="296"/>
      <c r="J273" s="181"/>
      <c r="K273" s="217"/>
      <c r="L273" s="529"/>
      <c r="M273" s="529"/>
      <c r="N273" s="139"/>
      <c r="O273" s="308"/>
      <c r="P273" s="308"/>
      <c r="Q273" s="308"/>
      <c r="R273" s="308"/>
      <c r="S273" s="308"/>
      <c r="T273" s="308">
        <f t="shared" si="44"/>
        <v>0</v>
      </c>
      <c r="U273" s="308">
        <f t="shared" si="48"/>
        <v>0</v>
      </c>
      <c r="V273" s="308"/>
      <c r="W273" s="308"/>
      <c r="X273" s="308"/>
      <c r="Y273" s="308"/>
      <c r="Z273" s="308"/>
      <c r="AA273" s="308"/>
      <c r="AB273" s="308"/>
      <c r="AC273" s="200"/>
      <c r="AD273" s="139"/>
      <c r="AE273" s="162"/>
      <c r="AF273" s="139"/>
      <c r="AG273" s="162"/>
      <c r="AH273" s="122"/>
      <c r="AI273" s="122"/>
      <c r="AJ273" s="122"/>
      <c r="AK273" s="122"/>
      <c r="AL273" s="164">
        <f t="shared" si="49"/>
        <v>0</v>
      </c>
      <c r="AM273" s="122"/>
      <c r="AN273" s="122"/>
      <c r="AO273" s="147"/>
      <c r="AP273" s="158"/>
      <c r="AQ273" s="310">
        <f t="shared" si="45"/>
        <v>0</v>
      </c>
      <c r="AR273" s="196" t="str">
        <f>IFERROR(IF(OR(AP273=338,AP273=340,AP273=341,AP273=342,AP273="342A",AP273="342B"),PorcenRet(AP273,AT273,AU273),INDEX(PORCENTAJEBUSCAR,MATCH(AP273,CódigoRET,0),4)*1),"")</f>
        <v/>
      </c>
      <c r="AS273" s="149">
        <f t="shared" si="46"/>
        <v>0</v>
      </c>
      <c r="AT273" s="148"/>
      <c r="AU273" s="149"/>
      <c r="AV273" s="191"/>
      <c r="AW273" s="183"/>
      <c r="AX273" s="162"/>
      <c r="AY273" s="150"/>
      <c r="AZ273" s="150"/>
      <c r="BA273" s="139"/>
      <c r="BB273" s="139"/>
      <c r="BC273" s="530"/>
      <c r="BD273" s="151"/>
      <c r="BE273" s="147"/>
      <c r="BF273" s="196">
        <f t="shared" si="50"/>
        <v>0</v>
      </c>
      <c r="BG273" s="149">
        <f t="shared" si="51"/>
        <v>0</v>
      </c>
      <c r="BH273" s="148"/>
      <c r="BI273" s="149"/>
      <c r="BJ273" s="123"/>
      <c r="BK273" s="123"/>
      <c r="BL273" s="123"/>
      <c r="BM273" s="122"/>
      <c r="BN273" s="152"/>
      <c r="BO273" s="201">
        <f t="shared" si="52"/>
        <v>0</v>
      </c>
      <c r="BP273" s="158"/>
      <c r="BQ273" s="159"/>
      <c r="BR273" s="196"/>
      <c r="BS273" s="149"/>
      <c r="BT273" s="148"/>
      <c r="BU273" s="149"/>
      <c r="BV273" s="160"/>
      <c r="BW273" s="161"/>
      <c r="BX273" s="196"/>
      <c r="BY273" s="149"/>
      <c r="BZ273" s="148"/>
      <c r="CA273" s="149"/>
      <c r="CB273" s="149"/>
      <c r="CC273" s="149"/>
      <c r="CD273" s="149"/>
    </row>
    <row r="274" spans="1:82" ht="18.5" x14ac:dyDescent="0.45">
      <c r="A274" s="145"/>
      <c r="B274" s="162"/>
      <c r="C274" s="122"/>
      <c r="D274" s="96" t="str">
        <f t="shared" si="47"/>
        <v/>
      </c>
      <c r="E274" s="506"/>
      <c r="F274" s="146"/>
      <c r="G274" s="146"/>
      <c r="H274" s="130"/>
      <c r="I274" s="296"/>
      <c r="J274" s="181"/>
      <c r="K274" s="217"/>
      <c r="L274" s="529"/>
      <c r="M274" s="529"/>
      <c r="N274" s="139"/>
      <c r="O274" s="308"/>
      <c r="P274" s="308"/>
      <c r="Q274" s="308"/>
      <c r="R274" s="308"/>
      <c r="S274" s="308"/>
      <c r="T274" s="308">
        <f t="shared" si="44"/>
        <v>0</v>
      </c>
      <c r="U274" s="308">
        <f t="shared" si="48"/>
        <v>0</v>
      </c>
      <c r="V274" s="308"/>
      <c r="W274" s="308"/>
      <c r="X274" s="308"/>
      <c r="Y274" s="308"/>
      <c r="Z274" s="308"/>
      <c r="AA274" s="308"/>
      <c r="AB274" s="308"/>
      <c r="AC274" s="200"/>
      <c r="AD274" s="139"/>
      <c r="AE274" s="162"/>
      <c r="AF274" s="139"/>
      <c r="AG274" s="162"/>
      <c r="AH274" s="122"/>
      <c r="AI274" s="122"/>
      <c r="AJ274" s="122"/>
      <c r="AK274" s="122"/>
      <c r="AL274" s="164">
        <f t="shared" si="49"/>
        <v>0</v>
      </c>
      <c r="AM274" s="122"/>
      <c r="AN274" s="122"/>
      <c r="AO274" s="147"/>
      <c r="AP274" s="158"/>
      <c r="AQ274" s="310">
        <f t="shared" si="45"/>
        <v>0</v>
      </c>
      <c r="AR274" s="196" t="str">
        <f>IFERROR(IF(OR(AP274=338,AP274=340,AP274=341,AP274=342,AP274="342A",AP274="342B"),PorcenRet(AP274,AT274,AU274),INDEX(PORCENTAJEBUSCAR,MATCH(AP274,CódigoRET,0),4)*1),"")</f>
        <v/>
      </c>
      <c r="AS274" s="149">
        <f t="shared" si="46"/>
        <v>0</v>
      </c>
      <c r="AT274" s="148"/>
      <c r="AU274" s="149"/>
      <c r="AV274" s="191"/>
      <c r="AW274" s="183"/>
      <c r="AX274" s="162"/>
      <c r="AY274" s="150"/>
      <c r="AZ274" s="150"/>
      <c r="BA274" s="139"/>
      <c r="BB274" s="139"/>
      <c r="BC274" s="530"/>
      <c r="BD274" s="151"/>
      <c r="BE274" s="147"/>
      <c r="BF274" s="196">
        <f t="shared" si="50"/>
        <v>0</v>
      </c>
      <c r="BG274" s="149">
        <f t="shared" si="51"/>
        <v>0</v>
      </c>
      <c r="BH274" s="148"/>
      <c r="BI274" s="149"/>
      <c r="BJ274" s="123"/>
      <c r="BK274" s="123"/>
      <c r="BL274" s="123"/>
      <c r="BM274" s="122"/>
      <c r="BN274" s="152"/>
      <c r="BO274" s="201">
        <f t="shared" si="52"/>
        <v>0</v>
      </c>
      <c r="BP274" s="158"/>
      <c r="BQ274" s="159"/>
      <c r="BR274" s="196"/>
      <c r="BS274" s="149"/>
      <c r="BT274" s="148"/>
      <c r="BU274" s="149"/>
      <c r="BV274" s="160"/>
      <c r="BW274" s="161"/>
      <c r="BX274" s="196"/>
      <c r="BY274" s="149"/>
      <c r="BZ274" s="148"/>
      <c r="CA274" s="149"/>
      <c r="CB274" s="149"/>
      <c r="CC274" s="149"/>
      <c r="CD274" s="149"/>
    </row>
    <row r="275" spans="1:82" ht="18.5" x14ac:dyDescent="0.45">
      <c r="A275" s="145"/>
      <c r="B275" s="162"/>
      <c r="C275" s="122"/>
      <c r="D275" s="96" t="str">
        <f t="shared" si="47"/>
        <v/>
      </c>
      <c r="E275" s="506"/>
      <c r="F275" s="146"/>
      <c r="G275" s="146"/>
      <c r="H275" s="130"/>
      <c r="I275" s="296"/>
      <c r="J275" s="181"/>
      <c r="K275" s="217"/>
      <c r="L275" s="529"/>
      <c r="M275" s="529"/>
      <c r="N275" s="139"/>
      <c r="O275" s="308"/>
      <c r="P275" s="308"/>
      <c r="Q275" s="308"/>
      <c r="R275" s="308"/>
      <c r="S275" s="308"/>
      <c r="T275" s="308">
        <f t="shared" si="44"/>
        <v>0</v>
      </c>
      <c r="U275" s="308">
        <f t="shared" si="48"/>
        <v>0</v>
      </c>
      <c r="V275" s="308"/>
      <c r="W275" s="308"/>
      <c r="X275" s="308"/>
      <c r="Y275" s="308"/>
      <c r="Z275" s="308"/>
      <c r="AA275" s="308"/>
      <c r="AB275" s="308"/>
      <c r="AC275" s="200"/>
      <c r="AD275" s="139"/>
      <c r="AE275" s="162"/>
      <c r="AF275" s="139"/>
      <c r="AG275" s="162"/>
      <c r="AH275" s="122"/>
      <c r="AI275" s="122"/>
      <c r="AJ275" s="122"/>
      <c r="AK275" s="122"/>
      <c r="AL275" s="164">
        <f t="shared" si="49"/>
        <v>0</v>
      </c>
      <c r="AM275" s="122"/>
      <c r="AN275" s="122"/>
      <c r="AO275" s="147"/>
      <c r="AP275" s="158"/>
      <c r="AQ275" s="310">
        <f t="shared" si="45"/>
        <v>0</v>
      </c>
      <c r="AR275" s="196" t="str">
        <f>IFERROR(IF(OR(AP275=338,AP275=340,AP275=341,AP275=342,AP275="342A",AP275="342B"),PorcenRet(AP275,AT275,AU275),INDEX(PORCENTAJEBUSCAR,MATCH(AP275,CódigoRET,0),4)*1),"")</f>
        <v/>
      </c>
      <c r="AS275" s="149">
        <f t="shared" si="46"/>
        <v>0</v>
      </c>
      <c r="AT275" s="148"/>
      <c r="AU275" s="149"/>
      <c r="AV275" s="191"/>
      <c r="AW275" s="183"/>
      <c r="AX275" s="162"/>
      <c r="AY275" s="150"/>
      <c r="AZ275" s="150"/>
      <c r="BA275" s="139"/>
      <c r="BB275" s="139"/>
      <c r="BC275" s="530"/>
      <c r="BD275" s="151"/>
      <c r="BE275" s="147"/>
      <c r="BF275" s="196">
        <f t="shared" si="50"/>
        <v>0</v>
      </c>
      <c r="BG275" s="149">
        <f t="shared" si="51"/>
        <v>0</v>
      </c>
      <c r="BH275" s="148"/>
      <c r="BI275" s="149"/>
      <c r="BJ275" s="123"/>
      <c r="BK275" s="123"/>
      <c r="BL275" s="123"/>
      <c r="BM275" s="122"/>
      <c r="BN275" s="152"/>
      <c r="BO275" s="201">
        <f t="shared" si="52"/>
        <v>0</v>
      </c>
      <c r="BP275" s="158"/>
      <c r="BQ275" s="159"/>
      <c r="BR275" s="196"/>
      <c r="BS275" s="149"/>
      <c r="BT275" s="148"/>
      <c r="BU275" s="149"/>
      <c r="BV275" s="160"/>
      <c r="BW275" s="161"/>
      <c r="BX275" s="196"/>
      <c r="BY275" s="149"/>
      <c r="BZ275" s="148"/>
      <c r="CA275" s="149"/>
      <c r="CB275" s="149"/>
      <c r="CC275" s="149"/>
      <c r="CD275" s="149"/>
    </row>
    <row r="276" spans="1:82" ht="18.5" x14ac:dyDescent="0.45">
      <c r="A276" s="145"/>
      <c r="B276" s="162"/>
      <c r="C276" s="122"/>
      <c r="D276" s="96" t="str">
        <f t="shared" si="47"/>
        <v/>
      </c>
      <c r="E276" s="506"/>
      <c r="F276" s="146"/>
      <c r="G276" s="146"/>
      <c r="H276" s="130"/>
      <c r="I276" s="296"/>
      <c r="J276" s="181"/>
      <c r="K276" s="217"/>
      <c r="L276" s="529"/>
      <c r="M276" s="529"/>
      <c r="N276" s="139"/>
      <c r="O276" s="308"/>
      <c r="P276" s="308"/>
      <c r="Q276" s="308"/>
      <c r="R276" s="308"/>
      <c r="S276" s="308"/>
      <c r="T276" s="308">
        <f t="shared" si="44"/>
        <v>0</v>
      </c>
      <c r="U276" s="308">
        <f t="shared" si="48"/>
        <v>0</v>
      </c>
      <c r="V276" s="308"/>
      <c r="W276" s="308"/>
      <c r="X276" s="308"/>
      <c r="Y276" s="308"/>
      <c r="Z276" s="308"/>
      <c r="AA276" s="308"/>
      <c r="AB276" s="308"/>
      <c r="AC276" s="200"/>
      <c r="AD276" s="139"/>
      <c r="AE276" s="162"/>
      <c r="AF276" s="139"/>
      <c r="AG276" s="162"/>
      <c r="AH276" s="122"/>
      <c r="AI276" s="122"/>
      <c r="AJ276" s="122"/>
      <c r="AK276" s="122"/>
      <c r="AL276" s="164">
        <f t="shared" si="49"/>
        <v>0</v>
      </c>
      <c r="AM276" s="122"/>
      <c r="AN276" s="122"/>
      <c r="AO276" s="147"/>
      <c r="AP276" s="158"/>
      <c r="AQ276" s="310">
        <f t="shared" si="45"/>
        <v>0</v>
      </c>
      <c r="AR276" s="196" t="str">
        <f>IFERROR(IF(OR(AP276=338,AP276=340,AP276=341,AP276=342,AP276="342A",AP276="342B"),PorcenRet(AP276,AT276,AU276),INDEX(PORCENTAJEBUSCAR,MATCH(AP276,CódigoRET,0),4)*1),"")</f>
        <v/>
      </c>
      <c r="AS276" s="149">
        <f t="shared" si="46"/>
        <v>0</v>
      </c>
      <c r="AT276" s="148"/>
      <c r="AU276" s="149"/>
      <c r="AV276" s="191"/>
      <c r="AW276" s="183"/>
      <c r="AX276" s="162"/>
      <c r="AY276" s="150"/>
      <c r="AZ276" s="150"/>
      <c r="BA276" s="139"/>
      <c r="BB276" s="139"/>
      <c r="BC276" s="530"/>
      <c r="BD276" s="151"/>
      <c r="BE276" s="147"/>
      <c r="BF276" s="196">
        <f t="shared" si="50"/>
        <v>0</v>
      </c>
      <c r="BG276" s="149">
        <f t="shared" si="51"/>
        <v>0</v>
      </c>
      <c r="BH276" s="148"/>
      <c r="BI276" s="149"/>
      <c r="BJ276" s="123"/>
      <c r="BK276" s="123"/>
      <c r="BL276" s="123"/>
      <c r="BM276" s="122"/>
      <c r="BN276" s="152"/>
      <c r="BO276" s="201">
        <f t="shared" si="52"/>
        <v>0</v>
      </c>
      <c r="BP276" s="158"/>
      <c r="BQ276" s="159"/>
      <c r="BR276" s="196"/>
      <c r="BS276" s="149"/>
      <c r="BT276" s="148"/>
      <c r="BU276" s="149"/>
      <c r="BV276" s="160"/>
      <c r="BW276" s="161"/>
      <c r="BX276" s="196"/>
      <c r="BY276" s="149"/>
      <c r="BZ276" s="148"/>
      <c r="CA276" s="149"/>
      <c r="CB276" s="149"/>
      <c r="CC276" s="149"/>
      <c r="CD276" s="149"/>
    </row>
    <row r="277" spans="1:82" ht="18.5" x14ac:dyDescent="0.45">
      <c r="A277" s="145"/>
      <c r="B277" s="162"/>
      <c r="C277" s="122"/>
      <c r="D277" s="96" t="str">
        <f t="shared" si="47"/>
        <v/>
      </c>
      <c r="E277" s="506"/>
      <c r="F277" s="146"/>
      <c r="G277" s="146"/>
      <c r="H277" s="130"/>
      <c r="I277" s="296"/>
      <c r="J277" s="181"/>
      <c r="K277" s="217"/>
      <c r="L277" s="529"/>
      <c r="M277" s="529"/>
      <c r="N277" s="139"/>
      <c r="O277" s="308"/>
      <c r="P277" s="308"/>
      <c r="Q277" s="308"/>
      <c r="R277" s="308"/>
      <c r="S277" s="308"/>
      <c r="T277" s="308">
        <f t="shared" si="44"/>
        <v>0</v>
      </c>
      <c r="U277" s="308">
        <f t="shared" si="48"/>
        <v>0</v>
      </c>
      <c r="V277" s="308"/>
      <c r="W277" s="308"/>
      <c r="X277" s="308"/>
      <c r="Y277" s="308"/>
      <c r="Z277" s="308"/>
      <c r="AA277" s="308"/>
      <c r="AB277" s="308"/>
      <c r="AC277" s="200"/>
      <c r="AD277" s="139"/>
      <c r="AE277" s="162"/>
      <c r="AF277" s="139"/>
      <c r="AG277" s="162"/>
      <c r="AH277" s="122"/>
      <c r="AI277" s="122"/>
      <c r="AJ277" s="122"/>
      <c r="AK277" s="122"/>
      <c r="AL277" s="164">
        <f t="shared" si="49"/>
        <v>0</v>
      </c>
      <c r="AM277" s="122"/>
      <c r="AN277" s="122"/>
      <c r="AO277" s="147"/>
      <c r="AP277" s="158"/>
      <c r="AQ277" s="310">
        <f t="shared" si="45"/>
        <v>0</v>
      </c>
      <c r="AR277" s="196" t="str">
        <f>IFERROR(IF(OR(AP277=338,AP277=340,AP277=341,AP277=342,AP277="342A",AP277="342B"),PorcenRet(AP277,AT277,AU277),INDEX(PORCENTAJEBUSCAR,MATCH(AP277,CódigoRET,0),4)*1),"")</f>
        <v/>
      </c>
      <c r="AS277" s="149">
        <f t="shared" si="46"/>
        <v>0</v>
      </c>
      <c r="AT277" s="148"/>
      <c r="AU277" s="149"/>
      <c r="AV277" s="191"/>
      <c r="AW277" s="183"/>
      <c r="AX277" s="162"/>
      <c r="AY277" s="150"/>
      <c r="AZ277" s="150"/>
      <c r="BA277" s="139"/>
      <c r="BB277" s="139"/>
      <c r="BC277" s="530"/>
      <c r="BD277" s="151"/>
      <c r="BE277" s="147"/>
      <c r="BF277" s="196">
        <f t="shared" si="50"/>
        <v>0</v>
      </c>
      <c r="BG277" s="149">
        <f t="shared" si="51"/>
        <v>0</v>
      </c>
      <c r="BH277" s="148"/>
      <c r="BI277" s="149"/>
      <c r="BJ277" s="123"/>
      <c r="BK277" s="123"/>
      <c r="BL277" s="123"/>
      <c r="BM277" s="122"/>
      <c r="BN277" s="152"/>
      <c r="BO277" s="201">
        <f t="shared" si="52"/>
        <v>0</v>
      </c>
      <c r="BP277" s="158"/>
      <c r="BQ277" s="159"/>
      <c r="BR277" s="196"/>
      <c r="BS277" s="149"/>
      <c r="BT277" s="148"/>
      <c r="BU277" s="149"/>
      <c r="BV277" s="160"/>
      <c r="BW277" s="161"/>
      <c r="BX277" s="196"/>
      <c r="BY277" s="149"/>
      <c r="BZ277" s="148"/>
      <c r="CA277" s="149"/>
      <c r="CB277" s="149"/>
      <c r="CC277" s="149"/>
      <c r="CD277" s="149"/>
    </row>
    <row r="278" spans="1:82" ht="18.5" x14ac:dyDescent="0.45">
      <c r="A278" s="145"/>
      <c r="B278" s="162"/>
      <c r="C278" s="122"/>
      <c r="D278" s="96" t="str">
        <f t="shared" si="47"/>
        <v/>
      </c>
      <c r="E278" s="506"/>
      <c r="F278" s="146"/>
      <c r="G278" s="146"/>
      <c r="H278" s="130"/>
      <c r="I278" s="296"/>
      <c r="J278" s="181"/>
      <c r="K278" s="217"/>
      <c r="L278" s="529"/>
      <c r="M278" s="529"/>
      <c r="N278" s="139"/>
      <c r="O278" s="308"/>
      <c r="P278" s="308"/>
      <c r="Q278" s="308"/>
      <c r="R278" s="308"/>
      <c r="S278" s="308"/>
      <c r="T278" s="308">
        <f t="shared" si="44"/>
        <v>0</v>
      </c>
      <c r="U278" s="308">
        <f t="shared" si="48"/>
        <v>0</v>
      </c>
      <c r="V278" s="308"/>
      <c r="W278" s="308"/>
      <c r="X278" s="308"/>
      <c r="Y278" s="308"/>
      <c r="Z278" s="308"/>
      <c r="AA278" s="308"/>
      <c r="AB278" s="308"/>
      <c r="AC278" s="200"/>
      <c r="AD278" s="139"/>
      <c r="AE278" s="162"/>
      <c r="AF278" s="139"/>
      <c r="AG278" s="162"/>
      <c r="AH278" s="122"/>
      <c r="AI278" s="122"/>
      <c r="AJ278" s="122"/>
      <c r="AK278" s="122"/>
      <c r="AL278" s="164">
        <f t="shared" si="49"/>
        <v>0</v>
      </c>
      <c r="AM278" s="122"/>
      <c r="AN278" s="122"/>
      <c r="AO278" s="147"/>
      <c r="AP278" s="158"/>
      <c r="AQ278" s="310">
        <f t="shared" si="45"/>
        <v>0</v>
      </c>
      <c r="AR278" s="196" t="str">
        <f>IFERROR(IF(OR(AP278=338,AP278=340,AP278=341,AP278=342,AP278="342A",AP278="342B"),PorcenRet(AP278,AT278,AU278),INDEX(PORCENTAJEBUSCAR,MATCH(AP278,CódigoRET,0),4)*1),"")</f>
        <v/>
      </c>
      <c r="AS278" s="149">
        <f t="shared" si="46"/>
        <v>0</v>
      </c>
      <c r="AT278" s="148"/>
      <c r="AU278" s="149"/>
      <c r="AV278" s="191"/>
      <c r="AW278" s="183"/>
      <c r="AX278" s="162"/>
      <c r="AY278" s="150"/>
      <c r="AZ278" s="150"/>
      <c r="BA278" s="139"/>
      <c r="BB278" s="139"/>
      <c r="BC278" s="530"/>
      <c r="BD278" s="151"/>
      <c r="BE278" s="147"/>
      <c r="BF278" s="196">
        <f t="shared" si="50"/>
        <v>0</v>
      </c>
      <c r="BG278" s="149">
        <f t="shared" si="51"/>
        <v>0</v>
      </c>
      <c r="BH278" s="148"/>
      <c r="BI278" s="149"/>
      <c r="BJ278" s="123"/>
      <c r="BK278" s="123"/>
      <c r="BL278" s="123"/>
      <c r="BM278" s="122"/>
      <c r="BN278" s="152"/>
      <c r="BO278" s="201">
        <f t="shared" si="52"/>
        <v>0</v>
      </c>
      <c r="BP278" s="158"/>
      <c r="BQ278" s="159"/>
      <c r="BR278" s="196"/>
      <c r="BS278" s="149"/>
      <c r="BT278" s="148"/>
      <c r="BU278" s="149"/>
      <c r="BV278" s="160"/>
      <c r="BW278" s="161"/>
      <c r="BX278" s="196"/>
      <c r="BY278" s="149"/>
      <c r="BZ278" s="148"/>
      <c r="CA278" s="149"/>
      <c r="CB278" s="149"/>
      <c r="CC278" s="149"/>
      <c r="CD278" s="149"/>
    </row>
    <row r="279" spans="1:82" ht="18.5" x14ac:dyDescent="0.45">
      <c r="A279" s="145"/>
      <c r="B279" s="162"/>
      <c r="C279" s="122"/>
      <c r="D279" s="96" t="str">
        <f t="shared" si="47"/>
        <v/>
      </c>
      <c r="E279" s="506"/>
      <c r="F279" s="146"/>
      <c r="G279" s="146"/>
      <c r="H279" s="130"/>
      <c r="I279" s="296"/>
      <c r="J279" s="181"/>
      <c r="K279" s="217"/>
      <c r="L279" s="529"/>
      <c r="M279" s="529"/>
      <c r="N279" s="139"/>
      <c r="O279" s="308"/>
      <c r="P279" s="308"/>
      <c r="Q279" s="308"/>
      <c r="R279" s="308"/>
      <c r="S279" s="308"/>
      <c r="T279" s="308">
        <f t="shared" si="44"/>
        <v>0</v>
      </c>
      <c r="U279" s="308">
        <f t="shared" si="48"/>
        <v>0</v>
      </c>
      <c r="V279" s="308"/>
      <c r="W279" s="308"/>
      <c r="X279" s="308"/>
      <c r="Y279" s="308"/>
      <c r="Z279" s="308"/>
      <c r="AA279" s="308"/>
      <c r="AB279" s="308"/>
      <c r="AC279" s="200"/>
      <c r="AD279" s="139"/>
      <c r="AE279" s="162"/>
      <c r="AF279" s="139"/>
      <c r="AG279" s="162"/>
      <c r="AH279" s="122"/>
      <c r="AI279" s="122"/>
      <c r="AJ279" s="122"/>
      <c r="AK279" s="122"/>
      <c r="AL279" s="164">
        <f t="shared" si="49"/>
        <v>0</v>
      </c>
      <c r="AM279" s="122"/>
      <c r="AN279" s="122"/>
      <c r="AO279" s="147"/>
      <c r="AP279" s="158"/>
      <c r="AQ279" s="310">
        <f t="shared" si="45"/>
        <v>0</v>
      </c>
      <c r="AR279" s="196" t="str">
        <f>IFERROR(IF(OR(AP279=338,AP279=340,AP279=341,AP279=342,AP279="342A",AP279="342B"),PorcenRet(AP279,AT279,AU279),INDEX(PORCENTAJEBUSCAR,MATCH(AP279,CódigoRET,0),4)*1),"")</f>
        <v/>
      </c>
      <c r="AS279" s="149">
        <f t="shared" si="46"/>
        <v>0</v>
      </c>
      <c r="AT279" s="148"/>
      <c r="AU279" s="149"/>
      <c r="AV279" s="191"/>
      <c r="AW279" s="183"/>
      <c r="AX279" s="162"/>
      <c r="AY279" s="150"/>
      <c r="AZ279" s="150"/>
      <c r="BA279" s="139"/>
      <c r="BB279" s="139"/>
      <c r="BC279" s="530"/>
      <c r="BD279" s="151"/>
      <c r="BE279" s="147"/>
      <c r="BF279" s="196">
        <f t="shared" si="50"/>
        <v>0</v>
      </c>
      <c r="BG279" s="149">
        <f t="shared" si="51"/>
        <v>0</v>
      </c>
      <c r="BH279" s="148"/>
      <c r="BI279" s="149"/>
      <c r="BJ279" s="123"/>
      <c r="BK279" s="123"/>
      <c r="BL279" s="123"/>
      <c r="BM279" s="122"/>
      <c r="BN279" s="152"/>
      <c r="BO279" s="201">
        <f t="shared" si="52"/>
        <v>0</v>
      </c>
      <c r="BP279" s="158"/>
      <c r="BQ279" s="159"/>
      <c r="BR279" s="196"/>
      <c r="BS279" s="149"/>
      <c r="BT279" s="148"/>
      <c r="BU279" s="149"/>
      <c r="BV279" s="160"/>
      <c r="BW279" s="161"/>
      <c r="BX279" s="196"/>
      <c r="BY279" s="149"/>
      <c r="BZ279" s="148"/>
      <c r="CA279" s="149"/>
      <c r="CB279" s="149"/>
      <c r="CC279" s="149"/>
      <c r="CD279" s="149"/>
    </row>
    <row r="280" spans="1:82" ht="18.5" x14ac:dyDescent="0.45">
      <c r="A280" s="145"/>
      <c r="B280" s="162"/>
      <c r="C280" s="122"/>
      <c r="D280" s="96" t="str">
        <f t="shared" si="47"/>
        <v/>
      </c>
      <c r="E280" s="506"/>
      <c r="F280" s="146"/>
      <c r="G280" s="146"/>
      <c r="H280" s="130"/>
      <c r="I280" s="296"/>
      <c r="J280" s="181"/>
      <c r="K280" s="217"/>
      <c r="L280" s="529"/>
      <c r="M280" s="529"/>
      <c r="N280" s="139"/>
      <c r="O280" s="308"/>
      <c r="P280" s="308"/>
      <c r="Q280" s="308"/>
      <c r="R280" s="308"/>
      <c r="S280" s="308"/>
      <c r="T280" s="308">
        <f t="shared" si="44"/>
        <v>0</v>
      </c>
      <c r="U280" s="308">
        <f t="shared" si="48"/>
        <v>0</v>
      </c>
      <c r="V280" s="308"/>
      <c r="W280" s="308"/>
      <c r="X280" s="308"/>
      <c r="Y280" s="308"/>
      <c r="Z280" s="308"/>
      <c r="AA280" s="308"/>
      <c r="AB280" s="308"/>
      <c r="AC280" s="200"/>
      <c r="AD280" s="139"/>
      <c r="AE280" s="162"/>
      <c r="AF280" s="139"/>
      <c r="AG280" s="162"/>
      <c r="AH280" s="122"/>
      <c r="AI280" s="122"/>
      <c r="AJ280" s="122"/>
      <c r="AK280" s="122"/>
      <c r="AL280" s="164">
        <f t="shared" si="49"/>
        <v>0</v>
      </c>
      <c r="AM280" s="122"/>
      <c r="AN280" s="122"/>
      <c r="AO280" s="147"/>
      <c r="AP280" s="158"/>
      <c r="AQ280" s="310">
        <f t="shared" si="45"/>
        <v>0</v>
      </c>
      <c r="AR280" s="196" t="str">
        <f>IFERROR(IF(OR(AP280=338,AP280=340,AP280=341,AP280=342,AP280="342A",AP280="342B"),PorcenRet(AP280,AT280,AU280),INDEX(PORCENTAJEBUSCAR,MATCH(AP280,CódigoRET,0),4)*1),"")</f>
        <v/>
      </c>
      <c r="AS280" s="149">
        <f t="shared" si="46"/>
        <v>0</v>
      </c>
      <c r="AT280" s="148"/>
      <c r="AU280" s="149"/>
      <c r="AV280" s="191"/>
      <c r="AW280" s="183"/>
      <c r="AX280" s="162"/>
      <c r="AY280" s="150"/>
      <c r="AZ280" s="150"/>
      <c r="BA280" s="139"/>
      <c r="BB280" s="139"/>
      <c r="BC280" s="530"/>
      <c r="BD280" s="151"/>
      <c r="BE280" s="147"/>
      <c r="BF280" s="196">
        <f t="shared" si="50"/>
        <v>0</v>
      </c>
      <c r="BG280" s="149">
        <f t="shared" si="51"/>
        <v>0</v>
      </c>
      <c r="BH280" s="148"/>
      <c r="BI280" s="149"/>
      <c r="BJ280" s="123"/>
      <c r="BK280" s="123"/>
      <c r="BL280" s="123"/>
      <c r="BM280" s="122"/>
      <c r="BN280" s="152"/>
      <c r="BO280" s="201">
        <f t="shared" si="52"/>
        <v>0</v>
      </c>
      <c r="BP280" s="158"/>
      <c r="BQ280" s="159"/>
      <c r="BR280" s="196"/>
      <c r="BS280" s="149"/>
      <c r="BT280" s="148"/>
      <c r="BU280" s="149"/>
      <c r="BV280" s="160"/>
      <c r="BW280" s="161"/>
      <c r="BX280" s="196"/>
      <c r="BY280" s="149"/>
      <c r="BZ280" s="148"/>
      <c r="CA280" s="149"/>
      <c r="CB280" s="149"/>
      <c r="CC280" s="149"/>
      <c r="CD280" s="149"/>
    </row>
    <row r="281" spans="1:82" ht="18.5" x14ac:dyDescent="0.45">
      <c r="A281" s="145"/>
      <c r="B281" s="162"/>
      <c r="C281" s="122"/>
      <c r="D281" s="96" t="str">
        <f t="shared" si="47"/>
        <v/>
      </c>
      <c r="E281" s="506"/>
      <c r="F281" s="146"/>
      <c r="G281" s="146"/>
      <c r="H281" s="130"/>
      <c r="I281" s="296"/>
      <c r="J281" s="181"/>
      <c r="K281" s="217"/>
      <c r="L281" s="529"/>
      <c r="M281" s="529"/>
      <c r="N281" s="139"/>
      <c r="O281" s="308"/>
      <c r="P281" s="308"/>
      <c r="Q281" s="308"/>
      <c r="R281" s="308"/>
      <c r="S281" s="308"/>
      <c r="T281" s="308">
        <f t="shared" si="44"/>
        <v>0</v>
      </c>
      <c r="U281" s="308">
        <f t="shared" si="48"/>
        <v>0</v>
      </c>
      <c r="V281" s="308"/>
      <c r="W281" s="308"/>
      <c r="X281" s="308"/>
      <c r="Y281" s="308"/>
      <c r="Z281" s="308"/>
      <c r="AA281" s="308"/>
      <c r="AB281" s="308"/>
      <c r="AC281" s="200"/>
      <c r="AD281" s="139"/>
      <c r="AE281" s="162"/>
      <c r="AF281" s="139"/>
      <c r="AG281" s="162"/>
      <c r="AH281" s="122"/>
      <c r="AI281" s="122"/>
      <c r="AJ281" s="122"/>
      <c r="AK281" s="122"/>
      <c r="AL281" s="164">
        <f t="shared" si="49"/>
        <v>0</v>
      </c>
      <c r="AM281" s="122"/>
      <c r="AN281" s="122"/>
      <c r="AO281" s="147"/>
      <c r="AP281" s="158"/>
      <c r="AQ281" s="310">
        <f t="shared" si="45"/>
        <v>0</v>
      </c>
      <c r="AR281" s="196" t="str">
        <f>IFERROR(IF(OR(AP281=338,AP281=340,AP281=341,AP281=342,AP281="342A",AP281="342B"),PorcenRet(AP281,AT281,AU281),INDEX(PORCENTAJEBUSCAR,MATCH(AP281,CódigoRET,0),4)*1),"")</f>
        <v/>
      </c>
      <c r="AS281" s="149">
        <f t="shared" si="46"/>
        <v>0</v>
      </c>
      <c r="AT281" s="148"/>
      <c r="AU281" s="149"/>
      <c r="AV281" s="191"/>
      <c r="AW281" s="183"/>
      <c r="AX281" s="162"/>
      <c r="AY281" s="150"/>
      <c r="AZ281" s="150"/>
      <c r="BA281" s="139"/>
      <c r="BB281" s="139"/>
      <c r="BC281" s="530"/>
      <c r="BD281" s="151"/>
      <c r="BE281" s="147"/>
      <c r="BF281" s="196">
        <f t="shared" si="50"/>
        <v>0</v>
      </c>
      <c r="BG281" s="149">
        <f t="shared" si="51"/>
        <v>0</v>
      </c>
      <c r="BH281" s="148"/>
      <c r="BI281" s="149"/>
      <c r="BJ281" s="123"/>
      <c r="BK281" s="123"/>
      <c r="BL281" s="123"/>
      <c r="BM281" s="122"/>
      <c r="BN281" s="152"/>
      <c r="BO281" s="201">
        <f t="shared" si="52"/>
        <v>0</v>
      </c>
      <c r="BP281" s="158"/>
      <c r="BQ281" s="159"/>
      <c r="BR281" s="196"/>
      <c r="BS281" s="149"/>
      <c r="BT281" s="148"/>
      <c r="BU281" s="149"/>
      <c r="BV281" s="160"/>
      <c r="BW281" s="161"/>
      <c r="BX281" s="196"/>
      <c r="BY281" s="149"/>
      <c r="BZ281" s="148"/>
      <c r="CA281" s="149"/>
      <c r="CB281" s="149"/>
      <c r="CC281" s="149"/>
      <c r="CD281" s="149"/>
    </row>
    <row r="282" spans="1:82" ht="18.5" x14ac:dyDescent="0.45">
      <c r="A282" s="145"/>
      <c r="B282" s="162"/>
      <c r="C282" s="122"/>
      <c r="D282" s="96" t="str">
        <f t="shared" si="47"/>
        <v/>
      </c>
      <c r="E282" s="506"/>
      <c r="F282" s="146"/>
      <c r="G282" s="146"/>
      <c r="H282" s="130"/>
      <c r="I282" s="296"/>
      <c r="J282" s="181"/>
      <c r="K282" s="217"/>
      <c r="L282" s="529"/>
      <c r="M282" s="529"/>
      <c r="N282" s="139"/>
      <c r="O282" s="308"/>
      <c r="P282" s="308"/>
      <c r="Q282" s="308"/>
      <c r="R282" s="308"/>
      <c r="S282" s="308"/>
      <c r="T282" s="308">
        <f t="shared" si="44"/>
        <v>0</v>
      </c>
      <c r="U282" s="308">
        <f t="shared" si="48"/>
        <v>0</v>
      </c>
      <c r="V282" s="308"/>
      <c r="W282" s="308"/>
      <c r="X282" s="308"/>
      <c r="Y282" s="308"/>
      <c r="Z282" s="308"/>
      <c r="AA282" s="308"/>
      <c r="AB282" s="308"/>
      <c r="AC282" s="200"/>
      <c r="AD282" s="139"/>
      <c r="AE282" s="162"/>
      <c r="AF282" s="139"/>
      <c r="AG282" s="162"/>
      <c r="AH282" s="122"/>
      <c r="AI282" s="122"/>
      <c r="AJ282" s="122"/>
      <c r="AK282" s="122"/>
      <c r="AL282" s="164">
        <f t="shared" si="49"/>
        <v>0</v>
      </c>
      <c r="AM282" s="122"/>
      <c r="AN282" s="122"/>
      <c r="AO282" s="147"/>
      <c r="AP282" s="158"/>
      <c r="AQ282" s="310">
        <f t="shared" si="45"/>
        <v>0</v>
      </c>
      <c r="AR282" s="196" t="str">
        <f>IFERROR(IF(OR(AP282=338,AP282=340,AP282=341,AP282=342,AP282="342A",AP282="342B"),PorcenRet(AP282,AT282,AU282),INDEX(PORCENTAJEBUSCAR,MATCH(AP282,CódigoRET,0),4)*1),"")</f>
        <v/>
      </c>
      <c r="AS282" s="149">
        <f t="shared" si="46"/>
        <v>0</v>
      </c>
      <c r="AT282" s="148"/>
      <c r="AU282" s="149"/>
      <c r="AV282" s="191"/>
      <c r="AW282" s="183"/>
      <c r="AX282" s="162"/>
      <c r="AY282" s="150"/>
      <c r="AZ282" s="150"/>
      <c r="BA282" s="139"/>
      <c r="BB282" s="139"/>
      <c r="BC282" s="530"/>
      <c r="BD282" s="151"/>
      <c r="BE282" s="147"/>
      <c r="BF282" s="196">
        <f t="shared" si="50"/>
        <v>0</v>
      </c>
      <c r="BG282" s="149">
        <f t="shared" si="51"/>
        <v>0</v>
      </c>
      <c r="BH282" s="148"/>
      <c r="BI282" s="149"/>
      <c r="BJ282" s="123"/>
      <c r="BK282" s="123"/>
      <c r="BL282" s="123"/>
      <c r="BM282" s="122"/>
      <c r="BN282" s="152"/>
      <c r="BO282" s="201">
        <f t="shared" si="52"/>
        <v>0</v>
      </c>
      <c r="BP282" s="158"/>
      <c r="BQ282" s="159"/>
      <c r="BR282" s="196"/>
      <c r="BS282" s="149"/>
      <c r="BT282" s="148"/>
      <c r="BU282" s="149"/>
      <c r="BV282" s="160"/>
      <c r="BW282" s="161"/>
      <c r="BX282" s="196"/>
      <c r="BY282" s="149"/>
      <c r="BZ282" s="148"/>
      <c r="CA282" s="149"/>
      <c r="CB282" s="149"/>
      <c r="CC282" s="149"/>
      <c r="CD282" s="149"/>
    </row>
    <row r="283" spans="1:82" ht="18.5" x14ac:dyDescent="0.45">
      <c r="A283" s="145"/>
      <c r="B283" s="162"/>
      <c r="C283" s="122"/>
      <c r="D283" s="96" t="str">
        <f t="shared" si="47"/>
        <v/>
      </c>
      <c r="E283" s="506"/>
      <c r="F283" s="146"/>
      <c r="G283" s="146"/>
      <c r="H283" s="130"/>
      <c r="I283" s="296"/>
      <c r="J283" s="181"/>
      <c r="K283" s="217"/>
      <c r="L283" s="529"/>
      <c r="M283" s="529"/>
      <c r="N283" s="139"/>
      <c r="O283" s="308"/>
      <c r="P283" s="308"/>
      <c r="Q283" s="308"/>
      <c r="R283" s="308"/>
      <c r="S283" s="308"/>
      <c r="T283" s="308">
        <f t="shared" si="44"/>
        <v>0</v>
      </c>
      <c r="U283" s="308">
        <f t="shared" si="48"/>
        <v>0</v>
      </c>
      <c r="V283" s="308"/>
      <c r="W283" s="308"/>
      <c r="X283" s="308"/>
      <c r="Y283" s="308"/>
      <c r="Z283" s="308"/>
      <c r="AA283" s="308"/>
      <c r="AB283" s="308"/>
      <c r="AC283" s="200"/>
      <c r="AD283" s="139"/>
      <c r="AE283" s="162"/>
      <c r="AF283" s="139"/>
      <c r="AG283" s="162"/>
      <c r="AH283" s="122"/>
      <c r="AI283" s="122"/>
      <c r="AJ283" s="122"/>
      <c r="AK283" s="122"/>
      <c r="AL283" s="164">
        <f t="shared" si="49"/>
        <v>0</v>
      </c>
      <c r="AM283" s="122"/>
      <c r="AN283" s="122"/>
      <c r="AO283" s="147"/>
      <c r="AP283" s="158"/>
      <c r="AQ283" s="310">
        <f t="shared" si="45"/>
        <v>0</v>
      </c>
      <c r="AR283" s="196" t="str">
        <f>IFERROR(IF(OR(AP283=338,AP283=340,AP283=341,AP283=342,AP283="342A",AP283="342B"),PorcenRet(AP283,AT283,AU283),INDEX(PORCENTAJEBUSCAR,MATCH(AP283,CódigoRET,0),4)*1),"")</f>
        <v/>
      </c>
      <c r="AS283" s="149">
        <f t="shared" si="46"/>
        <v>0</v>
      </c>
      <c r="AT283" s="148"/>
      <c r="AU283" s="149"/>
      <c r="AV283" s="191"/>
      <c r="AW283" s="183"/>
      <c r="AX283" s="162"/>
      <c r="AY283" s="150"/>
      <c r="AZ283" s="150"/>
      <c r="BA283" s="139"/>
      <c r="BB283" s="139"/>
      <c r="BC283" s="530"/>
      <c r="BD283" s="151"/>
      <c r="BE283" s="147"/>
      <c r="BF283" s="196">
        <f t="shared" si="50"/>
        <v>0</v>
      </c>
      <c r="BG283" s="149">
        <f t="shared" si="51"/>
        <v>0</v>
      </c>
      <c r="BH283" s="148"/>
      <c r="BI283" s="149"/>
      <c r="BJ283" s="123"/>
      <c r="BK283" s="123"/>
      <c r="BL283" s="123"/>
      <c r="BM283" s="122"/>
      <c r="BN283" s="152"/>
      <c r="BO283" s="201">
        <f t="shared" si="52"/>
        <v>0</v>
      </c>
      <c r="BP283" s="158"/>
      <c r="BQ283" s="159"/>
      <c r="BR283" s="196"/>
      <c r="BS283" s="149"/>
      <c r="BT283" s="148"/>
      <c r="BU283" s="149"/>
      <c r="BV283" s="160"/>
      <c r="BW283" s="161"/>
      <c r="BX283" s="196"/>
      <c r="BY283" s="149"/>
      <c r="BZ283" s="148"/>
      <c r="CA283" s="149"/>
      <c r="CB283" s="149"/>
      <c r="CC283" s="149"/>
      <c r="CD283" s="149"/>
    </row>
    <row r="284" spans="1:82" ht="18.5" x14ac:dyDescent="0.45">
      <c r="A284" s="145"/>
      <c r="B284" s="162"/>
      <c r="C284" s="122"/>
      <c r="D284" s="96" t="str">
        <f t="shared" si="47"/>
        <v/>
      </c>
      <c r="E284" s="506"/>
      <c r="F284" s="146"/>
      <c r="G284" s="146"/>
      <c r="H284" s="130"/>
      <c r="I284" s="296"/>
      <c r="J284" s="181"/>
      <c r="K284" s="217"/>
      <c r="L284" s="529"/>
      <c r="M284" s="529"/>
      <c r="N284" s="139"/>
      <c r="O284" s="308"/>
      <c r="P284" s="308"/>
      <c r="Q284" s="308"/>
      <c r="R284" s="308"/>
      <c r="S284" s="308"/>
      <c r="T284" s="308">
        <f t="shared" si="44"/>
        <v>0</v>
      </c>
      <c r="U284" s="308">
        <f t="shared" si="48"/>
        <v>0</v>
      </c>
      <c r="V284" s="308"/>
      <c r="W284" s="308"/>
      <c r="X284" s="308"/>
      <c r="Y284" s="308"/>
      <c r="Z284" s="308"/>
      <c r="AA284" s="308"/>
      <c r="AB284" s="308"/>
      <c r="AC284" s="200"/>
      <c r="AD284" s="139"/>
      <c r="AE284" s="162"/>
      <c r="AF284" s="139"/>
      <c r="AG284" s="162"/>
      <c r="AH284" s="122"/>
      <c r="AI284" s="122"/>
      <c r="AJ284" s="122"/>
      <c r="AK284" s="122"/>
      <c r="AL284" s="164">
        <f t="shared" si="49"/>
        <v>0</v>
      </c>
      <c r="AM284" s="122"/>
      <c r="AN284" s="122"/>
      <c r="AO284" s="147"/>
      <c r="AP284" s="158"/>
      <c r="AQ284" s="310">
        <f t="shared" si="45"/>
        <v>0</v>
      </c>
      <c r="AR284" s="196" t="str">
        <f>IFERROR(IF(OR(AP284=338,AP284=340,AP284=341,AP284=342,AP284="342A",AP284="342B"),PorcenRet(AP284,AT284,AU284),INDEX(PORCENTAJEBUSCAR,MATCH(AP284,CódigoRET,0),4)*1),"")</f>
        <v/>
      </c>
      <c r="AS284" s="149">
        <f t="shared" si="46"/>
        <v>0</v>
      </c>
      <c r="AT284" s="148"/>
      <c r="AU284" s="149"/>
      <c r="AV284" s="191"/>
      <c r="AW284" s="183"/>
      <c r="AX284" s="162"/>
      <c r="AY284" s="150"/>
      <c r="AZ284" s="150"/>
      <c r="BA284" s="139"/>
      <c r="BB284" s="139"/>
      <c r="BC284" s="530"/>
      <c r="BD284" s="151"/>
      <c r="BE284" s="147"/>
      <c r="BF284" s="196">
        <f t="shared" si="50"/>
        <v>0</v>
      </c>
      <c r="BG284" s="149">
        <f t="shared" si="51"/>
        <v>0</v>
      </c>
      <c r="BH284" s="148"/>
      <c r="BI284" s="149"/>
      <c r="BJ284" s="123"/>
      <c r="BK284" s="123"/>
      <c r="BL284" s="123"/>
      <c r="BM284" s="122"/>
      <c r="BN284" s="152"/>
      <c r="BO284" s="201">
        <f t="shared" si="52"/>
        <v>0</v>
      </c>
      <c r="BP284" s="158"/>
      <c r="BQ284" s="159"/>
      <c r="BR284" s="196"/>
      <c r="BS284" s="149"/>
      <c r="BT284" s="148"/>
      <c r="BU284" s="149"/>
      <c r="BV284" s="160"/>
      <c r="BW284" s="161"/>
      <c r="BX284" s="196"/>
      <c r="BY284" s="149"/>
      <c r="BZ284" s="148"/>
      <c r="CA284" s="149"/>
      <c r="CB284" s="149"/>
      <c r="CC284" s="149"/>
      <c r="CD284" s="149"/>
    </row>
    <row r="285" spans="1:82" ht="18.5" x14ac:dyDescent="0.45">
      <c r="A285" s="145"/>
      <c r="B285" s="162"/>
      <c r="C285" s="122"/>
      <c r="D285" s="96" t="str">
        <f t="shared" si="47"/>
        <v/>
      </c>
      <c r="E285" s="506"/>
      <c r="F285" s="146"/>
      <c r="G285" s="146"/>
      <c r="H285" s="130"/>
      <c r="I285" s="296"/>
      <c r="J285" s="181"/>
      <c r="K285" s="217"/>
      <c r="L285" s="529"/>
      <c r="M285" s="529"/>
      <c r="N285" s="139"/>
      <c r="O285" s="308"/>
      <c r="P285" s="308"/>
      <c r="Q285" s="308"/>
      <c r="R285" s="308"/>
      <c r="S285" s="308"/>
      <c r="T285" s="308">
        <f t="shared" si="44"/>
        <v>0</v>
      </c>
      <c r="U285" s="308">
        <f t="shared" si="48"/>
        <v>0</v>
      </c>
      <c r="V285" s="308"/>
      <c r="W285" s="308"/>
      <c r="X285" s="308"/>
      <c r="Y285" s="308"/>
      <c r="Z285" s="308"/>
      <c r="AA285" s="308"/>
      <c r="AB285" s="308"/>
      <c r="AC285" s="200"/>
      <c r="AD285" s="139"/>
      <c r="AE285" s="162"/>
      <c r="AF285" s="139"/>
      <c r="AG285" s="162"/>
      <c r="AH285" s="122"/>
      <c r="AI285" s="122"/>
      <c r="AJ285" s="122"/>
      <c r="AK285" s="122"/>
      <c r="AL285" s="164">
        <f t="shared" si="49"/>
        <v>0</v>
      </c>
      <c r="AM285" s="122"/>
      <c r="AN285" s="122"/>
      <c r="AO285" s="147"/>
      <c r="AP285" s="158"/>
      <c r="AQ285" s="310">
        <f t="shared" si="45"/>
        <v>0</v>
      </c>
      <c r="AR285" s="196" t="str">
        <f>IFERROR(IF(OR(AP285=338,AP285=340,AP285=341,AP285=342,AP285="342A",AP285="342B"),PorcenRet(AP285,AT285,AU285),INDEX(PORCENTAJEBUSCAR,MATCH(AP285,CódigoRET,0),4)*1),"")</f>
        <v/>
      </c>
      <c r="AS285" s="149">
        <f t="shared" si="46"/>
        <v>0</v>
      </c>
      <c r="AT285" s="148"/>
      <c r="AU285" s="149"/>
      <c r="AV285" s="191"/>
      <c r="AW285" s="183"/>
      <c r="AX285" s="162"/>
      <c r="AY285" s="150"/>
      <c r="AZ285" s="150"/>
      <c r="BA285" s="139"/>
      <c r="BB285" s="139"/>
      <c r="BC285" s="530"/>
      <c r="BD285" s="151"/>
      <c r="BE285" s="147"/>
      <c r="BF285" s="196">
        <f t="shared" si="50"/>
        <v>0</v>
      </c>
      <c r="BG285" s="149">
        <f t="shared" si="51"/>
        <v>0</v>
      </c>
      <c r="BH285" s="148"/>
      <c r="BI285" s="149"/>
      <c r="BJ285" s="123"/>
      <c r="BK285" s="123"/>
      <c r="BL285" s="123"/>
      <c r="BM285" s="122"/>
      <c r="BN285" s="152"/>
      <c r="BO285" s="201">
        <f t="shared" si="52"/>
        <v>0</v>
      </c>
      <c r="BP285" s="158"/>
      <c r="BQ285" s="159"/>
      <c r="BR285" s="196"/>
      <c r="BS285" s="149"/>
      <c r="BT285" s="148"/>
      <c r="BU285" s="149"/>
      <c r="BV285" s="160"/>
      <c r="BW285" s="161"/>
      <c r="BX285" s="196"/>
      <c r="BY285" s="149"/>
      <c r="BZ285" s="148"/>
      <c r="CA285" s="149"/>
      <c r="CB285" s="149"/>
      <c r="CC285" s="149"/>
      <c r="CD285" s="149"/>
    </row>
    <row r="286" spans="1:82" ht="18.5" x14ac:dyDescent="0.45">
      <c r="A286" s="145"/>
      <c r="B286" s="162"/>
      <c r="C286" s="122"/>
      <c r="D286" s="96" t="str">
        <f t="shared" si="47"/>
        <v/>
      </c>
      <c r="E286" s="506"/>
      <c r="F286" s="146"/>
      <c r="G286" s="146"/>
      <c r="H286" s="130"/>
      <c r="I286" s="296"/>
      <c r="J286" s="181"/>
      <c r="K286" s="217"/>
      <c r="L286" s="529"/>
      <c r="M286" s="529"/>
      <c r="N286" s="139"/>
      <c r="O286" s="308"/>
      <c r="P286" s="308"/>
      <c r="Q286" s="308"/>
      <c r="R286" s="308"/>
      <c r="S286" s="308"/>
      <c r="T286" s="308">
        <f t="shared" si="44"/>
        <v>0</v>
      </c>
      <c r="U286" s="308">
        <f t="shared" si="48"/>
        <v>0</v>
      </c>
      <c r="V286" s="308"/>
      <c r="W286" s="308"/>
      <c r="X286" s="308"/>
      <c r="Y286" s="308"/>
      <c r="Z286" s="308"/>
      <c r="AA286" s="308"/>
      <c r="AB286" s="308"/>
      <c r="AC286" s="200"/>
      <c r="AD286" s="139"/>
      <c r="AE286" s="162"/>
      <c r="AF286" s="139"/>
      <c r="AG286" s="162"/>
      <c r="AH286" s="122"/>
      <c r="AI286" s="122"/>
      <c r="AJ286" s="122"/>
      <c r="AK286" s="122"/>
      <c r="AL286" s="164">
        <f t="shared" si="49"/>
        <v>0</v>
      </c>
      <c r="AM286" s="122"/>
      <c r="AN286" s="122"/>
      <c r="AO286" s="147"/>
      <c r="AP286" s="158"/>
      <c r="AQ286" s="310">
        <f t="shared" si="45"/>
        <v>0</v>
      </c>
      <c r="AR286" s="196" t="str">
        <f>IFERROR(IF(OR(AP286=338,AP286=340,AP286=341,AP286=342,AP286="342A",AP286="342B"),PorcenRet(AP286,AT286,AU286),INDEX(PORCENTAJEBUSCAR,MATCH(AP286,CódigoRET,0),4)*1),"")</f>
        <v/>
      </c>
      <c r="AS286" s="149">
        <f t="shared" si="46"/>
        <v>0</v>
      </c>
      <c r="AT286" s="148"/>
      <c r="AU286" s="149"/>
      <c r="AV286" s="191"/>
      <c r="AW286" s="183"/>
      <c r="AX286" s="162"/>
      <c r="AY286" s="150"/>
      <c r="AZ286" s="150"/>
      <c r="BA286" s="139"/>
      <c r="BB286" s="139"/>
      <c r="BC286" s="530"/>
      <c r="BD286" s="151"/>
      <c r="BE286" s="147"/>
      <c r="BF286" s="196">
        <f t="shared" si="50"/>
        <v>0</v>
      </c>
      <c r="BG286" s="149">
        <f t="shared" si="51"/>
        <v>0</v>
      </c>
      <c r="BH286" s="148"/>
      <c r="BI286" s="149"/>
      <c r="BJ286" s="123"/>
      <c r="BK286" s="123"/>
      <c r="BL286" s="123"/>
      <c r="BM286" s="122"/>
      <c r="BN286" s="152"/>
      <c r="BO286" s="201">
        <f t="shared" si="52"/>
        <v>0</v>
      </c>
      <c r="BP286" s="158"/>
      <c r="BQ286" s="159"/>
      <c r="BR286" s="196"/>
      <c r="BS286" s="149"/>
      <c r="BT286" s="148"/>
      <c r="BU286" s="149"/>
      <c r="BV286" s="160"/>
      <c r="BW286" s="161"/>
      <c r="BX286" s="196"/>
      <c r="BY286" s="149"/>
      <c r="BZ286" s="148"/>
      <c r="CA286" s="149"/>
      <c r="CB286" s="149"/>
      <c r="CC286" s="149"/>
      <c r="CD286" s="149"/>
    </row>
    <row r="287" spans="1:82" ht="18.5" x14ac:dyDescent="0.45">
      <c r="A287" s="145"/>
      <c r="B287" s="162"/>
      <c r="C287" s="122"/>
      <c r="D287" s="96" t="str">
        <f t="shared" si="47"/>
        <v/>
      </c>
      <c r="E287" s="506"/>
      <c r="F287" s="146"/>
      <c r="G287" s="146"/>
      <c r="H287" s="130"/>
      <c r="I287" s="296"/>
      <c r="J287" s="181"/>
      <c r="K287" s="217"/>
      <c r="L287" s="529"/>
      <c r="M287" s="529"/>
      <c r="N287" s="139"/>
      <c r="O287" s="308"/>
      <c r="P287" s="308"/>
      <c r="Q287" s="308"/>
      <c r="R287" s="308"/>
      <c r="S287" s="308"/>
      <c r="T287" s="308">
        <f t="shared" si="44"/>
        <v>0</v>
      </c>
      <c r="U287" s="308">
        <f t="shared" si="48"/>
        <v>0</v>
      </c>
      <c r="V287" s="308"/>
      <c r="W287" s="308"/>
      <c r="X287" s="308"/>
      <c r="Y287" s="308"/>
      <c r="Z287" s="308"/>
      <c r="AA287" s="308"/>
      <c r="AB287" s="308"/>
      <c r="AC287" s="200"/>
      <c r="AD287" s="139"/>
      <c r="AE287" s="162"/>
      <c r="AF287" s="139"/>
      <c r="AG287" s="162"/>
      <c r="AH287" s="122"/>
      <c r="AI287" s="122"/>
      <c r="AJ287" s="122"/>
      <c r="AK287" s="122"/>
      <c r="AL287" s="164">
        <f t="shared" si="49"/>
        <v>0</v>
      </c>
      <c r="AM287" s="122"/>
      <c r="AN287" s="122"/>
      <c r="AO287" s="147"/>
      <c r="AP287" s="158"/>
      <c r="AQ287" s="310">
        <f t="shared" si="45"/>
        <v>0</v>
      </c>
      <c r="AR287" s="196" t="str">
        <f>IFERROR(IF(OR(AP287=338,AP287=340,AP287=341,AP287=342,AP287="342A",AP287="342B"),PorcenRet(AP287,AT287,AU287),INDEX(PORCENTAJEBUSCAR,MATCH(AP287,CódigoRET,0),4)*1),"")</f>
        <v/>
      </c>
      <c r="AS287" s="149">
        <f t="shared" si="46"/>
        <v>0</v>
      </c>
      <c r="AT287" s="148"/>
      <c r="AU287" s="149"/>
      <c r="AV287" s="191"/>
      <c r="AW287" s="183"/>
      <c r="AX287" s="162"/>
      <c r="AY287" s="150"/>
      <c r="AZ287" s="150"/>
      <c r="BA287" s="139"/>
      <c r="BB287" s="139"/>
      <c r="BC287" s="530"/>
      <c r="BD287" s="151"/>
      <c r="BE287" s="147"/>
      <c r="BF287" s="196">
        <f t="shared" si="50"/>
        <v>0</v>
      </c>
      <c r="BG287" s="149">
        <f t="shared" si="51"/>
        <v>0</v>
      </c>
      <c r="BH287" s="148"/>
      <c r="BI287" s="149"/>
      <c r="BJ287" s="123"/>
      <c r="BK287" s="123"/>
      <c r="BL287" s="123"/>
      <c r="BM287" s="122"/>
      <c r="BN287" s="152"/>
      <c r="BO287" s="201">
        <f t="shared" si="52"/>
        <v>0</v>
      </c>
      <c r="BP287" s="158"/>
      <c r="BQ287" s="159"/>
      <c r="BR287" s="196"/>
      <c r="BS287" s="149"/>
      <c r="BT287" s="148"/>
      <c r="BU287" s="149"/>
      <c r="BV287" s="160"/>
      <c r="BW287" s="161"/>
      <c r="BX287" s="196"/>
      <c r="BY287" s="149"/>
      <c r="BZ287" s="148"/>
      <c r="CA287" s="149"/>
      <c r="CB287" s="149"/>
      <c r="CC287" s="149"/>
      <c r="CD287" s="149"/>
    </row>
    <row r="288" spans="1:82" ht="18.5" x14ac:dyDescent="0.45">
      <c r="A288" s="145"/>
      <c r="B288" s="162"/>
      <c r="C288" s="122"/>
      <c r="D288" s="96" t="str">
        <f t="shared" si="47"/>
        <v/>
      </c>
      <c r="E288" s="506"/>
      <c r="F288" s="146"/>
      <c r="G288" s="146"/>
      <c r="H288" s="130"/>
      <c r="I288" s="296"/>
      <c r="J288" s="181"/>
      <c r="K288" s="217"/>
      <c r="L288" s="529"/>
      <c r="M288" s="529"/>
      <c r="N288" s="139"/>
      <c r="O288" s="308"/>
      <c r="P288" s="308"/>
      <c r="Q288" s="308"/>
      <c r="R288" s="308"/>
      <c r="S288" s="308"/>
      <c r="T288" s="308">
        <f t="shared" si="44"/>
        <v>0</v>
      </c>
      <c r="U288" s="308">
        <f t="shared" si="48"/>
        <v>0</v>
      </c>
      <c r="V288" s="308"/>
      <c r="W288" s="308"/>
      <c r="X288" s="308"/>
      <c r="Y288" s="308"/>
      <c r="Z288" s="308"/>
      <c r="AA288" s="308"/>
      <c r="AB288" s="308"/>
      <c r="AC288" s="200"/>
      <c r="AD288" s="139"/>
      <c r="AE288" s="162"/>
      <c r="AF288" s="139"/>
      <c r="AG288" s="162"/>
      <c r="AH288" s="122"/>
      <c r="AI288" s="122"/>
      <c r="AJ288" s="122"/>
      <c r="AK288" s="122"/>
      <c r="AL288" s="164">
        <f t="shared" si="49"/>
        <v>0</v>
      </c>
      <c r="AM288" s="122"/>
      <c r="AN288" s="122"/>
      <c r="AO288" s="147"/>
      <c r="AP288" s="158"/>
      <c r="AQ288" s="310">
        <f t="shared" si="45"/>
        <v>0</v>
      </c>
      <c r="AR288" s="196" t="str">
        <f>IFERROR(IF(OR(AP288=338,AP288=340,AP288=341,AP288=342,AP288="342A",AP288="342B"),PorcenRet(AP288,AT288,AU288),INDEX(PORCENTAJEBUSCAR,MATCH(AP288,CódigoRET,0),4)*1),"")</f>
        <v/>
      </c>
      <c r="AS288" s="149">
        <f t="shared" si="46"/>
        <v>0</v>
      </c>
      <c r="AT288" s="148"/>
      <c r="AU288" s="149"/>
      <c r="AV288" s="191"/>
      <c r="AW288" s="183"/>
      <c r="AX288" s="162"/>
      <c r="AY288" s="150"/>
      <c r="AZ288" s="150"/>
      <c r="BA288" s="139"/>
      <c r="BB288" s="139"/>
      <c r="BC288" s="530"/>
      <c r="BD288" s="151"/>
      <c r="BE288" s="147"/>
      <c r="BF288" s="196">
        <f t="shared" si="50"/>
        <v>0</v>
      </c>
      <c r="BG288" s="149">
        <f t="shared" si="51"/>
        <v>0</v>
      </c>
      <c r="BH288" s="148"/>
      <c r="BI288" s="149"/>
      <c r="BJ288" s="123"/>
      <c r="BK288" s="123"/>
      <c r="BL288" s="123"/>
      <c r="BM288" s="122"/>
      <c r="BN288" s="152"/>
      <c r="BO288" s="201">
        <f t="shared" si="52"/>
        <v>0</v>
      </c>
      <c r="BP288" s="158"/>
      <c r="BQ288" s="159"/>
      <c r="BR288" s="196"/>
      <c r="BS288" s="149"/>
      <c r="BT288" s="148"/>
      <c r="BU288" s="149"/>
      <c r="BV288" s="160"/>
      <c r="BW288" s="161"/>
      <c r="BX288" s="196"/>
      <c r="BY288" s="149"/>
      <c r="BZ288" s="148"/>
      <c r="CA288" s="149"/>
      <c r="CB288" s="149"/>
      <c r="CC288" s="149"/>
      <c r="CD288" s="149"/>
    </row>
    <row r="289" spans="1:82" ht="18.5" x14ac:dyDescent="0.45">
      <c r="A289" s="145"/>
      <c r="B289" s="162"/>
      <c r="C289" s="122"/>
      <c r="D289" s="96" t="str">
        <f t="shared" si="47"/>
        <v/>
      </c>
      <c r="E289" s="506"/>
      <c r="F289" s="146"/>
      <c r="G289" s="146"/>
      <c r="H289" s="130"/>
      <c r="I289" s="296"/>
      <c r="J289" s="181"/>
      <c r="K289" s="217"/>
      <c r="L289" s="529"/>
      <c r="M289" s="529"/>
      <c r="N289" s="139"/>
      <c r="O289" s="308"/>
      <c r="P289" s="308"/>
      <c r="Q289" s="308"/>
      <c r="R289" s="308"/>
      <c r="S289" s="308"/>
      <c r="T289" s="308">
        <f t="shared" si="44"/>
        <v>0</v>
      </c>
      <c r="U289" s="308">
        <f t="shared" si="48"/>
        <v>0</v>
      </c>
      <c r="V289" s="308"/>
      <c r="W289" s="308"/>
      <c r="X289" s="308"/>
      <c r="Y289" s="308"/>
      <c r="Z289" s="308"/>
      <c r="AA289" s="308"/>
      <c r="AB289" s="308"/>
      <c r="AC289" s="200"/>
      <c r="AD289" s="139"/>
      <c r="AE289" s="162"/>
      <c r="AF289" s="139"/>
      <c r="AG289" s="162"/>
      <c r="AH289" s="122"/>
      <c r="AI289" s="122"/>
      <c r="AJ289" s="122"/>
      <c r="AK289" s="122"/>
      <c r="AL289" s="164">
        <f t="shared" si="49"/>
        <v>0</v>
      </c>
      <c r="AM289" s="122"/>
      <c r="AN289" s="122"/>
      <c r="AO289" s="147"/>
      <c r="AP289" s="158"/>
      <c r="AQ289" s="310">
        <f t="shared" si="45"/>
        <v>0</v>
      </c>
      <c r="AR289" s="196" t="str">
        <f>IFERROR(IF(OR(AP289=338,AP289=340,AP289=341,AP289=342,AP289="342A",AP289="342B"),PorcenRet(AP289,AT289,AU289),INDEX(PORCENTAJEBUSCAR,MATCH(AP289,CódigoRET,0),4)*1),"")</f>
        <v/>
      </c>
      <c r="AS289" s="149">
        <f t="shared" si="46"/>
        <v>0</v>
      </c>
      <c r="AT289" s="148"/>
      <c r="AU289" s="149"/>
      <c r="AV289" s="191"/>
      <c r="AW289" s="183"/>
      <c r="AX289" s="162"/>
      <c r="AY289" s="150"/>
      <c r="AZ289" s="150"/>
      <c r="BA289" s="139"/>
      <c r="BB289" s="139"/>
      <c r="BC289" s="530"/>
      <c r="BD289" s="151"/>
      <c r="BE289" s="147"/>
      <c r="BF289" s="196">
        <f t="shared" si="50"/>
        <v>0</v>
      </c>
      <c r="BG289" s="149">
        <f t="shared" si="51"/>
        <v>0</v>
      </c>
      <c r="BH289" s="148"/>
      <c r="BI289" s="149"/>
      <c r="BJ289" s="123"/>
      <c r="BK289" s="123"/>
      <c r="BL289" s="123"/>
      <c r="BM289" s="122"/>
      <c r="BN289" s="152"/>
      <c r="BO289" s="201">
        <f t="shared" si="52"/>
        <v>0</v>
      </c>
      <c r="BP289" s="158"/>
      <c r="BQ289" s="159"/>
      <c r="BR289" s="196"/>
      <c r="BS289" s="149"/>
      <c r="BT289" s="148"/>
      <c r="BU289" s="149"/>
      <c r="BV289" s="160"/>
      <c r="BW289" s="161"/>
      <c r="BX289" s="196"/>
      <c r="BY289" s="149"/>
      <c r="BZ289" s="148"/>
      <c r="CA289" s="149"/>
      <c r="CB289" s="149"/>
      <c r="CC289" s="149"/>
      <c r="CD289" s="149"/>
    </row>
    <row r="290" spans="1:82" ht="18.5" x14ac:dyDescent="0.45">
      <c r="A290" s="145"/>
      <c r="B290" s="162"/>
      <c r="C290" s="122"/>
      <c r="D290" s="96" t="str">
        <f t="shared" si="47"/>
        <v/>
      </c>
      <c r="E290" s="506"/>
      <c r="F290" s="146"/>
      <c r="G290" s="146"/>
      <c r="H290" s="130"/>
      <c r="I290" s="296"/>
      <c r="J290" s="181"/>
      <c r="K290" s="217"/>
      <c r="L290" s="529"/>
      <c r="M290" s="529"/>
      <c r="N290" s="139"/>
      <c r="O290" s="308"/>
      <c r="P290" s="308"/>
      <c r="Q290" s="308"/>
      <c r="R290" s="308"/>
      <c r="S290" s="308"/>
      <c r="T290" s="308">
        <f t="shared" si="44"/>
        <v>0</v>
      </c>
      <c r="U290" s="308">
        <f t="shared" si="48"/>
        <v>0</v>
      </c>
      <c r="V290" s="308"/>
      <c r="W290" s="308"/>
      <c r="X290" s="308"/>
      <c r="Y290" s="308"/>
      <c r="Z290" s="308"/>
      <c r="AA290" s="308"/>
      <c r="AB290" s="308"/>
      <c r="AC290" s="200"/>
      <c r="AD290" s="139"/>
      <c r="AE290" s="162"/>
      <c r="AF290" s="139"/>
      <c r="AG290" s="162"/>
      <c r="AH290" s="122"/>
      <c r="AI290" s="122"/>
      <c r="AJ290" s="122"/>
      <c r="AK290" s="122"/>
      <c r="AL290" s="164">
        <f t="shared" si="49"/>
        <v>0</v>
      </c>
      <c r="AM290" s="122"/>
      <c r="AN290" s="122"/>
      <c r="AO290" s="147"/>
      <c r="AP290" s="158"/>
      <c r="AQ290" s="310">
        <f t="shared" si="45"/>
        <v>0</v>
      </c>
      <c r="AR290" s="196" t="str">
        <f>IFERROR(IF(OR(AP290=338,AP290=340,AP290=341,AP290=342,AP290="342A",AP290="342B"),PorcenRet(AP290,AT290,AU290),INDEX(PORCENTAJEBUSCAR,MATCH(AP290,CódigoRET,0),4)*1),"")</f>
        <v/>
      </c>
      <c r="AS290" s="149">
        <f t="shared" si="46"/>
        <v>0</v>
      </c>
      <c r="AT290" s="148"/>
      <c r="AU290" s="149"/>
      <c r="AV290" s="191"/>
      <c r="AW290" s="183"/>
      <c r="AX290" s="162"/>
      <c r="AY290" s="150"/>
      <c r="AZ290" s="150"/>
      <c r="BA290" s="139"/>
      <c r="BB290" s="139"/>
      <c r="BC290" s="530"/>
      <c r="BD290" s="151"/>
      <c r="BE290" s="147"/>
      <c r="BF290" s="196">
        <f t="shared" si="50"/>
        <v>0</v>
      </c>
      <c r="BG290" s="149">
        <f t="shared" si="51"/>
        <v>0</v>
      </c>
      <c r="BH290" s="148"/>
      <c r="BI290" s="149"/>
      <c r="BJ290" s="123"/>
      <c r="BK290" s="123"/>
      <c r="BL290" s="123"/>
      <c r="BM290" s="122"/>
      <c r="BN290" s="152"/>
      <c r="BO290" s="201">
        <f t="shared" si="52"/>
        <v>0</v>
      </c>
      <c r="BP290" s="158"/>
      <c r="BQ290" s="159"/>
      <c r="BR290" s="196"/>
      <c r="BS290" s="149"/>
      <c r="BT290" s="148"/>
      <c r="BU290" s="149"/>
      <c r="BV290" s="160"/>
      <c r="BW290" s="161"/>
      <c r="BX290" s="196"/>
      <c r="BY290" s="149"/>
      <c r="BZ290" s="148"/>
      <c r="CA290" s="149"/>
      <c r="CB290" s="149"/>
      <c r="CC290" s="149"/>
      <c r="CD290" s="149"/>
    </row>
    <row r="291" spans="1:82" ht="18.5" x14ac:dyDescent="0.45">
      <c r="A291" s="145"/>
      <c r="B291" s="162"/>
      <c r="C291" s="122"/>
      <c r="D291" s="96" t="str">
        <f t="shared" si="47"/>
        <v/>
      </c>
      <c r="E291" s="506"/>
      <c r="F291" s="146"/>
      <c r="G291" s="146"/>
      <c r="H291" s="130"/>
      <c r="I291" s="296"/>
      <c r="J291" s="181"/>
      <c r="K291" s="217"/>
      <c r="L291" s="529"/>
      <c r="M291" s="529"/>
      <c r="N291" s="139"/>
      <c r="O291" s="308"/>
      <c r="P291" s="308"/>
      <c r="Q291" s="308"/>
      <c r="R291" s="308"/>
      <c r="S291" s="308"/>
      <c r="T291" s="308">
        <f t="shared" si="44"/>
        <v>0</v>
      </c>
      <c r="U291" s="308">
        <f t="shared" si="48"/>
        <v>0</v>
      </c>
      <c r="V291" s="308"/>
      <c r="W291" s="308"/>
      <c r="X291" s="308"/>
      <c r="Y291" s="308"/>
      <c r="Z291" s="308"/>
      <c r="AA291" s="308"/>
      <c r="AB291" s="308"/>
      <c r="AC291" s="200"/>
      <c r="AD291" s="139"/>
      <c r="AE291" s="162"/>
      <c r="AF291" s="139"/>
      <c r="AG291" s="162"/>
      <c r="AH291" s="122"/>
      <c r="AI291" s="122"/>
      <c r="AJ291" s="122"/>
      <c r="AK291" s="122"/>
      <c r="AL291" s="164">
        <f t="shared" si="49"/>
        <v>0</v>
      </c>
      <c r="AM291" s="122"/>
      <c r="AN291" s="122"/>
      <c r="AO291" s="147"/>
      <c r="AP291" s="158"/>
      <c r="AQ291" s="310">
        <f t="shared" si="45"/>
        <v>0</v>
      </c>
      <c r="AR291" s="196" t="str">
        <f>IFERROR(IF(OR(AP291=338,AP291=340,AP291=341,AP291=342,AP291="342A",AP291="342B"),PorcenRet(AP291,AT291,AU291),INDEX(PORCENTAJEBUSCAR,MATCH(AP291,CódigoRET,0),4)*1),"")</f>
        <v/>
      </c>
      <c r="AS291" s="149">
        <f t="shared" si="46"/>
        <v>0</v>
      </c>
      <c r="AT291" s="148"/>
      <c r="AU291" s="149"/>
      <c r="AV291" s="191"/>
      <c r="AW291" s="183"/>
      <c r="AX291" s="162"/>
      <c r="AY291" s="150"/>
      <c r="AZ291" s="150"/>
      <c r="BA291" s="139"/>
      <c r="BB291" s="139"/>
      <c r="BC291" s="530"/>
      <c r="BD291" s="151"/>
      <c r="BE291" s="147"/>
      <c r="BF291" s="196">
        <f t="shared" si="50"/>
        <v>0</v>
      </c>
      <c r="BG291" s="149">
        <f t="shared" si="51"/>
        <v>0</v>
      </c>
      <c r="BH291" s="148"/>
      <c r="BI291" s="149"/>
      <c r="BJ291" s="123"/>
      <c r="BK291" s="123"/>
      <c r="BL291" s="123"/>
      <c r="BM291" s="122"/>
      <c r="BN291" s="152"/>
      <c r="BO291" s="201">
        <f t="shared" si="52"/>
        <v>0</v>
      </c>
      <c r="BP291" s="158"/>
      <c r="BQ291" s="159"/>
      <c r="BR291" s="196"/>
      <c r="BS291" s="149"/>
      <c r="BT291" s="148"/>
      <c r="BU291" s="149"/>
      <c r="BV291" s="160"/>
      <c r="BW291" s="161"/>
      <c r="BX291" s="196"/>
      <c r="BY291" s="149"/>
      <c r="BZ291" s="148"/>
      <c r="CA291" s="149"/>
      <c r="CB291" s="149"/>
      <c r="CC291" s="149"/>
      <c r="CD291" s="149"/>
    </row>
    <row r="292" spans="1:82" ht="18.5" x14ac:dyDescent="0.45">
      <c r="A292" s="145"/>
      <c r="B292" s="162"/>
      <c r="C292" s="122"/>
      <c r="D292" s="96" t="str">
        <f t="shared" si="47"/>
        <v/>
      </c>
      <c r="E292" s="506"/>
      <c r="F292" s="146"/>
      <c r="G292" s="146"/>
      <c r="H292" s="130"/>
      <c r="I292" s="296"/>
      <c r="J292" s="181"/>
      <c r="K292" s="217"/>
      <c r="L292" s="529"/>
      <c r="M292" s="529"/>
      <c r="N292" s="139"/>
      <c r="O292" s="308"/>
      <c r="P292" s="308"/>
      <c r="Q292" s="308"/>
      <c r="R292" s="308"/>
      <c r="S292" s="308"/>
      <c r="T292" s="308">
        <f t="shared" si="44"/>
        <v>0</v>
      </c>
      <c r="U292" s="308">
        <f t="shared" si="48"/>
        <v>0</v>
      </c>
      <c r="V292" s="308"/>
      <c r="W292" s="308"/>
      <c r="X292" s="308"/>
      <c r="Y292" s="308"/>
      <c r="Z292" s="308"/>
      <c r="AA292" s="308"/>
      <c r="AB292" s="308"/>
      <c r="AC292" s="200"/>
      <c r="AD292" s="139"/>
      <c r="AE292" s="162"/>
      <c r="AF292" s="139"/>
      <c r="AG292" s="162"/>
      <c r="AH292" s="122"/>
      <c r="AI292" s="122"/>
      <c r="AJ292" s="122"/>
      <c r="AK292" s="122"/>
      <c r="AL292" s="164">
        <f t="shared" si="49"/>
        <v>0</v>
      </c>
      <c r="AM292" s="122"/>
      <c r="AN292" s="122"/>
      <c r="AO292" s="147"/>
      <c r="AP292" s="158"/>
      <c r="AQ292" s="310">
        <f t="shared" si="45"/>
        <v>0</v>
      </c>
      <c r="AR292" s="196" t="str">
        <f>IFERROR(IF(OR(AP292=338,AP292=340,AP292=341,AP292=342,AP292="342A",AP292="342B"),PorcenRet(AP292,AT292,AU292),INDEX(PORCENTAJEBUSCAR,MATCH(AP292,CódigoRET,0),4)*1),"")</f>
        <v/>
      </c>
      <c r="AS292" s="149">
        <f t="shared" si="46"/>
        <v>0</v>
      </c>
      <c r="AT292" s="148"/>
      <c r="AU292" s="149"/>
      <c r="AV292" s="191"/>
      <c r="AW292" s="183"/>
      <c r="AX292" s="162"/>
      <c r="AY292" s="150"/>
      <c r="AZ292" s="150"/>
      <c r="BA292" s="139"/>
      <c r="BB292" s="139"/>
      <c r="BC292" s="530"/>
      <c r="BD292" s="151"/>
      <c r="BE292" s="147"/>
      <c r="BF292" s="196">
        <f t="shared" si="50"/>
        <v>0</v>
      </c>
      <c r="BG292" s="149">
        <f t="shared" si="51"/>
        <v>0</v>
      </c>
      <c r="BH292" s="148"/>
      <c r="BI292" s="149"/>
      <c r="BJ292" s="123"/>
      <c r="BK292" s="123"/>
      <c r="BL292" s="123"/>
      <c r="BM292" s="122"/>
      <c r="BN292" s="152"/>
      <c r="BO292" s="201">
        <f t="shared" si="52"/>
        <v>0</v>
      </c>
      <c r="BP292" s="158"/>
      <c r="BQ292" s="159"/>
      <c r="BR292" s="196"/>
      <c r="BS292" s="149"/>
      <c r="BT292" s="148"/>
      <c r="BU292" s="149"/>
      <c r="BV292" s="160"/>
      <c r="BW292" s="161"/>
      <c r="BX292" s="196"/>
      <c r="BY292" s="149"/>
      <c r="BZ292" s="148"/>
      <c r="CA292" s="149"/>
      <c r="CB292" s="149"/>
      <c r="CC292" s="149"/>
      <c r="CD292" s="149"/>
    </row>
    <row r="293" spans="1:82" ht="18.5" x14ac:dyDescent="0.45">
      <c r="A293" s="145"/>
      <c r="B293" s="162"/>
      <c r="C293" s="122"/>
      <c r="D293" s="96" t="str">
        <f t="shared" si="47"/>
        <v/>
      </c>
      <c r="E293" s="506"/>
      <c r="F293" s="146"/>
      <c r="G293" s="146"/>
      <c r="H293" s="130"/>
      <c r="I293" s="296"/>
      <c r="J293" s="181"/>
      <c r="K293" s="217"/>
      <c r="L293" s="529"/>
      <c r="M293" s="529"/>
      <c r="N293" s="139"/>
      <c r="O293" s="308"/>
      <c r="P293" s="308"/>
      <c r="Q293" s="308"/>
      <c r="R293" s="308"/>
      <c r="S293" s="308"/>
      <c r="T293" s="308">
        <f t="shared" si="44"/>
        <v>0</v>
      </c>
      <c r="U293" s="308">
        <f t="shared" si="48"/>
        <v>0</v>
      </c>
      <c r="V293" s="308"/>
      <c r="W293" s="308"/>
      <c r="X293" s="308"/>
      <c r="Y293" s="308"/>
      <c r="Z293" s="308"/>
      <c r="AA293" s="308"/>
      <c r="AB293" s="308"/>
      <c r="AC293" s="200"/>
      <c r="AD293" s="139"/>
      <c r="AE293" s="162"/>
      <c r="AF293" s="139"/>
      <c r="AG293" s="162"/>
      <c r="AH293" s="122"/>
      <c r="AI293" s="122"/>
      <c r="AJ293" s="122"/>
      <c r="AK293" s="122"/>
      <c r="AL293" s="164">
        <f t="shared" si="49"/>
        <v>0</v>
      </c>
      <c r="AM293" s="122"/>
      <c r="AN293" s="122"/>
      <c r="AO293" s="147"/>
      <c r="AP293" s="158"/>
      <c r="AQ293" s="310">
        <f t="shared" si="45"/>
        <v>0</v>
      </c>
      <c r="AR293" s="196" t="str">
        <f>IFERROR(IF(OR(AP293=338,AP293=340,AP293=341,AP293=342,AP293="342A",AP293="342B"),PorcenRet(AP293,AT293,AU293),INDEX(PORCENTAJEBUSCAR,MATCH(AP293,CódigoRET,0),4)*1),"")</f>
        <v/>
      </c>
      <c r="AS293" s="149">
        <f t="shared" si="46"/>
        <v>0</v>
      </c>
      <c r="AT293" s="148"/>
      <c r="AU293" s="149"/>
      <c r="AV293" s="191"/>
      <c r="AW293" s="183"/>
      <c r="AX293" s="162"/>
      <c r="AY293" s="150"/>
      <c r="AZ293" s="150"/>
      <c r="BA293" s="139"/>
      <c r="BB293" s="139"/>
      <c r="BC293" s="530"/>
      <c r="BD293" s="151"/>
      <c r="BE293" s="147"/>
      <c r="BF293" s="196">
        <f t="shared" si="50"/>
        <v>0</v>
      </c>
      <c r="BG293" s="149">
        <f t="shared" si="51"/>
        <v>0</v>
      </c>
      <c r="BH293" s="148"/>
      <c r="BI293" s="149"/>
      <c r="BJ293" s="123"/>
      <c r="BK293" s="123"/>
      <c r="BL293" s="123"/>
      <c r="BM293" s="122"/>
      <c r="BN293" s="152"/>
      <c r="BO293" s="201">
        <f t="shared" si="52"/>
        <v>0</v>
      </c>
      <c r="BP293" s="158"/>
      <c r="BQ293" s="159"/>
      <c r="BR293" s="196"/>
      <c r="BS293" s="149"/>
      <c r="BT293" s="148"/>
      <c r="BU293" s="149"/>
      <c r="BV293" s="160"/>
      <c r="BW293" s="161"/>
      <c r="BX293" s="196"/>
      <c r="BY293" s="149"/>
      <c r="BZ293" s="148"/>
      <c r="CA293" s="149"/>
      <c r="CB293" s="149"/>
      <c r="CC293" s="149"/>
      <c r="CD293" s="149"/>
    </row>
    <row r="294" spans="1:82" ht="18.5" x14ac:dyDescent="0.45">
      <c r="A294" s="145"/>
      <c r="B294" s="162"/>
      <c r="C294" s="122"/>
      <c r="D294" s="96" t="str">
        <f t="shared" si="47"/>
        <v/>
      </c>
      <c r="E294" s="506"/>
      <c r="F294" s="146"/>
      <c r="G294" s="146"/>
      <c r="H294" s="130"/>
      <c r="I294" s="296"/>
      <c r="J294" s="181"/>
      <c r="K294" s="217"/>
      <c r="L294" s="529"/>
      <c r="M294" s="529"/>
      <c r="N294" s="139"/>
      <c r="O294" s="308"/>
      <c r="P294" s="308"/>
      <c r="Q294" s="308"/>
      <c r="R294" s="308"/>
      <c r="S294" s="308"/>
      <c r="T294" s="308">
        <f t="shared" si="44"/>
        <v>0</v>
      </c>
      <c r="U294" s="308">
        <f t="shared" si="48"/>
        <v>0</v>
      </c>
      <c r="V294" s="308"/>
      <c r="W294" s="308"/>
      <c r="X294" s="308"/>
      <c r="Y294" s="308"/>
      <c r="Z294" s="308"/>
      <c r="AA294" s="308"/>
      <c r="AB294" s="308"/>
      <c r="AC294" s="200"/>
      <c r="AD294" s="139"/>
      <c r="AE294" s="162"/>
      <c r="AF294" s="139"/>
      <c r="AG294" s="162"/>
      <c r="AH294" s="122"/>
      <c r="AI294" s="122"/>
      <c r="AJ294" s="122"/>
      <c r="AK294" s="122"/>
      <c r="AL294" s="164">
        <f t="shared" si="49"/>
        <v>0</v>
      </c>
      <c r="AM294" s="122"/>
      <c r="AN294" s="122"/>
      <c r="AO294" s="147"/>
      <c r="AP294" s="158"/>
      <c r="AQ294" s="310">
        <f t="shared" si="45"/>
        <v>0</v>
      </c>
      <c r="AR294" s="196" t="str">
        <f>IFERROR(IF(OR(AP294=338,AP294=340,AP294=341,AP294=342,AP294="342A",AP294="342B"),PorcenRet(AP294,AT294,AU294),INDEX(PORCENTAJEBUSCAR,MATCH(AP294,CódigoRET,0),4)*1),"")</f>
        <v/>
      </c>
      <c r="AS294" s="149">
        <f t="shared" si="46"/>
        <v>0</v>
      </c>
      <c r="AT294" s="148"/>
      <c r="AU294" s="149"/>
      <c r="AV294" s="191"/>
      <c r="AW294" s="183"/>
      <c r="AX294" s="162"/>
      <c r="AY294" s="150"/>
      <c r="AZ294" s="150"/>
      <c r="BA294" s="139"/>
      <c r="BB294" s="139"/>
      <c r="BC294" s="530"/>
      <c r="BD294" s="151"/>
      <c r="BE294" s="147"/>
      <c r="BF294" s="196">
        <f t="shared" si="50"/>
        <v>0</v>
      </c>
      <c r="BG294" s="149">
        <f t="shared" si="51"/>
        <v>0</v>
      </c>
      <c r="BH294" s="148"/>
      <c r="BI294" s="149"/>
      <c r="BJ294" s="123"/>
      <c r="BK294" s="123"/>
      <c r="BL294" s="123"/>
      <c r="BM294" s="122"/>
      <c r="BN294" s="152"/>
      <c r="BO294" s="201">
        <f t="shared" si="52"/>
        <v>0</v>
      </c>
      <c r="BP294" s="158"/>
      <c r="BQ294" s="159"/>
      <c r="BR294" s="196"/>
      <c r="BS294" s="149"/>
      <c r="BT294" s="148"/>
      <c r="BU294" s="149"/>
      <c r="BV294" s="160"/>
      <c r="BW294" s="161"/>
      <c r="BX294" s="196"/>
      <c r="BY294" s="149"/>
      <c r="BZ294" s="148"/>
      <c r="CA294" s="149"/>
      <c r="CB294" s="149"/>
      <c r="CC294" s="149"/>
      <c r="CD294" s="149"/>
    </row>
    <row r="295" spans="1:82" ht="18.5" x14ac:dyDescent="0.45">
      <c r="A295" s="145"/>
      <c r="B295" s="162"/>
      <c r="C295" s="122"/>
      <c r="D295" s="96" t="str">
        <f t="shared" si="47"/>
        <v/>
      </c>
      <c r="E295" s="506"/>
      <c r="F295" s="146"/>
      <c r="G295" s="146"/>
      <c r="H295" s="130"/>
      <c r="I295" s="296"/>
      <c r="J295" s="181"/>
      <c r="K295" s="217"/>
      <c r="L295" s="529"/>
      <c r="M295" s="529"/>
      <c r="N295" s="139"/>
      <c r="O295" s="308"/>
      <c r="P295" s="308"/>
      <c r="Q295" s="308"/>
      <c r="R295" s="308"/>
      <c r="S295" s="308"/>
      <c r="T295" s="308">
        <f t="shared" si="44"/>
        <v>0</v>
      </c>
      <c r="U295" s="308">
        <f t="shared" si="48"/>
        <v>0</v>
      </c>
      <c r="V295" s="308"/>
      <c r="W295" s="308"/>
      <c r="X295" s="308"/>
      <c r="Y295" s="308"/>
      <c r="Z295" s="308"/>
      <c r="AA295" s="308"/>
      <c r="AB295" s="308"/>
      <c r="AC295" s="200"/>
      <c r="AD295" s="139"/>
      <c r="AE295" s="162"/>
      <c r="AF295" s="139"/>
      <c r="AG295" s="162"/>
      <c r="AH295" s="122"/>
      <c r="AI295" s="122"/>
      <c r="AJ295" s="122"/>
      <c r="AK295" s="122"/>
      <c r="AL295" s="164">
        <f t="shared" si="49"/>
        <v>0</v>
      </c>
      <c r="AM295" s="122"/>
      <c r="AN295" s="122"/>
      <c r="AO295" s="147"/>
      <c r="AP295" s="158"/>
      <c r="AQ295" s="310">
        <f t="shared" si="45"/>
        <v>0</v>
      </c>
      <c r="AR295" s="196" t="str">
        <f>IFERROR(IF(OR(AP295=338,AP295=340,AP295=341,AP295=342,AP295="342A",AP295="342B"),PorcenRet(AP295,AT295,AU295),INDEX(PORCENTAJEBUSCAR,MATCH(AP295,CódigoRET,0),4)*1),"")</f>
        <v/>
      </c>
      <c r="AS295" s="149">
        <f t="shared" si="46"/>
        <v>0</v>
      </c>
      <c r="AT295" s="148"/>
      <c r="AU295" s="149"/>
      <c r="AV295" s="191"/>
      <c r="AW295" s="183"/>
      <c r="AX295" s="162"/>
      <c r="AY295" s="150"/>
      <c r="AZ295" s="150"/>
      <c r="BA295" s="139"/>
      <c r="BB295" s="139"/>
      <c r="BC295" s="530"/>
      <c r="BD295" s="151"/>
      <c r="BE295" s="147"/>
      <c r="BF295" s="196">
        <f t="shared" si="50"/>
        <v>0</v>
      </c>
      <c r="BG295" s="149">
        <f t="shared" si="51"/>
        <v>0</v>
      </c>
      <c r="BH295" s="148"/>
      <c r="BI295" s="149"/>
      <c r="BJ295" s="123"/>
      <c r="BK295" s="123"/>
      <c r="BL295" s="123"/>
      <c r="BM295" s="122"/>
      <c r="BN295" s="152"/>
      <c r="BO295" s="201">
        <f t="shared" si="52"/>
        <v>0</v>
      </c>
      <c r="BP295" s="158"/>
      <c r="BQ295" s="159"/>
      <c r="BR295" s="196"/>
      <c r="BS295" s="149"/>
      <c r="BT295" s="148"/>
      <c r="BU295" s="149"/>
      <c r="BV295" s="160"/>
      <c r="BW295" s="161"/>
      <c r="BX295" s="196"/>
      <c r="BY295" s="149"/>
      <c r="BZ295" s="148"/>
      <c r="CA295" s="149"/>
      <c r="CB295" s="149"/>
      <c r="CC295" s="149"/>
      <c r="CD295" s="149"/>
    </row>
    <row r="296" spans="1:82" ht="18.5" x14ac:dyDescent="0.45">
      <c r="A296" s="145"/>
      <c r="B296" s="162"/>
      <c r="C296" s="122"/>
      <c r="D296" s="96" t="str">
        <f t="shared" si="47"/>
        <v/>
      </c>
      <c r="E296" s="506"/>
      <c r="F296" s="146"/>
      <c r="G296" s="146"/>
      <c r="H296" s="130"/>
      <c r="I296" s="296"/>
      <c r="J296" s="181"/>
      <c r="K296" s="217"/>
      <c r="L296" s="529"/>
      <c r="M296" s="529"/>
      <c r="N296" s="139"/>
      <c r="O296" s="308"/>
      <c r="P296" s="308"/>
      <c r="Q296" s="308"/>
      <c r="R296" s="308"/>
      <c r="S296" s="308"/>
      <c r="T296" s="308">
        <f t="shared" si="44"/>
        <v>0</v>
      </c>
      <c r="U296" s="308">
        <f t="shared" si="48"/>
        <v>0</v>
      </c>
      <c r="V296" s="308"/>
      <c r="W296" s="308"/>
      <c r="X296" s="308"/>
      <c r="Y296" s="308"/>
      <c r="Z296" s="308"/>
      <c r="AA296" s="308"/>
      <c r="AB296" s="308"/>
      <c r="AC296" s="200"/>
      <c r="AD296" s="139"/>
      <c r="AE296" s="162"/>
      <c r="AF296" s="139"/>
      <c r="AG296" s="162"/>
      <c r="AH296" s="122"/>
      <c r="AI296" s="122"/>
      <c r="AJ296" s="122"/>
      <c r="AK296" s="122"/>
      <c r="AL296" s="164">
        <f t="shared" si="49"/>
        <v>0</v>
      </c>
      <c r="AM296" s="122"/>
      <c r="AN296" s="122"/>
      <c r="AO296" s="147"/>
      <c r="AP296" s="158"/>
      <c r="AQ296" s="310">
        <f t="shared" si="45"/>
        <v>0</v>
      </c>
      <c r="AR296" s="196" t="str">
        <f>IFERROR(IF(OR(AP296=338,AP296=340,AP296=341,AP296=342,AP296="342A",AP296="342B"),PorcenRet(AP296,AT296,AU296),INDEX(PORCENTAJEBUSCAR,MATCH(AP296,CódigoRET,0),4)*1),"")</f>
        <v/>
      </c>
      <c r="AS296" s="149">
        <f t="shared" si="46"/>
        <v>0</v>
      </c>
      <c r="AT296" s="148"/>
      <c r="AU296" s="149"/>
      <c r="AV296" s="191"/>
      <c r="AW296" s="183"/>
      <c r="AX296" s="162"/>
      <c r="AY296" s="150"/>
      <c r="AZ296" s="150"/>
      <c r="BA296" s="139"/>
      <c r="BB296" s="139"/>
      <c r="BC296" s="530"/>
      <c r="BD296" s="151"/>
      <c r="BE296" s="147"/>
      <c r="BF296" s="196">
        <f t="shared" si="50"/>
        <v>0</v>
      </c>
      <c r="BG296" s="149">
        <f t="shared" si="51"/>
        <v>0</v>
      </c>
      <c r="BH296" s="148"/>
      <c r="BI296" s="149"/>
      <c r="BJ296" s="123"/>
      <c r="BK296" s="123"/>
      <c r="BL296" s="123"/>
      <c r="BM296" s="122"/>
      <c r="BN296" s="152"/>
      <c r="BO296" s="201">
        <f t="shared" si="52"/>
        <v>0</v>
      </c>
      <c r="BP296" s="158"/>
      <c r="BQ296" s="159"/>
      <c r="BR296" s="196"/>
      <c r="BS296" s="149"/>
      <c r="BT296" s="148"/>
      <c r="BU296" s="149"/>
      <c r="BV296" s="160"/>
      <c r="BW296" s="161"/>
      <c r="BX296" s="196"/>
      <c r="BY296" s="149"/>
      <c r="BZ296" s="148"/>
      <c r="CA296" s="149"/>
      <c r="CB296" s="149"/>
      <c r="CC296" s="149"/>
      <c r="CD296" s="149"/>
    </row>
    <row r="297" spans="1:82" ht="18.5" x14ac:dyDescent="0.45">
      <c r="A297" s="145"/>
      <c r="B297" s="162"/>
      <c r="C297" s="122"/>
      <c r="D297" s="96" t="str">
        <f t="shared" si="47"/>
        <v/>
      </c>
      <c r="E297" s="506"/>
      <c r="F297" s="146"/>
      <c r="G297" s="146"/>
      <c r="H297" s="130"/>
      <c r="I297" s="296"/>
      <c r="J297" s="181"/>
      <c r="K297" s="217"/>
      <c r="L297" s="529"/>
      <c r="M297" s="529"/>
      <c r="N297" s="139"/>
      <c r="O297" s="308"/>
      <c r="P297" s="308"/>
      <c r="Q297" s="308"/>
      <c r="R297" s="308"/>
      <c r="S297" s="308"/>
      <c r="T297" s="308">
        <f t="shared" si="44"/>
        <v>0</v>
      </c>
      <c r="U297" s="308">
        <f t="shared" si="48"/>
        <v>0</v>
      </c>
      <c r="V297" s="308"/>
      <c r="W297" s="308"/>
      <c r="X297" s="308"/>
      <c r="Y297" s="308"/>
      <c r="Z297" s="308"/>
      <c r="AA297" s="308"/>
      <c r="AB297" s="308"/>
      <c r="AC297" s="200"/>
      <c r="AD297" s="139"/>
      <c r="AE297" s="162"/>
      <c r="AF297" s="139"/>
      <c r="AG297" s="162"/>
      <c r="AH297" s="122"/>
      <c r="AI297" s="122"/>
      <c r="AJ297" s="122"/>
      <c r="AK297" s="122"/>
      <c r="AL297" s="164">
        <f t="shared" si="49"/>
        <v>0</v>
      </c>
      <c r="AM297" s="122"/>
      <c r="AN297" s="122"/>
      <c r="AO297" s="147"/>
      <c r="AP297" s="158"/>
      <c r="AQ297" s="310">
        <f t="shared" si="45"/>
        <v>0</v>
      </c>
      <c r="AR297" s="196" t="str">
        <f>IFERROR(IF(OR(AP297=338,AP297=340,AP297=341,AP297=342,AP297="342A",AP297="342B"),PorcenRet(AP297,AT297,AU297),INDEX(PORCENTAJEBUSCAR,MATCH(AP297,CódigoRET,0),4)*1),"")</f>
        <v/>
      </c>
      <c r="AS297" s="149">
        <f t="shared" si="46"/>
        <v>0</v>
      </c>
      <c r="AT297" s="148"/>
      <c r="AU297" s="149"/>
      <c r="AV297" s="191"/>
      <c r="AW297" s="183"/>
      <c r="AX297" s="162"/>
      <c r="AY297" s="150"/>
      <c r="AZ297" s="150"/>
      <c r="BA297" s="139"/>
      <c r="BB297" s="139"/>
      <c r="BC297" s="530"/>
      <c r="BD297" s="151"/>
      <c r="BE297" s="147"/>
      <c r="BF297" s="196">
        <f t="shared" si="50"/>
        <v>0</v>
      </c>
      <c r="BG297" s="149">
        <f t="shared" si="51"/>
        <v>0</v>
      </c>
      <c r="BH297" s="148"/>
      <c r="BI297" s="149"/>
      <c r="BJ297" s="123"/>
      <c r="BK297" s="123"/>
      <c r="BL297" s="123"/>
      <c r="BM297" s="122"/>
      <c r="BN297" s="152"/>
      <c r="BO297" s="201">
        <f t="shared" si="52"/>
        <v>0</v>
      </c>
      <c r="BP297" s="158"/>
      <c r="BQ297" s="159"/>
      <c r="BR297" s="196"/>
      <c r="BS297" s="149"/>
      <c r="BT297" s="148"/>
      <c r="BU297" s="149"/>
      <c r="BV297" s="160"/>
      <c r="BW297" s="161"/>
      <c r="BX297" s="196"/>
      <c r="BY297" s="149"/>
      <c r="BZ297" s="148"/>
      <c r="CA297" s="149"/>
      <c r="CB297" s="149"/>
      <c r="CC297" s="149"/>
      <c r="CD297" s="149"/>
    </row>
    <row r="298" spans="1:82" ht="18.5" x14ac:dyDescent="0.45">
      <c r="A298" s="145"/>
      <c r="B298" s="162"/>
      <c r="C298" s="122"/>
      <c r="D298" s="96" t="str">
        <f t="shared" si="47"/>
        <v/>
      </c>
      <c r="E298" s="506"/>
      <c r="F298" s="146"/>
      <c r="G298" s="146"/>
      <c r="H298" s="130"/>
      <c r="I298" s="296"/>
      <c r="J298" s="181"/>
      <c r="K298" s="217"/>
      <c r="L298" s="529"/>
      <c r="M298" s="529"/>
      <c r="N298" s="139"/>
      <c r="O298" s="308"/>
      <c r="P298" s="308"/>
      <c r="Q298" s="308"/>
      <c r="R298" s="308"/>
      <c r="S298" s="308"/>
      <c r="T298" s="308">
        <f t="shared" si="44"/>
        <v>0</v>
      </c>
      <c r="U298" s="308">
        <f t="shared" si="48"/>
        <v>0</v>
      </c>
      <c r="V298" s="308"/>
      <c r="W298" s="308"/>
      <c r="X298" s="308"/>
      <c r="Y298" s="308"/>
      <c r="Z298" s="308"/>
      <c r="AA298" s="308"/>
      <c r="AB298" s="308"/>
      <c r="AC298" s="200"/>
      <c r="AD298" s="139"/>
      <c r="AE298" s="162"/>
      <c r="AF298" s="139"/>
      <c r="AG298" s="162"/>
      <c r="AH298" s="122"/>
      <c r="AI298" s="122"/>
      <c r="AJ298" s="122"/>
      <c r="AK298" s="122"/>
      <c r="AL298" s="164">
        <f t="shared" si="49"/>
        <v>0</v>
      </c>
      <c r="AM298" s="122"/>
      <c r="AN298" s="122"/>
      <c r="AO298" s="147"/>
      <c r="AP298" s="158"/>
      <c r="AQ298" s="310">
        <f t="shared" si="45"/>
        <v>0</v>
      </c>
      <c r="AR298" s="196" t="str">
        <f>IFERROR(IF(OR(AP298=338,AP298=340,AP298=341,AP298=342,AP298="342A",AP298="342B"),PorcenRet(AP298,AT298,AU298),INDEX(PORCENTAJEBUSCAR,MATCH(AP298,CódigoRET,0),4)*1),"")</f>
        <v/>
      </c>
      <c r="AS298" s="149">
        <f t="shared" si="46"/>
        <v>0</v>
      </c>
      <c r="AT298" s="148"/>
      <c r="AU298" s="149"/>
      <c r="AV298" s="191"/>
      <c r="AW298" s="183"/>
      <c r="AX298" s="162"/>
      <c r="AY298" s="150"/>
      <c r="AZ298" s="150"/>
      <c r="BA298" s="139"/>
      <c r="BB298" s="139"/>
      <c r="BC298" s="530"/>
      <c r="BD298" s="151"/>
      <c r="BE298" s="147"/>
      <c r="BF298" s="196">
        <f t="shared" si="50"/>
        <v>0</v>
      </c>
      <c r="BG298" s="149">
        <f t="shared" si="51"/>
        <v>0</v>
      </c>
      <c r="BH298" s="148"/>
      <c r="BI298" s="149"/>
      <c r="BJ298" s="123"/>
      <c r="BK298" s="123"/>
      <c r="BL298" s="123"/>
      <c r="BM298" s="122"/>
      <c r="BN298" s="152"/>
      <c r="BO298" s="201">
        <f t="shared" si="52"/>
        <v>0</v>
      </c>
      <c r="BP298" s="158"/>
      <c r="BQ298" s="159"/>
      <c r="BR298" s="196"/>
      <c r="BS298" s="149"/>
      <c r="BT298" s="148"/>
      <c r="BU298" s="149"/>
      <c r="BV298" s="160"/>
      <c r="BW298" s="161"/>
      <c r="BX298" s="196"/>
      <c r="BY298" s="149"/>
      <c r="BZ298" s="148"/>
      <c r="CA298" s="149"/>
      <c r="CB298" s="149"/>
      <c r="CC298" s="149"/>
      <c r="CD298" s="149"/>
    </row>
    <row r="299" spans="1:82" ht="18.5" x14ac:dyDescent="0.45">
      <c r="A299" s="145"/>
      <c r="B299" s="162"/>
      <c r="C299" s="122"/>
      <c r="D299" s="96" t="str">
        <f t="shared" si="47"/>
        <v/>
      </c>
      <c r="E299" s="506"/>
      <c r="F299" s="146"/>
      <c r="G299" s="146"/>
      <c r="H299" s="130"/>
      <c r="I299" s="296"/>
      <c r="J299" s="181"/>
      <c r="K299" s="217"/>
      <c r="L299" s="529"/>
      <c r="M299" s="529"/>
      <c r="N299" s="139"/>
      <c r="O299" s="308"/>
      <c r="P299" s="308"/>
      <c r="Q299" s="308"/>
      <c r="R299" s="308"/>
      <c r="S299" s="308"/>
      <c r="T299" s="308">
        <f t="shared" si="44"/>
        <v>0</v>
      </c>
      <c r="U299" s="308">
        <f t="shared" si="48"/>
        <v>0</v>
      </c>
      <c r="V299" s="308"/>
      <c r="W299" s="308"/>
      <c r="X299" s="308"/>
      <c r="Y299" s="308"/>
      <c r="Z299" s="308"/>
      <c r="AA299" s="308"/>
      <c r="AB299" s="308"/>
      <c r="AC299" s="200"/>
      <c r="AD299" s="139"/>
      <c r="AE299" s="162"/>
      <c r="AF299" s="139"/>
      <c r="AG299" s="162"/>
      <c r="AH299" s="122"/>
      <c r="AI299" s="122"/>
      <c r="AJ299" s="122"/>
      <c r="AK299" s="122"/>
      <c r="AL299" s="164">
        <f t="shared" si="49"/>
        <v>0</v>
      </c>
      <c r="AM299" s="122"/>
      <c r="AN299" s="122"/>
      <c r="AO299" s="147"/>
      <c r="AP299" s="158"/>
      <c r="AQ299" s="310">
        <f t="shared" si="45"/>
        <v>0</v>
      </c>
      <c r="AR299" s="196" t="str">
        <f>IFERROR(IF(OR(AP299=338,AP299=340,AP299=341,AP299=342,AP299="342A",AP299="342B"),PorcenRet(AP299,AT299,AU299),INDEX(PORCENTAJEBUSCAR,MATCH(AP299,CódigoRET,0),4)*1),"")</f>
        <v/>
      </c>
      <c r="AS299" s="149">
        <f t="shared" si="46"/>
        <v>0</v>
      </c>
      <c r="AT299" s="148"/>
      <c r="AU299" s="149"/>
      <c r="AV299" s="191"/>
      <c r="AW299" s="183"/>
      <c r="AX299" s="162"/>
      <c r="AY299" s="150"/>
      <c r="AZ299" s="150"/>
      <c r="BA299" s="139"/>
      <c r="BB299" s="139"/>
      <c r="BC299" s="530"/>
      <c r="BD299" s="151"/>
      <c r="BE299" s="147"/>
      <c r="BF299" s="196">
        <f t="shared" si="50"/>
        <v>0</v>
      </c>
      <c r="BG299" s="149">
        <f t="shared" si="51"/>
        <v>0</v>
      </c>
      <c r="BH299" s="148"/>
      <c r="BI299" s="149"/>
      <c r="BJ299" s="123"/>
      <c r="BK299" s="123"/>
      <c r="BL299" s="123"/>
      <c r="BM299" s="122"/>
      <c r="BN299" s="152"/>
      <c r="BO299" s="201">
        <f t="shared" si="52"/>
        <v>0</v>
      </c>
      <c r="BP299" s="158"/>
      <c r="BQ299" s="159"/>
      <c r="BR299" s="196"/>
      <c r="BS299" s="149"/>
      <c r="BT299" s="148"/>
      <c r="BU299" s="149"/>
      <c r="BV299" s="160"/>
      <c r="BW299" s="161"/>
      <c r="BX299" s="196"/>
      <c r="BY299" s="149"/>
      <c r="BZ299" s="148"/>
      <c r="CA299" s="149"/>
      <c r="CB299" s="149"/>
      <c r="CC299" s="149"/>
      <c r="CD299" s="149"/>
    </row>
    <row r="300" spans="1:82" ht="18.5" x14ac:dyDescent="0.45">
      <c r="A300" s="145"/>
      <c r="B300" s="162"/>
      <c r="C300" s="122"/>
      <c r="D300" s="96" t="str">
        <f t="shared" si="47"/>
        <v/>
      </c>
      <c r="E300" s="506"/>
      <c r="F300" s="146"/>
      <c r="G300" s="146"/>
      <c r="H300" s="130"/>
      <c r="I300" s="296"/>
      <c r="J300" s="181"/>
      <c r="K300" s="217"/>
      <c r="L300" s="529"/>
      <c r="M300" s="529"/>
      <c r="N300" s="139"/>
      <c r="O300" s="308"/>
      <c r="P300" s="308"/>
      <c r="Q300" s="308"/>
      <c r="R300" s="308"/>
      <c r="S300" s="308"/>
      <c r="T300" s="308">
        <f t="shared" si="44"/>
        <v>0</v>
      </c>
      <c r="U300" s="308">
        <f t="shared" si="48"/>
        <v>0</v>
      </c>
      <c r="V300" s="308"/>
      <c r="W300" s="308"/>
      <c r="X300" s="308"/>
      <c r="Y300" s="308"/>
      <c r="Z300" s="308"/>
      <c r="AA300" s="308"/>
      <c r="AB300" s="308"/>
      <c r="AC300" s="200"/>
      <c r="AD300" s="139"/>
      <c r="AE300" s="162"/>
      <c r="AF300" s="139"/>
      <c r="AG300" s="162"/>
      <c r="AH300" s="122"/>
      <c r="AI300" s="122"/>
      <c r="AJ300" s="122"/>
      <c r="AK300" s="122"/>
      <c r="AL300" s="164">
        <f t="shared" si="49"/>
        <v>0</v>
      </c>
      <c r="AM300" s="122"/>
      <c r="AN300" s="122"/>
      <c r="AO300" s="147"/>
      <c r="AP300" s="158"/>
      <c r="AQ300" s="310">
        <f t="shared" si="45"/>
        <v>0</v>
      </c>
      <c r="AR300" s="196" t="str">
        <f>IFERROR(IF(OR(AP300=338,AP300=340,AP300=341,AP300=342,AP300="342A",AP300="342B"),PorcenRet(AP300,AT300,AU300),INDEX(PORCENTAJEBUSCAR,MATCH(AP300,CódigoRET,0),4)*1),"")</f>
        <v/>
      </c>
      <c r="AS300" s="149">
        <f t="shared" si="46"/>
        <v>0</v>
      </c>
      <c r="AT300" s="148"/>
      <c r="AU300" s="149"/>
      <c r="AV300" s="191"/>
      <c r="AW300" s="183"/>
      <c r="AX300" s="162"/>
      <c r="AY300" s="150"/>
      <c r="AZ300" s="150"/>
      <c r="BA300" s="139"/>
      <c r="BB300" s="139"/>
      <c r="BC300" s="530"/>
      <c r="BD300" s="151"/>
      <c r="BE300" s="147"/>
      <c r="BF300" s="196">
        <f t="shared" si="50"/>
        <v>0</v>
      </c>
      <c r="BG300" s="149">
        <f t="shared" si="51"/>
        <v>0</v>
      </c>
      <c r="BH300" s="148"/>
      <c r="BI300" s="149"/>
      <c r="BJ300" s="123"/>
      <c r="BK300" s="123"/>
      <c r="BL300" s="123"/>
      <c r="BM300" s="122"/>
      <c r="BN300" s="152"/>
      <c r="BO300" s="201">
        <f t="shared" si="52"/>
        <v>0</v>
      </c>
      <c r="BP300" s="158"/>
      <c r="BQ300" s="159"/>
      <c r="BR300" s="196"/>
      <c r="BS300" s="149"/>
      <c r="BT300" s="148"/>
      <c r="BU300" s="149"/>
      <c r="BV300" s="160"/>
      <c r="BW300" s="161"/>
      <c r="BX300" s="196"/>
      <c r="BY300" s="149"/>
      <c r="BZ300" s="148"/>
      <c r="CA300" s="149"/>
      <c r="CB300" s="149"/>
      <c r="CC300" s="149"/>
      <c r="CD300" s="149"/>
    </row>
    <row r="301" spans="1:82" ht="18.5" x14ac:dyDescent="0.45">
      <c r="A301" s="145"/>
      <c r="B301" s="162"/>
      <c r="C301" s="122"/>
      <c r="D301" s="96" t="str">
        <f t="shared" si="47"/>
        <v/>
      </c>
      <c r="E301" s="506"/>
      <c r="F301" s="146"/>
      <c r="G301" s="146"/>
      <c r="H301" s="130"/>
      <c r="I301" s="296"/>
      <c r="J301" s="181"/>
      <c r="K301" s="217"/>
      <c r="L301" s="529"/>
      <c r="M301" s="529"/>
      <c r="N301" s="139"/>
      <c r="O301" s="308"/>
      <c r="P301" s="308"/>
      <c r="Q301" s="308"/>
      <c r="R301" s="308"/>
      <c r="S301" s="308"/>
      <c r="T301" s="308">
        <f t="shared" si="44"/>
        <v>0</v>
      </c>
      <c r="U301" s="308">
        <f t="shared" si="48"/>
        <v>0</v>
      </c>
      <c r="V301" s="308"/>
      <c r="W301" s="308"/>
      <c r="X301" s="308"/>
      <c r="Y301" s="308"/>
      <c r="Z301" s="308"/>
      <c r="AA301" s="308"/>
      <c r="AB301" s="308"/>
      <c r="AC301" s="200"/>
      <c r="AD301" s="139"/>
      <c r="AE301" s="162"/>
      <c r="AF301" s="139"/>
      <c r="AG301" s="162"/>
      <c r="AH301" s="122"/>
      <c r="AI301" s="122"/>
      <c r="AJ301" s="122"/>
      <c r="AK301" s="122"/>
      <c r="AL301" s="164">
        <f t="shared" si="49"/>
        <v>0</v>
      </c>
      <c r="AM301" s="122"/>
      <c r="AN301" s="122"/>
      <c r="AO301" s="147"/>
      <c r="AP301" s="158"/>
      <c r="AQ301" s="310">
        <f t="shared" si="45"/>
        <v>0</v>
      </c>
      <c r="AR301" s="196" t="str">
        <f>IFERROR(IF(OR(AP301=338,AP301=340,AP301=341,AP301=342,AP301="342A",AP301="342B"),PorcenRet(AP301,AT301,AU301),INDEX(PORCENTAJEBUSCAR,MATCH(AP301,CódigoRET,0),4)*1),"")</f>
        <v/>
      </c>
      <c r="AS301" s="149">
        <f t="shared" si="46"/>
        <v>0</v>
      </c>
      <c r="AT301" s="148"/>
      <c r="AU301" s="149"/>
      <c r="AV301" s="191"/>
      <c r="AW301" s="183"/>
      <c r="AX301" s="162"/>
      <c r="AY301" s="150"/>
      <c r="AZ301" s="150"/>
      <c r="BA301" s="139"/>
      <c r="BB301" s="139"/>
      <c r="BC301" s="530"/>
      <c r="BD301" s="151"/>
      <c r="BE301" s="147"/>
      <c r="BF301" s="196">
        <f t="shared" si="50"/>
        <v>0</v>
      </c>
      <c r="BG301" s="149">
        <f t="shared" si="51"/>
        <v>0</v>
      </c>
      <c r="BH301" s="148"/>
      <c r="BI301" s="149"/>
      <c r="BJ301" s="123"/>
      <c r="BK301" s="123"/>
      <c r="BL301" s="123"/>
      <c r="BM301" s="122"/>
      <c r="BN301" s="152"/>
      <c r="BO301" s="201">
        <f t="shared" si="52"/>
        <v>0</v>
      </c>
      <c r="BP301" s="158"/>
      <c r="BQ301" s="159"/>
      <c r="BR301" s="196"/>
      <c r="BS301" s="149"/>
      <c r="BT301" s="148"/>
      <c r="BU301" s="149"/>
      <c r="BV301" s="160"/>
      <c r="BW301" s="161"/>
      <c r="BX301" s="196"/>
      <c r="BY301" s="149"/>
      <c r="BZ301" s="148"/>
      <c r="CA301" s="149"/>
      <c r="CB301" s="149"/>
      <c r="CC301" s="149"/>
      <c r="CD301" s="149"/>
    </row>
    <row r="302" spans="1:82" ht="18.5" x14ac:dyDescent="0.45">
      <c r="A302" s="145"/>
      <c r="B302" s="162"/>
      <c r="C302" s="122"/>
      <c r="D302" s="96" t="str">
        <f t="shared" si="47"/>
        <v/>
      </c>
      <c r="E302" s="506"/>
      <c r="F302" s="146"/>
      <c r="G302" s="146"/>
      <c r="H302" s="130"/>
      <c r="I302" s="296"/>
      <c r="J302" s="181"/>
      <c r="K302" s="217"/>
      <c r="L302" s="529"/>
      <c r="M302" s="529"/>
      <c r="N302" s="139"/>
      <c r="O302" s="308"/>
      <c r="P302" s="308"/>
      <c r="Q302" s="308"/>
      <c r="R302" s="308"/>
      <c r="S302" s="308"/>
      <c r="T302" s="308">
        <f t="shared" si="44"/>
        <v>0</v>
      </c>
      <c r="U302" s="308">
        <f t="shared" si="48"/>
        <v>0</v>
      </c>
      <c r="V302" s="308"/>
      <c r="W302" s="308"/>
      <c r="X302" s="308"/>
      <c r="Y302" s="308"/>
      <c r="Z302" s="308"/>
      <c r="AA302" s="308"/>
      <c r="AB302" s="308"/>
      <c r="AC302" s="200"/>
      <c r="AD302" s="139"/>
      <c r="AE302" s="162"/>
      <c r="AF302" s="139"/>
      <c r="AG302" s="162"/>
      <c r="AH302" s="122"/>
      <c r="AI302" s="122"/>
      <c r="AJ302" s="122"/>
      <c r="AK302" s="122"/>
      <c r="AL302" s="164">
        <f t="shared" si="49"/>
        <v>0</v>
      </c>
      <c r="AM302" s="122"/>
      <c r="AN302" s="122"/>
      <c r="AO302" s="147"/>
      <c r="AP302" s="158"/>
      <c r="AQ302" s="310">
        <f t="shared" si="45"/>
        <v>0</v>
      </c>
      <c r="AR302" s="196" t="str">
        <f>IFERROR(IF(OR(AP302=338,AP302=340,AP302=341,AP302=342,AP302="342A",AP302="342B"),PorcenRet(AP302,AT302,AU302),INDEX(PORCENTAJEBUSCAR,MATCH(AP302,CódigoRET,0),4)*1),"")</f>
        <v/>
      </c>
      <c r="AS302" s="149">
        <f t="shared" si="46"/>
        <v>0</v>
      </c>
      <c r="AT302" s="148"/>
      <c r="AU302" s="149"/>
      <c r="AV302" s="191"/>
      <c r="AW302" s="183"/>
      <c r="AX302" s="162"/>
      <c r="AY302" s="150"/>
      <c r="AZ302" s="150"/>
      <c r="BA302" s="139"/>
      <c r="BB302" s="139"/>
      <c r="BC302" s="530"/>
      <c r="BD302" s="151"/>
      <c r="BE302" s="147"/>
      <c r="BF302" s="196">
        <f t="shared" si="50"/>
        <v>0</v>
      </c>
      <c r="BG302" s="149">
        <f t="shared" si="51"/>
        <v>0</v>
      </c>
      <c r="BH302" s="148"/>
      <c r="BI302" s="149"/>
      <c r="BJ302" s="123"/>
      <c r="BK302" s="123"/>
      <c r="BL302" s="123"/>
      <c r="BM302" s="122"/>
      <c r="BN302" s="152"/>
      <c r="BO302" s="201">
        <f t="shared" si="52"/>
        <v>0</v>
      </c>
      <c r="BP302" s="158"/>
      <c r="BQ302" s="159"/>
      <c r="BR302" s="196"/>
      <c r="BS302" s="149"/>
      <c r="BT302" s="148"/>
      <c r="BU302" s="149"/>
      <c r="BV302" s="160"/>
      <c r="BW302" s="161"/>
      <c r="BX302" s="196"/>
      <c r="BY302" s="149"/>
      <c r="BZ302" s="148"/>
      <c r="CA302" s="149"/>
      <c r="CB302" s="149"/>
      <c r="CC302" s="149"/>
      <c r="CD302" s="149"/>
    </row>
    <row r="303" spans="1:82" ht="18.5" x14ac:dyDescent="0.45">
      <c r="A303" s="145"/>
      <c r="B303" s="162"/>
      <c r="C303" s="122"/>
      <c r="D303" s="96" t="str">
        <f t="shared" si="47"/>
        <v/>
      </c>
      <c r="E303" s="506"/>
      <c r="F303" s="146"/>
      <c r="G303" s="146"/>
      <c r="H303" s="130"/>
      <c r="I303" s="296"/>
      <c r="J303" s="181"/>
      <c r="K303" s="217"/>
      <c r="L303" s="529"/>
      <c r="M303" s="529"/>
      <c r="N303" s="139"/>
      <c r="O303" s="308"/>
      <c r="P303" s="308"/>
      <c r="Q303" s="308"/>
      <c r="R303" s="308"/>
      <c r="S303" s="308"/>
      <c r="T303" s="308">
        <f t="shared" si="44"/>
        <v>0</v>
      </c>
      <c r="U303" s="308">
        <f t="shared" si="48"/>
        <v>0</v>
      </c>
      <c r="V303" s="308"/>
      <c r="W303" s="308"/>
      <c r="X303" s="308"/>
      <c r="Y303" s="308"/>
      <c r="Z303" s="308"/>
      <c r="AA303" s="308"/>
      <c r="AB303" s="308"/>
      <c r="AC303" s="200"/>
      <c r="AD303" s="139"/>
      <c r="AE303" s="162"/>
      <c r="AF303" s="139"/>
      <c r="AG303" s="162"/>
      <c r="AH303" s="122"/>
      <c r="AI303" s="122"/>
      <c r="AJ303" s="122"/>
      <c r="AK303" s="122"/>
      <c r="AL303" s="164">
        <f t="shared" si="49"/>
        <v>0</v>
      </c>
      <c r="AM303" s="122"/>
      <c r="AN303" s="122"/>
      <c r="AO303" s="147"/>
      <c r="AP303" s="158"/>
      <c r="AQ303" s="310">
        <f t="shared" si="45"/>
        <v>0</v>
      </c>
      <c r="AR303" s="196" t="str">
        <f>IFERROR(IF(OR(AP303=338,AP303=340,AP303=341,AP303=342,AP303="342A",AP303="342B"),PorcenRet(AP303,AT303,AU303),INDEX(PORCENTAJEBUSCAR,MATCH(AP303,CódigoRET,0),4)*1),"")</f>
        <v/>
      </c>
      <c r="AS303" s="149">
        <f t="shared" si="46"/>
        <v>0</v>
      </c>
      <c r="AT303" s="148"/>
      <c r="AU303" s="149"/>
      <c r="AV303" s="191"/>
      <c r="AW303" s="183"/>
      <c r="AX303" s="162"/>
      <c r="AY303" s="150"/>
      <c r="AZ303" s="150"/>
      <c r="BA303" s="139"/>
      <c r="BB303" s="139"/>
      <c r="BC303" s="530"/>
      <c r="BD303" s="151"/>
      <c r="BE303" s="147"/>
      <c r="BF303" s="196">
        <f t="shared" si="50"/>
        <v>0</v>
      </c>
      <c r="BG303" s="149">
        <f t="shared" si="51"/>
        <v>0</v>
      </c>
      <c r="BH303" s="148"/>
      <c r="BI303" s="149"/>
      <c r="BJ303" s="123"/>
      <c r="BK303" s="123"/>
      <c r="BL303" s="123"/>
      <c r="BM303" s="122"/>
      <c r="BN303" s="152"/>
      <c r="BO303" s="201">
        <f t="shared" si="52"/>
        <v>0</v>
      </c>
      <c r="BP303" s="158"/>
      <c r="BQ303" s="159"/>
      <c r="BR303" s="196"/>
      <c r="BS303" s="149"/>
      <c r="BT303" s="148"/>
      <c r="BU303" s="149"/>
      <c r="BV303" s="160"/>
      <c r="BW303" s="161"/>
      <c r="BX303" s="196"/>
      <c r="BY303" s="149"/>
      <c r="BZ303" s="148"/>
      <c r="CA303" s="149"/>
      <c r="CB303" s="149"/>
      <c r="CC303" s="149"/>
      <c r="CD303" s="149"/>
    </row>
    <row r="304" spans="1:82" ht="18.5" x14ac:dyDescent="0.45">
      <c r="A304" s="145"/>
      <c r="B304" s="162"/>
      <c r="C304" s="122"/>
      <c r="D304" s="96" t="str">
        <f t="shared" si="47"/>
        <v/>
      </c>
      <c r="E304" s="506"/>
      <c r="F304" s="146"/>
      <c r="G304" s="146"/>
      <c r="H304" s="130"/>
      <c r="I304" s="296"/>
      <c r="J304" s="181"/>
      <c r="K304" s="217"/>
      <c r="L304" s="529"/>
      <c r="M304" s="529"/>
      <c r="N304" s="139"/>
      <c r="O304" s="308"/>
      <c r="P304" s="308"/>
      <c r="Q304" s="308"/>
      <c r="R304" s="308"/>
      <c r="S304" s="308"/>
      <c r="T304" s="308">
        <f t="shared" si="44"/>
        <v>0</v>
      </c>
      <c r="U304" s="308">
        <f t="shared" si="48"/>
        <v>0</v>
      </c>
      <c r="V304" s="308"/>
      <c r="W304" s="308"/>
      <c r="X304" s="308"/>
      <c r="Y304" s="308"/>
      <c r="Z304" s="308"/>
      <c r="AA304" s="308"/>
      <c r="AB304" s="308"/>
      <c r="AC304" s="200"/>
      <c r="AD304" s="139"/>
      <c r="AE304" s="162"/>
      <c r="AF304" s="139"/>
      <c r="AG304" s="162"/>
      <c r="AH304" s="122"/>
      <c r="AI304" s="122"/>
      <c r="AJ304" s="122"/>
      <c r="AK304" s="122"/>
      <c r="AL304" s="164">
        <f t="shared" si="49"/>
        <v>0</v>
      </c>
      <c r="AM304" s="122"/>
      <c r="AN304" s="122"/>
      <c r="AO304" s="147"/>
      <c r="AP304" s="158"/>
      <c r="AQ304" s="310">
        <f t="shared" si="45"/>
        <v>0</v>
      </c>
      <c r="AR304" s="196" t="str">
        <f>IFERROR(IF(OR(AP304=338,AP304=340,AP304=341,AP304=342,AP304="342A",AP304="342B"),PorcenRet(AP304,AT304,AU304),INDEX(PORCENTAJEBUSCAR,MATCH(AP304,CódigoRET,0),4)*1),"")</f>
        <v/>
      </c>
      <c r="AS304" s="149">
        <f t="shared" si="46"/>
        <v>0</v>
      </c>
      <c r="AT304" s="148"/>
      <c r="AU304" s="149"/>
      <c r="AV304" s="191"/>
      <c r="AW304" s="183"/>
      <c r="AX304" s="162"/>
      <c r="AY304" s="150"/>
      <c r="AZ304" s="150"/>
      <c r="BA304" s="139"/>
      <c r="BB304" s="139"/>
      <c r="BC304" s="530"/>
      <c r="BD304" s="151"/>
      <c r="BE304" s="147"/>
      <c r="BF304" s="196">
        <f t="shared" si="50"/>
        <v>0</v>
      </c>
      <c r="BG304" s="149">
        <f t="shared" si="51"/>
        <v>0</v>
      </c>
      <c r="BH304" s="148"/>
      <c r="BI304" s="149"/>
      <c r="BJ304" s="123"/>
      <c r="BK304" s="123"/>
      <c r="BL304" s="123"/>
      <c r="BM304" s="122"/>
      <c r="BN304" s="152"/>
      <c r="BO304" s="201">
        <f t="shared" si="52"/>
        <v>0</v>
      </c>
      <c r="BP304" s="158"/>
      <c r="BQ304" s="159"/>
      <c r="BR304" s="196"/>
      <c r="BS304" s="149"/>
      <c r="BT304" s="148"/>
      <c r="BU304" s="149"/>
      <c r="BV304" s="160"/>
      <c r="BW304" s="161"/>
      <c r="BX304" s="196"/>
      <c r="BY304" s="149"/>
      <c r="BZ304" s="148"/>
      <c r="CA304" s="149"/>
      <c r="CB304" s="149"/>
      <c r="CC304" s="149"/>
      <c r="CD304" s="149"/>
    </row>
    <row r="305" spans="1:82" ht="18.5" x14ac:dyDescent="0.45">
      <c r="A305" s="145"/>
      <c r="B305" s="162"/>
      <c r="C305" s="122"/>
      <c r="D305" s="96" t="str">
        <f t="shared" si="47"/>
        <v/>
      </c>
      <c r="E305" s="506"/>
      <c r="F305" s="146"/>
      <c r="G305" s="146"/>
      <c r="H305" s="130"/>
      <c r="I305" s="296"/>
      <c r="J305" s="181"/>
      <c r="K305" s="217"/>
      <c r="L305" s="529"/>
      <c r="M305" s="529"/>
      <c r="N305" s="139"/>
      <c r="O305" s="308"/>
      <c r="P305" s="308"/>
      <c r="Q305" s="308"/>
      <c r="R305" s="308"/>
      <c r="S305" s="308"/>
      <c r="T305" s="308">
        <f t="shared" si="44"/>
        <v>0</v>
      </c>
      <c r="U305" s="308">
        <f t="shared" si="48"/>
        <v>0</v>
      </c>
      <c r="V305" s="308"/>
      <c r="W305" s="308"/>
      <c r="X305" s="308"/>
      <c r="Y305" s="308"/>
      <c r="Z305" s="308"/>
      <c r="AA305" s="308"/>
      <c r="AB305" s="308"/>
      <c r="AC305" s="200"/>
      <c r="AD305" s="139"/>
      <c r="AE305" s="162"/>
      <c r="AF305" s="139"/>
      <c r="AG305" s="162"/>
      <c r="AH305" s="122"/>
      <c r="AI305" s="122"/>
      <c r="AJ305" s="122"/>
      <c r="AK305" s="122"/>
      <c r="AL305" s="164">
        <f t="shared" si="49"/>
        <v>0</v>
      </c>
      <c r="AM305" s="122"/>
      <c r="AN305" s="122"/>
      <c r="AO305" s="147"/>
      <c r="AP305" s="158"/>
      <c r="AQ305" s="310">
        <f t="shared" si="45"/>
        <v>0</v>
      </c>
      <c r="AR305" s="196" t="str">
        <f>IFERROR(IF(OR(AP305=338,AP305=340,AP305=341,AP305=342,AP305="342A",AP305="342B"),PorcenRet(AP305,AT305,AU305),INDEX(PORCENTAJEBUSCAR,MATCH(AP305,CódigoRET,0),4)*1),"")</f>
        <v/>
      </c>
      <c r="AS305" s="149">
        <f t="shared" si="46"/>
        <v>0</v>
      </c>
      <c r="AT305" s="148"/>
      <c r="AU305" s="149"/>
      <c r="AV305" s="191"/>
      <c r="AW305" s="183"/>
      <c r="AX305" s="162"/>
      <c r="AY305" s="150"/>
      <c r="AZ305" s="150"/>
      <c r="BA305" s="139"/>
      <c r="BB305" s="139"/>
      <c r="BC305" s="530"/>
      <c r="BD305" s="151"/>
      <c r="BE305" s="147"/>
      <c r="BF305" s="196">
        <f t="shared" si="50"/>
        <v>0</v>
      </c>
      <c r="BG305" s="149">
        <f t="shared" si="51"/>
        <v>0</v>
      </c>
      <c r="BH305" s="148"/>
      <c r="BI305" s="149"/>
      <c r="BJ305" s="123"/>
      <c r="BK305" s="123"/>
      <c r="BL305" s="123"/>
      <c r="BM305" s="122"/>
      <c r="BN305" s="152"/>
      <c r="BO305" s="201">
        <f t="shared" si="52"/>
        <v>0</v>
      </c>
      <c r="BP305" s="158"/>
      <c r="BQ305" s="159"/>
      <c r="BR305" s="196"/>
      <c r="BS305" s="149"/>
      <c r="BT305" s="148"/>
      <c r="BU305" s="149"/>
      <c r="BV305" s="160"/>
      <c r="BW305" s="161"/>
      <c r="BX305" s="196"/>
      <c r="BY305" s="149"/>
      <c r="BZ305" s="148"/>
      <c r="CA305" s="149"/>
      <c r="CB305" s="149"/>
      <c r="CC305" s="149"/>
      <c r="CD305" s="149"/>
    </row>
    <row r="306" spans="1:82" ht="18.5" x14ac:dyDescent="0.45">
      <c r="A306" s="145"/>
      <c r="B306" s="162"/>
      <c r="C306" s="122"/>
      <c r="D306" s="96" t="str">
        <f t="shared" si="47"/>
        <v/>
      </c>
      <c r="E306" s="506"/>
      <c r="F306" s="146"/>
      <c r="G306" s="146"/>
      <c r="H306" s="130"/>
      <c r="I306" s="296"/>
      <c r="J306" s="181"/>
      <c r="K306" s="217"/>
      <c r="L306" s="529"/>
      <c r="M306" s="529"/>
      <c r="N306" s="139"/>
      <c r="O306" s="308"/>
      <c r="P306" s="308"/>
      <c r="Q306" s="308"/>
      <c r="R306" s="308"/>
      <c r="S306" s="308"/>
      <c r="T306" s="308">
        <f t="shared" si="44"/>
        <v>0</v>
      </c>
      <c r="U306" s="308">
        <f t="shared" si="48"/>
        <v>0</v>
      </c>
      <c r="V306" s="308"/>
      <c r="W306" s="308"/>
      <c r="X306" s="308"/>
      <c r="Y306" s="308"/>
      <c r="Z306" s="308"/>
      <c r="AA306" s="308"/>
      <c r="AB306" s="308"/>
      <c r="AC306" s="200"/>
      <c r="AD306" s="139"/>
      <c r="AE306" s="162"/>
      <c r="AF306" s="139"/>
      <c r="AG306" s="162"/>
      <c r="AH306" s="122"/>
      <c r="AI306" s="122"/>
      <c r="AJ306" s="122"/>
      <c r="AK306" s="122"/>
      <c r="AL306" s="164">
        <f t="shared" si="49"/>
        <v>0</v>
      </c>
      <c r="AM306" s="122"/>
      <c r="AN306" s="122"/>
      <c r="AO306" s="147"/>
      <c r="AP306" s="158"/>
      <c r="AQ306" s="310">
        <f t="shared" si="45"/>
        <v>0</v>
      </c>
      <c r="AR306" s="196" t="str">
        <f>IFERROR(IF(OR(AP306=338,AP306=340,AP306=341,AP306=342,AP306="342A",AP306="342B"),PorcenRet(AP306,AT306,AU306),INDEX(PORCENTAJEBUSCAR,MATCH(AP306,CódigoRET,0),4)*1),"")</f>
        <v/>
      </c>
      <c r="AS306" s="149">
        <f t="shared" si="46"/>
        <v>0</v>
      </c>
      <c r="AT306" s="148"/>
      <c r="AU306" s="149"/>
      <c r="AV306" s="191"/>
      <c r="AW306" s="183"/>
      <c r="AX306" s="162"/>
      <c r="AY306" s="150"/>
      <c r="AZ306" s="150"/>
      <c r="BA306" s="139"/>
      <c r="BB306" s="139"/>
      <c r="BC306" s="530"/>
      <c r="BD306" s="151"/>
      <c r="BE306" s="147"/>
      <c r="BF306" s="196">
        <f t="shared" si="50"/>
        <v>0</v>
      </c>
      <c r="BG306" s="149">
        <f t="shared" si="51"/>
        <v>0</v>
      </c>
      <c r="BH306" s="148"/>
      <c r="BI306" s="149"/>
      <c r="BJ306" s="123"/>
      <c r="BK306" s="123"/>
      <c r="BL306" s="123"/>
      <c r="BM306" s="122"/>
      <c r="BN306" s="152"/>
      <c r="BO306" s="201">
        <f t="shared" si="52"/>
        <v>0</v>
      </c>
      <c r="BP306" s="158"/>
      <c r="BQ306" s="159"/>
      <c r="BR306" s="196"/>
      <c r="BS306" s="149"/>
      <c r="BT306" s="148"/>
      <c r="BU306" s="149"/>
      <c r="BV306" s="160"/>
      <c r="BW306" s="161"/>
      <c r="BX306" s="196"/>
      <c r="BY306" s="149"/>
      <c r="BZ306" s="148"/>
      <c r="CA306" s="149"/>
      <c r="CB306" s="149"/>
      <c r="CC306" s="149"/>
      <c r="CD306" s="149"/>
    </row>
    <row r="307" spans="1:82" ht="18.5" x14ac:dyDescent="0.45">
      <c r="A307" s="145"/>
      <c r="B307" s="162"/>
      <c r="C307" s="122"/>
      <c r="D307" s="96" t="str">
        <f t="shared" si="47"/>
        <v/>
      </c>
      <c r="E307" s="506"/>
      <c r="F307" s="146"/>
      <c r="G307" s="146"/>
      <c r="H307" s="130"/>
      <c r="I307" s="296"/>
      <c r="J307" s="181"/>
      <c r="K307" s="217"/>
      <c r="L307" s="529"/>
      <c r="M307" s="529"/>
      <c r="N307" s="139"/>
      <c r="O307" s="308"/>
      <c r="P307" s="308"/>
      <c r="Q307" s="308"/>
      <c r="R307" s="308"/>
      <c r="S307" s="308"/>
      <c r="T307" s="308">
        <f t="shared" si="44"/>
        <v>0</v>
      </c>
      <c r="U307" s="308">
        <f t="shared" si="48"/>
        <v>0</v>
      </c>
      <c r="V307" s="308"/>
      <c r="W307" s="308"/>
      <c r="X307" s="308"/>
      <c r="Y307" s="308"/>
      <c r="Z307" s="308"/>
      <c r="AA307" s="308"/>
      <c r="AB307" s="308"/>
      <c r="AC307" s="200"/>
      <c r="AD307" s="139"/>
      <c r="AE307" s="162"/>
      <c r="AF307" s="139"/>
      <c r="AG307" s="162"/>
      <c r="AH307" s="122"/>
      <c r="AI307" s="122"/>
      <c r="AJ307" s="122"/>
      <c r="AK307" s="122"/>
      <c r="AL307" s="164">
        <f t="shared" si="49"/>
        <v>0</v>
      </c>
      <c r="AM307" s="122"/>
      <c r="AN307" s="122"/>
      <c r="AO307" s="147"/>
      <c r="AP307" s="158"/>
      <c r="AQ307" s="310">
        <f t="shared" si="45"/>
        <v>0</v>
      </c>
      <c r="AR307" s="196" t="str">
        <f>IFERROR(IF(OR(AP307=338,AP307=340,AP307=341,AP307=342,AP307="342A",AP307="342B"),PorcenRet(AP307,AT307,AU307),INDEX(PORCENTAJEBUSCAR,MATCH(AP307,CódigoRET,0),4)*1),"")</f>
        <v/>
      </c>
      <c r="AS307" s="149">
        <f t="shared" si="46"/>
        <v>0</v>
      </c>
      <c r="AT307" s="148"/>
      <c r="AU307" s="149"/>
      <c r="AV307" s="191"/>
      <c r="AW307" s="183"/>
      <c r="AX307" s="162"/>
      <c r="AY307" s="150"/>
      <c r="AZ307" s="150"/>
      <c r="BA307" s="139"/>
      <c r="BB307" s="139"/>
      <c r="BC307" s="530"/>
      <c r="BD307" s="151"/>
      <c r="BE307" s="147"/>
      <c r="BF307" s="196">
        <f t="shared" si="50"/>
        <v>0</v>
      </c>
      <c r="BG307" s="149">
        <f t="shared" si="51"/>
        <v>0</v>
      </c>
      <c r="BH307" s="148"/>
      <c r="BI307" s="149"/>
      <c r="BJ307" s="123"/>
      <c r="BK307" s="123"/>
      <c r="BL307" s="123"/>
      <c r="BM307" s="122"/>
      <c r="BN307" s="152"/>
      <c r="BO307" s="201">
        <f t="shared" si="52"/>
        <v>0</v>
      </c>
      <c r="BP307" s="158"/>
      <c r="BQ307" s="159"/>
      <c r="BR307" s="196"/>
      <c r="BS307" s="149"/>
      <c r="BT307" s="148"/>
      <c r="BU307" s="149"/>
      <c r="BV307" s="160"/>
      <c r="BW307" s="161"/>
      <c r="BX307" s="196"/>
      <c r="BY307" s="149"/>
      <c r="BZ307" s="148"/>
      <c r="CA307" s="149"/>
      <c r="CB307" s="149"/>
      <c r="CC307" s="149"/>
      <c r="CD307" s="149"/>
    </row>
    <row r="308" spans="1:82" ht="18.5" x14ac:dyDescent="0.45">
      <c r="A308" s="145"/>
      <c r="B308" s="162"/>
      <c r="C308" s="122"/>
      <c r="D308" s="96" t="str">
        <f t="shared" si="47"/>
        <v/>
      </c>
      <c r="E308" s="506"/>
      <c r="F308" s="146"/>
      <c r="G308" s="146"/>
      <c r="H308" s="130"/>
      <c r="I308" s="296"/>
      <c r="J308" s="181"/>
      <c r="K308" s="217"/>
      <c r="L308" s="529"/>
      <c r="M308" s="529"/>
      <c r="N308" s="139"/>
      <c r="O308" s="308"/>
      <c r="P308" s="308"/>
      <c r="Q308" s="308"/>
      <c r="R308" s="308"/>
      <c r="S308" s="308"/>
      <c r="T308" s="308">
        <f t="shared" si="44"/>
        <v>0</v>
      </c>
      <c r="U308" s="308">
        <f t="shared" si="48"/>
        <v>0</v>
      </c>
      <c r="V308" s="308"/>
      <c r="W308" s="308"/>
      <c r="X308" s="308"/>
      <c r="Y308" s="308"/>
      <c r="Z308" s="308"/>
      <c r="AA308" s="308"/>
      <c r="AB308" s="308"/>
      <c r="AC308" s="200"/>
      <c r="AD308" s="139"/>
      <c r="AE308" s="162"/>
      <c r="AF308" s="139"/>
      <c r="AG308" s="162"/>
      <c r="AH308" s="122"/>
      <c r="AI308" s="122"/>
      <c r="AJ308" s="122"/>
      <c r="AK308" s="122"/>
      <c r="AL308" s="164">
        <f t="shared" si="49"/>
        <v>0</v>
      </c>
      <c r="AM308" s="122"/>
      <c r="AN308" s="122"/>
      <c r="AO308" s="147"/>
      <c r="AP308" s="158"/>
      <c r="AQ308" s="310">
        <f t="shared" si="45"/>
        <v>0</v>
      </c>
      <c r="AR308" s="196" t="str">
        <f>IFERROR(IF(OR(AP308=338,AP308=340,AP308=341,AP308=342,AP308="342A",AP308="342B"),PorcenRet(AP308,AT308,AU308),INDEX(PORCENTAJEBUSCAR,MATCH(AP308,CódigoRET,0),4)*1),"")</f>
        <v/>
      </c>
      <c r="AS308" s="149">
        <f t="shared" si="46"/>
        <v>0</v>
      </c>
      <c r="AT308" s="148"/>
      <c r="AU308" s="149"/>
      <c r="AV308" s="191"/>
      <c r="AW308" s="183"/>
      <c r="AX308" s="162"/>
      <c r="AY308" s="150"/>
      <c r="AZ308" s="150"/>
      <c r="BA308" s="139"/>
      <c r="BB308" s="139"/>
      <c r="BC308" s="530"/>
      <c r="BD308" s="151"/>
      <c r="BE308" s="147"/>
      <c r="BF308" s="196">
        <f t="shared" si="50"/>
        <v>0</v>
      </c>
      <c r="BG308" s="149">
        <f t="shared" si="51"/>
        <v>0</v>
      </c>
      <c r="BH308" s="148"/>
      <c r="BI308" s="149"/>
      <c r="BJ308" s="123"/>
      <c r="BK308" s="123"/>
      <c r="BL308" s="123"/>
      <c r="BM308" s="122"/>
      <c r="BN308" s="152"/>
      <c r="BO308" s="201">
        <f t="shared" si="52"/>
        <v>0</v>
      </c>
      <c r="BP308" s="158"/>
      <c r="BQ308" s="159"/>
      <c r="BR308" s="196"/>
      <c r="BS308" s="149"/>
      <c r="BT308" s="148"/>
      <c r="BU308" s="149"/>
      <c r="BV308" s="160"/>
      <c r="BW308" s="161"/>
      <c r="BX308" s="196"/>
      <c r="BY308" s="149"/>
      <c r="BZ308" s="148"/>
      <c r="CA308" s="149"/>
      <c r="CB308" s="149"/>
      <c r="CC308" s="149"/>
      <c r="CD308" s="149"/>
    </row>
    <row r="309" spans="1:82" ht="18.5" x14ac:dyDescent="0.45">
      <c r="A309" s="145"/>
      <c r="B309" s="162"/>
      <c r="C309" s="122"/>
      <c r="D309" s="96" t="str">
        <f t="shared" si="47"/>
        <v/>
      </c>
      <c r="E309" s="506"/>
      <c r="F309" s="146"/>
      <c r="G309" s="146"/>
      <c r="H309" s="130"/>
      <c r="I309" s="296"/>
      <c r="J309" s="181"/>
      <c r="K309" s="217"/>
      <c r="L309" s="529"/>
      <c r="M309" s="529"/>
      <c r="N309" s="139"/>
      <c r="O309" s="308"/>
      <c r="P309" s="308"/>
      <c r="Q309" s="308"/>
      <c r="R309" s="308"/>
      <c r="S309" s="308"/>
      <c r="T309" s="308">
        <f t="shared" si="44"/>
        <v>0</v>
      </c>
      <c r="U309" s="308">
        <f t="shared" si="48"/>
        <v>0</v>
      </c>
      <c r="V309" s="308"/>
      <c r="W309" s="308"/>
      <c r="X309" s="308"/>
      <c r="Y309" s="308"/>
      <c r="Z309" s="308"/>
      <c r="AA309" s="308"/>
      <c r="AB309" s="308"/>
      <c r="AC309" s="200"/>
      <c r="AD309" s="139"/>
      <c r="AE309" s="162"/>
      <c r="AF309" s="139"/>
      <c r="AG309" s="162"/>
      <c r="AH309" s="122"/>
      <c r="AI309" s="122"/>
      <c r="AJ309" s="122"/>
      <c r="AK309" s="122"/>
      <c r="AL309" s="164">
        <f t="shared" si="49"/>
        <v>0</v>
      </c>
      <c r="AM309" s="122"/>
      <c r="AN309" s="122"/>
      <c r="AO309" s="147"/>
      <c r="AP309" s="158"/>
      <c r="AQ309" s="310">
        <f t="shared" si="45"/>
        <v>0</v>
      </c>
      <c r="AR309" s="196" t="str">
        <f>IFERROR(IF(OR(AP309=338,AP309=340,AP309=341,AP309=342,AP309="342A",AP309="342B"),PorcenRet(AP309,AT309,AU309),INDEX(PORCENTAJEBUSCAR,MATCH(AP309,CódigoRET,0),4)*1),"")</f>
        <v/>
      </c>
      <c r="AS309" s="149">
        <f t="shared" si="46"/>
        <v>0</v>
      </c>
      <c r="AT309" s="148"/>
      <c r="AU309" s="149"/>
      <c r="AV309" s="191"/>
      <c r="AW309" s="183"/>
      <c r="AX309" s="162"/>
      <c r="AY309" s="150"/>
      <c r="AZ309" s="150"/>
      <c r="BA309" s="139"/>
      <c r="BB309" s="139"/>
      <c r="BC309" s="530"/>
      <c r="BD309" s="151"/>
      <c r="BE309" s="147"/>
      <c r="BF309" s="196">
        <f t="shared" si="50"/>
        <v>0</v>
      </c>
      <c r="BG309" s="149">
        <f t="shared" si="51"/>
        <v>0</v>
      </c>
      <c r="BH309" s="148"/>
      <c r="BI309" s="149"/>
      <c r="BJ309" s="123"/>
      <c r="BK309" s="123"/>
      <c r="BL309" s="123"/>
      <c r="BM309" s="122"/>
      <c r="BN309" s="152"/>
      <c r="BO309" s="201">
        <f t="shared" si="52"/>
        <v>0</v>
      </c>
      <c r="BP309" s="158"/>
      <c r="BQ309" s="159"/>
      <c r="BR309" s="196"/>
      <c r="BS309" s="149"/>
      <c r="BT309" s="148"/>
      <c r="BU309" s="149"/>
      <c r="BV309" s="160"/>
      <c r="BW309" s="161"/>
      <c r="BX309" s="196"/>
      <c r="BY309" s="149"/>
      <c r="BZ309" s="148"/>
      <c r="CA309" s="149"/>
      <c r="CB309" s="149"/>
      <c r="CC309" s="149"/>
      <c r="CD309" s="149"/>
    </row>
    <row r="310" spans="1:82" ht="18.5" x14ac:dyDescent="0.45">
      <c r="A310" s="145"/>
      <c r="B310" s="162"/>
      <c r="C310" s="122"/>
      <c r="D310" s="96" t="str">
        <f t="shared" si="47"/>
        <v/>
      </c>
      <c r="E310" s="506"/>
      <c r="F310" s="146"/>
      <c r="G310" s="146"/>
      <c r="H310" s="130"/>
      <c r="I310" s="296"/>
      <c r="J310" s="181"/>
      <c r="K310" s="217"/>
      <c r="L310" s="529"/>
      <c r="M310" s="529"/>
      <c r="N310" s="139"/>
      <c r="O310" s="308"/>
      <c r="P310" s="308"/>
      <c r="Q310" s="308"/>
      <c r="R310" s="308"/>
      <c r="S310" s="308"/>
      <c r="T310" s="308">
        <f t="shared" si="44"/>
        <v>0</v>
      </c>
      <c r="U310" s="308">
        <f t="shared" si="48"/>
        <v>0</v>
      </c>
      <c r="V310" s="308"/>
      <c r="W310" s="308"/>
      <c r="X310" s="308"/>
      <c r="Y310" s="308"/>
      <c r="Z310" s="308"/>
      <c r="AA310" s="308"/>
      <c r="AB310" s="308"/>
      <c r="AC310" s="200"/>
      <c r="AD310" s="139"/>
      <c r="AE310" s="162"/>
      <c r="AF310" s="139"/>
      <c r="AG310" s="162"/>
      <c r="AH310" s="122"/>
      <c r="AI310" s="122"/>
      <c r="AJ310" s="122"/>
      <c r="AK310" s="122"/>
      <c r="AL310" s="164">
        <f t="shared" si="49"/>
        <v>0</v>
      </c>
      <c r="AM310" s="122"/>
      <c r="AN310" s="122"/>
      <c r="AO310" s="147"/>
      <c r="AP310" s="158"/>
      <c r="AQ310" s="310">
        <f t="shared" si="45"/>
        <v>0</v>
      </c>
      <c r="AR310" s="196" t="str">
        <f>IFERROR(IF(OR(AP310=338,AP310=340,AP310=341,AP310=342,AP310="342A",AP310="342B"),PorcenRet(AP310,AT310,AU310),INDEX(PORCENTAJEBUSCAR,MATCH(AP310,CódigoRET,0),4)*1),"")</f>
        <v/>
      </c>
      <c r="AS310" s="149">
        <f t="shared" si="46"/>
        <v>0</v>
      </c>
      <c r="AT310" s="148"/>
      <c r="AU310" s="149"/>
      <c r="AV310" s="191"/>
      <c r="AW310" s="183"/>
      <c r="AX310" s="162"/>
      <c r="AY310" s="150"/>
      <c r="AZ310" s="150"/>
      <c r="BA310" s="139"/>
      <c r="BB310" s="139"/>
      <c r="BC310" s="530"/>
      <c r="BD310" s="151"/>
      <c r="BE310" s="147"/>
      <c r="BF310" s="196">
        <f t="shared" si="50"/>
        <v>0</v>
      </c>
      <c r="BG310" s="149">
        <f t="shared" si="51"/>
        <v>0</v>
      </c>
      <c r="BH310" s="148"/>
      <c r="BI310" s="149"/>
      <c r="BJ310" s="123"/>
      <c r="BK310" s="123"/>
      <c r="BL310" s="123"/>
      <c r="BM310" s="122"/>
      <c r="BN310" s="152"/>
      <c r="BO310" s="201">
        <f t="shared" si="52"/>
        <v>0</v>
      </c>
      <c r="BP310" s="158"/>
      <c r="BQ310" s="159"/>
      <c r="BR310" s="196"/>
      <c r="BS310" s="149"/>
      <c r="BT310" s="148"/>
      <c r="BU310" s="149"/>
      <c r="BV310" s="160"/>
      <c r="BW310" s="161"/>
      <c r="BX310" s="196"/>
      <c r="BY310" s="149"/>
      <c r="BZ310" s="148"/>
      <c r="CA310" s="149"/>
      <c r="CB310" s="149"/>
      <c r="CC310" s="149"/>
      <c r="CD310" s="149"/>
    </row>
    <row r="311" spans="1:82" ht="18.5" x14ac:dyDescent="0.45">
      <c r="A311" s="145"/>
      <c r="B311" s="162"/>
      <c r="C311" s="122"/>
      <c r="D311" s="96" t="str">
        <f t="shared" si="47"/>
        <v/>
      </c>
      <c r="E311" s="506"/>
      <c r="F311" s="146"/>
      <c r="G311" s="146"/>
      <c r="H311" s="130"/>
      <c r="I311" s="296"/>
      <c r="J311" s="181"/>
      <c r="K311" s="217"/>
      <c r="L311" s="529"/>
      <c r="M311" s="529"/>
      <c r="N311" s="139"/>
      <c r="O311" s="308"/>
      <c r="P311" s="308"/>
      <c r="Q311" s="308"/>
      <c r="R311" s="308"/>
      <c r="S311" s="308"/>
      <c r="T311" s="308">
        <f t="shared" si="44"/>
        <v>0</v>
      </c>
      <c r="U311" s="308">
        <f t="shared" si="48"/>
        <v>0</v>
      </c>
      <c r="V311" s="308"/>
      <c r="W311" s="308"/>
      <c r="X311" s="308"/>
      <c r="Y311" s="308"/>
      <c r="Z311" s="308"/>
      <c r="AA311" s="308"/>
      <c r="AB311" s="308"/>
      <c r="AC311" s="200"/>
      <c r="AD311" s="139"/>
      <c r="AE311" s="162"/>
      <c r="AF311" s="139"/>
      <c r="AG311" s="162"/>
      <c r="AH311" s="122"/>
      <c r="AI311" s="122"/>
      <c r="AJ311" s="122"/>
      <c r="AK311" s="122"/>
      <c r="AL311" s="164">
        <f t="shared" si="49"/>
        <v>0</v>
      </c>
      <c r="AM311" s="122"/>
      <c r="AN311" s="122"/>
      <c r="AO311" s="147"/>
      <c r="AP311" s="158"/>
      <c r="AQ311" s="310">
        <f t="shared" si="45"/>
        <v>0</v>
      </c>
      <c r="AR311" s="196" t="str">
        <f>IFERROR(IF(OR(AP311=338,AP311=340,AP311=341,AP311=342,AP311="342A",AP311="342B"),PorcenRet(AP311,AT311,AU311),INDEX(PORCENTAJEBUSCAR,MATCH(AP311,CódigoRET,0),4)*1),"")</f>
        <v/>
      </c>
      <c r="AS311" s="149">
        <f t="shared" si="46"/>
        <v>0</v>
      </c>
      <c r="AT311" s="148"/>
      <c r="AU311" s="149"/>
      <c r="AV311" s="191"/>
      <c r="AW311" s="183"/>
      <c r="AX311" s="162"/>
      <c r="AY311" s="150"/>
      <c r="AZ311" s="150"/>
      <c r="BA311" s="139"/>
      <c r="BB311" s="139"/>
      <c r="BC311" s="530"/>
      <c r="BD311" s="151"/>
      <c r="BE311" s="147"/>
      <c r="BF311" s="196">
        <f t="shared" si="50"/>
        <v>0</v>
      </c>
      <c r="BG311" s="149">
        <f t="shared" si="51"/>
        <v>0</v>
      </c>
      <c r="BH311" s="148"/>
      <c r="BI311" s="149"/>
      <c r="BJ311" s="123"/>
      <c r="BK311" s="123"/>
      <c r="BL311" s="123"/>
      <c r="BM311" s="122"/>
      <c r="BN311" s="152"/>
      <c r="BO311" s="201">
        <f t="shared" si="52"/>
        <v>0</v>
      </c>
      <c r="BP311" s="158"/>
      <c r="BQ311" s="159"/>
      <c r="BR311" s="196"/>
      <c r="BS311" s="149"/>
      <c r="BT311" s="148"/>
      <c r="BU311" s="149"/>
      <c r="BV311" s="160"/>
      <c r="BW311" s="161"/>
      <c r="BX311" s="196"/>
      <c r="BY311" s="149"/>
      <c r="BZ311" s="148"/>
      <c r="CA311" s="149"/>
      <c r="CB311" s="149"/>
      <c r="CC311" s="149"/>
      <c r="CD311" s="149"/>
    </row>
    <row r="312" spans="1:82" ht="18.5" x14ac:dyDescent="0.45">
      <c r="A312" s="145"/>
      <c r="B312" s="162"/>
      <c r="C312" s="122"/>
      <c r="D312" s="96" t="str">
        <f t="shared" si="47"/>
        <v/>
      </c>
      <c r="E312" s="506"/>
      <c r="F312" s="146"/>
      <c r="G312" s="146"/>
      <c r="H312" s="130"/>
      <c r="I312" s="296"/>
      <c r="J312" s="181"/>
      <c r="K312" s="217"/>
      <c r="L312" s="529"/>
      <c r="M312" s="529"/>
      <c r="N312" s="139"/>
      <c r="O312" s="308"/>
      <c r="P312" s="308"/>
      <c r="Q312" s="308"/>
      <c r="R312" s="308"/>
      <c r="S312" s="308"/>
      <c r="T312" s="308">
        <f t="shared" si="44"/>
        <v>0</v>
      </c>
      <c r="U312" s="308">
        <f t="shared" si="48"/>
        <v>0</v>
      </c>
      <c r="V312" s="308"/>
      <c r="W312" s="308"/>
      <c r="X312" s="308"/>
      <c r="Y312" s="308"/>
      <c r="Z312" s="308"/>
      <c r="AA312" s="308"/>
      <c r="AB312" s="308"/>
      <c r="AC312" s="200"/>
      <c r="AD312" s="139"/>
      <c r="AE312" s="162"/>
      <c r="AF312" s="139"/>
      <c r="AG312" s="162"/>
      <c r="AH312" s="122"/>
      <c r="AI312" s="122"/>
      <c r="AJ312" s="122"/>
      <c r="AK312" s="122"/>
      <c r="AL312" s="164">
        <f t="shared" si="49"/>
        <v>0</v>
      </c>
      <c r="AM312" s="122"/>
      <c r="AN312" s="122"/>
      <c r="AO312" s="147"/>
      <c r="AP312" s="158"/>
      <c r="AQ312" s="310">
        <f t="shared" si="45"/>
        <v>0</v>
      </c>
      <c r="AR312" s="196" t="str">
        <f>IFERROR(IF(OR(AP312=338,AP312=340,AP312=341,AP312=342,AP312="342A",AP312="342B"),PorcenRet(AP312,AT312,AU312),INDEX(PORCENTAJEBUSCAR,MATCH(AP312,CódigoRET,0),4)*1),"")</f>
        <v/>
      </c>
      <c r="AS312" s="149">
        <f t="shared" si="46"/>
        <v>0</v>
      </c>
      <c r="AT312" s="148"/>
      <c r="AU312" s="149"/>
      <c r="AV312" s="191"/>
      <c r="AW312" s="183"/>
      <c r="AX312" s="162"/>
      <c r="AY312" s="150"/>
      <c r="AZ312" s="150"/>
      <c r="BA312" s="139"/>
      <c r="BB312" s="139"/>
      <c r="BC312" s="530"/>
      <c r="BD312" s="151"/>
      <c r="BE312" s="147"/>
      <c r="BF312" s="196">
        <f t="shared" si="50"/>
        <v>0</v>
      </c>
      <c r="BG312" s="149">
        <f t="shared" si="51"/>
        <v>0</v>
      </c>
      <c r="BH312" s="148"/>
      <c r="BI312" s="149"/>
      <c r="BJ312" s="123"/>
      <c r="BK312" s="123"/>
      <c r="BL312" s="123"/>
      <c r="BM312" s="122"/>
      <c r="BN312" s="152"/>
      <c r="BO312" s="201">
        <f t="shared" si="52"/>
        <v>0</v>
      </c>
      <c r="BP312" s="158"/>
      <c r="BQ312" s="159"/>
      <c r="BR312" s="196"/>
      <c r="BS312" s="149"/>
      <c r="BT312" s="148"/>
      <c r="BU312" s="149"/>
      <c r="BV312" s="160"/>
      <c r="BW312" s="161"/>
      <c r="BX312" s="196"/>
      <c r="BY312" s="149"/>
      <c r="BZ312" s="148"/>
      <c r="CA312" s="149"/>
      <c r="CB312" s="149"/>
      <c r="CC312" s="149"/>
      <c r="CD312" s="149"/>
    </row>
    <row r="313" spans="1:82" ht="18.5" x14ac:dyDescent="0.45">
      <c r="A313" s="145"/>
      <c r="B313" s="162"/>
      <c r="C313" s="122"/>
      <c r="D313" s="96" t="str">
        <f t="shared" si="47"/>
        <v/>
      </c>
      <c r="E313" s="506"/>
      <c r="F313" s="146"/>
      <c r="G313" s="146"/>
      <c r="H313" s="130"/>
      <c r="I313" s="296"/>
      <c r="J313" s="181"/>
      <c r="K313" s="217"/>
      <c r="L313" s="529"/>
      <c r="M313" s="529"/>
      <c r="N313" s="139"/>
      <c r="O313" s="308"/>
      <c r="P313" s="308"/>
      <c r="Q313" s="308"/>
      <c r="R313" s="308"/>
      <c r="S313" s="308"/>
      <c r="T313" s="308">
        <f t="shared" si="44"/>
        <v>0</v>
      </c>
      <c r="U313" s="308">
        <f t="shared" si="48"/>
        <v>0</v>
      </c>
      <c r="V313" s="308"/>
      <c r="W313" s="308"/>
      <c r="X313" s="308"/>
      <c r="Y313" s="308"/>
      <c r="Z313" s="308"/>
      <c r="AA313" s="308"/>
      <c r="AB313" s="308"/>
      <c r="AC313" s="200"/>
      <c r="AD313" s="139"/>
      <c r="AE313" s="162"/>
      <c r="AF313" s="139"/>
      <c r="AG313" s="162"/>
      <c r="AH313" s="122"/>
      <c r="AI313" s="122"/>
      <c r="AJ313" s="122"/>
      <c r="AK313" s="122"/>
      <c r="AL313" s="164">
        <f t="shared" si="49"/>
        <v>0</v>
      </c>
      <c r="AM313" s="122"/>
      <c r="AN313" s="122"/>
      <c r="AO313" s="147"/>
      <c r="AP313" s="158"/>
      <c r="AQ313" s="310">
        <f t="shared" si="45"/>
        <v>0</v>
      </c>
      <c r="AR313" s="196" t="str">
        <f>IFERROR(IF(OR(AP313=338,AP313=340,AP313=341,AP313=342,AP313="342A",AP313="342B"),PorcenRet(AP313,AT313,AU313),INDEX(PORCENTAJEBUSCAR,MATCH(AP313,CódigoRET,0),4)*1),"")</f>
        <v/>
      </c>
      <c r="AS313" s="149">
        <f t="shared" si="46"/>
        <v>0</v>
      </c>
      <c r="AT313" s="148"/>
      <c r="AU313" s="149"/>
      <c r="AV313" s="191"/>
      <c r="AW313" s="183"/>
      <c r="AX313" s="162"/>
      <c r="AY313" s="150"/>
      <c r="AZ313" s="150"/>
      <c r="BA313" s="139"/>
      <c r="BB313" s="139"/>
      <c r="BC313" s="530"/>
      <c r="BD313" s="151"/>
      <c r="BE313" s="147"/>
      <c r="BF313" s="196">
        <f t="shared" si="50"/>
        <v>0</v>
      </c>
      <c r="BG313" s="149">
        <f t="shared" si="51"/>
        <v>0</v>
      </c>
      <c r="BH313" s="148"/>
      <c r="BI313" s="149"/>
      <c r="BJ313" s="123"/>
      <c r="BK313" s="123"/>
      <c r="BL313" s="123"/>
      <c r="BM313" s="122"/>
      <c r="BN313" s="152"/>
      <c r="BO313" s="201">
        <f t="shared" si="52"/>
        <v>0</v>
      </c>
      <c r="BP313" s="158"/>
      <c r="BQ313" s="159"/>
      <c r="BR313" s="196"/>
      <c r="BS313" s="149"/>
      <c r="BT313" s="148"/>
      <c r="BU313" s="149"/>
      <c r="BV313" s="160"/>
      <c r="BW313" s="161"/>
      <c r="BX313" s="196"/>
      <c r="BY313" s="149"/>
      <c r="BZ313" s="148"/>
      <c r="CA313" s="149"/>
      <c r="CB313" s="149"/>
      <c r="CC313" s="149"/>
      <c r="CD313" s="149"/>
    </row>
    <row r="314" spans="1:82" ht="18.5" x14ac:dyDescent="0.45">
      <c r="A314" s="145"/>
      <c r="B314" s="162"/>
      <c r="C314" s="122"/>
      <c r="D314" s="96" t="str">
        <f t="shared" si="47"/>
        <v/>
      </c>
      <c r="E314" s="506"/>
      <c r="F314" s="146"/>
      <c r="G314" s="146"/>
      <c r="H314" s="130"/>
      <c r="I314" s="296"/>
      <c r="J314" s="181"/>
      <c r="K314" s="217"/>
      <c r="L314" s="529"/>
      <c r="M314" s="529"/>
      <c r="N314" s="139"/>
      <c r="O314" s="308"/>
      <c r="P314" s="308"/>
      <c r="Q314" s="308"/>
      <c r="R314" s="308"/>
      <c r="S314" s="308"/>
      <c r="T314" s="308">
        <f t="shared" si="44"/>
        <v>0</v>
      </c>
      <c r="U314" s="308">
        <f t="shared" si="48"/>
        <v>0</v>
      </c>
      <c r="V314" s="308"/>
      <c r="W314" s="308"/>
      <c r="X314" s="308"/>
      <c r="Y314" s="308"/>
      <c r="Z314" s="308"/>
      <c r="AA314" s="308"/>
      <c r="AB314" s="308"/>
      <c r="AC314" s="200"/>
      <c r="AD314" s="139"/>
      <c r="AE314" s="162"/>
      <c r="AF314" s="139"/>
      <c r="AG314" s="162"/>
      <c r="AH314" s="122"/>
      <c r="AI314" s="122"/>
      <c r="AJ314" s="122"/>
      <c r="AK314" s="122"/>
      <c r="AL314" s="164">
        <f t="shared" si="49"/>
        <v>0</v>
      </c>
      <c r="AM314" s="122"/>
      <c r="AN314" s="122"/>
      <c r="AO314" s="147"/>
      <c r="AP314" s="158"/>
      <c r="AQ314" s="310">
        <f t="shared" si="45"/>
        <v>0</v>
      </c>
      <c r="AR314" s="196" t="str">
        <f>IFERROR(IF(OR(AP314=338,AP314=340,AP314=341,AP314=342,AP314="342A",AP314="342B"),PorcenRet(AP314,AT314,AU314),INDEX(PORCENTAJEBUSCAR,MATCH(AP314,CódigoRET,0),4)*1),"")</f>
        <v/>
      </c>
      <c r="AS314" s="149">
        <f t="shared" si="46"/>
        <v>0</v>
      </c>
      <c r="AT314" s="148"/>
      <c r="AU314" s="149"/>
      <c r="AV314" s="191"/>
      <c r="AW314" s="183"/>
      <c r="AX314" s="162"/>
      <c r="AY314" s="150"/>
      <c r="AZ314" s="150"/>
      <c r="BA314" s="139"/>
      <c r="BB314" s="139"/>
      <c r="BC314" s="530"/>
      <c r="BD314" s="151"/>
      <c r="BE314" s="147"/>
      <c r="BF314" s="196">
        <f t="shared" si="50"/>
        <v>0</v>
      </c>
      <c r="BG314" s="149">
        <f t="shared" si="51"/>
        <v>0</v>
      </c>
      <c r="BH314" s="148"/>
      <c r="BI314" s="149"/>
      <c r="BJ314" s="123"/>
      <c r="BK314" s="123"/>
      <c r="BL314" s="123"/>
      <c r="BM314" s="122"/>
      <c r="BN314" s="152"/>
      <c r="BO314" s="201">
        <f t="shared" si="52"/>
        <v>0</v>
      </c>
      <c r="BP314" s="158"/>
      <c r="BQ314" s="159"/>
      <c r="BR314" s="196"/>
      <c r="BS314" s="149"/>
      <c r="BT314" s="148"/>
      <c r="BU314" s="149"/>
      <c r="BV314" s="160"/>
      <c r="BW314" s="161"/>
      <c r="BX314" s="196"/>
      <c r="BY314" s="149"/>
      <c r="BZ314" s="148"/>
      <c r="CA314" s="149"/>
      <c r="CB314" s="149"/>
      <c r="CC314" s="149"/>
      <c r="CD314" s="149"/>
    </row>
    <row r="315" spans="1:82" ht="18.5" x14ac:dyDescent="0.45">
      <c r="A315" s="145"/>
      <c r="B315" s="162"/>
      <c r="C315" s="122"/>
      <c r="D315" s="96" t="str">
        <f t="shared" si="47"/>
        <v/>
      </c>
      <c r="E315" s="506"/>
      <c r="F315" s="146"/>
      <c r="G315" s="146"/>
      <c r="H315" s="130"/>
      <c r="I315" s="296"/>
      <c r="J315" s="181"/>
      <c r="K315" s="217"/>
      <c r="L315" s="529"/>
      <c r="M315" s="529"/>
      <c r="N315" s="139"/>
      <c r="O315" s="308"/>
      <c r="P315" s="308"/>
      <c r="Q315" s="308"/>
      <c r="R315" s="308"/>
      <c r="S315" s="308"/>
      <c r="T315" s="308">
        <f t="shared" si="44"/>
        <v>0</v>
      </c>
      <c r="U315" s="308">
        <f t="shared" si="48"/>
        <v>0</v>
      </c>
      <c r="V315" s="308"/>
      <c r="W315" s="308"/>
      <c r="X315" s="308"/>
      <c r="Y315" s="308"/>
      <c r="Z315" s="308"/>
      <c r="AA315" s="308"/>
      <c r="AB315" s="308"/>
      <c r="AC315" s="200"/>
      <c r="AD315" s="139"/>
      <c r="AE315" s="162"/>
      <c r="AF315" s="139"/>
      <c r="AG315" s="162"/>
      <c r="AH315" s="122"/>
      <c r="AI315" s="122"/>
      <c r="AJ315" s="122"/>
      <c r="AK315" s="122"/>
      <c r="AL315" s="164">
        <f t="shared" si="49"/>
        <v>0</v>
      </c>
      <c r="AM315" s="122"/>
      <c r="AN315" s="122"/>
      <c r="AO315" s="147"/>
      <c r="AP315" s="158"/>
      <c r="AQ315" s="310">
        <f t="shared" si="45"/>
        <v>0</v>
      </c>
      <c r="AR315" s="196" t="str">
        <f>IFERROR(IF(OR(AP315=338,AP315=340,AP315=341,AP315=342,AP315="342A",AP315="342B"),PorcenRet(AP315,AT315,AU315),INDEX(PORCENTAJEBUSCAR,MATCH(AP315,CódigoRET,0),4)*1),"")</f>
        <v/>
      </c>
      <c r="AS315" s="149">
        <f t="shared" si="46"/>
        <v>0</v>
      </c>
      <c r="AT315" s="148"/>
      <c r="AU315" s="149"/>
      <c r="AV315" s="191"/>
      <c r="AW315" s="183"/>
      <c r="AX315" s="162"/>
      <c r="AY315" s="150"/>
      <c r="AZ315" s="150"/>
      <c r="BA315" s="139"/>
      <c r="BB315" s="139"/>
      <c r="BC315" s="530"/>
      <c r="BD315" s="151"/>
      <c r="BE315" s="147"/>
      <c r="BF315" s="196">
        <f t="shared" si="50"/>
        <v>0</v>
      </c>
      <c r="BG315" s="149">
        <f t="shared" si="51"/>
        <v>0</v>
      </c>
      <c r="BH315" s="148"/>
      <c r="BI315" s="149"/>
      <c r="BJ315" s="123"/>
      <c r="BK315" s="123"/>
      <c r="BL315" s="123"/>
      <c r="BM315" s="122"/>
      <c r="BN315" s="152"/>
      <c r="BO315" s="201">
        <f t="shared" si="52"/>
        <v>0</v>
      </c>
      <c r="BP315" s="158"/>
      <c r="BQ315" s="159"/>
      <c r="BR315" s="196"/>
      <c r="BS315" s="149"/>
      <c r="BT315" s="148"/>
      <c r="BU315" s="149"/>
      <c r="BV315" s="160"/>
      <c r="BW315" s="161"/>
      <c r="BX315" s="196"/>
      <c r="BY315" s="149"/>
      <c r="BZ315" s="148"/>
      <c r="CA315" s="149"/>
      <c r="CB315" s="149"/>
      <c r="CC315" s="149"/>
      <c r="CD315" s="149"/>
    </row>
    <row r="316" spans="1:82" ht="18.5" x14ac:dyDescent="0.45">
      <c r="A316" s="145"/>
      <c r="B316" s="162"/>
      <c r="C316" s="122"/>
      <c r="D316" s="96" t="str">
        <f t="shared" si="47"/>
        <v/>
      </c>
      <c r="E316" s="506"/>
      <c r="F316" s="146"/>
      <c r="G316" s="146"/>
      <c r="H316" s="130"/>
      <c r="I316" s="296"/>
      <c r="J316" s="181"/>
      <c r="K316" s="217"/>
      <c r="L316" s="529"/>
      <c r="M316" s="529"/>
      <c r="N316" s="139"/>
      <c r="O316" s="308"/>
      <c r="P316" s="308"/>
      <c r="Q316" s="308"/>
      <c r="R316" s="308"/>
      <c r="S316" s="308"/>
      <c r="T316" s="308">
        <f t="shared" si="44"/>
        <v>0</v>
      </c>
      <c r="U316" s="308">
        <f t="shared" si="48"/>
        <v>0</v>
      </c>
      <c r="V316" s="308"/>
      <c r="W316" s="308"/>
      <c r="X316" s="308"/>
      <c r="Y316" s="308"/>
      <c r="Z316" s="308"/>
      <c r="AA316" s="308"/>
      <c r="AB316" s="308"/>
      <c r="AC316" s="200"/>
      <c r="AD316" s="139"/>
      <c r="AE316" s="162"/>
      <c r="AF316" s="139"/>
      <c r="AG316" s="162"/>
      <c r="AH316" s="122"/>
      <c r="AI316" s="122"/>
      <c r="AJ316" s="122"/>
      <c r="AK316" s="122"/>
      <c r="AL316" s="164">
        <f t="shared" si="49"/>
        <v>0</v>
      </c>
      <c r="AM316" s="122"/>
      <c r="AN316" s="122"/>
      <c r="AO316" s="147"/>
      <c r="AP316" s="158"/>
      <c r="AQ316" s="310">
        <f t="shared" si="45"/>
        <v>0</v>
      </c>
      <c r="AR316" s="196" t="str">
        <f>IFERROR(IF(OR(AP316=338,AP316=340,AP316=341,AP316=342,AP316="342A",AP316="342B"),PorcenRet(AP316,AT316,AU316),INDEX(PORCENTAJEBUSCAR,MATCH(AP316,CódigoRET,0),4)*1),"")</f>
        <v/>
      </c>
      <c r="AS316" s="149">
        <f t="shared" si="46"/>
        <v>0</v>
      </c>
      <c r="AT316" s="148"/>
      <c r="AU316" s="149"/>
      <c r="AV316" s="191"/>
      <c r="AW316" s="183"/>
      <c r="AX316" s="162"/>
      <c r="AY316" s="150"/>
      <c r="AZ316" s="150"/>
      <c r="BA316" s="139"/>
      <c r="BB316" s="139"/>
      <c r="BC316" s="530"/>
      <c r="BD316" s="151"/>
      <c r="BE316" s="147"/>
      <c r="BF316" s="196">
        <f t="shared" si="50"/>
        <v>0</v>
      </c>
      <c r="BG316" s="149">
        <f t="shared" si="51"/>
        <v>0</v>
      </c>
      <c r="BH316" s="148"/>
      <c r="BI316" s="149"/>
      <c r="BJ316" s="123"/>
      <c r="BK316" s="123"/>
      <c r="BL316" s="123"/>
      <c r="BM316" s="122"/>
      <c r="BN316" s="152"/>
      <c r="BO316" s="201">
        <f t="shared" si="52"/>
        <v>0</v>
      </c>
      <c r="BP316" s="158"/>
      <c r="BQ316" s="159"/>
      <c r="BR316" s="196"/>
      <c r="BS316" s="149"/>
      <c r="BT316" s="148"/>
      <c r="BU316" s="149"/>
      <c r="BV316" s="160"/>
      <c r="BW316" s="161"/>
      <c r="BX316" s="196"/>
      <c r="BY316" s="149"/>
      <c r="BZ316" s="148"/>
      <c r="CA316" s="149"/>
      <c r="CB316" s="149"/>
      <c r="CC316" s="149"/>
      <c r="CD316" s="149"/>
    </row>
    <row r="317" spans="1:82" ht="18.5" x14ac:dyDescent="0.45">
      <c r="A317" s="145"/>
      <c r="B317" s="162"/>
      <c r="C317" s="122"/>
      <c r="D317" s="96" t="str">
        <f t="shared" si="47"/>
        <v/>
      </c>
      <c r="E317" s="506"/>
      <c r="F317" s="146"/>
      <c r="G317" s="146"/>
      <c r="H317" s="130"/>
      <c r="I317" s="296"/>
      <c r="J317" s="181"/>
      <c r="K317" s="217"/>
      <c r="L317" s="529"/>
      <c r="M317" s="529"/>
      <c r="N317" s="139"/>
      <c r="O317" s="308"/>
      <c r="P317" s="308"/>
      <c r="Q317" s="308"/>
      <c r="R317" s="308"/>
      <c r="S317" s="308"/>
      <c r="T317" s="308">
        <f t="shared" si="44"/>
        <v>0</v>
      </c>
      <c r="U317" s="308">
        <f t="shared" si="48"/>
        <v>0</v>
      </c>
      <c r="V317" s="308"/>
      <c r="W317" s="308"/>
      <c r="X317" s="308"/>
      <c r="Y317" s="308"/>
      <c r="Z317" s="308"/>
      <c r="AA317" s="308"/>
      <c r="AB317" s="308"/>
      <c r="AC317" s="200"/>
      <c r="AD317" s="139"/>
      <c r="AE317" s="162"/>
      <c r="AF317" s="139"/>
      <c r="AG317" s="162"/>
      <c r="AH317" s="122"/>
      <c r="AI317" s="122"/>
      <c r="AJ317" s="122"/>
      <c r="AK317" s="122"/>
      <c r="AL317" s="164">
        <f t="shared" si="49"/>
        <v>0</v>
      </c>
      <c r="AM317" s="122"/>
      <c r="AN317" s="122"/>
      <c r="AO317" s="147"/>
      <c r="AP317" s="158"/>
      <c r="AQ317" s="310">
        <f t="shared" si="45"/>
        <v>0</v>
      </c>
      <c r="AR317" s="196" t="str">
        <f>IFERROR(IF(OR(AP317=338,AP317=340,AP317=341,AP317=342,AP317="342A",AP317="342B"),PorcenRet(AP317,AT317,AU317),INDEX(PORCENTAJEBUSCAR,MATCH(AP317,CódigoRET,0),4)*1),"")</f>
        <v/>
      </c>
      <c r="AS317" s="149">
        <f t="shared" si="46"/>
        <v>0</v>
      </c>
      <c r="AT317" s="148"/>
      <c r="AU317" s="149"/>
      <c r="AV317" s="191"/>
      <c r="AW317" s="183"/>
      <c r="AX317" s="162"/>
      <c r="AY317" s="150"/>
      <c r="AZ317" s="150"/>
      <c r="BA317" s="139"/>
      <c r="BB317" s="139"/>
      <c r="BC317" s="530"/>
      <c r="BD317" s="151"/>
      <c r="BE317" s="147"/>
      <c r="BF317" s="196">
        <f t="shared" si="50"/>
        <v>0</v>
      </c>
      <c r="BG317" s="149">
        <f t="shared" si="51"/>
        <v>0</v>
      </c>
      <c r="BH317" s="148"/>
      <c r="BI317" s="149"/>
      <c r="BJ317" s="123"/>
      <c r="BK317" s="123"/>
      <c r="BL317" s="123"/>
      <c r="BM317" s="122"/>
      <c r="BN317" s="152"/>
      <c r="BO317" s="201">
        <f t="shared" si="52"/>
        <v>0</v>
      </c>
      <c r="BP317" s="158"/>
      <c r="BQ317" s="159"/>
      <c r="BR317" s="196"/>
      <c r="BS317" s="149"/>
      <c r="BT317" s="148"/>
      <c r="BU317" s="149"/>
      <c r="BV317" s="160"/>
      <c r="BW317" s="161"/>
      <c r="BX317" s="196"/>
      <c r="BY317" s="149"/>
      <c r="BZ317" s="148"/>
      <c r="CA317" s="149"/>
      <c r="CB317" s="149"/>
      <c r="CC317" s="149"/>
      <c r="CD317" s="149"/>
    </row>
    <row r="318" spans="1:82" ht="18.5" x14ac:dyDescent="0.45">
      <c r="A318" s="145"/>
      <c r="B318" s="162"/>
      <c r="C318" s="122"/>
      <c r="D318" s="96" t="str">
        <f t="shared" si="47"/>
        <v/>
      </c>
      <c r="E318" s="506"/>
      <c r="F318" s="146"/>
      <c r="G318" s="146"/>
      <c r="H318" s="130"/>
      <c r="I318" s="296"/>
      <c r="J318" s="181"/>
      <c r="K318" s="217"/>
      <c r="L318" s="529"/>
      <c r="M318" s="529"/>
      <c r="N318" s="139"/>
      <c r="O318" s="308"/>
      <c r="P318" s="308"/>
      <c r="Q318" s="308"/>
      <c r="R318" s="308"/>
      <c r="S318" s="308"/>
      <c r="T318" s="308">
        <f t="shared" si="44"/>
        <v>0</v>
      </c>
      <c r="U318" s="308">
        <f t="shared" si="48"/>
        <v>0</v>
      </c>
      <c r="V318" s="308"/>
      <c r="W318" s="308"/>
      <c r="X318" s="308"/>
      <c r="Y318" s="308"/>
      <c r="Z318" s="308"/>
      <c r="AA318" s="308"/>
      <c r="AB318" s="308"/>
      <c r="AC318" s="200"/>
      <c r="AD318" s="139"/>
      <c r="AE318" s="162"/>
      <c r="AF318" s="139"/>
      <c r="AG318" s="162"/>
      <c r="AH318" s="122"/>
      <c r="AI318" s="122"/>
      <c r="AJ318" s="122"/>
      <c r="AK318" s="122"/>
      <c r="AL318" s="164">
        <f t="shared" si="49"/>
        <v>0</v>
      </c>
      <c r="AM318" s="122"/>
      <c r="AN318" s="122"/>
      <c r="AO318" s="147"/>
      <c r="AP318" s="158"/>
      <c r="AQ318" s="310">
        <f t="shared" si="45"/>
        <v>0</v>
      </c>
      <c r="AR318" s="196" t="str">
        <f>IFERROR(IF(OR(AP318=338,AP318=340,AP318=341,AP318=342,AP318="342A",AP318="342B"),PorcenRet(AP318,AT318,AU318),INDEX(PORCENTAJEBUSCAR,MATCH(AP318,CódigoRET,0),4)*1),"")</f>
        <v/>
      </c>
      <c r="AS318" s="149">
        <f t="shared" si="46"/>
        <v>0</v>
      </c>
      <c r="AT318" s="148"/>
      <c r="AU318" s="149"/>
      <c r="AV318" s="191"/>
      <c r="AW318" s="183"/>
      <c r="AX318" s="162"/>
      <c r="AY318" s="150"/>
      <c r="AZ318" s="150"/>
      <c r="BA318" s="139"/>
      <c r="BB318" s="139"/>
      <c r="BC318" s="530"/>
      <c r="BD318" s="151"/>
      <c r="BE318" s="147"/>
      <c r="BF318" s="196">
        <f t="shared" si="50"/>
        <v>0</v>
      </c>
      <c r="BG318" s="149">
        <f t="shared" si="51"/>
        <v>0</v>
      </c>
      <c r="BH318" s="148"/>
      <c r="BI318" s="149"/>
      <c r="BJ318" s="123"/>
      <c r="BK318" s="123"/>
      <c r="BL318" s="123"/>
      <c r="BM318" s="122"/>
      <c r="BN318" s="152"/>
      <c r="BO318" s="201">
        <f t="shared" si="52"/>
        <v>0</v>
      </c>
      <c r="BP318" s="158"/>
      <c r="BQ318" s="159"/>
      <c r="BR318" s="196"/>
      <c r="BS318" s="149"/>
      <c r="BT318" s="148"/>
      <c r="BU318" s="149"/>
      <c r="BV318" s="160"/>
      <c r="BW318" s="161"/>
      <c r="BX318" s="196"/>
      <c r="BY318" s="149"/>
      <c r="BZ318" s="148"/>
      <c r="CA318" s="149"/>
      <c r="CB318" s="149"/>
      <c r="CC318" s="149"/>
      <c r="CD318" s="149"/>
    </row>
    <row r="319" spans="1:82" ht="18.5" x14ac:dyDescent="0.45">
      <c r="A319" s="145"/>
      <c r="B319" s="162"/>
      <c r="C319" s="122"/>
      <c r="D319" s="96" t="str">
        <f t="shared" si="47"/>
        <v/>
      </c>
      <c r="E319" s="506"/>
      <c r="F319" s="146"/>
      <c r="G319" s="146"/>
      <c r="H319" s="130"/>
      <c r="I319" s="296"/>
      <c r="J319" s="181"/>
      <c r="K319" s="217"/>
      <c r="L319" s="529"/>
      <c r="M319" s="529"/>
      <c r="N319" s="139"/>
      <c r="O319" s="308"/>
      <c r="P319" s="308"/>
      <c r="Q319" s="308"/>
      <c r="R319" s="308"/>
      <c r="S319" s="308"/>
      <c r="T319" s="308">
        <f t="shared" si="44"/>
        <v>0</v>
      </c>
      <c r="U319" s="308">
        <f t="shared" si="48"/>
        <v>0</v>
      </c>
      <c r="V319" s="308"/>
      <c r="W319" s="308"/>
      <c r="X319" s="308"/>
      <c r="Y319" s="308"/>
      <c r="Z319" s="308"/>
      <c r="AA319" s="308"/>
      <c r="AB319" s="308"/>
      <c r="AC319" s="200"/>
      <c r="AD319" s="139"/>
      <c r="AE319" s="162"/>
      <c r="AF319" s="139"/>
      <c r="AG319" s="162"/>
      <c r="AH319" s="122"/>
      <c r="AI319" s="122"/>
      <c r="AJ319" s="122"/>
      <c r="AK319" s="122"/>
      <c r="AL319" s="164">
        <f t="shared" si="49"/>
        <v>0</v>
      </c>
      <c r="AM319" s="122"/>
      <c r="AN319" s="122"/>
      <c r="AO319" s="147"/>
      <c r="AP319" s="158"/>
      <c r="AQ319" s="310">
        <f t="shared" si="45"/>
        <v>0</v>
      </c>
      <c r="AR319" s="196" t="str">
        <f>IFERROR(IF(OR(AP319=338,AP319=340,AP319=341,AP319=342,AP319="342A",AP319="342B"),PorcenRet(AP319,AT319,AU319),INDEX(PORCENTAJEBUSCAR,MATCH(AP319,CódigoRET,0),4)*1),"")</f>
        <v/>
      </c>
      <c r="AS319" s="149">
        <f t="shared" si="46"/>
        <v>0</v>
      </c>
      <c r="AT319" s="148"/>
      <c r="AU319" s="149"/>
      <c r="AV319" s="191"/>
      <c r="AW319" s="183"/>
      <c r="AX319" s="162"/>
      <c r="AY319" s="150"/>
      <c r="AZ319" s="150"/>
      <c r="BA319" s="139"/>
      <c r="BB319" s="139"/>
      <c r="BC319" s="530"/>
      <c r="BD319" s="151"/>
      <c r="BE319" s="147"/>
      <c r="BF319" s="196">
        <f t="shared" si="50"/>
        <v>0</v>
      </c>
      <c r="BG319" s="149">
        <f t="shared" si="51"/>
        <v>0</v>
      </c>
      <c r="BH319" s="148"/>
      <c r="BI319" s="149"/>
      <c r="BJ319" s="123"/>
      <c r="BK319" s="123"/>
      <c r="BL319" s="123"/>
      <c r="BM319" s="122"/>
      <c r="BN319" s="152"/>
      <c r="BO319" s="201">
        <f t="shared" si="52"/>
        <v>0</v>
      </c>
      <c r="BP319" s="158"/>
      <c r="BQ319" s="159"/>
      <c r="BR319" s="196"/>
      <c r="BS319" s="149"/>
      <c r="BT319" s="148"/>
      <c r="BU319" s="149"/>
      <c r="BV319" s="160"/>
      <c r="BW319" s="161"/>
      <c r="BX319" s="196"/>
      <c r="BY319" s="149"/>
      <c r="BZ319" s="148"/>
      <c r="CA319" s="149"/>
      <c r="CB319" s="149"/>
      <c r="CC319" s="149"/>
      <c r="CD319" s="149"/>
    </row>
    <row r="320" spans="1:82" ht="18.5" x14ac:dyDescent="0.45">
      <c r="A320" s="145"/>
      <c r="B320" s="162"/>
      <c r="C320" s="122"/>
      <c r="D320" s="96" t="str">
        <f t="shared" si="47"/>
        <v/>
      </c>
      <c r="E320" s="506"/>
      <c r="F320" s="146"/>
      <c r="G320" s="146"/>
      <c r="H320" s="130"/>
      <c r="I320" s="296"/>
      <c r="J320" s="181"/>
      <c r="K320" s="217"/>
      <c r="L320" s="529"/>
      <c r="M320" s="529"/>
      <c r="N320" s="139"/>
      <c r="O320" s="308"/>
      <c r="P320" s="308"/>
      <c r="Q320" s="308"/>
      <c r="R320" s="308"/>
      <c r="S320" s="308"/>
      <c r="T320" s="308">
        <f t="shared" si="44"/>
        <v>0</v>
      </c>
      <c r="U320" s="308">
        <f t="shared" si="48"/>
        <v>0</v>
      </c>
      <c r="V320" s="308"/>
      <c r="W320" s="308"/>
      <c r="X320" s="308"/>
      <c r="Y320" s="308"/>
      <c r="Z320" s="308"/>
      <c r="AA320" s="308"/>
      <c r="AB320" s="308"/>
      <c r="AC320" s="200"/>
      <c r="AD320" s="139"/>
      <c r="AE320" s="162"/>
      <c r="AF320" s="139"/>
      <c r="AG320" s="162"/>
      <c r="AH320" s="122"/>
      <c r="AI320" s="122"/>
      <c r="AJ320" s="122"/>
      <c r="AK320" s="122"/>
      <c r="AL320" s="164">
        <f t="shared" si="49"/>
        <v>0</v>
      </c>
      <c r="AM320" s="122"/>
      <c r="AN320" s="122"/>
      <c r="AO320" s="147"/>
      <c r="AP320" s="158"/>
      <c r="AQ320" s="310">
        <f t="shared" si="45"/>
        <v>0</v>
      </c>
      <c r="AR320" s="196" t="str">
        <f>IFERROR(IF(OR(AP320=338,AP320=340,AP320=341,AP320=342,AP320="342A",AP320="342B"),PorcenRet(AP320,AT320,AU320),INDEX(PORCENTAJEBUSCAR,MATCH(AP320,CódigoRET,0),4)*1),"")</f>
        <v/>
      </c>
      <c r="AS320" s="149">
        <f t="shared" si="46"/>
        <v>0</v>
      </c>
      <c r="AT320" s="148"/>
      <c r="AU320" s="149"/>
      <c r="AV320" s="191"/>
      <c r="AW320" s="183"/>
      <c r="AX320" s="162"/>
      <c r="AY320" s="150"/>
      <c r="AZ320" s="150"/>
      <c r="BA320" s="139"/>
      <c r="BB320" s="139"/>
      <c r="BC320" s="530"/>
      <c r="BD320" s="151"/>
      <c r="BE320" s="147"/>
      <c r="BF320" s="196">
        <f t="shared" si="50"/>
        <v>0</v>
      </c>
      <c r="BG320" s="149">
        <f t="shared" si="51"/>
        <v>0</v>
      </c>
      <c r="BH320" s="148"/>
      <c r="BI320" s="149"/>
      <c r="BJ320" s="123"/>
      <c r="BK320" s="123"/>
      <c r="BL320" s="123"/>
      <c r="BM320" s="122"/>
      <c r="BN320" s="152"/>
      <c r="BO320" s="201">
        <f t="shared" si="52"/>
        <v>0</v>
      </c>
      <c r="BP320" s="158"/>
      <c r="BQ320" s="159"/>
      <c r="BR320" s="196"/>
      <c r="BS320" s="149"/>
      <c r="BT320" s="148"/>
      <c r="BU320" s="149"/>
      <c r="BV320" s="160"/>
      <c r="BW320" s="161"/>
      <c r="BX320" s="196"/>
      <c r="BY320" s="149"/>
      <c r="BZ320" s="148"/>
      <c r="CA320" s="149"/>
      <c r="CB320" s="149"/>
      <c r="CC320" s="149"/>
      <c r="CD320" s="149"/>
    </row>
    <row r="321" spans="1:82" ht="18.5" x14ac:dyDescent="0.45">
      <c r="A321" s="145"/>
      <c r="B321" s="162"/>
      <c r="C321" s="122"/>
      <c r="D321" s="96" t="str">
        <f t="shared" si="47"/>
        <v/>
      </c>
      <c r="E321" s="506"/>
      <c r="F321" s="146"/>
      <c r="G321" s="146"/>
      <c r="H321" s="130"/>
      <c r="I321" s="296"/>
      <c r="J321" s="181"/>
      <c r="K321" s="217"/>
      <c r="L321" s="529"/>
      <c r="M321" s="529"/>
      <c r="N321" s="139"/>
      <c r="O321" s="308"/>
      <c r="P321" s="308"/>
      <c r="Q321" s="308"/>
      <c r="R321" s="308"/>
      <c r="S321" s="308"/>
      <c r="T321" s="308">
        <f t="shared" si="44"/>
        <v>0</v>
      </c>
      <c r="U321" s="308">
        <f t="shared" si="48"/>
        <v>0</v>
      </c>
      <c r="V321" s="308"/>
      <c r="W321" s="308"/>
      <c r="X321" s="308"/>
      <c r="Y321" s="308"/>
      <c r="Z321" s="308"/>
      <c r="AA321" s="308"/>
      <c r="AB321" s="308"/>
      <c r="AC321" s="200"/>
      <c r="AD321" s="139"/>
      <c r="AE321" s="162"/>
      <c r="AF321" s="139"/>
      <c r="AG321" s="162"/>
      <c r="AH321" s="122"/>
      <c r="AI321" s="122"/>
      <c r="AJ321" s="122"/>
      <c r="AK321" s="122"/>
      <c r="AL321" s="164">
        <f t="shared" si="49"/>
        <v>0</v>
      </c>
      <c r="AM321" s="122"/>
      <c r="AN321" s="122"/>
      <c r="AO321" s="147"/>
      <c r="AP321" s="158"/>
      <c r="AQ321" s="310">
        <f t="shared" si="45"/>
        <v>0</v>
      </c>
      <c r="AR321" s="196" t="str">
        <f>IFERROR(IF(OR(AP321=338,AP321=340,AP321=341,AP321=342,AP321="342A",AP321="342B"),PorcenRet(AP321,AT321,AU321),INDEX(PORCENTAJEBUSCAR,MATCH(AP321,CódigoRET,0),4)*1),"")</f>
        <v/>
      </c>
      <c r="AS321" s="149">
        <f t="shared" si="46"/>
        <v>0</v>
      </c>
      <c r="AT321" s="148"/>
      <c r="AU321" s="149"/>
      <c r="AV321" s="191"/>
      <c r="AW321" s="183"/>
      <c r="AX321" s="162"/>
      <c r="AY321" s="150"/>
      <c r="AZ321" s="150"/>
      <c r="BA321" s="139"/>
      <c r="BB321" s="139"/>
      <c r="BC321" s="530"/>
      <c r="BD321" s="151"/>
      <c r="BE321" s="147"/>
      <c r="BF321" s="196">
        <f t="shared" si="50"/>
        <v>0</v>
      </c>
      <c r="BG321" s="149">
        <f t="shared" si="51"/>
        <v>0</v>
      </c>
      <c r="BH321" s="148"/>
      <c r="BI321" s="149"/>
      <c r="BJ321" s="123"/>
      <c r="BK321" s="123"/>
      <c r="BL321" s="123"/>
      <c r="BM321" s="122"/>
      <c r="BN321" s="152"/>
      <c r="BO321" s="201">
        <f t="shared" si="52"/>
        <v>0</v>
      </c>
      <c r="BP321" s="158"/>
      <c r="BQ321" s="159"/>
      <c r="BR321" s="196"/>
      <c r="BS321" s="149"/>
      <c r="BT321" s="148"/>
      <c r="BU321" s="149"/>
      <c r="BV321" s="160"/>
      <c r="BW321" s="161"/>
      <c r="BX321" s="196"/>
      <c r="BY321" s="149"/>
      <c r="BZ321" s="148"/>
      <c r="CA321" s="149"/>
      <c r="CB321" s="149"/>
      <c r="CC321" s="149"/>
      <c r="CD321" s="149"/>
    </row>
    <row r="322" spans="1:82" ht="18.5" x14ac:dyDescent="0.45">
      <c r="A322" s="145"/>
      <c r="B322" s="162"/>
      <c r="C322" s="122"/>
      <c r="D322" s="96" t="str">
        <f t="shared" si="47"/>
        <v/>
      </c>
      <c r="E322" s="506"/>
      <c r="F322" s="146"/>
      <c r="G322" s="146"/>
      <c r="H322" s="130"/>
      <c r="I322" s="296"/>
      <c r="J322" s="181"/>
      <c r="K322" s="217"/>
      <c r="L322" s="529"/>
      <c r="M322" s="529"/>
      <c r="N322" s="139"/>
      <c r="O322" s="308"/>
      <c r="P322" s="308"/>
      <c r="Q322" s="308"/>
      <c r="R322" s="308"/>
      <c r="S322" s="308"/>
      <c r="T322" s="308">
        <f t="shared" ref="T322:T385" si="53">+Q322*0.12</f>
        <v>0</v>
      </c>
      <c r="U322" s="308">
        <f t="shared" si="48"/>
        <v>0</v>
      </c>
      <c r="V322" s="308"/>
      <c r="W322" s="308"/>
      <c r="X322" s="308"/>
      <c r="Y322" s="308"/>
      <c r="Z322" s="308"/>
      <c r="AA322" s="308"/>
      <c r="AB322" s="308"/>
      <c r="AC322" s="200"/>
      <c r="AD322" s="139"/>
      <c r="AE322" s="162"/>
      <c r="AF322" s="139"/>
      <c r="AG322" s="162"/>
      <c r="AH322" s="122"/>
      <c r="AI322" s="122"/>
      <c r="AJ322" s="122"/>
      <c r="AK322" s="122"/>
      <c r="AL322" s="164">
        <f t="shared" si="49"/>
        <v>0</v>
      </c>
      <c r="AM322" s="122"/>
      <c r="AN322" s="122"/>
      <c r="AO322" s="147"/>
      <c r="AP322" s="158"/>
      <c r="AQ322" s="310">
        <f t="shared" ref="AQ322:AQ378" si="54">+P322+Q322+R322+S322-BE322-BQ322-BW322+O322</f>
        <v>0</v>
      </c>
      <c r="AR322" s="196" t="str">
        <f>IFERROR(IF(OR(AP322=338,AP322=340,AP322=341,AP322=342,AP322="342A",AP322="342B"),PorcenRet(AP322,AT322,AU322),INDEX(PORCENTAJEBUSCAR,MATCH(AP322,CódigoRET,0),4)*1),"")</f>
        <v/>
      </c>
      <c r="AS322" s="149">
        <f t="shared" si="46"/>
        <v>0</v>
      </c>
      <c r="AT322" s="148"/>
      <c r="AU322" s="149"/>
      <c r="AV322" s="191"/>
      <c r="AW322" s="183"/>
      <c r="AX322" s="162"/>
      <c r="AY322" s="150"/>
      <c r="AZ322" s="150"/>
      <c r="BA322" s="139"/>
      <c r="BB322" s="139"/>
      <c r="BC322" s="530"/>
      <c r="BD322" s="151"/>
      <c r="BE322" s="147"/>
      <c r="BF322" s="196">
        <f t="shared" si="50"/>
        <v>0</v>
      </c>
      <c r="BG322" s="149">
        <f t="shared" si="51"/>
        <v>0</v>
      </c>
      <c r="BH322" s="148"/>
      <c r="BI322" s="149"/>
      <c r="BJ322" s="123"/>
      <c r="BK322" s="123"/>
      <c r="BL322" s="123"/>
      <c r="BM322" s="122"/>
      <c r="BN322" s="152"/>
      <c r="BO322" s="201">
        <f t="shared" si="52"/>
        <v>0</v>
      </c>
      <c r="BP322" s="158"/>
      <c r="BQ322" s="159"/>
      <c r="BR322" s="196"/>
      <c r="BS322" s="149"/>
      <c r="BT322" s="148"/>
      <c r="BU322" s="149"/>
      <c r="BV322" s="160"/>
      <c r="BW322" s="161"/>
      <c r="BX322" s="196"/>
      <c r="BY322" s="149"/>
      <c r="BZ322" s="148"/>
      <c r="CA322" s="149"/>
      <c r="CB322" s="149"/>
      <c r="CC322" s="149"/>
      <c r="CD322" s="149"/>
    </row>
    <row r="323" spans="1:82" ht="18.5" x14ac:dyDescent="0.45">
      <c r="A323" s="145"/>
      <c r="B323" s="162"/>
      <c r="C323" s="122"/>
      <c r="D323" s="96" t="str">
        <f t="shared" si="47"/>
        <v/>
      </c>
      <c r="E323" s="506"/>
      <c r="F323" s="146"/>
      <c r="G323" s="146"/>
      <c r="H323" s="130"/>
      <c r="I323" s="296"/>
      <c r="J323" s="181"/>
      <c r="K323" s="217"/>
      <c r="L323" s="529"/>
      <c r="M323" s="529"/>
      <c r="N323" s="139"/>
      <c r="O323" s="308"/>
      <c r="P323" s="308"/>
      <c r="Q323" s="308"/>
      <c r="R323" s="308"/>
      <c r="S323" s="308"/>
      <c r="T323" s="308">
        <f t="shared" si="53"/>
        <v>0</v>
      </c>
      <c r="U323" s="308">
        <f t="shared" si="48"/>
        <v>0</v>
      </c>
      <c r="V323" s="308"/>
      <c r="W323" s="308"/>
      <c r="X323" s="308"/>
      <c r="Y323" s="308"/>
      <c r="Z323" s="308"/>
      <c r="AA323" s="308"/>
      <c r="AB323" s="308"/>
      <c r="AC323" s="200"/>
      <c r="AD323" s="139"/>
      <c r="AE323" s="162"/>
      <c r="AF323" s="139"/>
      <c r="AG323" s="162"/>
      <c r="AH323" s="122"/>
      <c r="AI323" s="122"/>
      <c r="AJ323" s="122"/>
      <c r="AK323" s="122"/>
      <c r="AL323" s="164">
        <f t="shared" si="49"/>
        <v>0</v>
      </c>
      <c r="AM323" s="122"/>
      <c r="AN323" s="122"/>
      <c r="AO323" s="147"/>
      <c r="AP323" s="158"/>
      <c r="AQ323" s="310">
        <f t="shared" si="54"/>
        <v>0</v>
      </c>
      <c r="AR323" s="196" t="str">
        <f>IFERROR(IF(OR(AP323=338,AP323=340,AP323=341,AP323=342,AP323="342A",AP323="342B"),PorcenRet(AP323,AT323,AU323),INDEX(PORCENTAJEBUSCAR,MATCH(AP323,CódigoRET,0),4)*1),"")</f>
        <v/>
      </c>
      <c r="AS323" s="149">
        <f t="shared" ref="AS323:AS386" si="55">IF(AP323="",0,AQ323*(ROUND(AR323,2)/100))</f>
        <v>0</v>
      </c>
      <c r="AT323" s="148"/>
      <c r="AU323" s="149"/>
      <c r="AV323" s="191"/>
      <c r="AW323" s="183"/>
      <c r="AX323" s="162"/>
      <c r="AY323" s="150"/>
      <c r="AZ323" s="150"/>
      <c r="BA323" s="139"/>
      <c r="BB323" s="139"/>
      <c r="BC323" s="530"/>
      <c r="BD323" s="151"/>
      <c r="BE323" s="147"/>
      <c r="BF323" s="196">
        <f t="shared" si="50"/>
        <v>0</v>
      </c>
      <c r="BG323" s="149">
        <f t="shared" si="51"/>
        <v>0</v>
      </c>
      <c r="BH323" s="148"/>
      <c r="BI323" s="149"/>
      <c r="BJ323" s="123"/>
      <c r="BK323" s="123"/>
      <c r="BL323" s="123"/>
      <c r="BM323" s="122"/>
      <c r="BN323" s="152"/>
      <c r="BO323" s="201">
        <f t="shared" si="52"/>
        <v>0</v>
      </c>
      <c r="BP323" s="158"/>
      <c r="BQ323" s="159"/>
      <c r="BR323" s="196"/>
      <c r="BS323" s="149"/>
      <c r="BT323" s="148"/>
      <c r="BU323" s="149"/>
      <c r="BV323" s="160"/>
      <c r="BW323" s="161"/>
      <c r="BX323" s="196"/>
      <c r="BY323" s="149"/>
      <c r="BZ323" s="148"/>
      <c r="CA323" s="149"/>
      <c r="CB323" s="149"/>
      <c r="CC323" s="149"/>
      <c r="CD323" s="149"/>
    </row>
    <row r="324" spans="1:82" ht="18.5" x14ac:dyDescent="0.45">
      <c r="A324" s="145"/>
      <c r="B324" s="162"/>
      <c r="C324" s="122"/>
      <c r="D324" s="96" t="str">
        <f t="shared" si="47"/>
        <v/>
      </c>
      <c r="E324" s="506"/>
      <c r="F324" s="146"/>
      <c r="G324" s="146"/>
      <c r="H324" s="130"/>
      <c r="I324" s="296"/>
      <c r="J324" s="181"/>
      <c r="K324" s="217"/>
      <c r="L324" s="529"/>
      <c r="M324" s="529"/>
      <c r="N324" s="139"/>
      <c r="O324" s="308"/>
      <c r="P324" s="308"/>
      <c r="Q324" s="308"/>
      <c r="R324" s="308"/>
      <c r="S324" s="308"/>
      <c r="T324" s="308">
        <f t="shared" si="53"/>
        <v>0</v>
      </c>
      <c r="U324" s="308">
        <f t="shared" si="48"/>
        <v>0</v>
      </c>
      <c r="V324" s="308"/>
      <c r="W324" s="308"/>
      <c r="X324" s="308"/>
      <c r="Y324" s="308"/>
      <c r="Z324" s="308"/>
      <c r="AA324" s="308"/>
      <c r="AB324" s="308"/>
      <c r="AC324" s="200"/>
      <c r="AD324" s="139"/>
      <c r="AE324" s="162"/>
      <c r="AF324" s="139"/>
      <c r="AG324" s="162"/>
      <c r="AH324" s="122"/>
      <c r="AI324" s="122"/>
      <c r="AJ324" s="122"/>
      <c r="AK324" s="122"/>
      <c r="AL324" s="164">
        <f t="shared" si="49"/>
        <v>0</v>
      </c>
      <c r="AM324" s="122"/>
      <c r="AN324" s="122"/>
      <c r="AO324" s="147"/>
      <c r="AP324" s="158"/>
      <c r="AQ324" s="310">
        <f t="shared" si="54"/>
        <v>0</v>
      </c>
      <c r="AR324" s="196" t="str">
        <f>IFERROR(IF(OR(AP324=338,AP324=340,AP324=341,AP324=342,AP324="342A",AP324="342B"),PorcenRet(AP324,AT324,AU324),INDEX(PORCENTAJEBUSCAR,MATCH(AP324,CódigoRET,0),4)*1),"")</f>
        <v/>
      </c>
      <c r="AS324" s="149">
        <f t="shared" si="55"/>
        <v>0</v>
      </c>
      <c r="AT324" s="148"/>
      <c r="AU324" s="149"/>
      <c r="AV324" s="191"/>
      <c r="AW324" s="183"/>
      <c r="AX324" s="162"/>
      <c r="AY324" s="150"/>
      <c r="AZ324" s="150"/>
      <c r="BA324" s="139"/>
      <c r="BB324" s="139"/>
      <c r="BC324" s="530"/>
      <c r="BD324" s="151"/>
      <c r="BE324" s="147"/>
      <c r="BF324" s="196">
        <f t="shared" si="50"/>
        <v>0</v>
      </c>
      <c r="BG324" s="149">
        <f t="shared" si="51"/>
        <v>0</v>
      </c>
      <c r="BH324" s="148"/>
      <c r="BI324" s="149"/>
      <c r="BJ324" s="123"/>
      <c r="BK324" s="123"/>
      <c r="BL324" s="123"/>
      <c r="BM324" s="122"/>
      <c r="BN324" s="152"/>
      <c r="BO324" s="201">
        <f t="shared" si="52"/>
        <v>0</v>
      </c>
      <c r="BP324" s="158"/>
      <c r="BQ324" s="159"/>
      <c r="BR324" s="196"/>
      <c r="BS324" s="149"/>
      <c r="BT324" s="148"/>
      <c r="BU324" s="149"/>
      <c r="BV324" s="160"/>
      <c r="BW324" s="161"/>
      <c r="BX324" s="196"/>
      <c r="BY324" s="149"/>
      <c r="BZ324" s="148"/>
      <c r="CA324" s="149"/>
      <c r="CB324" s="149"/>
      <c r="CC324" s="149"/>
      <c r="CD324" s="149"/>
    </row>
    <row r="325" spans="1:82" ht="18.5" x14ac:dyDescent="0.45">
      <c r="A325" s="145"/>
      <c r="B325" s="162"/>
      <c r="C325" s="122"/>
      <c r="D325" s="96" t="str">
        <f t="shared" si="47"/>
        <v/>
      </c>
      <c r="E325" s="506"/>
      <c r="F325" s="146"/>
      <c r="G325" s="146"/>
      <c r="H325" s="130"/>
      <c r="I325" s="296"/>
      <c r="J325" s="181"/>
      <c r="K325" s="217"/>
      <c r="L325" s="529"/>
      <c r="M325" s="529"/>
      <c r="N325" s="139"/>
      <c r="O325" s="308"/>
      <c r="P325" s="308"/>
      <c r="Q325" s="308"/>
      <c r="R325" s="308"/>
      <c r="S325" s="308"/>
      <c r="T325" s="308">
        <f t="shared" si="53"/>
        <v>0</v>
      </c>
      <c r="U325" s="308">
        <f t="shared" si="48"/>
        <v>0</v>
      </c>
      <c r="V325" s="308"/>
      <c r="W325" s="308"/>
      <c r="X325" s="308"/>
      <c r="Y325" s="308"/>
      <c r="Z325" s="308"/>
      <c r="AA325" s="308"/>
      <c r="AB325" s="308"/>
      <c r="AC325" s="200"/>
      <c r="AD325" s="139"/>
      <c r="AE325" s="162"/>
      <c r="AF325" s="139"/>
      <c r="AG325" s="162"/>
      <c r="AH325" s="122"/>
      <c r="AI325" s="122"/>
      <c r="AJ325" s="122"/>
      <c r="AK325" s="122"/>
      <c r="AL325" s="164">
        <f t="shared" si="49"/>
        <v>0</v>
      </c>
      <c r="AM325" s="122"/>
      <c r="AN325" s="122"/>
      <c r="AO325" s="147"/>
      <c r="AP325" s="158"/>
      <c r="AQ325" s="310">
        <f t="shared" si="54"/>
        <v>0</v>
      </c>
      <c r="AR325" s="196" t="str">
        <f>IFERROR(IF(OR(AP325=338,AP325=340,AP325=341,AP325=342,AP325="342A",AP325="342B"),PorcenRet(AP325,AT325,AU325),INDEX(PORCENTAJEBUSCAR,MATCH(AP325,CódigoRET,0),4)*1),"")</f>
        <v/>
      </c>
      <c r="AS325" s="149">
        <f t="shared" si="55"/>
        <v>0</v>
      </c>
      <c r="AT325" s="148"/>
      <c r="AU325" s="149"/>
      <c r="AV325" s="191"/>
      <c r="AW325" s="183"/>
      <c r="AX325" s="162"/>
      <c r="AY325" s="150"/>
      <c r="AZ325" s="150"/>
      <c r="BA325" s="139"/>
      <c r="BB325" s="139"/>
      <c r="BC325" s="530"/>
      <c r="BD325" s="151"/>
      <c r="BE325" s="147"/>
      <c r="BF325" s="196">
        <f t="shared" si="50"/>
        <v>0</v>
      </c>
      <c r="BG325" s="149">
        <f t="shared" si="51"/>
        <v>0</v>
      </c>
      <c r="BH325" s="148"/>
      <c r="BI325" s="149"/>
      <c r="BJ325" s="123"/>
      <c r="BK325" s="123"/>
      <c r="BL325" s="123"/>
      <c r="BM325" s="122"/>
      <c r="BN325" s="152"/>
      <c r="BO325" s="201">
        <f t="shared" si="52"/>
        <v>0</v>
      </c>
      <c r="BP325" s="158"/>
      <c r="BQ325" s="159"/>
      <c r="BR325" s="196"/>
      <c r="BS325" s="149"/>
      <c r="BT325" s="148"/>
      <c r="BU325" s="149"/>
      <c r="BV325" s="160"/>
      <c r="BW325" s="161"/>
      <c r="BX325" s="196"/>
      <c r="BY325" s="149"/>
      <c r="BZ325" s="148"/>
      <c r="CA325" s="149"/>
      <c r="CB325" s="149"/>
      <c r="CC325" s="149"/>
      <c r="CD325" s="149"/>
    </row>
    <row r="326" spans="1:82" ht="18.5" x14ac:dyDescent="0.45">
      <c r="A326" s="145"/>
      <c r="B326" s="162"/>
      <c r="C326" s="122"/>
      <c r="D326" s="96" t="str">
        <f t="shared" si="47"/>
        <v/>
      </c>
      <c r="E326" s="506"/>
      <c r="F326" s="146"/>
      <c r="G326" s="146"/>
      <c r="H326" s="130"/>
      <c r="I326" s="296"/>
      <c r="J326" s="181"/>
      <c r="K326" s="217"/>
      <c r="L326" s="529"/>
      <c r="M326" s="529"/>
      <c r="N326" s="139"/>
      <c r="O326" s="308"/>
      <c r="P326" s="308"/>
      <c r="Q326" s="308"/>
      <c r="R326" s="308"/>
      <c r="S326" s="308"/>
      <c r="T326" s="308">
        <f t="shared" si="53"/>
        <v>0</v>
      </c>
      <c r="U326" s="308">
        <f t="shared" si="48"/>
        <v>0</v>
      </c>
      <c r="V326" s="308"/>
      <c r="W326" s="308"/>
      <c r="X326" s="308"/>
      <c r="Y326" s="308"/>
      <c r="Z326" s="308"/>
      <c r="AA326" s="308"/>
      <c r="AB326" s="308"/>
      <c r="AC326" s="200"/>
      <c r="AD326" s="139"/>
      <c r="AE326" s="162"/>
      <c r="AF326" s="139"/>
      <c r="AG326" s="162"/>
      <c r="AH326" s="122"/>
      <c r="AI326" s="122"/>
      <c r="AJ326" s="122"/>
      <c r="AK326" s="122"/>
      <c r="AL326" s="164">
        <f t="shared" si="49"/>
        <v>0</v>
      </c>
      <c r="AM326" s="122"/>
      <c r="AN326" s="122"/>
      <c r="AO326" s="147"/>
      <c r="AP326" s="158"/>
      <c r="AQ326" s="310">
        <f t="shared" si="54"/>
        <v>0</v>
      </c>
      <c r="AR326" s="196" t="str">
        <f>IFERROR(IF(OR(AP326=338,AP326=340,AP326=341,AP326=342,AP326="342A",AP326="342B"),PorcenRet(AP326,AT326,AU326),INDEX(PORCENTAJEBUSCAR,MATCH(AP326,CódigoRET,0),4)*1),"")</f>
        <v/>
      </c>
      <c r="AS326" s="149">
        <f t="shared" si="55"/>
        <v>0</v>
      </c>
      <c r="AT326" s="148"/>
      <c r="AU326" s="149"/>
      <c r="AV326" s="191"/>
      <c r="AW326" s="183"/>
      <c r="AX326" s="162"/>
      <c r="AY326" s="150"/>
      <c r="AZ326" s="150"/>
      <c r="BA326" s="139"/>
      <c r="BB326" s="139"/>
      <c r="BC326" s="530"/>
      <c r="BD326" s="151"/>
      <c r="BE326" s="147"/>
      <c r="BF326" s="196">
        <f t="shared" si="50"/>
        <v>0</v>
      </c>
      <c r="BG326" s="149">
        <f t="shared" si="51"/>
        <v>0</v>
      </c>
      <c r="BH326" s="148"/>
      <c r="BI326" s="149"/>
      <c r="BJ326" s="123"/>
      <c r="BK326" s="123"/>
      <c r="BL326" s="123"/>
      <c r="BM326" s="122"/>
      <c r="BN326" s="152"/>
      <c r="BO326" s="201">
        <f t="shared" si="52"/>
        <v>0</v>
      </c>
      <c r="BP326" s="158"/>
      <c r="BQ326" s="159"/>
      <c r="BR326" s="196"/>
      <c r="BS326" s="149"/>
      <c r="BT326" s="148"/>
      <c r="BU326" s="149"/>
      <c r="BV326" s="160"/>
      <c r="BW326" s="161"/>
      <c r="BX326" s="196"/>
      <c r="BY326" s="149"/>
      <c r="BZ326" s="148"/>
      <c r="CA326" s="149"/>
      <c r="CB326" s="149"/>
      <c r="CC326" s="149"/>
      <c r="CD326" s="149"/>
    </row>
    <row r="327" spans="1:82" ht="18.5" x14ac:dyDescent="0.45">
      <c r="A327" s="145"/>
      <c r="B327" s="162"/>
      <c r="C327" s="122"/>
      <c r="D327" s="96" t="str">
        <f t="shared" si="47"/>
        <v/>
      </c>
      <c r="E327" s="506"/>
      <c r="F327" s="146"/>
      <c r="G327" s="146"/>
      <c r="H327" s="130"/>
      <c r="I327" s="296"/>
      <c r="J327" s="181"/>
      <c r="K327" s="217"/>
      <c r="L327" s="529"/>
      <c r="M327" s="529"/>
      <c r="N327" s="139"/>
      <c r="O327" s="308"/>
      <c r="P327" s="308"/>
      <c r="Q327" s="308"/>
      <c r="R327" s="308"/>
      <c r="S327" s="308"/>
      <c r="T327" s="308">
        <f t="shared" si="53"/>
        <v>0</v>
      </c>
      <c r="U327" s="308">
        <f t="shared" si="48"/>
        <v>0</v>
      </c>
      <c r="V327" s="308"/>
      <c r="W327" s="308"/>
      <c r="X327" s="308"/>
      <c r="Y327" s="308"/>
      <c r="Z327" s="308"/>
      <c r="AA327" s="308"/>
      <c r="AB327" s="308"/>
      <c r="AC327" s="200"/>
      <c r="AD327" s="139"/>
      <c r="AE327" s="162"/>
      <c r="AF327" s="139"/>
      <c r="AG327" s="162"/>
      <c r="AH327" s="122"/>
      <c r="AI327" s="122"/>
      <c r="AJ327" s="122"/>
      <c r="AK327" s="122"/>
      <c r="AL327" s="164">
        <f t="shared" si="49"/>
        <v>0</v>
      </c>
      <c r="AM327" s="122"/>
      <c r="AN327" s="122"/>
      <c r="AO327" s="147"/>
      <c r="AP327" s="158"/>
      <c r="AQ327" s="310">
        <f t="shared" si="54"/>
        <v>0</v>
      </c>
      <c r="AR327" s="196" t="str">
        <f>IFERROR(IF(OR(AP327=338,AP327=340,AP327=341,AP327=342,AP327="342A",AP327="342B"),PorcenRet(AP327,AT327,AU327),INDEX(PORCENTAJEBUSCAR,MATCH(AP327,CódigoRET,0),4)*1),"")</f>
        <v/>
      </c>
      <c r="AS327" s="149">
        <f t="shared" si="55"/>
        <v>0</v>
      </c>
      <c r="AT327" s="148"/>
      <c r="AU327" s="149"/>
      <c r="AV327" s="191"/>
      <c r="AW327" s="183"/>
      <c r="AX327" s="162"/>
      <c r="AY327" s="150"/>
      <c r="AZ327" s="150"/>
      <c r="BA327" s="139"/>
      <c r="BB327" s="139"/>
      <c r="BC327" s="530"/>
      <c r="BD327" s="151"/>
      <c r="BE327" s="147"/>
      <c r="BF327" s="196">
        <f t="shared" si="50"/>
        <v>0</v>
      </c>
      <c r="BG327" s="149">
        <f t="shared" si="51"/>
        <v>0</v>
      </c>
      <c r="BH327" s="148"/>
      <c r="BI327" s="149"/>
      <c r="BJ327" s="123"/>
      <c r="BK327" s="123"/>
      <c r="BL327" s="123"/>
      <c r="BM327" s="122"/>
      <c r="BN327" s="152"/>
      <c r="BO327" s="201">
        <f t="shared" si="52"/>
        <v>0</v>
      </c>
      <c r="BP327" s="158"/>
      <c r="BQ327" s="159"/>
      <c r="BR327" s="196"/>
      <c r="BS327" s="149"/>
      <c r="BT327" s="148"/>
      <c r="BU327" s="149"/>
      <c r="BV327" s="160"/>
      <c r="BW327" s="161"/>
      <c r="BX327" s="196"/>
      <c r="BY327" s="149"/>
      <c r="BZ327" s="148"/>
      <c r="CA327" s="149"/>
      <c r="CB327" s="149"/>
      <c r="CC327" s="149"/>
      <c r="CD327" s="149"/>
    </row>
    <row r="328" spans="1:82" ht="18.5" x14ac:dyDescent="0.45">
      <c r="A328" s="145"/>
      <c r="B328" s="162"/>
      <c r="C328" s="122"/>
      <c r="D328" s="96" t="str">
        <f t="shared" si="47"/>
        <v/>
      </c>
      <c r="E328" s="506"/>
      <c r="F328" s="146"/>
      <c r="G328" s="146"/>
      <c r="H328" s="130"/>
      <c r="I328" s="296"/>
      <c r="J328" s="181"/>
      <c r="K328" s="217"/>
      <c r="L328" s="529"/>
      <c r="M328" s="529"/>
      <c r="N328" s="139"/>
      <c r="O328" s="308"/>
      <c r="P328" s="308"/>
      <c r="Q328" s="308"/>
      <c r="R328" s="308"/>
      <c r="S328" s="308"/>
      <c r="T328" s="308">
        <f t="shared" si="53"/>
        <v>0</v>
      </c>
      <c r="U328" s="308">
        <f t="shared" si="48"/>
        <v>0</v>
      </c>
      <c r="V328" s="308"/>
      <c r="W328" s="308"/>
      <c r="X328" s="308"/>
      <c r="Y328" s="308"/>
      <c r="Z328" s="308"/>
      <c r="AA328" s="308"/>
      <c r="AB328" s="308"/>
      <c r="AC328" s="200"/>
      <c r="AD328" s="139"/>
      <c r="AE328" s="162"/>
      <c r="AF328" s="139"/>
      <c r="AG328" s="162"/>
      <c r="AH328" s="122"/>
      <c r="AI328" s="122"/>
      <c r="AJ328" s="122"/>
      <c r="AK328" s="122"/>
      <c r="AL328" s="164">
        <f t="shared" si="49"/>
        <v>0</v>
      </c>
      <c r="AM328" s="122"/>
      <c r="AN328" s="122"/>
      <c r="AO328" s="147"/>
      <c r="AP328" s="158"/>
      <c r="AQ328" s="310">
        <f t="shared" si="54"/>
        <v>0</v>
      </c>
      <c r="AR328" s="196" t="str">
        <f>IFERROR(IF(OR(AP328=338,AP328=340,AP328=341,AP328=342,AP328="342A",AP328="342B"),PorcenRet(AP328,AT328,AU328),INDEX(PORCENTAJEBUSCAR,MATCH(AP328,CódigoRET,0),4)*1),"")</f>
        <v/>
      </c>
      <c r="AS328" s="149">
        <f t="shared" si="55"/>
        <v>0</v>
      </c>
      <c r="AT328" s="148"/>
      <c r="AU328" s="149"/>
      <c r="AV328" s="191"/>
      <c r="AW328" s="183"/>
      <c r="AX328" s="162"/>
      <c r="AY328" s="150"/>
      <c r="AZ328" s="150"/>
      <c r="BA328" s="139"/>
      <c r="BB328" s="139"/>
      <c r="BC328" s="530"/>
      <c r="BD328" s="151"/>
      <c r="BE328" s="147"/>
      <c r="BF328" s="196">
        <f t="shared" si="50"/>
        <v>0</v>
      </c>
      <c r="BG328" s="149">
        <f t="shared" si="51"/>
        <v>0</v>
      </c>
      <c r="BH328" s="148"/>
      <c r="BI328" s="149"/>
      <c r="BJ328" s="123"/>
      <c r="BK328" s="123"/>
      <c r="BL328" s="123"/>
      <c r="BM328" s="122"/>
      <c r="BN328" s="152"/>
      <c r="BO328" s="201">
        <f t="shared" si="52"/>
        <v>0</v>
      </c>
      <c r="BP328" s="158"/>
      <c r="BQ328" s="159"/>
      <c r="BR328" s="196"/>
      <c r="BS328" s="149"/>
      <c r="BT328" s="148"/>
      <c r="BU328" s="149"/>
      <c r="BV328" s="160"/>
      <c r="BW328" s="161"/>
      <c r="BX328" s="196"/>
      <c r="BY328" s="149"/>
      <c r="BZ328" s="148"/>
      <c r="CA328" s="149"/>
      <c r="CB328" s="149"/>
      <c r="CC328" s="149"/>
      <c r="CD328" s="149"/>
    </row>
    <row r="329" spans="1:82" ht="18.5" x14ac:dyDescent="0.45">
      <c r="A329" s="145"/>
      <c r="B329" s="162"/>
      <c r="C329" s="122"/>
      <c r="D329" s="96" t="str">
        <f t="shared" si="47"/>
        <v/>
      </c>
      <c r="E329" s="506"/>
      <c r="F329" s="146"/>
      <c r="G329" s="146"/>
      <c r="H329" s="130"/>
      <c r="I329" s="296"/>
      <c r="J329" s="181"/>
      <c r="K329" s="217"/>
      <c r="L329" s="529"/>
      <c r="M329" s="529"/>
      <c r="N329" s="139"/>
      <c r="O329" s="308"/>
      <c r="P329" s="308"/>
      <c r="Q329" s="308"/>
      <c r="R329" s="308"/>
      <c r="S329" s="308"/>
      <c r="T329" s="308">
        <f t="shared" si="53"/>
        <v>0</v>
      </c>
      <c r="U329" s="308">
        <f t="shared" si="48"/>
        <v>0</v>
      </c>
      <c r="V329" s="308"/>
      <c r="W329" s="308"/>
      <c r="X329" s="308"/>
      <c r="Y329" s="308"/>
      <c r="Z329" s="308"/>
      <c r="AA329" s="308"/>
      <c r="AB329" s="308"/>
      <c r="AC329" s="200"/>
      <c r="AD329" s="139"/>
      <c r="AE329" s="162"/>
      <c r="AF329" s="139"/>
      <c r="AG329" s="162"/>
      <c r="AH329" s="122"/>
      <c r="AI329" s="122"/>
      <c r="AJ329" s="122"/>
      <c r="AK329" s="122"/>
      <c r="AL329" s="164">
        <f t="shared" si="49"/>
        <v>0</v>
      </c>
      <c r="AM329" s="122"/>
      <c r="AN329" s="122"/>
      <c r="AO329" s="147"/>
      <c r="AP329" s="158"/>
      <c r="AQ329" s="310">
        <f t="shared" si="54"/>
        <v>0</v>
      </c>
      <c r="AR329" s="196" t="str">
        <f>IFERROR(IF(OR(AP329=338,AP329=340,AP329=341,AP329=342,AP329="342A",AP329="342B"),PorcenRet(AP329,AT329,AU329),INDEX(PORCENTAJEBUSCAR,MATCH(AP329,CódigoRET,0),4)*1),"")</f>
        <v/>
      </c>
      <c r="AS329" s="149">
        <f t="shared" si="55"/>
        <v>0</v>
      </c>
      <c r="AT329" s="148"/>
      <c r="AU329" s="149"/>
      <c r="AV329" s="191"/>
      <c r="AW329" s="183"/>
      <c r="AX329" s="162"/>
      <c r="AY329" s="150"/>
      <c r="AZ329" s="150"/>
      <c r="BA329" s="139"/>
      <c r="BB329" s="139"/>
      <c r="BC329" s="530"/>
      <c r="BD329" s="151"/>
      <c r="BE329" s="147"/>
      <c r="BF329" s="196">
        <f t="shared" si="50"/>
        <v>0</v>
      </c>
      <c r="BG329" s="149">
        <f t="shared" si="51"/>
        <v>0</v>
      </c>
      <c r="BH329" s="148"/>
      <c r="BI329" s="149"/>
      <c r="BJ329" s="123"/>
      <c r="BK329" s="123"/>
      <c r="BL329" s="123"/>
      <c r="BM329" s="122"/>
      <c r="BN329" s="152"/>
      <c r="BO329" s="201">
        <f t="shared" si="52"/>
        <v>0</v>
      </c>
      <c r="BP329" s="158"/>
      <c r="BQ329" s="159"/>
      <c r="BR329" s="196"/>
      <c r="BS329" s="149"/>
      <c r="BT329" s="148"/>
      <c r="BU329" s="149"/>
      <c r="BV329" s="160"/>
      <c r="BW329" s="161"/>
      <c r="BX329" s="196"/>
      <c r="BY329" s="149"/>
      <c r="BZ329" s="148"/>
      <c r="CA329" s="149"/>
      <c r="CB329" s="149"/>
      <c r="CC329" s="149"/>
      <c r="CD329" s="149"/>
    </row>
    <row r="330" spans="1:82" ht="18.5" x14ac:dyDescent="0.45">
      <c r="A330" s="145"/>
      <c r="B330" s="162"/>
      <c r="C330" s="122"/>
      <c r="D330" s="96" t="str">
        <f t="shared" ref="D330:D392" si="56">ValidentificacionesC(E330)</f>
        <v/>
      </c>
      <c r="E330" s="506"/>
      <c r="F330" s="146"/>
      <c r="G330" s="146"/>
      <c r="H330" s="130"/>
      <c r="I330" s="296"/>
      <c r="J330" s="181"/>
      <c r="K330" s="217"/>
      <c r="L330" s="529"/>
      <c r="M330" s="529"/>
      <c r="N330" s="139"/>
      <c r="O330" s="308"/>
      <c r="P330" s="308"/>
      <c r="Q330" s="308"/>
      <c r="R330" s="308"/>
      <c r="S330" s="308"/>
      <c r="T330" s="308">
        <f t="shared" si="53"/>
        <v>0</v>
      </c>
      <c r="U330" s="308">
        <f t="shared" ref="U330:U392" si="57">+R330*0.14</f>
        <v>0</v>
      </c>
      <c r="V330" s="308"/>
      <c r="W330" s="308"/>
      <c r="X330" s="308"/>
      <c r="Y330" s="308"/>
      <c r="Z330" s="308"/>
      <c r="AA330" s="308"/>
      <c r="AB330" s="308"/>
      <c r="AC330" s="200"/>
      <c r="AD330" s="139"/>
      <c r="AE330" s="162"/>
      <c r="AF330" s="139"/>
      <c r="AG330" s="162"/>
      <c r="AH330" s="122"/>
      <c r="AI330" s="122"/>
      <c r="AJ330" s="122"/>
      <c r="AK330" s="122"/>
      <c r="AL330" s="164">
        <f t="shared" ref="AL330:AL392" si="58">O330+P330+Q330+R330+S330+T330+U330+V330</f>
        <v>0</v>
      </c>
      <c r="AM330" s="122"/>
      <c r="AN330" s="122"/>
      <c r="AO330" s="147"/>
      <c r="AP330" s="158"/>
      <c r="AQ330" s="310">
        <f t="shared" si="54"/>
        <v>0</v>
      </c>
      <c r="AR330" s="196" t="str">
        <f>IFERROR(IF(OR(AP330=338,AP330=340,AP330=341,AP330=342,AP330="342A",AP330="342B"),PorcenRet(AP330,AT330,AU330),INDEX(PORCENTAJEBUSCAR,MATCH(AP330,CódigoRET,0),4)*1),"")</f>
        <v/>
      </c>
      <c r="AS330" s="149">
        <f t="shared" si="55"/>
        <v>0</v>
      </c>
      <c r="AT330" s="148"/>
      <c r="AU330" s="149"/>
      <c r="AV330" s="191"/>
      <c r="AW330" s="183"/>
      <c r="AX330" s="162"/>
      <c r="AY330" s="150"/>
      <c r="AZ330" s="150"/>
      <c r="BA330" s="139"/>
      <c r="BB330" s="139"/>
      <c r="BC330" s="530"/>
      <c r="BD330" s="151"/>
      <c r="BE330" s="147"/>
      <c r="BF330" s="196">
        <f t="shared" ref="BF330:BF392" si="59">IF(OR(BD330=338,BD330=340,BD330=341,BD330=342,BD330="342A",BD330="342B",BD330=""),0,INDEX(PORCENTAJEBUSCAR,MATCH(BD330,CódigoRET,0),4)*1)</f>
        <v>0</v>
      </c>
      <c r="BG330" s="149">
        <f t="shared" ref="BG330:BG392" si="60">IF(BD330="",0,BE330*(BF330/100))</f>
        <v>0</v>
      </c>
      <c r="BH330" s="148"/>
      <c r="BI330" s="149"/>
      <c r="BJ330" s="123"/>
      <c r="BK330" s="123"/>
      <c r="BL330" s="123"/>
      <c r="BM330" s="122"/>
      <c r="BN330" s="152"/>
      <c r="BO330" s="201">
        <f t="shared" ref="BO330:BO392" si="61">IF(MID(F330,1,2)="41",SUM(O330:S330),0)</f>
        <v>0</v>
      </c>
      <c r="BP330" s="158"/>
      <c r="BQ330" s="159"/>
      <c r="BR330" s="196"/>
      <c r="BS330" s="149"/>
      <c r="BT330" s="148"/>
      <c r="BU330" s="149"/>
      <c r="BV330" s="160"/>
      <c r="BW330" s="161"/>
      <c r="BX330" s="196"/>
      <c r="BY330" s="149"/>
      <c r="BZ330" s="148"/>
      <c r="CA330" s="149"/>
      <c r="CB330" s="149"/>
      <c r="CC330" s="149"/>
      <c r="CD330" s="149"/>
    </row>
    <row r="331" spans="1:82" ht="18.5" x14ac:dyDescent="0.45">
      <c r="A331" s="145"/>
      <c r="B331" s="162"/>
      <c r="C331" s="122"/>
      <c r="D331" s="96" t="str">
        <f t="shared" si="56"/>
        <v/>
      </c>
      <c r="E331" s="506"/>
      <c r="F331" s="146"/>
      <c r="G331" s="146"/>
      <c r="H331" s="130"/>
      <c r="I331" s="296"/>
      <c r="J331" s="181"/>
      <c r="K331" s="217"/>
      <c r="L331" s="529"/>
      <c r="M331" s="529"/>
      <c r="N331" s="139"/>
      <c r="O331" s="308"/>
      <c r="P331" s="308"/>
      <c r="Q331" s="308"/>
      <c r="R331" s="308"/>
      <c r="S331" s="308"/>
      <c r="T331" s="308">
        <f t="shared" si="53"/>
        <v>0</v>
      </c>
      <c r="U331" s="308">
        <f t="shared" si="57"/>
        <v>0</v>
      </c>
      <c r="V331" s="308"/>
      <c r="W331" s="308"/>
      <c r="X331" s="308"/>
      <c r="Y331" s="308"/>
      <c r="Z331" s="308"/>
      <c r="AA331" s="308"/>
      <c r="AB331" s="308"/>
      <c r="AC331" s="200"/>
      <c r="AD331" s="139"/>
      <c r="AE331" s="162"/>
      <c r="AF331" s="139"/>
      <c r="AG331" s="162"/>
      <c r="AH331" s="122"/>
      <c r="AI331" s="122"/>
      <c r="AJ331" s="122"/>
      <c r="AK331" s="122"/>
      <c r="AL331" s="164">
        <f t="shared" si="58"/>
        <v>0</v>
      </c>
      <c r="AM331" s="122"/>
      <c r="AN331" s="122"/>
      <c r="AO331" s="147"/>
      <c r="AP331" s="158"/>
      <c r="AQ331" s="310">
        <f t="shared" si="54"/>
        <v>0</v>
      </c>
      <c r="AR331" s="196" t="str">
        <f>IFERROR(IF(OR(AP331=338,AP331=340,AP331=341,AP331=342,AP331="342A",AP331="342B"),PorcenRet(AP331,AT331,AU331),INDEX(PORCENTAJEBUSCAR,MATCH(AP331,CódigoRET,0),4)*1),"")</f>
        <v/>
      </c>
      <c r="AS331" s="149">
        <f t="shared" si="55"/>
        <v>0</v>
      </c>
      <c r="AT331" s="148"/>
      <c r="AU331" s="149"/>
      <c r="AV331" s="191"/>
      <c r="AW331" s="183"/>
      <c r="AX331" s="162"/>
      <c r="AY331" s="150"/>
      <c r="AZ331" s="150"/>
      <c r="BA331" s="139"/>
      <c r="BB331" s="139"/>
      <c r="BC331" s="530"/>
      <c r="BD331" s="151"/>
      <c r="BE331" s="147"/>
      <c r="BF331" s="196">
        <f t="shared" si="59"/>
        <v>0</v>
      </c>
      <c r="BG331" s="149">
        <f t="shared" si="60"/>
        <v>0</v>
      </c>
      <c r="BH331" s="148"/>
      <c r="BI331" s="149"/>
      <c r="BJ331" s="123"/>
      <c r="BK331" s="123"/>
      <c r="BL331" s="123"/>
      <c r="BM331" s="122"/>
      <c r="BN331" s="152"/>
      <c r="BO331" s="201">
        <f t="shared" si="61"/>
        <v>0</v>
      </c>
      <c r="BP331" s="158"/>
      <c r="BQ331" s="159"/>
      <c r="BR331" s="196"/>
      <c r="BS331" s="149"/>
      <c r="BT331" s="148"/>
      <c r="BU331" s="149"/>
      <c r="BV331" s="160"/>
      <c r="BW331" s="161"/>
      <c r="BX331" s="196"/>
      <c r="BY331" s="149"/>
      <c r="BZ331" s="148"/>
      <c r="CA331" s="149"/>
      <c r="CB331" s="149"/>
      <c r="CC331" s="149"/>
      <c r="CD331" s="149"/>
    </row>
    <row r="332" spans="1:82" ht="18.5" x14ac:dyDescent="0.45">
      <c r="A332" s="145"/>
      <c r="B332" s="162"/>
      <c r="C332" s="122"/>
      <c r="D332" s="96" t="str">
        <f t="shared" si="56"/>
        <v/>
      </c>
      <c r="E332" s="506"/>
      <c r="F332" s="146"/>
      <c r="G332" s="146"/>
      <c r="H332" s="130"/>
      <c r="I332" s="296"/>
      <c r="J332" s="181"/>
      <c r="K332" s="217"/>
      <c r="L332" s="529"/>
      <c r="M332" s="529"/>
      <c r="N332" s="139"/>
      <c r="O332" s="308"/>
      <c r="P332" s="308"/>
      <c r="Q332" s="308"/>
      <c r="R332" s="308"/>
      <c r="S332" s="308"/>
      <c r="T332" s="308">
        <f t="shared" si="53"/>
        <v>0</v>
      </c>
      <c r="U332" s="308">
        <f t="shared" si="57"/>
        <v>0</v>
      </c>
      <c r="V332" s="308"/>
      <c r="W332" s="308"/>
      <c r="X332" s="308"/>
      <c r="Y332" s="308"/>
      <c r="Z332" s="308"/>
      <c r="AA332" s="308"/>
      <c r="AB332" s="308"/>
      <c r="AC332" s="200"/>
      <c r="AD332" s="139"/>
      <c r="AE332" s="162"/>
      <c r="AF332" s="139"/>
      <c r="AG332" s="162"/>
      <c r="AH332" s="122"/>
      <c r="AI332" s="122"/>
      <c r="AJ332" s="122"/>
      <c r="AK332" s="122"/>
      <c r="AL332" s="164">
        <f t="shared" si="58"/>
        <v>0</v>
      </c>
      <c r="AM332" s="122"/>
      <c r="AN332" s="122"/>
      <c r="AO332" s="147"/>
      <c r="AP332" s="158"/>
      <c r="AQ332" s="310">
        <f t="shared" si="54"/>
        <v>0</v>
      </c>
      <c r="AR332" s="196" t="str">
        <f>IFERROR(IF(OR(AP332=338,AP332=340,AP332=341,AP332=342,AP332="342A",AP332="342B"),PorcenRet(AP332,AT332,AU332),INDEX(PORCENTAJEBUSCAR,MATCH(AP332,CódigoRET,0),4)*1),"")</f>
        <v/>
      </c>
      <c r="AS332" s="149">
        <f t="shared" si="55"/>
        <v>0</v>
      </c>
      <c r="AT332" s="148"/>
      <c r="AU332" s="149"/>
      <c r="AV332" s="191"/>
      <c r="AW332" s="183"/>
      <c r="AX332" s="162"/>
      <c r="AY332" s="150"/>
      <c r="AZ332" s="150"/>
      <c r="BA332" s="139"/>
      <c r="BB332" s="139"/>
      <c r="BC332" s="530"/>
      <c r="BD332" s="151"/>
      <c r="BE332" s="147"/>
      <c r="BF332" s="196">
        <f t="shared" si="59"/>
        <v>0</v>
      </c>
      <c r="BG332" s="149">
        <f t="shared" si="60"/>
        <v>0</v>
      </c>
      <c r="BH332" s="148"/>
      <c r="BI332" s="149"/>
      <c r="BJ332" s="123"/>
      <c r="BK332" s="123"/>
      <c r="BL332" s="123"/>
      <c r="BM332" s="122"/>
      <c r="BN332" s="152"/>
      <c r="BO332" s="201">
        <f t="shared" si="61"/>
        <v>0</v>
      </c>
      <c r="BP332" s="158"/>
      <c r="BQ332" s="159"/>
      <c r="BR332" s="196"/>
      <c r="BS332" s="149"/>
      <c r="BT332" s="148"/>
      <c r="BU332" s="149"/>
      <c r="BV332" s="160"/>
      <c r="BW332" s="161"/>
      <c r="BX332" s="196"/>
      <c r="BY332" s="149"/>
      <c r="BZ332" s="148"/>
      <c r="CA332" s="149"/>
      <c r="CB332" s="149"/>
      <c r="CC332" s="149"/>
      <c r="CD332" s="149"/>
    </row>
    <row r="333" spans="1:82" ht="18.5" x14ac:dyDescent="0.45">
      <c r="A333" s="145"/>
      <c r="B333" s="162"/>
      <c r="C333" s="122"/>
      <c r="D333" s="96" t="str">
        <f t="shared" si="56"/>
        <v/>
      </c>
      <c r="E333" s="506"/>
      <c r="F333" s="146"/>
      <c r="G333" s="146"/>
      <c r="H333" s="130"/>
      <c r="I333" s="296"/>
      <c r="J333" s="181"/>
      <c r="K333" s="217"/>
      <c r="L333" s="529"/>
      <c r="M333" s="529"/>
      <c r="N333" s="139"/>
      <c r="O333" s="308"/>
      <c r="P333" s="308"/>
      <c r="Q333" s="308"/>
      <c r="R333" s="308"/>
      <c r="S333" s="308"/>
      <c r="T333" s="308">
        <f t="shared" si="53"/>
        <v>0</v>
      </c>
      <c r="U333" s="308">
        <f t="shared" si="57"/>
        <v>0</v>
      </c>
      <c r="V333" s="308"/>
      <c r="W333" s="308"/>
      <c r="X333" s="308"/>
      <c r="Y333" s="308"/>
      <c r="Z333" s="308"/>
      <c r="AA333" s="308"/>
      <c r="AB333" s="308"/>
      <c r="AC333" s="200"/>
      <c r="AD333" s="139"/>
      <c r="AE333" s="162"/>
      <c r="AF333" s="139"/>
      <c r="AG333" s="162"/>
      <c r="AH333" s="122"/>
      <c r="AI333" s="122"/>
      <c r="AJ333" s="122"/>
      <c r="AK333" s="122"/>
      <c r="AL333" s="164">
        <f t="shared" si="58"/>
        <v>0</v>
      </c>
      <c r="AM333" s="122"/>
      <c r="AN333" s="122"/>
      <c r="AO333" s="147"/>
      <c r="AP333" s="158"/>
      <c r="AQ333" s="310">
        <f t="shared" si="54"/>
        <v>0</v>
      </c>
      <c r="AR333" s="196" t="str">
        <f>IFERROR(IF(OR(AP333=338,AP333=340,AP333=341,AP333=342,AP333="342A",AP333="342B"),PorcenRet(AP333,AT333,AU333),INDEX(PORCENTAJEBUSCAR,MATCH(AP333,CódigoRET,0),4)*1),"")</f>
        <v/>
      </c>
      <c r="AS333" s="149">
        <f t="shared" si="55"/>
        <v>0</v>
      </c>
      <c r="AT333" s="148"/>
      <c r="AU333" s="149"/>
      <c r="AV333" s="191"/>
      <c r="AW333" s="183"/>
      <c r="AX333" s="162"/>
      <c r="AY333" s="150"/>
      <c r="AZ333" s="150"/>
      <c r="BA333" s="139"/>
      <c r="BB333" s="139"/>
      <c r="BC333" s="530"/>
      <c r="BD333" s="151"/>
      <c r="BE333" s="147"/>
      <c r="BF333" s="196">
        <f t="shared" si="59"/>
        <v>0</v>
      </c>
      <c r="BG333" s="149">
        <f t="shared" si="60"/>
        <v>0</v>
      </c>
      <c r="BH333" s="148"/>
      <c r="BI333" s="149"/>
      <c r="BJ333" s="123"/>
      <c r="BK333" s="123"/>
      <c r="BL333" s="123"/>
      <c r="BM333" s="122"/>
      <c r="BN333" s="152"/>
      <c r="BO333" s="201">
        <f t="shared" si="61"/>
        <v>0</v>
      </c>
      <c r="BP333" s="158"/>
      <c r="BQ333" s="159"/>
      <c r="BR333" s="196"/>
      <c r="BS333" s="149"/>
      <c r="BT333" s="148"/>
      <c r="BU333" s="149"/>
      <c r="BV333" s="160"/>
      <c r="BW333" s="161"/>
      <c r="BX333" s="196"/>
      <c r="BY333" s="149"/>
      <c r="BZ333" s="148"/>
      <c r="CA333" s="149"/>
      <c r="CB333" s="149"/>
      <c r="CC333" s="149"/>
      <c r="CD333" s="149"/>
    </row>
    <row r="334" spans="1:82" ht="18.5" x14ac:dyDescent="0.45">
      <c r="A334" s="145"/>
      <c r="B334" s="162"/>
      <c r="C334" s="122"/>
      <c r="D334" s="96" t="str">
        <f t="shared" si="56"/>
        <v/>
      </c>
      <c r="E334" s="506"/>
      <c r="F334" s="146"/>
      <c r="G334" s="146"/>
      <c r="H334" s="130"/>
      <c r="I334" s="296"/>
      <c r="J334" s="181"/>
      <c r="K334" s="217"/>
      <c r="L334" s="529"/>
      <c r="M334" s="529"/>
      <c r="N334" s="139"/>
      <c r="O334" s="308"/>
      <c r="P334" s="308"/>
      <c r="Q334" s="308"/>
      <c r="R334" s="308"/>
      <c r="S334" s="308"/>
      <c r="T334" s="308">
        <f t="shared" si="53"/>
        <v>0</v>
      </c>
      <c r="U334" s="308">
        <f t="shared" si="57"/>
        <v>0</v>
      </c>
      <c r="V334" s="308"/>
      <c r="W334" s="308"/>
      <c r="X334" s="308"/>
      <c r="Y334" s="308"/>
      <c r="Z334" s="308"/>
      <c r="AA334" s="308"/>
      <c r="AB334" s="308"/>
      <c r="AC334" s="200"/>
      <c r="AD334" s="139"/>
      <c r="AE334" s="162"/>
      <c r="AF334" s="139"/>
      <c r="AG334" s="162"/>
      <c r="AH334" s="122"/>
      <c r="AI334" s="122"/>
      <c r="AJ334" s="122"/>
      <c r="AK334" s="122"/>
      <c r="AL334" s="164">
        <f t="shared" si="58"/>
        <v>0</v>
      </c>
      <c r="AM334" s="122"/>
      <c r="AN334" s="122"/>
      <c r="AO334" s="147"/>
      <c r="AP334" s="158"/>
      <c r="AQ334" s="310">
        <f t="shared" si="54"/>
        <v>0</v>
      </c>
      <c r="AR334" s="196" t="str">
        <f>IFERROR(IF(OR(AP334=338,AP334=340,AP334=341,AP334=342,AP334="342A",AP334="342B"),PorcenRet(AP334,AT334,AU334),INDEX(PORCENTAJEBUSCAR,MATCH(AP334,CódigoRET,0),4)*1),"")</f>
        <v/>
      </c>
      <c r="AS334" s="149">
        <f t="shared" si="55"/>
        <v>0</v>
      </c>
      <c r="AT334" s="148"/>
      <c r="AU334" s="149"/>
      <c r="AV334" s="191"/>
      <c r="AW334" s="183"/>
      <c r="AX334" s="162"/>
      <c r="AY334" s="150"/>
      <c r="AZ334" s="150"/>
      <c r="BA334" s="139"/>
      <c r="BB334" s="139"/>
      <c r="BC334" s="530"/>
      <c r="BD334" s="151"/>
      <c r="BE334" s="147"/>
      <c r="BF334" s="196">
        <f t="shared" si="59"/>
        <v>0</v>
      </c>
      <c r="BG334" s="149">
        <f t="shared" si="60"/>
        <v>0</v>
      </c>
      <c r="BH334" s="148"/>
      <c r="BI334" s="149"/>
      <c r="BJ334" s="123"/>
      <c r="BK334" s="123"/>
      <c r="BL334" s="123"/>
      <c r="BM334" s="122"/>
      <c r="BN334" s="152"/>
      <c r="BO334" s="201">
        <f t="shared" si="61"/>
        <v>0</v>
      </c>
      <c r="BP334" s="158"/>
      <c r="BQ334" s="159"/>
      <c r="BR334" s="196"/>
      <c r="BS334" s="149"/>
      <c r="BT334" s="148"/>
      <c r="BU334" s="149"/>
      <c r="BV334" s="160"/>
      <c r="BW334" s="161"/>
      <c r="BX334" s="196"/>
      <c r="BY334" s="149"/>
      <c r="BZ334" s="148"/>
      <c r="CA334" s="149"/>
      <c r="CB334" s="149"/>
      <c r="CC334" s="149"/>
      <c r="CD334" s="149"/>
    </row>
    <row r="335" spans="1:82" ht="18.5" x14ac:dyDescent="0.45">
      <c r="A335" s="145"/>
      <c r="B335" s="162"/>
      <c r="C335" s="122"/>
      <c r="D335" s="96" t="str">
        <f t="shared" si="56"/>
        <v/>
      </c>
      <c r="E335" s="506"/>
      <c r="F335" s="146"/>
      <c r="G335" s="146"/>
      <c r="H335" s="130"/>
      <c r="I335" s="296"/>
      <c r="J335" s="181"/>
      <c r="K335" s="217"/>
      <c r="L335" s="529"/>
      <c r="M335" s="529"/>
      <c r="N335" s="139"/>
      <c r="O335" s="308"/>
      <c r="P335" s="308"/>
      <c r="Q335" s="308"/>
      <c r="R335" s="308"/>
      <c r="S335" s="308"/>
      <c r="T335" s="308">
        <f t="shared" si="53"/>
        <v>0</v>
      </c>
      <c r="U335" s="308">
        <f t="shared" si="57"/>
        <v>0</v>
      </c>
      <c r="V335" s="308"/>
      <c r="W335" s="308"/>
      <c r="X335" s="308"/>
      <c r="Y335" s="308"/>
      <c r="Z335" s="308"/>
      <c r="AA335" s="308"/>
      <c r="AB335" s="308"/>
      <c r="AC335" s="200"/>
      <c r="AD335" s="139"/>
      <c r="AE335" s="162"/>
      <c r="AF335" s="139"/>
      <c r="AG335" s="162"/>
      <c r="AH335" s="122"/>
      <c r="AI335" s="122"/>
      <c r="AJ335" s="122"/>
      <c r="AK335" s="122"/>
      <c r="AL335" s="164">
        <f t="shared" si="58"/>
        <v>0</v>
      </c>
      <c r="AM335" s="122"/>
      <c r="AN335" s="122"/>
      <c r="AO335" s="147"/>
      <c r="AP335" s="158"/>
      <c r="AQ335" s="310">
        <f t="shared" si="54"/>
        <v>0</v>
      </c>
      <c r="AR335" s="196" t="str">
        <f>IFERROR(IF(OR(AP335=338,AP335=340,AP335=341,AP335=342,AP335="342A",AP335="342B"),PorcenRet(AP335,AT335,AU335),INDEX(PORCENTAJEBUSCAR,MATCH(AP335,CódigoRET,0),4)*1),"")</f>
        <v/>
      </c>
      <c r="AS335" s="149">
        <f t="shared" si="55"/>
        <v>0</v>
      </c>
      <c r="AT335" s="148"/>
      <c r="AU335" s="149"/>
      <c r="AV335" s="191"/>
      <c r="AW335" s="183"/>
      <c r="AX335" s="162"/>
      <c r="AY335" s="150"/>
      <c r="AZ335" s="150"/>
      <c r="BA335" s="139"/>
      <c r="BB335" s="139"/>
      <c r="BC335" s="530"/>
      <c r="BD335" s="151"/>
      <c r="BE335" s="147"/>
      <c r="BF335" s="196">
        <f t="shared" si="59"/>
        <v>0</v>
      </c>
      <c r="BG335" s="149">
        <f t="shared" si="60"/>
        <v>0</v>
      </c>
      <c r="BH335" s="148"/>
      <c r="BI335" s="149"/>
      <c r="BJ335" s="123"/>
      <c r="BK335" s="123"/>
      <c r="BL335" s="123"/>
      <c r="BM335" s="122"/>
      <c r="BN335" s="152"/>
      <c r="BO335" s="201">
        <f t="shared" si="61"/>
        <v>0</v>
      </c>
      <c r="BP335" s="158"/>
      <c r="BQ335" s="159"/>
      <c r="BR335" s="196"/>
      <c r="BS335" s="149"/>
      <c r="BT335" s="148"/>
      <c r="BU335" s="149"/>
      <c r="BV335" s="160"/>
      <c r="BW335" s="161"/>
      <c r="BX335" s="196"/>
      <c r="BY335" s="149"/>
      <c r="BZ335" s="148"/>
      <c r="CA335" s="149"/>
      <c r="CB335" s="149"/>
      <c r="CC335" s="149"/>
      <c r="CD335" s="149"/>
    </row>
    <row r="336" spans="1:82" ht="18.5" x14ac:dyDescent="0.45">
      <c r="A336" s="145"/>
      <c r="B336" s="162"/>
      <c r="C336" s="122"/>
      <c r="D336" s="96" t="str">
        <f t="shared" si="56"/>
        <v/>
      </c>
      <c r="E336" s="506"/>
      <c r="F336" s="146"/>
      <c r="G336" s="146"/>
      <c r="H336" s="130"/>
      <c r="I336" s="296"/>
      <c r="J336" s="181"/>
      <c r="K336" s="217"/>
      <c r="L336" s="529"/>
      <c r="M336" s="529"/>
      <c r="N336" s="139"/>
      <c r="O336" s="308"/>
      <c r="P336" s="308"/>
      <c r="Q336" s="308"/>
      <c r="R336" s="308"/>
      <c r="S336" s="308"/>
      <c r="T336" s="308">
        <f t="shared" si="53"/>
        <v>0</v>
      </c>
      <c r="U336" s="308">
        <f t="shared" si="57"/>
        <v>0</v>
      </c>
      <c r="V336" s="308"/>
      <c r="W336" s="308"/>
      <c r="X336" s="308"/>
      <c r="Y336" s="308"/>
      <c r="Z336" s="308"/>
      <c r="AA336" s="308"/>
      <c r="AB336" s="308"/>
      <c r="AC336" s="200"/>
      <c r="AD336" s="139"/>
      <c r="AE336" s="162"/>
      <c r="AF336" s="139"/>
      <c r="AG336" s="162"/>
      <c r="AH336" s="122"/>
      <c r="AI336" s="122"/>
      <c r="AJ336" s="122"/>
      <c r="AK336" s="122"/>
      <c r="AL336" s="164">
        <f t="shared" si="58"/>
        <v>0</v>
      </c>
      <c r="AM336" s="122"/>
      <c r="AN336" s="122"/>
      <c r="AO336" s="147"/>
      <c r="AP336" s="158"/>
      <c r="AQ336" s="310">
        <f t="shared" si="54"/>
        <v>0</v>
      </c>
      <c r="AR336" s="196" t="str">
        <f>IFERROR(IF(OR(AP336=338,AP336=340,AP336=341,AP336=342,AP336="342A",AP336="342B"),PorcenRet(AP336,AT336,AU336),INDEX(PORCENTAJEBUSCAR,MATCH(AP336,CódigoRET,0),4)*1),"")</f>
        <v/>
      </c>
      <c r="AS336" s="149">
        <f t="shared" si="55"/>
        <v>0</v>
      </c>
      <c r="AT336" s="148"/>
      <c r="AU336" s="149"/>
      <c r="AV336" s="191"/>
      <c r="AW336" s="183"/>
      <c r="AX336" s="162"/>
      <c r="AY336" s="150"/>
      <c r="AZ336" s="150"/>
      <c r="BA336" s="139"/>
      <c r="BB336" s="139"/>
      <c r="BC336" s="530"/>
      <c r="BD336" s="151"/>
      <c r="BE336" s="147"/>
      <c r="BF336" s="196">
        <f t="shared" si="59"/>
        <v>0</v>
      </c>
      <c r="BG336" s="149">
        <f t="shared" si="60"/>
        <v>0</v>
      </c>
      <c r="BH336" s="148"/>
      <c r="BI336" s="149"/>
      <c r="BJ336" s="123"/>
      <c r="BK336" s="123"/>
      <c r="BL336" s="123"/>
      <c r="BM336" s="122"/>
      <c r="BN336" s="152"/>
      <c r="BO336" s="201">
        <f t="shared" si="61"/>
        <v>0</v>
      </c>
      <c r="BP336" s="158"/>
      <c r="BQ336" s="159"/>
      <c r="BR336" s="196"/>
      <c r="BS336" s="149"/>
      <c r="BT336" s="148"/>
      <c r="BU336" s="149"/>
      <c r="BV336" s="160"/>
      <c r="BW336" s="161"/>
      <c r="BX336" s="196"/>
      <c r="BY336" s="149"/>
      <c r="BZ336" s="148"/>
      <c r="CA336" s="149"/>
      <c r="CB336" s="149"/>
      <c r="CC336" s="149"/>
      <c r="CD336" s="149"/>
    </row>
    <row r="337" spans="1:82" ht="18.5" x14ac:dyDescent="0.45">
      <c r="A337" s="145"/>
      <c r="B337" s="162"/>
      <c r="C337" s="122"/>
      <c r="D337" s="96" t="str">
        <f t="shared" si="56"/>
        <v/>
      </c>
      <c r="E337" s="506"/>
      <c r="F337" s="146"/>
      <c r="G337" s="146"/>
      <c r="H337" s="130"/>
      <c r="I337" s="296"/>
      <c r="J337" s="181"/>
      <c r="K337" s="217"/>
      <c r="L337" s="529"/>
      <c r="M337" s="529"/>
      <c r="N337" s="139"/>
      <c r="O337" s="308"/>
      <c r="P337" s="308"/>
      <c r="Q337" s="308"/>
      <c r="R337" s="308"/>
      <c r="S337" s="308"/>
      <c r="T337" s="308">
        <f t="shared" si="53"/>
        <v>0</v>
      </c>
      <c r="U337" s="308">
        <f t="shared" si="57"/>
        <v>0</v>
      </c>
      <c r="V337" s="308"/>
      <c r="W337" s="308"/>
      <c r="X337" s="308"/>
      <c r="Y337" s="308"/>
      <c r="Z337" s="308"/>
      <c r="AA337" s="308"/>
      <c r="AB337" s="308"/>
      <c r="AC337" s="200"/>
      <c r="AD337" s="139"/>
      <c r="AE337" s="162"/>
      <c r="AF337" s="139"/>
      <c r="AG337" s="162"/>
      <c r="AH337" s="122"/>
      <c r="AI337" s="122"/>
      <c r="AJ337" s="122"/>
      <c r="AK337" s="122"/>
      <c r="AL337" s="164">
        <f t="shared" si="58"/>
        <v>0</v>
      </c>
      <c r="AM337" s="122"/>
      <c r="AN337" s="122"/>
      <c r="AO337" s="147"/>
      <c r="AP337" s="158"/>
      <c r="AQ337" s="310">
        <f t="shared" si="54"/>
        <v>0</v>
      </c>
      <c r="AR337" s="196" t="str">
        <f>IFERROR(IF(OR(AP337=338,AP337=340,AP337=341,AP337=342,AP337="342A",AP337="342B"),PorcenRet(AP337,AT337,AU337),INDEX(PORCENTAJEBUSCAR,MATCH(AP337,CódigoRET,0),4)*1),"")</f>
        <v/>
      </c>
      <c r="AS337" s="149">
        <f t="shared" si="55"/>
        <v>0</v>
      </c>
      <c r="AT337" s="148"/>
      <c r="AU337" s="149"/>
      <c r="AV337" s="191"/>
      <c r="AW337" s="183"/>
      <c r="AX337" s="162"/>
      <c r="AY337" s="150"/>
      <c r="AZ337" s="150"/>
      <c r="BA337" s="139"/>
      <c r="BB337" s="139"/>
      <c r="BC337" s="530"/>
      <c r="BD337" s="151"/>
      <c r="BE337" s="147"/>
      <c r="BF337" s="196">
        <f t="shared" si="59"/>
        <v>0</v>
      </c>
      <c r="BG337" s="149">
        <f t="shared" si="60"/>
        <v>0</v>
      </c>
      <c r="BH337" s="148"/>
      <c r="BI337" s="149"/>
      <c r="BJ337" s="123"/>
      <c r="BK337" s="123"/>
      <c r="BL337" s="123"/>
      <c r="BM337" s="122"/>
      <c r="BN337" s="152"/>
      <c r="BO337" s="201">
        <f t="shared" si="61"/>
        <v>0</v>
      </c>
      <c r="BP337" s="158"/>
      <c r="BQ337" s="159"/>
      <c r="BR337" s="196"/>
      <c r="BS337" s="149"/>
      <c r="BT337" s="148"/>
      <c r="BU337" s="149"/>
      <c r="BV337" s="160"/>
      <c r="BW337" s="161"/>
      <c r="BX337" s="196"/>
      <c r="BY337" s="149"/>
      <c r="BZ337" s="148"/>
      <c r="CA337" s="149"/>
      <c r="CB337" s="149"/>
      <c r="CC337" s="149"/>
      <c r="CD337" s="149"/>
    </row>
    <row r="338" spans="1:82" ht="18.5" x14ac:dyDescent="0.45">
      <c r="A338" s="145"/>
      <c r="B338" s="162"/>
      <c r="C338" s="122"/>
      <c r="D338" s="96" t="str">
        <f t="shared" si="56"/>
        <v/>
      </c>
      <c r="E338" s="506"/>
      <c r="F338" s="146"/>
      <c r="G338" s="146"/>
      <c r="H338" s="130"/>
      <c r="I338" s="296"/>
      <c r="J338" s="181"/>
      <c r="K338" s="217"/>
      <c r="L338" s="529"/>
      <c r="M338" s="529"/>
      <c r="N338" s="139"/>
      <c r="O338" s="308"/>
      <c r="P338" s="308"/>
      <c r="Q338" s="308"/>
      <c r="R338" s="308"/>
      <c r="S338" s="308"/>
      <c r="T338" s="308">
        <f t="shared" si="53"/>
        <v>0</v>
      </c>
      <c r="U338" s="308">
        <f t="shared" si="57"/>
        <v>0</v>
      </c>
      <c r="V338" s="308"/>
      <c r="W338" s="308"/>
      <c r="X338" s="308"/>
      <c r="Y338" s="308"/>
      <c r="Z338" s="308"/>
      <c r="AA338" s="308"/>
      <c r="AB338" s="308"/>
      <c r="AC338" s="200"/>
      <c r="AD338" s="139"/>
      <c r="AE338" s="162"/>
      <c r="AF338" s="139"/>
      <c r="AG338" s="162"/>
      <c r="AH338" s="122"/>
      <c r="AI338" s="122"/>
      <c r="AJ338" s="122"/>
      <c r="AK338" s="122"/>
      <c r="AL338" s="164">
        <f t="shared" si="58"/>
        <v>0</v>
      </c>
      <c r="AM338" s="122"/>
      <c r="AN338" s="122"/>
      <c r="AO338" s="147"/>
      <c r="AP338" s="158"/>
      <c r="AQ338" s="310">
        <f t="shared" si="54"/>
        <v>0</v>
      </c>
      <c r="AR338" s="196" t="str">
        <f>IFERROR(IF(OR(AP338=338,AP338=340,AP338=341,AP338=342,AP338="342A",AP338="342B"),PorcenRet(AP338,AT338,AU338),INDEX(PORCENTAJEBUSCAR,MATCH(AP338,CódigoRET,0),4)*1),"")</f>
        <v/>
      </c>
      <c r="AS338" s="149">
        <f t="shared" si="55"/>
        <v>0</v>
      </c>
      <c r="AT338" s="148"/>
      <c r="AU338" s="149"/>
      <c r="AV338" s="191"/>
      <c r="AW338" s="183"/>
      <c r="AX338" s="162"/>
      <c r="AY338" s="150"/>
      <c r="AZ338" s="150"/>
      <c r="BA338" s="139"/>
      <c r="BB338" s="139"/>
      <c r="BC338" s="530"/>
      <c r="BD338" s="151"/>
      <c r="BE338" s="147"/>
      <c r="BF338" s="196">
        <f t="shared" si="59"/>
        <v>0</v>
      </c>
      <c r="BG338" s="149">
        <f t="shared" si="60"/>
        <v>0</v>
      </c>
      <c r="BH338" s="148"/>
      <c r="BI338" s="149"/>
      <c r="BJ338" s="123"/>
      <c r="BK338" s="123"/>
      <c r="BL338" s="123"/>
      <c r="BM338" s="122"/>
      <c r="BN338" s="152"/>
      <c r="BO338" s="201">
        <f t="shared" si="61"/>
        <v>0</v>
      </c>
      <c r="BP338" s="158"/>
      <c r="BQ338" s="159"/>
      <c r="BR338" s="196"/>
      <c r="BS338" s="149"/>
      <c r="BT338" s="148"/>
      <c r="BU338" s="149"/>
      <c r="BV338" s="160"/>
      <c r="BW338" s="161"/>
      <c r="BX338" s="196"/>
      <c r="BY338" s="149"/>
      <c r="BZ338" s="148"/>
      <c r="CA338" s="149"/>
      <c r="CB338" s="149"/>
      <c r="CC338" s="149"/>
      <c r="CD338" s="149"/>
    </row>
    <row r="339" spans="1:82" ht="18.5" x14ac:dyDescent="0.45">
      <c r="A339" s="145"/>
      <c r="B339" s="162"/>
      <c r="C339" s="122"/>
      <c r="D339" s="96" t="str">
        <f t="shared" si="56"/>
        <v/>
      </c>
      <c r="E339" s="506"/>
      <c r="F339" s="146"/>
      <c r="G339" s="146"/>
      <c r="H339" s="130"/>
      <c r="I339" s="296"/>
      <c r="J339" s="181"/>
      <c r="K339" s="217"/>
      <c r="L339" s="529"/>
      <c r="M339" s="529"/>
      <c r="N339" s="139"/>
      <c r="O339" s="308"/>
      <c r="P339" s="308"/>
      <c r="Q339" s="308"/>
      <c r="R339" s="308"/>
      <c r="S339" s="308"/>
      <c r="T339" s="308">
        <f t="shared" si="53"/>
        <v>0</v>
      </c>
      <c r="U339" s="308">
        <f t="shared" si="57"/>
        <v>0</v>
      </c>
      <c r="V339" s="308"/>
      <c r="W339" s="308"/>
      <c r="X339" s="308"/>
      <c r="Y339" s="308"/>
      <c r="Z339" s="308"/>
      <c r="AA339" s="308"/>
      <c r="AB339" s="308"/>
      <c r="AC339" s="200"/>
      <c r="AD339" s="139"/>
      <c r="AE339" s="162"/>
      <c r="AF339" s="139"/>
      <c r="AG339" s="162"/>
      <c r="AH339" s="122"/>
      <c r="AI339" s="122"/>
      <c r="AJ339" s="122"/>
      <c r="AK339" s="122"/>
      <c r="AL339" s="164">
        <f t="shared" si="58"/>
        <v>0</v>
      </c>
      <c r="AM339" s="122"/>
      <c r="AN339" s="122"/>
      <c r="AO339" s="147"/>
      <c r="AP339" s="158"/>
      <c r="AQ339" s="310">
        <f t="shared" si="54"/>
        <v>0</v>
      </c>
      <c r="AR339" s="196" t="str">
        <f>IFERROR(IF(OR(AP339=338,AP339=340,AP339=341,AP339=342,AP339="342A",AP339="342B"),PorcenRet(AP339,AT339,AU339),INDEX(PORCENTAJEBUSCAR,MATCH(AP339,CódigoRET,0),4)*1),"")</f>
        <v/>
      </c>
      <c r="AS339" s="149">
        <f t="shared" si="55"/>
        <v>0</v>
      </c>
      <c r="AT339" s="148"/>
      <c r="AU339" s="149"/>
      <c r="AV339" s="191"/>
      <c r="AW339" s="183"/>
      <c r="AX339" s="162"/>
      <c r="AY339" s="150"/>
      <c r="AZ339" s="150"/>
      <c r="BA339" s="139"/>
      <c r="BB339" s="139"/>
      <c r="BC339" s="530"/>
      <c r="BD339" s="151"/>
      <c r="BE339" s="147"/>
      <c r="BF339" s="196">
        <f t="shared" si="59"/>
        <v>0</v>
      </c>
      <c r="BG339" s="149">
        <f t="shared" si="60"/>
        <v>0</v>
      </c>
      <c r="BH339" s="148"/>
      <c r="BI339" s="149"/>
      <c r="BJ339" s="123"/>
      <c r="BK339" s="123"/>
      <c r="BL339" s="123"/>
      <c r="BM339" s="122"/>
      <c r="BN339" s="152"/>
      <c r="BO339" s="201">
        <f t="shared" si="61"/>
        <v>0</v>
      </c>
      <c r="BP339" s="158"/>
      <c r="BQ339" s="159"/>
      <c r="BR339" s="196"/>
      <c r="BS339" s="149"/>
      <c r="BT339" s="148"/>
      <c r="BU339" s="149"/>
      <c r="BV339" s="160"/>
      <c r="BW339" s="161"/>
      <c r="BX339" s="196"/>
      <c r="BY339" s="149"/>
      <c r="BZ339" s="148"/>
      <c r="CA339" s="149"/>
      <c r="CB339" s="149"/>
      <c r="CC339" s="149"/>
      <c r="CD339" s="149"/>
    </row>
    <row r="340" spans="1:82" ht="18.5" x14ac:dyDescent="0.45">
      <c r="A340" s="145"/>
      <c r="B340" s="162"/>
      <c r="C340" s="122"/>
      <c r="D340" s="96" t="str">
        <f t="shared" si="56"/>
        <v/>
      </c>
      <c r="E340" s="506"/>
      <c r="F340" s="146"/>
      <c r="G340" s="146"/>
      <c r="H340" s="130"/>
      <c r="I340" s="296"/>
      <c r="J340" s="181"/>
      <c r="K340" s="217"/>
      <c r="L340" s="529"/>
      <c r="M340" s="529"/>
      <c r="N340" s="139"/>
      <c r="O340" s="308"/>
      <c r="P340" s="308"/>
      <c r="Q340" s="308"/>
      <c r="R340" s="308"/>
      <c r="S340" s="308"/>
      <c r="T340" s="308">
        <f t="shared" si="53"/>
        <v>0</v>
      </c>
      <c r="U340" s="308">
        <f t="shared" si="57"/>
        <v>0</v>
      </c>
      <c r="V340" s="308"/>
      <c r="W340" s="308"/>
      <c r="X340" s="308"/>
      <c r="Y340" s="308"/>
      <c r="Z340" s="308"/>
      <c r="AA340" s="308"/>
      <c r="AB340" s="308"/>
      <c r="AC340" s="200"/>
      <c r="AD340" s="139"/>
      <c r="AE340" s="162"/>
      <c r="AF340" s="139"/>
      <c r="AG340" s="162"/>
      <c r="AH340" s="122"/>
      <c r="AI340" s="122"/>
      <c r="AJ340" s="122"/>
      <c r="AK340" s="122"/>
      <c r="AL340" s="164">
        <f t="shared" si="58"/>
        <v>0</v>
      </c>
      <c r="AM340" s="122"/>
      <c r="AN340" s="122"/>
      <c r="AO340" s="147"/>
      <c r="AP340" s="158"/>
      <c r="AQ340" s="310">
        <f t="shared" si="54"/>
        <v>0</v>
      </c>
      <c r="AR340" s="196" t="str">
        <f>IFERROR(IF(OR(AP340=338,AP340=340,AP340=341,AP340=342,AP340="342A",AP340="342B"),PorcenRet(AP340,AT340,AU340),INDEX(PORCENTAJEBUSCAR,MATCH(AP340,CódigoRET,0),4)*1),"")</f>
        <v/>
      </c>
      <c r="AS340" s="149">
        <f t="shared" si="55"/>
        <v>0</v>
      </c>
      <c r="AT340" s="148"/>
      <c r="AU340" s="149"/>
      <c r="AV340" s="191"/>
      <c r="AW340" s="183"/>
      <c r="AX340" s="162"/>
      <c r="AY340" s="150"/>
      <c r="AZ340" s="150"/>
      <c r="BA340" s="139"/>
      <c r="BB340" s="139"/>
      <c r="BC340" s="530"/>
      <c r="BD340" s="151"/>
      <c r="BE340" s="147"/>
      <c r="BF340" s="196">
        <f t="shared" si="59"/>
        <v>0</v>
      </c>
      <c r="BG340" s="149">
        <f t="shared" si="60"/>
        <v>0</v>
      </c>
      <c r="BH340" s="148"/>
      <c r="BI340" s="149"/>
      <c r="BJ340" s="123"/>
      <c r="BK340" s="123"/>
      <c r="BL340" s="123"/>
      <c r="BM340" s="122"/>
      <c r="BN340" s="152"/>
      <c r="BO340" s="201">
        <f t="shared" si="61"/>
        <v>0</v>
      </c>
      <c r="BP340" s="158"/>
      <c r="BQ340" s="159"/>
      <c r="BR340" s="196"/>
      <c r="BS340" s="149"/>
      <c r="BT340" s="148"/>
      <c r="BU340" s="149"/>
      <c r="BV340" s="160"/>
      <c r="BW340" s="161"/>
      <c r="BX340" s="196"/>
      <c r="BY340" s="149"/>
      <c r="BZ340" s="148"/>
      <c r="CA340" s="149"/>
      <c r="CB340" s="149"/>
      <c r="CC340" s="149"/>
      <c r="CD340" s="149"/>
    </row>
    <row r="341" spans="1:82" ht="18.5" x14ac:dyDescent="0.45">
      <c r="A341" s="145"/>
      <c r="B341" s="162"/>
      <c r="C341" s="122"/>
      <c r="D341" s="96" t="str">
        <f t="shared" si="56"/>
        <v/>
      </c>
      <c r="E341" s="506"/>
      <c r="F341" s="146"/>
      <c r="G341" s="146"/>
      <c r="H341" s="130"/>
      <c r="I341" s="296"/>
      <c r="J341" s="181"/>
      <c r="K341" s="217"/>
      <c r="L341" s="529"/>
      <c r="M341" s="529"/>
      <c r="N341" s="139"/>
      <c r="O341" s="308"/>
      <c r="P341" s="308"/>
      <c r="Q341" s="308"/>
      <c r="R341" s="308"/>
      <c r="S341" s="308"/>
      <c r="T341" s="308">
        <f t="shared" si="53"/>
        <v>0</v>
      </c>
      <c r="U341" s="308">
        <f t="shared" si="57"/>
        <v>0</v>
      </c>
      <c r="V341" s="308"/>
      <c r="W341" s="308"/>
      <c r="X341" s="308"/>
      <c r="Y341" s="308"/>
      <c r="Z341" s="308"/>
      <c r="AA341" s="308"/>
      <c r="AB341" s="308"/>
      <c r="AC341" s="200"/>
      <c r="AD341" s="139"/>
      <c r="AE341" s="162"/>
      <c r="AF341" s="139"/>
      <c r="AG341" s="162"/>
      <c r="AH341" s="122"/>
      <c r="AI341" s="122"/>
      <c r="AJ341" s="122"/>
      <c r="AK341" s="122"/>
      <c r="AL341" s="164">
        <f t="shared" si="58"/>
        <v>0</v>
      </c>
      <c r="AM341" s="122"/>
      <c r="AN341" s="122"/>
      <c r="AO341" s="147"/>
      <c r="AP341" s="158"/>
      <c r="AQ341" s="310">
        <f t="shared" si="54"/>
        <v>0</v>
      </c>
      <c r="AR341" s="196" t="str">
        <f>IFERROR(IF(OR(AP341=338,AP341=340,AP341=341,AP341=342,AP341="342A",AP341="342B"),PorcenRet(AP341,AT341,AU341),INDEX(PORCENTAJEBUSCAR,MATCH(AP341,CódigoRET,0),4)*1),"")</f>
        <v/>
      </c>
      <c r="AS341" s="149">
        <f t="shared" si="55"/>
        <v>0</v>
      </c>
      <c r="AT341" s="148"/>
      <c r="AU341" s="149"/>
      <c r="AV341" s="191"/>
      <c r="AW341" s="183"/>
      <c r="AX341" s="162"/>
      <c r="AY341" s="150"/>
      <c r="AZ341" s="150"/>
      <c r="BA341" s="139"/>
      <c r="BB341" s="139"/>
      <c r="BC341" s="530"/>
      <c r="BD341" s="151"/>
      <c r="BE341" s="147"/>
      <c r="BF341" s="196">
        <f t="shared" si="59"/>
        <v>0</v>
      </c>
      <c r="BG341" s="149">
        <f t="shared" si="60"/>
        <v>0</v>
      </c>
      <c r="BH341" s="148"/>
      <c r="BI341" s="149"/>
      <c r="BJ341" s="123"/>
      <c r="BK341" s="123"/>
      <c r="BL341" s="123"/>
      <c r="BM341" s="122"/>
      <c r="BN341" s="152"/>
      <c r="BO341" s="201">
        <f t="shared" si="61"/>
        <v>0</v>
      </c>
      <c r="BP341" s="158"/>
      <c r="BQ341" s="159"/>
      <c r="BR341" s="196"/>
      <c r="BS341" s="149"/>
      <c r="BT341" s="148"/>
      <c r="BU341" s="149"/>
      <c r="BV341" s="160"/>
      <c r="BW341" s="161"/>
      <c r="BX341" s="196"/>
      <c r="BY341" s="149"/>
      <c r="BZ341" s="148"/>
      <c r="CA341" s="149"/>
      <c r="CB341" s="149"/>
      <c r="CC341" s="149"/>
      <c r="CD341" s="149"/>
    </row>
    <row r="342" spans="1:82" ht="18.5" x14ac:dyDescent="0.45">
      <c r="A342" s="145"/>
      <c r="B342" s="162"/>
      <c r="C342" s="122"/>
      <c r="D342" s="96" t="str">
        <f t="shared" si="56"/>
        <v/>
      </c>
      <c r="E342" s="506"/>
      <c r="F342" s="146"/>
      <c r="G342" s="146"/>
      <c r="H342" s="130"/>
      <c r="I342" s="296"/>
      <c r="J342" s="181"/>
      <c r="K342" s="217"/>
      <c r="L342" s="529"/>
      <c r="M342" s="529"/>
      <c r="N342" s="139"/>
      <c r="O342" s="308"/>
      <c r="P342" s="308"/>
      <c r="Q342" s="308"/>
      <c r="R342" s="308"/>
      <c r="S342" s="308"/>
      <c r="T342" s="308">
        <f t="shared" si="53"/>
        <v>0</v>
      </c>
      <c r="U342" s="308">
        <f t="shared" si="57"/>
        <v>0</v>
      </c>
      <c r="V342" s="308"/>
      <c r="W342" s="308"/>
      <c r="X342" s="308"/>
      <c r="Y342" s="308"/>
      <c r="Z342" s="308"/>
      <c r="AA342" s="308"/>
      <c r="AB342" s="308"/>
      <c r="AC342" s="200"/>
      <c r="AD342" s="139"/>
      <c r="AE342" s="162"/>
      <c r="AF342" s="139"/>
      <c r="AG342" s="162"/>
      <c r="AH342" s="122"/>
      <c r="AI342" s="122"/>
      <c r="AJ342" s="122"/>
      <c r="AK342" s="122"/>
      <c r="AL342" s="164">
        <f t="shared" si="58"/>
        <v>0</v>
      </c>
      <c r="AM342" s="122"/>
      <c r="AN342" s="122"/>
      <c r="AO342" s="147"/>
      <c r="AP342" s="158"/>
      <c r="AQ342" s="310">
        <f t="shared" si="54"/>
        <v>0</v>
      </c>
      <c r="AR342" s="196" t="str">
        <f>IFERROR(IF(OR(AP342=338,AP342=340,AP342=341,AP342=342,AP342="342A",AP342="342B"),PorcenRet(AP342,AT342,AU342),INDEX(PORCENTAJEBUSCAR,MATCH(AP342,CódigoRET,0),4)*1),"")</f>
        <v/>
      </c>
      <c r="AS342" s="149">
        <f t="shared" si="55"/>
        <v>0</v>
      </c>
      <c r="AT342" s="148"/>
      <c r="AU342" s="149"/>
      <c r="AV342" s="191"/>
      <c r="AW342" s="183"/>
      <c r="AX342" s="162"/>
      <c r="AY342" s="150"/>
      <c r="AZ342" s="150"/>
      <c r="BA342" s="139"/>
      <c r="BB342" s="139"/>
      <c r="BC342" s="530"/>
      <c r="BD342" s="151"/>
      <c r="BE342" s="147"/>
      <c r="BF342" s="196">
        <f t="shared" si="59"/>
        <v>0</v>
      </c>
      <c r="BG342" s="149">
        <f t="shared" si="60"/>
        <v>0</v>
      </c>
      <c r="BH342" s="148"/>
      <c r="BI342" s="149"/>
      <c r="BJ342" s="123"/>
      <c r="BK342" s="123"/>
      <c r="BL342" s="123"/>
      <c r="BM342" s="122"/>
      <c r="BN342" s="152"/>
      <c r="BO342" s="201">
        <f t="shared" si="61"/>
        <v>0</v>
      </c>
      <c r="BP342" s="158"/>
      <c r="BQ342" s="159"/>
      <c r="BR342" s="196"/>
      <c r="BS342" s="149"/>
      <c r="BT342" s="148"/>
      <c r="BU342" s="149"/>
      <c r="BV342" s="160"/>
      <c r="BW342" s="161"/>
      <c r="BX342" s="196"/>
      <c r="BY342" s="149"/>
      <c r="BZ342" s="148"/>
      <c r="CA342" s="149"/>
      <c r="CB342" s="149"/>
      <c r="CC342" s="149"/>
      <c r="CD342" s="149"/>
    </row>
    <row r="343" spans="1:82" ht="18.5" x14ac:dyDescent="0.45">
      <c r="A343" s="145"/>
      <c r="B343" s="162"/>
      <c r="C343" s="122"/>
      <c r="D343" s="96" t="str">
        <f t="shared" si="56"/>
        <v/>
      </c>
      <c r="E343" s="506"/>
      <c r="F343" s="146"/>
      <c r="G343" s="146"/>
      <c r="H343" s="130"/>
      <c r="I343" s="296"/>
      <c r="J343" s="181"/>
      <c r="K343" s="217"/>
      <c r="L343" s="529"/>
      <c r="M343" s="529"/>
      <c r="N343" s="139"/>
      <c r="O343" s="308"/>
      <c r="P343" s="308"/>
      <c r="Q343" s="308"/>
      <c r="R343" s="308"/>
      <c r="S343" s="308"/>
      <c r="T343" s="308">
        <f t="shared" si="53"/>
        <v>0</v>
      </c>
      <c r="U343" s="308">
        <f t="shared" si="57"/>
        <v>0</v>
      </c>
      <c r="V343" s="308"/>
      <c r="W343" s="308"/>
      <c r="X343" s="308"/>
      <c r="Y343" s="308"/>
      <c r="Z343" s="308"/>
      <c r="AA343" s="308"/>
      <c r="AB343" s="308"/>
      <c r="AC343" s="200"/>
      <c r="AD343" s="139"/>
      <c r="AE343" s="162"/>
      <c r="AF343" s="139"/>
      <c r="AG343" s="162"/>
      <c r="AH343" s="122"/>
      <c r="AI343" s="122"/>
      <c r="AJ343" s="122"/>
      <c r="AK343" s="122"/>
      <c r="AL343" s="164">
        <f t="shared" si="58"/>
        <v>0</v>
      </c>
      <c r="AM343" s="122"/>
      <c r="AN343" s="122"/>
      <c r="AO343" s="147"/>
      <c r="AP343" s="158"/>
      <c r="AQ343" s="310">
        <f t="shared" si="54"/>
        <v>0</v>
      </c>
      <c r="AR343" s="196" t="str">
        <f>IFERROR(IF(OR(AP343=338,AP343=340,AP343=341,AP343=342,AP343="342A",AP343="342B"),PorcenRet(AP343,AT343,AU343),INDEX(PORCENTAJEBUSCAR,MATCH(AP343,CódigoRET,0),4)*1),"")</f>
        <v/>
      </c>
      <c r="AS343" s="149">
        <f t="shared" si="55"/>
        <v>0</v>
      </c>
      <c r="AT343" s="148"/>
      <c r="AU343" s="149"/>
      <c r="AV343" s="191"/>
      <c r="AW343" s="183"/>
      <c r="AX343" s="162"/>
      <c r="AY343" s="150"/>
      <c r="AZ343" s="150"/>
      <c r="BA343" s="139"/>
      <c r="BB343" s="139"/>
      <c r="BC343" s="530"/>
      <c r="BD343" s="151"/>
      <c r="BE343" s="147"/>
      <c r="BF343" s="196">
        <f t="shared" si="59"/>
        <v>0</v>
      </c>
      <c r="BG343" s="149">
        <f t="shared" si="60"/>
        <v>0</v>
      </c>
      <c r="BH343" s="148"/>
      <c r="BI343" s="149"/>
      <c r="BJ343" s="123"/>
      <c r="BK343" s="123"/>
      <c r="BL343" s="123"/>
      <c r="BM343" s="122"/>
      <c r="BN343" s="152"/>
      <c r="BO343" s="201">
        <f t="shared" si="61"/>
        <v>0</v>
      </c>
      <c r="BP343" s="158"/>
      <c r="BQ343" s="159"/>
      <c r="BR343" s="196"/>
      <c r="BS343" s="149"/>
      <c r="BT343" s="148"/>
      <c r="BU343" s="149"/>
      <c r="BV343" s="160"/>
      <c r="BW343" s="161"/>
      <c r="BX343" s="196"/>
      <c r="BY343" s="149"/>
      <c r="BZ343" s="148"/>
      <c r="CA343" s="149"/>
      <c r="CB343" s="149"/>
      <c r="CC343" s="149"/>
      <c r="CD343" s="149"/>
    </row>
    <row r="344" spans="1:82" ht="18.5" x14ac:dyDescent="0.45">
      <c r="A344" s="145"/>
      <c r="B344" s="162"/>
      <c r="C344" s="122"/>
      <c r="D344" s="96" t="str">
        <f t="shared" si="56"/>
        <v/>
      </c>
      <c r="E344" s="506"/>
      <c r="F344" s="146"/>
      <c r="G344" s="146"/>
      <c r="H344" s="130"/>
      <c r="I344" s="296"/>
      <c r="J344" s="181"/>
      <c r="K344" s="217"/>
      <c r="L344" s="529"/>
      <c r="M344" s="529"/>
      <c r="N344" s="139"/>
      <c r="O344" s="308"/>
      <c r="P344" s="308"/>
      <c r="Q344" s="308"/>
      <c r="R344" s="308"/>
      <c r="S344" s="308"/>
      <c r="T344" s="308">
        <f t="shared" si="53"/>
        <v>0</v>
      </c>
      <c r="U344" s="308">
        <f t="shared" si="57"/>
        <v>0</v>
      </c>
      <c r="V344" s="308"/>
      <c r="W344" s="308"/>
      <c r="X344" s="308"/>
      <c r="Y344" s="308"/>
      <c r="Z344" s="308"/>
      <c r="AA344" s="308"/>
      <c r="AB344" s="308"/>
      <c r="AC344" s="200"/>
      <c r="AD344" s="139"/>
      <c r="AE344" s="162"/>
      <c r="AF344" s="139"/>
      <c r="AG344" s="162"/>
      <c r="AH344" s="122"/>
      <c r="AI344" s="122"/>
      <c r="AJ344" s="122"/>
      <c r="AK344" s="122"/>
      <c r="AL344" s="164">
        <f t="shared" si="58"/>
        <v>0</v>
      </c>
      <c r="AM344" s="122"/>
      <c r="AN344" s="122"/>
      <c r="AO344" s="147"/>
      <c r="AP344" s="158"/>
      <c r="AQ344" s="310">
        <f t="shared" si="54"/>
        <v>0</v>
      </c>
      <c r="AR344" s="196" t="str">
        <f>IFERROR(IF(OR(AP344=338,AP344=340,AP344=341,AP344=342,AP344="342A",AP344="342B"),PorcenRet(AP344,AT344,AU344),INDEX(PORCENTAJEBUSCAR,MATCH(AP344,CódigoRET,0),4)*1),"")</f>
        <v/>
      </c>
      <c r="AS344" s="149">
        <f t="shared" si="55"/>
        <v>0</v>
      </c>
      <c r="AT344" s="148"/>
      <c r="AU344" s="149"/>
      <c r="AV344" s="191"/>
      <c r="AW344" s="183"/>
      <c r="AX344" s="162"/>
      <c r="AY344" s="150"/>
      <c r="AZ344" s="150"/>
      <c r="BA344" s="139"/>
      <c r="BB344" s="139"/>
      <c r="BC344" s="530"/>
      <c r="BD344" s="151"/>
      <c r="BE344" s="147"/>
      <c r="BF344" s="196">
        <f t="shared" si="59"/>
        <v>0</v>
      </c>
      <c r="BG344" s="149">
        <f t="shared" si="60"/>
        <v>0</v>
      </c>
      <c r="BH344" s="148"/>
      <c r="BI344" s="149"/>
      <c r="BJ344" s="123"/>
      <c r="BK344" s="123"/>
      <c r="BL344" s="123"/>
      <c r="BM344" s="122"/>
      <c r="BN344" s="152"/>
      <c r="BO344" s="201">
        <f t="shared" si="61"/>
        <v>0</v>
      </c>
      <c r="BP344" s="158"/>
      <c r="BQ344" s="159"/>
      <c r="BR344" s="196"/>
      <c r="BS344" s="149"/>
      <c r="BT344" s="148"/>
      <c r="BU344" s="149"/>
      <c r="BV344" s="160"/>
      <c r="BW344" s="161"/>
      <c r="BX344" s="196"/>
      <c r="BY344" s="149"/>
      <c r="BZ344" s="148"/>
      <c r="CA344" s="149"/>
      <c r="CB344" s="149"/>
      <c r="CC344" s="149"/>
      <c r="CD344" s="149"/>
    </row>
    <row r="345" spans="1:82" ht="18.5" x14ac:dyDescent="0.45">
      <c r="A345" s="145"/>
      <c r="B345" s="162"/>
      <c r="C345" s="122"/>
      <c r="D345" s="96" t="str">
        <f t="shared" si="56"/>
        <v/>
      </c>
      <c r="E345" s="506"/>
      <c r="F345" s="146"/>
      <c r="G345" s="146"/>
      <c r="H345" s="130"/>
      <c r="I345" s="296"/>
      <c r="J345" s="181"/>
      <c r="K345" s="217"/>
      <c r="L345" s="529"/>
      <c r="M345" s="529"/>
      <c r="N345" s="139"/>
      <c r="O345" s="308"/>
      <c r="P345" s="308"/>
      <c r="Q345" s="308"/>
      <c r="R345" s="308"/>
      <c r="S345" s="308"/>
      <c r="T345" s="308">
        <f t="shared" si="53"/>
        <v>0</v>
      </c>
      <c r="U345" s="308">
        <f t="shared" si="57"/>
        <v>0</v>
      </c>
      <c r="V345" s="308"/>
      <c r="W345" s="308"/>
      <c r="X345" s="308"/>
      <c r="Y345" s="308"/>
      <c r="Z345" s="308"/>
      <c r="AA345" s="308"/>
      <c r="AB345" s="308"/>
      <c r="AC345" s="200"/>
      <c r="AD345" s="139"/>
      <c r="AE345" s="162"/>
      <c r="AF345" s="139"/>
      <c r="AG345" s="162"/>
      <c r="AH345" s="122"/>
      <c r="AI345" s="122"/>
      <c r="AJ345" s="122"/>
      <c r="AK345" s="122"/>
      <c r="AL345" s="164">
        <f t="shared" si="58"/>
        <v>0</v>
      </c>
      <c r="AM345" s="122"/>
      <c r="AN345" s="122"/>
      <c r="AO345" s="147"/>
      <c r="AP345" s="158"/>
      <c r="AQ345" s="310">
        <f t="shared" si="54"/>
        <v>0</v>
      </c>
      <c r="AR345" s="196" t="str">
        <f>IFERROR(IF(OR(AP345=338,AP345=340,AP345=341,AP345=342,AP345="342A",AP345="342B"),PorcenRet(AP345,AT345,AU345),INDEX(PORCENTAJEBUSCAR,MATCH(AP345,CódigoRET,0),4)*1),"")</f>
        <v/>
      </c>
      <c r="AS345" s="149">
        <f t="shared" si="55"/>
        <v>0</v>
      </c>
      <c r="AT345" s="148"/>
      <c r="AU345" s="149"/>
      <c r="AV345" s="191"/>
      <c r="AW345" s="183"/>
      <c r="AX345" s="162"/>
      <c r="AY345" s="150"/>
      <c r="AZ345" s="150"/>
      <c r="BA345" s="139"/>
      <c r="BB345" s="139"/>
      <c r="BC345" s="530"/>
      <c r="BD345" s="151"/>
      <c r="BE345" s="147"/>
      <c r="BF345" s="196">
        <f t="shared" si="59"/>
        <v>0</v>
      </c>
      <c r="BG345" s="149">
        <f t="shared" si="60"/>
        <v>0</v>
      </c>
      <c r="BH345" s="148"/>
      <c r="BI345" s="149"/>
      <c r="BJ345" s="123"/>
      <c r="BK345" s="123"/>
      <c r="BL345" s="123"/>
      <c r="BM345" s="122"/>
      <c r="BN345" s="152"/>
      <c r="BO345" s="201">
        <f t="shared" si="61"/>
        <v>0</v>
      </c>
      <c r="BP345" s="158"/>
      <c r="BQ345" s="159"/>
      <c r="BR345" s="196"/>
      <c r="BS345" s="149"/>
      <c r="BT345" s="148"/>
      <c r="BU345" s="149"/>
      <c r="BV345" s="160"/>
      <c r="BW345" s="161"/>
      <c r="BX345" s="196"/>
      <c r="BY345" s="149"/>
      <c r="BZ345" s="148"/>
      <c r="CA345" s="149"/>
      <c r="CB345" s="149"/>
      <c r="CC345" s="149"/>
      <c r="CD345" s="149"/>
    </row>
    <row r="346" spans="1:82" ht="18.5" x14ac:dyDescent="0.45">
      <c r="A346" s="145"/>
      <c r="B346" s="162"/>
      <c r="C346" s="122"/>
      <c r="D346" s="96" t="str">
        <f t="shared" si="56"/>
        <v/>
      </c>
      <c r="E346" s="506"/>
      <c r="F346" s="146"/>
      <c r="G346" s="146"/>
      <c r="H346" s="130"/>
      <c r="I346" s="296"/>
      <c r="J346" s="181"/>
      <c r="K346" s="217"/>
      <c r="L346" s="529"/>
      <c r="M346" s="529"/>
      <c r="N346" s="139"/>
      <c r="O346" s="308"/>
      <c r="P346" s="308"/>
      <c r="Q346" s="308"/>
      <c r="R346" s="308"/>
      <c r="S346" s="308"/>
      <c r="T346" s="308">
        <f t="shared" si="53"/>
        <v>0</v>
      </c>
      <c r="U346" s="308">
        <f t="shared" si="57"/>
        <v>0</v>
      </c>
      <c r="V346" s="308"/>
      <c r="W346" s="308"/>
      <c r="X346" s="308"/>
      <c r="Y346" s="308"/>
      <c r="Z346" s="308"/>
      <c r="AA346" s="308"/>
      <c r="AB346" s="308"/>
      <c r="AC346" s="200"/>
      <c r="AD346" s="139"/>
      <c r="AE346" s="162"/>
      <c r="AF346" s="139"/>
      <c r="AG346" s="162"/>
      <c r="AH346" s="122"/>
      <c r="AI346" s="122"/>
      <c r="AJ346" s="122"/>
      <c r="AK346" s="122"/>
      <c r="AL346" s="164">
        <f t="shared" si="58"/>
        <v>0</v>
      </c>
      <c r="AM346" s="122"/>
      <c r="AN346" s="122"/>
      <c r="AO346" s="147"/>
      <c r="AP346" s="158"/>
      <c r="AQ346" s="310">
        <f t="shared" si="54"/>
        <v>0</v>
      </c>
      <c r="AR346" s="196" t="str">
        <f>IFERROR(IF(OR(AP346=338,AP346=340,AP346=341,AP346=342,AP346="342A",AP346="342B"),PorcenRet(AP346,AT346,AU346),INDEX(PORCENTAJEBUSCAR,MATCH(AP346,CódigoRET,0),4)*1),"")</f>
        <v/>
      </c>
      <c r="AS346" s="149">
        <f t="shared" si="55"/>
        <v>0</v>
      </c>
      <c r="AT346" s="148"/>
      <c r="AU346" s="149"/>
      <c r="AV346" s="191"/>
      <c r="AW346" s="183"/>
      <c r="AX346" s="162"/>
      <c r="AY346" s="150"/>
      <c r="AZ346" s="150"/>
      <c r="BA346" s="139"/>
      <c r="BB346" s="139"/>
      <c r="BC346" s="530"/>
      <c r="BD346" s="151"/>
      <c r="BE346" s="147"/>
      <c r="BF346" s="196">
        <f t="shared" si="59"/>
        <v>0</v>
      </c>
      <c r="BG346" s="149">
        <f t="shared" si="60"/>
        <v>0</v>
      </c>
      <c r="BH346" s="148"/>
      <c r="BI346" s="149"/>
      <c r="BJ346" s="123"/>
      <c r="BK346" s="123"/>
      <c r="BL346" s="123"/>
      <c r="BM346" s="122"/>
      <c r="BN346" s="152"/>
      <c r="BO346" s="201">
        <f t="shared" si="61"/>
        <v>0</v>
      </c>
      <c r="BP346" s="158"/>
      <c r="BQ346" s="159"/>
      <c r="BR346" s="196"/>
      <c r="BS346" s="149"/>
      <c r="BT346" s="148"/>
      <c r="BU346" s="149"/>
      <c r="BV346" s="160"/>
      <c r="BW346" s="161"/>
      <c r="BX346" s="196"/>
      <c r="BY346" s="149"/>
      <c r="BZ346" s="148"/>
      <c r="CA346" s="149"/>
      <c r="CB346" s="149"/>
      <c r="CC346" s="149"/>
      <c r="CD346" s="149"/>
    </row>
    <row r="347" spans="1:82" ht="18.5" x14ac:dyDescent="0.45">
      <c r="A347" s="145"/>
      <c r="B347" s="162"/>
      <c r="C347" s="122"/>
      <c r="D347" s="96" t="str">
        <f t="shared" si="56"/>
        <v/>
      </c>
      <c r="E347" s="506"/>
      <c r="F347" s="146"/>
      <c r="G347" s="146"/>
      <c r="H347" s="130"/>
      <c r="I347" s="296"/>
      <c r="J347" s="181"/>
      <c r="K347" s="217"/>
      <c r="L347" s="529"/>
      <c r="M347" s="529"/>
      <c r="N347" s="139"/>
      <c r="O347" s="308"/>
      <c r="P347" s="308"/>
      <c r="Q347" s="308"/>
      <c r="R347" s="308"/>
      <c r="S347" s="308"/>
      <c r="T347" s="308">
        <f t="shared" si="53"/>
        <v>0</v>
      </c>
      <c r="U347" s="308">
        <f t="shared" si="57"/>
        <v>0</v>
      </c>
      <c r="V347" s="308"/>
      <c r="W347" s="308"/>
      <c r="X347" s="308"/>
      <c r="Y347" s="308"/>
      <c r="Z347" s="308"/>
      <c r="AA347" s="308"/>
      <c r="AB347" s="308"/>
      <c r="AC347" s="200"/>
      <c r="AD347" s="139"/>
      <c r="AE347" s="162"/>
      <c r="AF347" s="139"/>
      <c r="AG347" s="162"/>
      <c r="AH347" s="122"/>
      <c r="AI347" s="122"/>
      <c r="AJ347" s="122"/>
      <c r="AK347" s="122"/>
      <c r="AL347" s="164">
        <f t="shared" si="58"/>
        <v>0</v>
      </c>
      <c r="AM347" s="122"/>
      <c r="AN347" s="122"/>
      <c r="AO347" s="147"/>
      <c r="AP347" s="158"/>
      <c r="AQ347" s="310">
        <f t="shared" si="54"/>
        <v>0</v>
      </c>
      <c r="AR347" s="196" t="str">
        <f>IFERROR(IF(OR(AP347=338,AP347=340,AP347=341,AP347=342,AP347="342A",AP347="342B"),PorcenRet(AP347,AT347,AU347),INDEX(PORCENTAJEBUSCAR,MATCH(AP347,CódigoRET,0),4)*1),"")</f>
        <v/>
      </c>
      <c r="AS347" s="149">
        <f t="shared" si="55"/>
        <v>0</v>
      </c>
      <c r="AT347" s="148"/>
      <c r="AU347" s="149"/>
      <c r="AV347" s="191"/>
      <c r="AW347" s="183"/>
      <c r="AX347" s="162"/>
      <c r="AY347" s="150"/>
      <c r="AZ347" s="150"/>
      <c r="BA347" s="139"/>
      <c r="BB347" s="139"/>
      <c r="BC347" s="530"/>
      <c r="BD347" s="151"/>
      <c r="BE347" s="147"/>
      <c r="BF347" s="196">
        <f t="shared" si="59"/>
        <v>0</v>
      </c>
      <c r="BG347" s="149">
        <f t="shared" si="60"/>
        <v>0</v>
      </c>
      <c r="BH347" s="148"/>
      <c r="BI347" s="149"/>
      <c r="BJ347" s="123"/>
      <c r="BK347" s="123"/>
      <c r="BL347" s="123"/>
      <c r="BM347" s="122"/>
      <c r="BN347" s="152"/>
      <c r="BO347" s="201">
        <f t="shared" si="61"/>
        <v>0</v>
      </c>
      <c r="BP347" s="158"/>
      <c r="BQ347" s="159"/>
      <c r="BR347" s="196"/>
      <c r="BS347" s="149"/>
      <c r="BT347" s="148"/>
      <c r="BU347" s="149"/>
      <c r="BV347" s="160"/>
      <c r="BW347" s="161"/>
      <c r="BX347" s="196"/>
      <c r="BY347" s="149"/>
      <c r="BZ347" s="148"/>
      <c r="CA347" s="149"/>
      <c r="CB347" s="149"/>
      <c r="CC347" s="149"/>
      <c r="CD347" s="149"/>
    </row>
    <row r="348" spans="1:82" ht="18.5" x14ac:dyDescent="0.45">
      <c r="A348" s="145"/>
      <c r="B348" s="162"/>
      <c r="C348" s="122"/>
      <c r="D348" s="96" t="str">
        <f t="shared" si="56"/>
        <v/>
      </c>
      <c r="E348" s="506"/>
      <c r="F348" s="146"/>
      <c r="G348" s="146"/>
      <c r="H348" s="130"/>
      <c r="I348" s="296"/>
      <c r="J348" s="181"/>
      <c r="K348" s="217"/>
      <c r="L348" s="529"/>
      <c r="M348" s="529"/>
      <c r="N348" s="139"/>
      <c r="O348" s="308"/>
      <c r="P348" s="308"/>
      <c r="Q348" s="308"/>
      <c r="R348" s="308"/>
      <c r="S348" s="308"/>
      <c r="T348" s="308">
        <f t="shared" si="53"/>
        <v>0</v>
      </c>
      <c r="U348" s="308">
        <f t="shared" si="57"/>
        <v>0</v>
      </c>
      <c r="V348" s="308"/>
      <c r="W348" s="308"/>
      <c r="X348" s="308"/>
      <c r="Y348" s="308"/>
      <c r="Z348" s="308"/>
      <c r="AA348" s="308"/>
      <c r="AB348" s="308"/>
      <c r="AC348" s="200"/>
      <c r="AD348" s="139"/>
      <c r="AE348" s="162"/>
      <c r="AF348" s="139"/>
      <c r="AG348" s="162"/>
      <c r="AH348" s="122"/>
      <c r="AI348" s="122"/>
      <c r="AJ348" s="122"/>
      <c r="AK348" s="122"/>
      <c r="AL348" s="164">
        <f t="shared" si="58"/>
        <v>0</v>
      </c>
      <c r="AM348" s="122"/>
      <c r="AN348" s="122"/>
      <c r="AO348" s="147"/>
      <c r="AP348" s="158"/>
      <c r="AQ348" s="310">
        <f t="shared" si="54"/>
        <v>0</v>
      </c>
      <c r="AR348" s="196" t="str">
        <f>IFERROR(IF(OR(AP348=338,AP348=340,AP348=341,AP348=342,AP348="342A",AP348="342B"),PorcenRet(AP348,AT348,AU348),INDEX(PORCENTAJEBUSCAR,MATCH(AP348,CódigoRET,0),4)*1),"")</f>
        <v/>
      </c>
      <c r="AS348" s="149">
        <f t="shared" si="55"/>
        <v>0</v>
      </c>
      <c r="AT348" s="148"/>
      <c r="AU348" s="149"/>
      <c r="AV348" s="191"/>
      <c r="AW348" s="183"/>
      <c r="AX348" s="162"/>
      <c r="AY348" s="150"/>
      <c r="AZ348" s="150"/>
      <c r="BA348" s="139"/>
      <c r="BB348" s="139"/>
      <c r="BC348" s="530"/>
      <c r="BD348" s="151"/>
      <c r="BE348" s="147"/>
      <c r="BF348" s="196">
        <f t="shared" si="59"/>
        <v>0</v>
      </c>
      <c r="BG348" s="149">
        <f t="shared" si="60"/>
        <v>0</v>
      </c>
      <c r="BH348" s="148"/>
      <c r="BI348" s="149"/>
      <c r="BJ348" s="123"/>
      <c r="BK348" s="123"/>
      <c r="BL348" s="123"/>
      <c r="BM348" s="122"/>
      <c r="BN348" s="152"/>
      <c r="BO348" s="201">
        <f t="shared" si="61"/>
        <v>0</v>
      </c>
      <c r="BP348" s="158"/>
      <c r="BQ348" s="159"/>
      <c r="BR348" s="196"/>
      <c r="BS348" s="149"/>
      <c r="BT348" s="148"/>
      <c r="BU348" s="149"/>
      <c r="BV348" s="160"/>
      <c r="BW348" s="161"/>
      <c r="BX348" s="196"/>
      <c r="BY348" s="149"/>
      <c r="BZ348" s="148"/>
      <c r="CA348" s="149"/>
      <c r="CB348" s="149"/>
      <c r="CC348" s="149"/>
      <c r="CD348" s="149"/>
    </row>
    <row r="349" spans="1:82" ht="18.5" x14ac:dyDescent="0.45">
      <c r="A349" s="145"/>
      <c r="B349" s="162"/>
      <c r="C349" s="122"/>
      <c r="D349" s="96" t="str">
        <f t="shared" si="56"/>
        <v/>
      </c>
      <c r="E349" s="506"/>
      <c r="F349" s="146"/>
      <c r="G349" s="146"/>
      <c r="H349" s="130"/>
      <c r="I349" s="296"/>
      <c r="J349" s="181"/>
      <c r="K349" s="217"/>
      <c r="L349" s="529"/>
      <c r="M349" s="529"/>
      <c r="N349" s="139"/>
      <c r="O349" s="308"/>
      <c r="P349" s="308"/>
      <c r="Q349" s="308"/>
      <c r="R349" s="308"/>
      <c r="S349" s="308"/>
      <c r="T349" s="308">
        <f t="shared" si="53"/>
        <v>0</v>
      </c>
      <c r="U349" s="308">
        <f t="shared" si="57"/>
        <v>0</v>
      </c>
      <c r="V349" s="308"/>
      <c r="W349" s="308"/>
      <c r="X349" s="308"/>
      <c r="Y349" s="308"/>
      <c r="Z349" s="308"/>
      <c r="AA349" s="308"/>
      <c r="AB349" s="308"/>
      <c r="AC349" s="200"/>
      <c r="AD349" s="139"/>
      <c r="AE349" s="162"/>
      <c r="AF349" s="139"/>
      <c r="AG349" s="162"/>
      <c r="AH349" s="122"/>
      <c r="AI349" s="122"/>
      <c r="AJ349" s="122"/>
      <c r="AK349" s="122"/>
      <c r="AL349" s="164">
        <f t="shared" si="58"/>
        <v>0</v>
      </c>
      <c r="AM349" s="122"/>
      <c r="AN349" s="122"/>
      <c r="AO349" s="147"/>
      <c r="AP349" s="158"/>
      <c r="AQ349" s="310">
        <f t="shared" si="54"/>
        <v>0</v>
      </c>
      <c r="AR349" s="196" t="str">
        <f>IFERROR(IF(OR(AP349=338,AP349=340,AP349=341,AP349=342,AP349="342A",AP349="342B"),PorcenRet(AP349,AT349,AU349),INDEX(PORCENTAJEBUSCAR,MATCH(AP349,CódigoRET,0),4)*1),"")</f>
        <v/>
      </c>
      <c r="AS349" s="149">
        <f t="shared" si="55"/>
        <v>0</v>
      </c>
      <c r="AT349" s="148"/>
      <c r="AU349" s="149"/>
      <c r="AV349" s="191"/>
      <c r="AW349" s="183"/>
      <c r="AX349" s="162"/>
      <c r="AY349" s="150"/>
      <c r="AZ349" s="150"/>
      <c r="BA349" s="139"/>
      <c r="BB349" s="139"/>
      <c r="BC349" s="530"/>
      <c r="BD349" s="151"/>
      <c r="BE349" s="147"/>
      <c r="BF349" s="196">
        <f t="shared" si="59"/>
        <v>0</v>
      </c>
      <c r="BG349" s="149">
        <f t="shared" si="60"/>
        <v>0</v>
      </c>
      <c r="BH349" s="148"/>
      <c r="BI349" s="149"/>
      <c r="BJ349" s="123"/>
      <c r="BK349" s="123"/>
      <c r="BL349" s="123"/>
      <c r="BM349" s="122"/>
      <c r="BN349" s="152"/>
      <c r="BO349" s="201">
        <f t="shared" si="61"/>
        <v>0</v>
      </c>
      <c r="BP349" s="158"/>
      <c r="BQ349" s="159"/>
      <c r="BR349" s="196"/>
      <c r="BS349" s="149"/>
      <c r="BT349" s="148"/>
      <c r="BU349" s="149"/>
      <c r="BV349" s="160"/>
      <c r="BW349" s="161"/>
      <c r="BX349" s="196"/>
      <c r="BY349" s="149"/>
      <c r="BZ349" s="148"/>
      <c r="CA349" s="149"/>
      <c r="CB349" s="149"/>
      <c r="CC349" s="149"/>
      <c r="CD349" s="149"/>
    </row>
    <row r="350" spans="1:82" ht="18.5" x14ac:dyDescent="0.45">
      <c r="A350" s="145"/>
      <c r="B350" s="162"/>
      <c r="C350" s="122"/>
      <c r="D350" s="96" t="str">
        <f t="shared" si="56"/>
        <v/>
      </c>
      <c r="E350" s="506"/>
      <c r="F350" s="146"/>
      <c r="G350" s="146"/>
      <c r="H350" s="130"/>
      <c r="I350" s="296"/>
      <c r="J350" s="181"/>
      <c r="K350" s="217"/>
      <c r="L350" s="529"/>
      <c r="M350" s="529"/>
      <c r="N350" s="139"/>
      <c r="O350" s="308"/>
      <c r="P350" s="308"/>
      <c r="Q350" s="308"/>
      <c r="R350" s="308"/>
      <c r="S350" s="308"/>
      <c r="T350" s="308">
        <f t="shared" si="53"/>
        <v>0</v>
      </c>
      <c r="U350" s="308">
        <f t="shared" si="57"/>
        <v>0</v>
      </c>
      <c r="V350" s="308"/>
      <c r="W350" s="308"/>
      <c r="X350" s="308"/>
      <c r="Y350" s="308"/>
      <c r="Z350" s="308"/>
      <c r="AA350" s="308"/>
      <c r="AB350" s="308"/>
      <c r="AC350" s="200"/>
      <c r="AD350" s="139"/>
      <c r="AE350" s="162"/>
      <c r="AF350" s="139"/>
      <c r="AG350" s="162"/>
      <c r="AH350" s="122"/>
      <c r="AI350" s="122"/>
      <c r="AJ350" s="122"/>
      <c r="AK350" s="122"/>
      <c r="AL350" s="164">
        <f t="shared" si="58"/>
        <v>0</v>
      </c>
      <c r="AM350" s="122"/>
      <c r="AN350" s="122"/>
      <c r="AO350" s="147"/>
      <c r="AP350" s="158"/>
      <c r="AQ350" s="310">
        <f t="shared" si="54"/>
        <v>0</v>
      </c>
      <c r="AR350" s="196" t="str">
        <f>IFERROR(IF(OR(AP350=338,AP350=340,AP350=341,AP350=342,AP350="342A",AP350="342B"),PorcenRet(AP350,AT350,AU350),INDEX(PORCENTAJEBUSCAR,MATCH(AP350,CódigoRET,0),4)*1),"")</f>
        <v/>
      </c>
      <c r="AS350" s="149">
        <f t="shared" si="55"/>
        <v>0</v>
      </c>
      <c r="AT350" s="148"/>
      <c r="AU350" s="149"/>
      <c r="AV350" s="191"/>
      <c r="AW350" s="183"/>
      <c r="AX350" s="162"/>
      <c r="AY350" s="150"/>
      <c r="AZ350" s="150"/>
      <c r="BA350" s="139"/>
      <c r="BB350" s="139"/>
      <c r="BC350" s="530"/>
      <c r="BD350" s="151"/>
      <c r="BE350" s="147"/>
      <c r="BF350" s="196">
        <f t="shared" si="59"/>
        <v>0</v>
      </c>
      <c r="BG350" s="149">
        <f t="shared" si="60"/>
        <v>0</v>
      </c>
      <c r="BH350" s="148"/>
      <c r="BI350" s="149"/>
      <c r="BJ350" s="123"/>
      <c r="BK350" s="123"/>
      <c r="BL350" s="123"/>
      <c r="BM350" s="122"/>
      <c r="BN350" s="152"/>
      <c r="BO350" s="201">
        <f t="shared" si="61"/>
        <v>0</v>
      </c>
      <c r="BP350" s="158"/>
      <c r="BQ350" s="159"/>
      <c r="BR350" s="196"/>
      <c r="BS350" s="149"/>
      <c r="BT350" s="148"/>
      <c r="BU350" s="149"/>
      <c r="BV350" s="160"/>
      <c r="BW350" s="161"/>
      <c r="BX350" s="196"/>
      <c r="BY350" s="149"/>
      <c r="BZ350" s="148"/>
      <c r="CA350" s="149"/>
      <c r="CB350" s="149"/>
      <c r="CC350" s="149"/>
      <c r="CD350" s="149"/>
    </row>
    <row r="351" spans="1:82" ht="18.5" x14ac:dyDescent="0.45">
      <c r="A351" s="145"/>
      <c r="B351" s="162"/>
      <c r="C351" s="122"/>
      <c r="D351" s="96" t="str">
        <f t="shared" si="56"/>
        <v/>
      </c>
      <c r="E351" s="506"/>
      <c r="F351" s="146"/>
      <c r="G351" s="146"/>
      <c r="H351" s="130"/>
      <c r="I351" s="296"/>
      <c r="J351" s="181"/>
      <c r="K351" s="217"/>
      <c r="L351" s="529"/>
      <c r="M351" s="529"/>
      <c r="N351" s="139"/>
      <c r="O351" s="308"/>
      <c r="P351" s="308"/>
      <c r="Q351" s="308"/>
      <c r="R351" s="308"/>
      <c r="S351" s="308"/>
      <c r="T351" s="308">
        <f t="shared" si="53"/>
        <v>0</v>
      </c>
      <c r="U351" s="308">
        <f t="shared" si="57"/>
        <v>0</v>
      </c>
      <c r="V351" s="308"/>
      <c r="W351" s="308"/>
      <c r="X351" s="308"/>
      <c r="Y351" s="308"/>
      <c r="Z351" s="308"/>
      <c r="AA351" s="308"/>
      <c r="AB351" s="308"/>
      <c r="AC351" s="200"/>
      <c r="AD351" s="139"/>
      <c r="AE351" s="162"/>
      <c r="AF351" s="139"/>
      <c r="AG351" s="162"/>
      <c r="AH351" s="122"/>
      <c r="AI351" s="122"/>
      <c r="AJ351" s="122"/>
      <c r="AK351" s="122"/>
      <c r="AL351" s="164">
        <f t="shared" si="58"/>
        <v>0</v>
      </c>
      <c r="AM351" s="122"/>
      <c r="AN351" s="122"/>
      <c r="AO351" s="147"/>
      <c r="AP351" s="158"/>
      <c r="AQ351" s="310">
        <f t="shared" si="54"/>
        <v>0</v>
      </c>
      <c r="AR351" s="196" t="str">
        <f>IFERROR(IF(OR(AP351=338,AP351=340,AP351=341,AP351=342,AP351="342A",AP351="342B"),PorcenRet(AP351,AT351,AU351),INDEX(PORCENTAJEBUSCAR,MATCH(AP351,CódigoRET,0),4)*1),"")</f>
        <v/>
      </c>
      <c r="AS351" s="149">
        <f t="shared" si="55"/>
        <v>0</v>
      </c>
      <c r="AT351" s="148"/>
      <c r="AU351" s="149"/>
      <c r="AV351" s="191"/>
      <c r="AW351" s="183"/>
      <c r="AX351" s="162"/>
      <c r="AY351" s="150"/>
      <c r="AZ351" s="150"/>
      <c r="BA351" s="139"/>
      <c r="BB351" s="139"/>
      <c r="BC351" s="530"/>
      <c r="BD351" s="151"/>
      <c r="BE351" s="147"/>
      <c r="BF351" s="196">
        <f t="shared" si="59"/>
        <v>0</v>
      </c>
      <c r="BG351" s="149">
        <f t="shared" si="60"/>
        <v>0</v>
      </c>
      <c r="BH351" s="148"/>
      <c r="BI351" s="149"/>
      <c r="BJ351" s="123"/>
      <c r="BK351" s="123"/>
      <c r="BL351" s="123"/>
      <c r="BM351" s="122"/>
      <c r="BN351" s="152"/>
      <c r="BO351" s="201">
        <f t="shared" si="61"/>
        <v>0</v>
      </c>
      <c r="BP351" s="158"/>
      <c r="BQ351" s="159"/>
      <c r="BR351" s="196"/>
      <c r="BS351" s="149"/>
      <c r="BT351" s="148"/>
      <c r="BU351" s="149"/>
      <c r="BV351" s="160"/>
      <c r="BW351" s="161"/>
      <c r="BX351" s="196"/>
      <c r="BY351" s="149"/>
      <c r="BZ351" s="148"/>
      <c r="CA351" s="149"/>
      <c r="CB351" s="149"/>
      <c r="CC351" s="149"/>
      <c r="CD351" s="149"/>
    </row>
    <row r="352" spans="1:82" ht="18.5" x14ac:dyDescent="0.45">
      <c r="A352" s="145"/>
      <c r="B352" s="162"/>
      <c r="C352" s="122"/>
      <c r="D352" s="96" t="str">
        <f t="shared" si="56"/>
        <v/>
      </c>
      <c r="E352" s="506"/>
      <c r="F352" s="146"/>
      <c r="G352" s="146"/>
      <c r="H352" s="130"/>
      <c r="I352" s="296"/>
      <c r="J352" s="181"/>
      <c r="K352" s="217"/>
      <c r="L352" s="529"/>
      <c r="M352" s="529"/>
      <c r="N352" s="139"/>
      <c r="O352" s="308"/>
      <c r="P352" s="308"/>
      <c r="Q352" s="308"/>
      <c r="R352" s="308"/>
      <c r="S352" s="308"/>
      <c r="T352" s="308">
        <f t="shared" si="53"/>
        <v>0</v>
      </c>
      <c r="U352" s="308">
        <f t="shared" si="57"/>
        <v>0</v>
      </c>
      <c r="V352" s="308"/>
      <c r="W352" s="308"/>
      <c r="X352" s="308"/>
      <c r="Y352" s="308"/>
      <c r="Z352" s="308"/>
      <c r="AA352" s="308"/>
      <c r="AB352" s="308"/>
      <c r="AC352" s="200"/>
      <c r="AD352" s="139"/>
      <c r="AE352" s="162"/>
      <c r="AF352" s="139"/>
      <c r="AG352" s="162"/>
      <c r="AH352" s="122"/>
      <c r="AI352" s="122"/>
      <c r="AJ352" s="122"/>
      <c r="AK352" s="122"/>
      <c r="AL352" s="164">
        <f t="shared" si="58"/>
        <v>0</v>
      </c>
      <c r="AM352" s="122"/>
      <c r="AN352" s="122"/>
      <c r="AO352" s="147"/>
      <c r="AP352" s="158"/>
      <c r="AQ352" s="310">
        <f t="shared" si="54"/>
        <v>0</v>
      </c>
      <c r="AR352" s="196" t="str">
        <f>IFERROR(IF(OR(AP352=338,AP352=340,AP352=341,AP352=342,AP352="342A",AP352="342B"),PorcenRet(AP352,AT352,AU352),INDEX(PORCENTAJEBUSCAR,MATCH(AP352,CódigoRET,0),4)*1),"")</f>
        <v/>
      </c>
      <c r="AS352" s="149">
        <f t="shared" si="55"/>
        <v>0</v>
      </c>
      <c r="AT352" s="148"/>
      <c r="AU352" s="149"/>
      <c r="AV352" s="191"/>
      <c r="AW352" s="183"/>
      <c r="AX352" s="162"/>
      <c r="AY352" s="150"/>
      <c r="AZ352" s="150"/>
      <c r="BA352" s="139"/>
      <c r="BB352" s="139"/>
      <c r="BC352" s="530"/>
      <c r="BD352" s="151"/>
      <c r="BE352" s="147"/>
      <c r="BF352" s="196">
        <f t="shared" si="59"/>
        <v>0</v>
      </c>
      <c r="BG352" s="149">
        <f t="shared" si="60"/>
        <v>0</v>
      </c>
      <c r="BH352" s="148"/>
      <c r="BI352" s="149"/>
      <c r="BJ352" s="123"/>
      <c r="BK352" s="123"/>
      <c r="BL352" s="123"/>
      <c r="BM352" s="122"/>
      <c r="BN352" s="152"/>
      <c r="BO352" s="201">
        <f t="shared" si="61"/>
        <v>0</v>
      </c>
      <c r="BP352" s="158"/>
      <c r="BQ352" s="159"/>
      <c r="BR352" s="196"/>
      <c r="BS352" s="149"/>
      <c r="BT352" s="148"/>
      <c r="BU352" s="149"/>
      <c r="BV352" s="160"/>
      <c r="BW352" s="161"/>
      <c r="BX352" s="196"/>
      <c r="BY352" s="149"/>
      <c r="BZ352" s="148"/>
      <c r="CA352" s="149"/>
      <c r="CB352" s="149"/>
      <c r="CC352" s="149"/>
      <c r="CD352" s="149"/>
    </row>
    <row r="353" spans="1:82" ht="18.5" x14ac:dyDescent="0.45">
      <c r="A353" s="145"/>
      <c r="B353" s="162"/>
      <c r="C353" s="122"/>
      <c r="D353" s="96" t="str">
        <f t="shared" si="56"/>
        <v/>
      </c>
      <c r="E353" s="506"/>
      <c r="F353" s="146"/>
      <c r="G353" s="146"/>
      <c r="H353" s="130"/>
      <c r="I353" s="296"/>
      <c r="J353" s="181"/>
      <c r="K353" s="217"/>
      <c r="L353" s="529"/>
      <c r="M353" s="529"/>
      <c r="N353" s="139"/>
      <c r="O353" s="308"/>
      <c r="P353" s="308"/>
      <c r="Q353" s="308"/>
      <c r="R353" s="308"/>
      <c r="S353" s="308"/>
      <c r="T353" s="308">
        <f t="shared" si="53"/>
        <v>0</v>
      </c>
      <c r="U353" s="308">
        <f t="shared" si="57"/>
        <v>0</v>
      </c>
      <c r="V353" s="308"/>
      <c r="W353" s="308"/>
      <c r="X353" s="308"/>
      <c r="Y353" s="308"/>
      <c r="Z353" s="308"/>
      <c r="AA353" s="308"/>
      <c r="AB353" s="308"/>
      <c r="AC353" s="200"/>
      <c r="AD353" s="139"/>
      <c r="AE353" s="162"/>
      <c r="AF353" s="139"/>
      <c r="AG353" s="162"/>
      <c r="AH353" s="122"/>
      <c r="AI353" s="122"/>
      <c r="AJ353" s="122"/>
      <c r="AK353" s="122"/>
      <c r="AL353" s="164">
        <f t="shared" si="58"/>
        <v>0</v>
      </c>
      <c r="AM353" s="122"/>
      <c r="AN353" s="122"/>
      <c r="AO353" s="147"/>
      <c r="AP353" s="158"/>
      <c r="AQ353" s="310">
        <f t="shared" si="54"/>
        <v>0</v>
      </c>
      <c r="AR353" s="196" t="str">
        <f>IFERROR(IF(OR(AP353=338,AP353=340,AP353=341,AP353=342,AP353="342A",AP353="342B"),PorcenRet(AP353,AT353,AU353),INDEX(PORCENTAJEBUSCAR,MATCH(AP353,CódigoRET,0),4)*1),"")</f>
        <v/>
      </c>
      <c r="AS353" s="149">
        <f t="shared" si="55"/>
        <v>0</v>
      </c>
      <c r="AT353" s="148"/>
      <c r="AU353" s="149"/>
      <c r="AV353" s="191"/>
      <c r="AW353" s="183"/>
      <c r="AX353" s="162"/>
      <c r="AY353" s="150"/>
      <c r="AZ353" s="150"/>
      <c r="BA353" s="139"/>
      <c r="BB353" s="139"/>
      <c r="BC353" s="530"/>
      <c r="BD353" s="151"/>
      <c r="BE353" s="147"/>
      <c r="BF353" s="196">
        <f t="shared" si="59"/>
        <v>0</v>
      </c>
      <c r="BG353" s="149">
        <f t="shared" si="60"/>
        <v>0</v>
      </c>
      <c r="BH353" s="148"/>
      <c r="BI353" s="149"/>
      <c r="BJ353" s="123"/>
      <c r="BK353" s="123"/>
      <c r="BL353" s="123"/>
      <c r="BM353" s="122"/>
      <c r="BN353" s="152"/>
      <c r="BO353" s="201">
        <f t="shared" si="61"/>
        <v>0</v>
      </c>
      <c r="BP353" s="158"/>
      <c r="BQ353" s="159"/>
      <c r="BR353" s="196"/>
      <c r="BS353" s="149"/>
      <c r="BT353" s="148"/>
      <c r="BU353" s="149"/>
      <c r="BV353" s="160"/>
      <c r="BW353" s="161"/>
      <c r="BX353" s="196"/>
      <c r="BY353" s="149"/>
      <c r="BZ353" s="148"/>
      <c r="CA353" s="149"/>
      <c r="CB353" s="149"/>
      <c r="CC353" s="149"/>
      <c r="CD353" s="149"/>
    </row>
    <row r="354" spans="1:82" ht="18.5" x14ac:dyDescent="0.45">
      <c r="A354" s="145"/>
      <c r="B354" s="162"/>
      <c r="C354" s="122"/>
      <c r="D354" s="96" t="str">
        <f t="shared" si="56"/>
        <v/>
      </c>
      <c r="E354" s="506"/>
      <c r="F354" s="146"/>
      <c r="G354" s="146"/>
      <c r="H354" s="130"/>
      <c r="I354" s="296"/>
      <c r="J354" s="181"/>
      <c r="K354" s="217"/>
      <c r="L354" s="529"/>
      <c r="M354" s="529"/>
      <c r="N354" s="139"/>
      <c r="O354" s="308"/>
      <c r="P354" s="308"/>
      <c r="Q354" s="308"/>
      <c r="R354" s="308"/>
      <c r="S354" s="308"/>
      <c r="T354" s="308">
        <f t="shared" si="53"/>
        <v>0</v>
      </c>
      <c r="U354" s="308">
        <f t="shared" si="57"/>
        <v>0</v>
      </c>
      <c r="V354" s="308"/>
      <c r="W354" s="308"/>
      <c r="X354" s="308"/>
      <c r="Y354" s="308"/>
      <c r="Z354" s="308"/>
      <c r="AA354" s="308"/>
      <c r="AB354" s="308"/>
      <c r="AC354" s="200"/>
      <c r="AD354" s="139"/>
      <c r="AE354" s="162"/>
      <c r="AF354" s="139"/>
      <c r="AG354" s="162"/>
      <c r="AH354" s="122"/>
      <c r="AI354" s="122"/>
      <c r="AJ354" s="122"/>
      <c r="AK354" s="122"/>
      <c r="AL354" s="164">
        <f t="shared" si="58"/>
        <v>0</v>
      </c>
      <c r="AM354" s="122"/>
      <c r="AN354" s="122"/>
      <c r="AO354" s="147"/>
      <c r="AP354" s="158"/>
      <c r="AQ354" s="310">
        <f t="shared" si="54"/>
        <v>0</v>
      </c>
      <c r="AR354" s="196" t="str">
        <f>IFERROR(IF(OR(AP354=338,AP354=340,AP354=341,AP354=342,AP354="342A",AP354="342B"),PorcenRet(AP354,AT354,AU354),INDEX(PORCENTAJEBUSCAR,MATCH(AP354,CódigoRET,0),4)*1),"")</f>
        <v/>
      </c>
      <c r="AS354" s="149">
        <f t="shared" si="55"/>
        <v>0</v>
      </c>
      <c r="AT354" s="148"/>
      <c r="AU354" s="149"/>
      <c r="AV354" s="191"/>
      <c r="AW354" s="183"/>
      <c r="AX354" s="162"/>
      <c r="AY354" s="150"/>
      <c r="AZ354" s="150"/>
      <c r="BA354" s="139"/>
      <c r="BB354" s="139"/>
      <c r="BC354" s="530"/>
      <c r="BD354" s="151"/>
      <c r="BE354" s="147"/>
      <c r="BF354" s="196">
        <f t="shared" si="59"/>
        <v>0</v>
      </c>
      <c r="BG354" s="149">
        <f t="shared" si="60"/>
        <v>0</v>
      </c>
      <c r="BH354" s="148"/>
      <c r="BI354" s="149"/>
      <c r="BJ354" s="123"/>
      <c r="BK354" s="123"/>
      <c r="BL354" s="123"/>
      <c r="BM354" s="122"/>
      <c r="BN354" s="152"/>
      <c r="BO354" s="201">
        <f t="shared" si="61"/>
        <v>0</v>
      </c>
      <c r="BP354" s="158"/>
      <c r="BQ354" s="159"/>
      <c r="BR354" s="196"/>
      <c r="BS354" s="149"/>
      <c r="BT354" s="148"/>
      <c r="BU354" s="149"/>
      <c r="BV354" s="160"/>
      <c r="BW354" s="161"/>
      <c r="BX354" s="196"/>
      <c r="BY354" s="149"/>
      <c r="BZ354" s="148"/>
      <c r="CA354" s="149"/>
      <c r="CB354" s="149"/>
      <c r="CC354" s="149"/>
      <c r="CD354" s="149"/>
    </row>
    <row r="355" spans="1:82" ht="18.5" x14ac:dyDescent="0.45">
      <c r="A355" s="145"/>
      <c r="B355" s="162"/>
      <c r="C355" s="122"/>
      <c r="D355" s="96" t="str">
        <f t="shared" si="56"/>
        <v/>
      </c>
      <c r="E355" s="506"/>
      <c r="F355" s="146"/>
      <c r="G355" s="146"/>
      <c r="H355" s="130"/>
      <c r="I355" s="296"/>
      <c r="J355" s="181"/>
      <c r="K355" s="217"/>
      <c r="L355" s="529"/>
      <c r="M355" s="529"/>
      <c r="N355" s="139"/>
      <c r="O355" s="308"/>
      <c r="P355" s="308"/>
      <c r="Q355" s="308"/>
      <c r="R355" s="308"/>
      <c r="S355" s="308"/>
      <c r="T355" s="308">
        <f t="shared" si="53"/>
        <v>0</v>
      </c>
      <c r="U355" s="308">
        <f t="shared" si="57"/>
        <v>0</v>
      </c>
      <c r="V355" s="308"/>
      <c r="W355" s="308"/>
      <c r="X355" s="308"/>
      <c r="Y355" s="308"/>
      <c r="Z355" s="308"/>
      <c r="AA355" s="308"/>
      <c r="AB355" s="308"/>
      <c r="AC355" s="200"/>
      <c r="AD355" s="139"/>
      <c r="AE355" s="162"/>
      <c r="AF355" s="139"/>
      <c r="AG355" s="162"/>
      <c r="AH355" s="122"/>
      <c r="AI355" s="122"/>
      <c r="AJ355" s="122"/>
      <c r="AK355" s="122"/>
      <c r="AL355" s="164">
        <f t="shared" si="58"/>
        <v>0</v>
      </c>
      <c r="AM355" s="122"/>
      <c r="AN355" s="122"/>
      <c r="AO355" s="147"/>
      <c r="AP355" s="158"/>
      <c r="AQ355" s="310">
        <f t="shared" si="54"/>
        <v>0</v>
      </c>
      <c r="AR355" s="196" t="str">
        <f>IFERROR(IF(OR(AP355=338,AP355=340,AP355=341,AP355=342,AP355="342A",AP355="342B"),PorcenRet(AP355,AT355,AU355),INDEX(PORCENTAJEBUSCAR,MATCH(AP355,CódigoRET,0),4)*1),"")</f>
        <v/>
      </c>
      <c r="AS355" s="149">
        <f t="shared" si="55"/>
        <v>0</v>
      </c>
      <c r="AT355" s="148"/>
      <c r="AU355" s="149"/>
      <c r="AV355" s="191"/>
      <c r="AW355" s="183"/>
      <c r="AX355" s="162"/>
      <c r="AY355" s="150"/>
      <c r="AZ355" s="150"/>
      <c r="BA355" s="139"/>
      <c r="BB355" s="139"/>
      <c r="BC355" s="530"/>
      <c r="BD355" s="151"/>
      <c r="BE355" s="147"/>
      <c r="BF355" s="196">
        <f t="shared" si="59"/>
        <v>0</v>
      </c>
      <c r="BG355" s="149">
        <f t="shared" si="60"/>
        <v>0</v>
      </c>
      <c r="BH355" s="148"/>
      <c r="BI355" s="149"/>
      <c r="BJ355" s="123"/>
      <c r="BK355" s="123"/>
      <c r="BL355" s="123"/>
      <c r="BM355" s="122"/>
      <c r="BN355" s="152"/>
      <c r="BO355" s="201">
        <f t="shared" si="61"/>
        <v>0</v>
      </c>
      <c r="BP355" s="158"/>
      <c r="BQ355" s="159"/>
      <c r="BR355" s="196"/>
      <c r="BS355" s="149"/>
      <c r="BT355" s="148"/>
      <c r="BU355" s="149"/>
      <c r="BV355" s="160"/>
      <c r="BW355" s="161"/>
      <c r="BX355" s="196"/>
      <c r="BY355" s="149"/>
      <c r="BZ355" s="148"/>
      <c r="CA355" s="149"/>
      <c r="CB355" s="149"/>
      <c r="CC355" s="149"/>
      <c r="CD355" s="149"/>
    </row>
    <row r="356" spans="1:82" ht="18.5" x14ac:dyDescent="0.45">
      <c r="A356" s="145"/>
      <c r="B356" s="162"/>
      <c r="C356" s="122"/>
      <c r="D356" s="96" t="str">
        <f t="shared" si="56"/>
        <v/>
      </c>
      <c r="E356" s="506"/>
      <c r="F356" s="146"/>
      <c r="G356" s="146"/>
      <c r="H356" s="130"/>
      <c r="I356" s="296"/>
      <c r="J356" s="181"/>
      <c r="K356" s="217"/>
      <c r="L356" s="529"/>
      <c r="M356" s="529"/>
      <c r="N356" s="139"/>
      <c r="O356" s="308"/>
      <c r="P356" s="308"/>
      <c r="Q356" s="308"/>
      <c r="R356" s="308"/>
      <c r="S356" s="308"/>
      <c r="T356" s="308">
        <f t="shared" si="53"/>
        <v>0</v>
      </c>
      <c r="U356" s="308">
        <f t="shared" si="57"/>
        <v>0</v>
      </c>
      <c r="V356" s="308"/>
      <c r="W356" s="308"/>
      <c r="X356" s="308"/>
      <c r="Y356" s="308"/>
      <c r="Z356" s="308"/>
      <c r="AA356" s="308"/>
      <c r="AB356" s="308"/>
      <c r="AC356" s="200"/>
      <c r="AD356" s="139"/>
      <c r="AE356" s="162"/>
      <c r="AF356" s="139"/>
      <c r="AG356" s="162"/>
      <c r="AH356" s="122"/>
      <c r="AI356" s="122"/>
      <c r="AJ356" s="122"/>
      <c r="AK356" s="122"/>
      <c r="AL356" s="164">
        <f t="shared" si="58"/>
        <v>0</v>
      </c>
      <c r="AM356" s="122"/>
      <c r="AN356" s="122"/>
      <c r="AO356" s="147"/>
      <c r="AP356" s="158"/>
      <c r="AQ356" s="310">
        <f t="shared" si="54"/>
        <v>0</v>
      </c>
      <c r="AR356" s="196" t="str">
        <f>IFERROR(IF(OR(AP356=338,AP356=340,AP356=341,AP356=342,AP356="342A",AP356="342B"),PorcenRet(AP356,AT356,AU356),INDEX(PORCENTAJEBUSCAR,MATCH(AP356,CódigoRET,0),4)*1),"")</f>
        <v/>
      </c>
      <c r="AS356" s="149">
        <f t="shared" si="55"/>
        <v>0</v>
      </c>
      <c r="AT356" s="148"/>
      <c r="AU356" s="149"/>
      <c r="AV356" s="191"/>
      <c r="AW356" s="183"/>
      <c r="AX356" s="162"/>
      <c r="AY356" s="150"/>
      <c r="AZ356" s="150"/>
      <c r="BA356" s="139"/>
      <c r="BB356" s="139"/>
      <c r="BC356" s="530"/>
      <c r="BD356" s="151"/>
      <c r="BE356" s="147"/>
      <c r="BF356" s="196">
        <f t="shared" si="59"/>
        <v>0</v>
      </c>
      <c r="BG356" s="149">
        <f t="shared" si="60"/>
        <v>0</v>
      </c>
      <c r="BH356" s="148"/>
      <c r="BI356" s="149"/>
      <c r="BJ356" s="123"/>
      <c r="BK356" s="123"/>
      <c r="BL356" s="123"/>
      <c r="BM356" s="122"/>
      <c r="BN356" s="152"/>
      <c r="BO356" s="201">
        <f t="shared" si="61"/>
        <v>0</v>
      </c>
      <c r="BP356" s="158"/>
      <c r="BQ356" s="159"/>
      <c r="BR356" s="196"/>
      <c r="BS356" s="149"/>
      <c r="BT356" s="148"/>
      <c r="BU356" s="149"/>
      <c r="BV356" s="160"/>
      <c r="BW356" s="161"/>
      <c r="BX356" s="196"/>
      <c r="BY356" s="149"/>
      <c r="BZ356" s="148"/>
      <c r="CA356" s="149"/>
      <c r="CB356" s="149"/>
      <c r="CC356" s="149"/>
      <c r="CD356" s="149"/>
    </row>
    <row r="357" spans="1:82" ht="18.5" x14ac:dyDescent="0.45">
      <c r="A357" s="145"/>
      <c r="B357" s="162"/>
      <c r="C357" s="122"/>
      <c r="D357" s="96" t="str">
        <f t="shared" si="56"/>
        <v/>
      </c>
      <c r="E357" s="506"/>
      <c r="F357" s="146"/>
      <c r="G357" s="146"/>
      <c r="H357" s="130"/>
      <c r="I357" s="296"/>
      <c r="J357" s="181"/>
      <c r="K357" s="217"/>
      <c r="L357" s="529"/>
      <c r="M357" s="529"/>
      <c r="N357" s="139"/>
      <c r="O357" s="308"/>
      <c r="P357" s="308"/>
      <c r="Q357" s="308"/>
      <c r="R357" s="308"/>
      <c r="S357" s="308"/>
      <c r="T357" s="308">
        <f t="shared" si="53"/>
        <v>0</v>
      </c>
      <c r="U357" s="308">
        <f t="shared" si="57"/>
        <v>0</v>
      </c>
      <c r="V357" s="308"/>
      <c r="W357" s="308"/>
      <c r="X357" s="308"/>
      <c r="Y357" s="308"/>
      <c r="Z357" s="308"/>
      <c r="AA357" s="308"/>
      <c r="AB357" s="308"/>
      <c r="AC357" s="200"/>
      <c r="AD357" s="139"/>
      <c r="AE357" s="162"/>
      <c r="AF357" s="139"/>
      <c r="AG357" s="162"/>
      <c r="AH357" s="122"/>
      <c r="AI357" s="122"/>
      <c r="AJ357" s="122"/>
      <c r="AK357" s="122"/>
      <c r="AL357" s="164">
        <f t="shared" si="58"/>
        <v>0</v>
      </c>
      <c r="AM357" s="122"/>
      <c r="AN357" s="122"/>
      <c r="AO357" s="147"/>
      <c r="AP357" s="158"/>
      <c r="AQ357" s="310">
        <f t="shared" si="54"/>
        <v>0</v>
      </c>
      <c r="AR357" s="196" t="str">
        <f>IFERROR(IF(OR(AP357=338,AP357=340,AP357=341,AP357=342,AP357="342A",AP357="342B"),PorcenRet(AP357,AT357,AU357),INDEX(PORCENTAJEBUSCAR,MATCH(AP357,CódigoRET,0),4)*1),"")</f>
        <v/>
      </c>
      <c r="AS357" s="149">
        <f t="shared" si="55"/>
        <v>0</v>
      </c>
      <c r="AT357" s="148"/>
      <c r="AU357" s="149"/>
      <c r="AV357" s="191"/>
      <c r="AW357" s="183"/>
      <c r="AX357" s="162"/>
      <c r="AY357" s="150"/>
      <c r="AZ357" s="150"/>
      <c r="BA357" s="139"/>
      <c r="BB357" s="139"/>
      <c r="BC357" s="530"/>
      <c r="BD357" s="151"/>
      <c r="BE357" s="147"/>
      <c r="BF357" s="196">
        <f t="shared" si="59"/>
        <v>0</v>
      </c>
      <c r="BG357" s="149">
        <f t="shared" si="60"/>
        <v>0</v>
      </c>
      <c r="BH357" s="148"/>
      <c r="BI357" s="149"/>
      <c r="BJ357" s="123"/>
      <c r="BK357" s="123"/>
      <c r="BL357" s="123"/>
      <c r="BM357" s="122"/>
      <c r="BN357" s="152"/>
      <c r="BO357" s="201">
        <f t="shared" si="61"/>
        <v>0</v>
      </c>
      <c r="BP357" s="158"/>
      <c r="BQ357" s="159"/>
      <c r="BR357" s="196"/>
      <c r="BS357" s="149"/>
      <c r="BT357" s="148"/>
      <c r="BU357" s="149"/>
      <c r="BV357" s="160"/>
      <c r="BW357" s="161"/>
      <c r="BX357" s="196"/>
      <c r="BY357" s="149"/>
      <c r="BZ357" s="148"/>
      <c r="CA357" s="149"/>
      <c r="CB357" s="149"/>
      <c r="CC357" s="149"/>
      <c r="CD357" s="149"/>
    </row>
    <row r="358" spans="1:82" ht="18.5" x14ac:dyDescent="0.45">
      <c r="A358" s="145"/>
      <c r="B358" s="162"/>
      <c r="C358" s="122"/>
      <c r="D358" s="96" t="str">
        <f t="shared" si="56"/>
        <v/>
      </c>
      <c r="E358" s="506"/>
      <c r="F358" s="146"/>
      <c r="G358" s="146"/>
      <c r="H358" s="130"/>
      <c r="I358" s="296"/>
      <c r="J358" s="181"/>
      <c r="K358" s="217"/>
      <c r="L358" s="529"/>
      <c r="M358" s="529"/>
      <c r="N358" s="139"/>
      <c r="O358" s="308"/>
      <c r="P358" s="308"/>
      <c r="Q358" s="308"/>
      <c r="R358" s="308"/>
      <c r="S358" s="308"/>
      <c r="T358" s="308">
        <f t="shared" si="53"/>
        <v>0</v>
      </c>
      <c r="U358" s="308">
        <f t="shared" si="57"/>
        <v>0</v>
      </c>
      <c r="V358" s="308"/>
      <c r="W358" s="308"/>
      <c r="X358" s="308"/>
      <c r="Y358" s="308"/>
      <c r="Z358" s="308"/>
      <c r="AA358" s="308"/>
      <c r="AB358" s="308"/>
      <c r="AC358" s="200"/>
      <c r="AD358" s="139"/>
      <c r="AE358" s="162"/>
      <c r="AF358" s="139"/>
      <c r="AG358" s="162"/>
      <c r="AH358" s="122"/>
      <c r="AI358" s="122"/>
      <c r="AJ358" s="122"/>
      <c r="AK358" s="122"/>
      <c r="AL358" s="164">
        <f t="shared" si="58"/>
        <v>0</v>
      </c>
      <c r="AM358" s="122"/>
      <c r="AN358" s="122"/>
      <c r="AO358" s="147"/>
      <c r="AP358" s="158"/>
      <c r="AQ358" s="310">
        <f t="shared" si="54"/>
        <v>0</v>
      </c>
      <c r="AR358" s="196" t="str">
        <f>IFERROR(IF(OR(AP358=338,AP358=340,AP358=341,AP358=342,AP358="342A",AP358="342B"),PorcenRet(AP358,AT358,AU358),INDEX(PORCENTAJEBUSCAR,MATCH(AP358,CódigoRET,0),4)*1),"")</f>
        <v/>
      </c>
      <c r="AS358" s="149">
        <f t="shared" si="55"/>
        <v>0</v>
      </c>
      <c r="AT358" s="148"/>
      <c r="AU358" s="149"/>
      <c r="AV358" s="191"/>
      <c r="AW358" s="183"/>
      <c r="AX358" s="162"/>
      <c r="AY358" s="150"/>
      <c r="AZ358" s="150"/>
      <c r="BA358" s="139"/>
      <c r="BB358" s="139"/>
      <c r="BC358" s="530"/>
      <c r="BD358" s="151"/>
      <c r="BE358" s="147"/>
      <c r="BF358" s="196">
        <f t="shared" si="59"/>
        <v>0</v>
      </c>
      <c r="BG358" s="149">
        <f t="shared" si="60"/>
        <v>0</v>
      </c>
      <c r="BH358" s="148"/>
      <c r="BI358" s="149"/>
      <c r="BJ358" s="123"/>
      <c r="BK358" s="123"/>
      <c r="BL358" s="123"/>
      <c r="BM358" s="122"/>
      <c r="BN358" s="152"/>
      <c r="BO358" s="201">
        <f t="shared" si="61"/>
        <v>0</v>
      </c>
      <c r="BP358" s="158"/>
      <c r="BQ358" s="159"/>
      <c r="BR358" s="196"/>
      <c r="BS358" s="149"/>
      <c r="BT358" s="148"/>
      <c r="BU358" s="149"/>
      <c r="BV358" s="160"/>
      <c r="BW358" s="161"/>
      <c r="BX358" s="196"/>
      <c r="BY358" s="149"/>
      <c r="BZ358" s="148"/>
      <c r="CA358" s="149"/>
      <c r="CB358" s="149"/>
      <c r="CC358" s="149"/>
      <c r="CD358" s="149"/>
    </row>
    <row r="359" spans="1:82" ht="18.5" x14ac:dyDescent="0.45">
      <c r="A359" s="145"/>
      <c r="B359" s="162"/>
      <c r="C359" s="122"/>
      <c r="D359" s="96" t="str">
        <f t="shared" si="56"/>
        <v/>
      </c>
      <c r="E359" s="506"/>
      <c r="F359" s="146"/>
      <c r="G359" s="146"/>
      <c r="H359" s="130"/>
      <c r="I359" s="296"/>
      <c r="J359" s="181"/>
      <c r="K359" s="217"/>
      <c r="L359" s="529"/>
      <c r="M359" s="529"/>
      <c r="N359" s="139"/>
      <c r="O359" s="308"/>
      <c r="P359" s="308"/>
      <c r="Q359" s="308"/>
      <c r="R359" s="308"/>
      <c r="S359" s="308"/>
      <c r="T359" s="308">
        <f t="shared" si="53"/>
        <v>0</v>
      </c>
      <c r="U359" s="308">
        <f t="shared" si="57"/>
        <v>0</v>
      </c>
      <c r="V359" s="308"/>
      <c r="W359" s="308"/>
      <c r="X359" s="308"/>
      <c r="Y359" s="308"/>
      <c r="Z359" s="308"/>
      <c r="AA359" s="308"/>
      <c r="AB359" s="308"/>
      <c r="AC359" s="200"/>
      <c r="AD359" s="139"/>
      <c r="AE359" s="162"/>
      <c r="AF359" s="139"/>
      <c r="AG359" s="162"/>
      <c r="AH359" s="122"/>
      <c r="AI359" s="122"/>
      <c r="AJ359" s="122"/>
      <c r="AK359" s="122"/>
      <c r="AL359" s="164">
        <f t="shared" si="58"/>
        <v>0</v>
      </c>
      <c r="AM359" s="122"/>
      <c r="AN359" s="122"/>
      <c r="AO359" s="147"/>
      <c r="AP359" s="158"/>
      <c r="AQ359" s="310">
        <f t="shared" si="54"/>
        <v>0</v>
      </c>
      <c r="AR359" s="196" t="str">
        <f>IFERROR(IF(OR(AP359=338,AP359=340,AP359=341,AP359=342,AP359="342A",AP359="342B"),PorcenRet(AP359,AT359,AU359),INDEX(PORCENTAJEBUSCAR,MATCH(AP359,CódigoRET,0),4)*1),"")</f>
        <v/>
      </c>
      <c r="AS359" s="149">
        <f t="shared" si="55"/>
        <v>0</v>
      </c>
      <c r="AT359" s="148"/>
      <c r="AU359" s="149"/>
      <c r="AV359" s="191"/>
      <c r="AW359" s="183"/>
      <c r="AX359" s="162"/>
      <c r="AY359" s="150"/>
      <c r="AZ359" s="150"/>
      <c r="BA359" s="139"/>
      <c r="BB359" s="139"/>
      <c r="BC359" s="530"/>
      <c r="BD359" s="151"/>
      <c r="BE359" s="147"/>
      <c r="BF359" s="196">
        <f t="shared" si="59"/>
        <v>0</v>
      </c>
      <c r="BG359" s="149">
        <f t="shared" si="60"/>
        <v>0</v>
      </c>
      <c r="BH359" s="148"/>
      <c r="BI359" s="149"/>
      <c r="BJ359" s="123"/>
      <c r="BK359" s="123"/>
      <c r="BL359" s="123"/>
      <c r="BM359" s="122"/>
      <c r="BN359" s="152"/>
      <c r="BO359" s="201">
        <f t="shared" si="61"/>
        <v>0</v>
      </c>
      <c r="BP359" s="158"/>
      <c r="BQ359" s="159"/>
      <c r="BR359" s="196"/>
      <c r="BS359" s="149"/>
      <c r="BT359" s="148"/>
      <c r="BU359" s="149"/>
      <c r="BV359" s="160"/>
      <c r="BW359" s="161"/>
      <c r="BX359" s="196"/>
      <c r="BY359" s="149"/>
      <c r="BZ359" s="148"/>
      <c r="CA359" s="149"/>
      <c r="CB359" s="149"/>
      <c r="CC359" s="149"/>
      <c r="CD359" s="149"/>
    </row>
    <row r="360" spans="1:82" ht="18.5" x14ac:dyDescent="0.45">
      <c r="A360" s="145"/>
      <c r="B360" s="162"/>
      <c r="C360" s="122"/>
      <c r="D360" s="96" t="str">
        <f t="shared" si="56"/>
        <v/>
      </c>
      <c r="E360" s="506"/>
      <c r="F360" s="146"/>
      <c r="G360" s="146"/>
      <c r="H360" s="130"/>
      <c r="I360" s="296"/>
      <c r="J360" s="181"/>
      <c r="K360" s="217"/>
      <c r="L360" s="529"/>
      <c r="M360" s="529"/>
      <c r="N360" s="139"/>
      <c r="O360" s="308"/>
      <c r="P360" s="308"/>
      <c r="Q360" s="308"/>
      <c r="R360" s="308"/>
      <c r="S360" s="308"/>
      <c r="T360" s="308">
        <f t="shared" si="53"/>
        <v>0</v>
      </c>
      <c r="U360" s="308">
        <f t="shared" si="57"/>
        <v>0</v>
      </c>
      <c r="V360" s="308"/>
      <c r="W360" s="308"/>
      <c r="X360" s="308"/>
      <c r="Y360" s="308"/>
      <c r="Z360" s="308"/>
      <c r="AA360" s="308"/>
      <c r="AB360" s="308"/>
      <c r="AC360" s="200"/>
      <c r="AD360" s="139"/>
      <c r="AE360" s="162"/>
      <c r="AF360" s="139"/>
      <c r="AG360" s="162"/>
      <c r="AH360" s="122"/>
      <c r="AI360" s="122"/>
      <c r="AJ360" s="122"/>
      <c r="AK360" s="122"/>
      <c r="AL360" s="164">
        <f t="shared" si="58"/>
        <v>0</v>
      </c>
      <c r="AM360" s="122"/>
      <c r="AN360" s="122"/>
      <c r="AO360" s="147"/>
      <c r="AP360" s="158"/>
      <c r="AQ360" s="310">
        <f t="shared" si="54"/>
        <v>0</v>
      </c>
      <c r="AR360" s="196" t="str">
        <f>IFERROR(IF(OR(AP360=338,AP360=340,AP360=341,AP360=342,AP360="342A",AP360="342B"),PorcenRet(AP360,AT360,AU360),INDEX(PORCENTAJEBUSCAR,MATCH(AP360,CódigoRET,0),4)*1),"")</f>
        <v/>
      </c>
      <c r="AS360" s="149">
        <f t="shared" si="55"/>
        <v>0</v>
      </c>
      <c r="AT360" s="148"/>
      <c r="AU360" s="149"/>
      <c r="AV360" s="191"/>
      <c r="AW360" s="183"/>
      <c r="AX360" s="162"/>
      <c r="AY360" s="150"/>
      <c r="AZ360" s="150"/>
      <c r="BA360" s="139"/>
      <c r="BB360" s="139"/>
      <c r="BC360" s="530"/>
      <c r="BD360" s="151"/>
      <c r="BE360" s="147"/>
      <c r="BF360" s="196">
        <f t="shared" si="59"/>
        <v>0</v>
      </c>
      <c r="BG360" s="149">
        <f t="shared" si="60"/>
        <v>0</v>
      </c>
      <c r="BH360" s="148"/>
      <c r="BI360" s="149"/>
      <c r="BJ360" s="123"/>
      <c r="BK360" s="123"/>
      <c r="BL360" s="123"/>
      <c r="BM360" s="122"/>
      <c r="BN360" s="152"/>
      <c r="BO360" s="201">
        <f t="shared" si="61"/>
        <v>0</v>
      </c>
      <c r="BP360" s="158"/>
      <c r="BQ360" s="159"/>
      <c r="BR360" s="196"/>
      <c r="BS360" s="149"/>
      <c r="BT360" s="148"/>
      <c r="BU360" s="149"/>
      <c r="BV360" s="160"/>
      <c r="BW360" s="161"/>
      <c r="BX360" s="196"/>
      <c r="BY360" s="149"/>
      <c r="BZ360" s="148"/>
      <c r="CA360" s="149"/>
      <c r="CB360" s="149"/>
      <c r="CC360" s="149"/>
      <c r="CD360" s="149"/>
    </row>
    <row r="361" spans="1:82" ht="18.5" x14ac:dyDescent="0.45">
      <c r="A361" s="145"/>
      <c r="B361" s="162"/>
      <c r="C361" s="122"/>
      <c r="D361" s="96" t="str">
        <f t="shared" si="56"/>
        <v/>
      </c>
      <c r="E361" s="506"/>
      <c r="F361" s="146"/>
      <c r="G361" s="146"/>
      <c r="H361" s="130"/>
      <c r="I361" s="296"/>
      <c r="J361" s="181"/>
      <c r="K361" s="217"/>
      <c r="L361" s="529"/>
      <c r="M361" s="529"/>
      <c r="N361" s="139"/>
      <c r="O361" s="308"/>
      <c r="P361" s="308"/>
      <c r="Q361" s="308"/>
      <c r="R361" s="308"/>
      <c r="S361" s="308"/>
      <c r="T361" s="308">
        <f t="shared" si="53"/>
        <v>0</v>
      </c>
      <c r="U361" s="308">
        <f t="shared" si="57"/>
        <v>0</v>
      </c>
      <c r="V361" s="308"/>
      <c r="W361" s="308"/>
      <c r="X361" s="308"/>
      <c r="Y361" s="308"/>
      <c r="Z361" s="308"/>
      <c r="AA361" s="308"/>
      <c r="AB361" s="308"/>
      <c r="AC361" s="200"/>
      <c r="AD361" s="139"/>
      <c r="AE361" s="162"/>
      <c r="AF361" s="139"/>
      <c r="AG361" s="162"/>
      <c r="AH361" s="122"/>
      <c r="AI361" s="122"/>
      <c r="AJ361" s="122"/>
      <c r="AK361" s="122"/>
      <c r="AL361" s="164">
        <f t="shared" si="58"/>
        <v>0</v>
      </c>
      <c r="AM361" s="122"/>
      <c r="AN361" s="122"/>
      <c r="AO361" s="147"/>
      <c r="AP361" s="158"/>
      <c r="AQ361" s="310">
        <f t="shared" si="54"/>
        <v>0</v>
      </c>
      <c r="AR361" s="196" t="str">
        <f>IFERROR(IF(OR(AP361=338,AP361=340,AP361=341,AP361=342,AP361="342A",AP361="342B"),PorcenRet(AP361,AT361,AU361),INDEX(PORCENTAJEBUSCAR,MATCH(AP361,CódigoRET,0),4)*1),"")</f>
        <v/>
      </c>
      <c r="AS361" s="149">
        <f t="shared" si="55"/>
        <v>0</v>
      </c>
      <c r="AT361" s="148"/>
      <c r="AU361" s="149"/>
      <c r="AV361" s="191"/>
      <c r="AW361" s="183"/>
      <c r="AX361" s="162"/>
      <c r="AY361" s="150"/>
      <c r="AZ361" s="150"/>
      <c r="BA361" s="139"/>
      <c r="BB361" s="139"/>
      <c r="BC361" s="530"/>
      <c r="BD361" s="151"/>
      <c r="BE361" s="147"/>
      <c r="BF361" s="196">
        <f t="shared" si="59"/>
        <v>0</v>
      </c>
      <c r="BG361" s="149">
        <f t="shared" si="60"/>
        <v>0</v>
      </c>
      <c r="BH361" s="148"/>
      <c r="BI361" s="149"/>
      <c r="BJ361" s="123"/>
      <c r="BK361" s="123"/>
      <c r="BL361" s="123"/>
      <c r="BM361" s="122"/>
      <c r="BN361" s="152"/>
      <c r="BO361" s="201">
        <f t="shared" si="61"/>
        <v>0</v>
      </c>
      <c r="BP361" s="158"/>
      <c r="BQ361" s="159"/>
      <c r="BR361" s="196"/>
      <c r="BS361" s="149"/>
      <c r="BT361" s="148"/>
      <c r="BU361" s="149"/>
      <c r="BV361" s="160"/>
      <c r="BW361" s="161"/>
      <c r="BX361" s="196"/>
      <c r="BY361" s="149"/>
      <c r="BZ361" s="148"/>
      <c r="CA361" s="149"/>
      <c r="CB361" s="149"/>
      <c r="CC361" s="149"/>
      <c r="CD361" s="149"/>
    </row>
    <row r="362" spans="1:82" ht="18.5" x14ac:dyDescent="0.45">
      <c r="A362" s="145"/>
      <c r="B362" s="162"/>
      <c r="C362" s="122"/>
      <c r="D362" s="96" t="str">
        <f t="shared" si="56"/>
        <v/>
      </c>
      <c r="E362" s="506"/>
      <c r="F362" s="146"/>
      <c r="G362" s="146"/>
      <c r="H362" s="130"/>
      <c r="I362" s="296"/>
      <c r="J362" s="181"/>
      <c r="K362" s="217"/>
      <c r="L362" s="529"/>
      <c r="M362" s="529"/>
      <c r="N362" s="139"/>
      <c r="O362" s="308"/>
      <c r="P362" s="308"/>
      <c r="Q362" s="308"/>
      <c r="R362" s="308"/>
      <c r="S362" s="308"/>
      <c r="T362" s="308">
        <f t="shared" si="53"/>
        <v>0</v>
      </c>
      <c r="U362" s="308">
        <f t="shared" si="57"/>
        <v>0</v>
      </c>
      <c r="V362" s="308"/>
      <c r="W362" s="308"/>
      <c r="X362" s="308"/>
      <c r="Y362" s="308"/>
      <c r="Z362" s="308"/>
      <c r="AA362" s="308"/>
      <c r="AB362" s="308"/>
      <c r="AC362" s="200"/>
      <c r="AD362" s="139"/>
      <c r="AE362" s="162"/>
      <c r="AF362" s="139"/>
      <c r="AG362" s="162"/>
      <c r="AH362" s="122"/>
      <c r="AI362" s="122"/>
      <c r="AJ362" s="122"/>
      <c r="AK362" s="122"/>
      <c r="AL362" s="164">
        <f t="shared" si="58"/>
        <v>0</v>
      </c>
      <c r="AM362" s="122"/>
      <c r="AN362" s="122"/>
      <c r="AO362" s="147"/>
      <c r="AP362" s="158"/>
      <c r="AQ362" s="310">
        <f t="shared" si="54"/>
        <v>0</v>
      </c>
      <c r="AR362" s="196" t="str">
        <f>IFERROR(IF(OR(AP362=338,AP362=340,AP362=341,AP362=342,AP362="342A",AP362="342B"),PorcenRet(AP362,AT362,AU362),INDEX(PORCENTAJEBUSCAR,MATCH(AP362,CódigoRET,0),4)*1),"")</f>
        <v/>
      </c>
      <c r="AS362" s="149">
        <f t="shared" si="55"/>
        <v>0</v>
      </c>
      <c r="AT362" s="148"/>
      <c r="AU362" s="149"/>
      <c r="AV362" s="191"/>
      <c r="AW362" s="183"/>
      <c r="AX362" s="162"/>
      <c r="AY362" s="150"/>
      <c r="AZ362" s="150"/>
      <c r="BA362" s="139"/>
      <c r="BB362" s="139"/>
      <c r="BC362" s="530"/>
      <c r="BD362" s="151"/>
      <c r="BE362" s="147"/>
      <c r="BF362" s="196">
        <f t="shared" si="59"/>
        <v>0</v>
      </c>
      <c r="BG362" s="149">
        <f t="shared" si="60"/>
        <v>0</v>
      </c>
      <c r="BH362" s="148"/>
      <c r="BI362" s="149"/>
      <c r="BJ362" s="123"/>
      <c r="BK362" s="123"/>
      <c r="BL362" s="123"/>
      <c r="BM362" s="122"/>
      <c r="BN362" s="152"/>
      <c r="BO362" s="201">
        <f t="shared" si="61"/>
        <v>0</v>
      </c>
      <c r="BP362" s="158"/>
      <c r="BQ362" s="159"/>
      <c r="BR362" s="196"/>
      <c r="BS362" s="149"/>
      <c r="BT362" s="148"/>
      <c r="BU362" s="149"/>
      <c r="BV362" s="160"/>
      <c r="BW362" s="161"/>
      <c r="BX362" s="196"/>
      <c r="BY362" s="149"/>
      <c r="BZ362" s="148"/>
      <c r="CA362" s="149"/>
      <c r="CB362" s="149"/>
      <c r="CC362" s="149"/>
      <c r="CD362" s="149"/>
    </row>
    <row r="363" spans="1:82" ht="18.5" x14ac:dyDescent="0.45">
      <c r="A363" s="145"/>
      <c r="B363" s="162"/>
      <c r="C363" s="122"/>
      <c r="D363" s="96" t="str">
        <f t="shared" si="56"/>
        <v/>
      </c>
      <c r="E363" s="506"/>
      <c r="F363" s="146"/>
      <c r="G363" s="146"/>
      <c r="H363" s="130"/>
      <c r="I363" s="296"/>
      <c r="J363" s="181"/>
      <c r="K363" s="217"/>
      <c r="L363" s="529"/>
      <c r="M363" s="529"/>
      <c r="N363" s="139"/>
      <c r="O363" s="308"/>
      <c r="P363" s="308"/>
      <c r="Q363" s="308"/>
      <c r="R363" s="308"/>
      <c r="S363" s="308"/>
      <c r="T363" s="308">
        <f t="shared" si="53"/>
        <v>0</v>
      </c>
      <c r="U363" s="308">
        <f t="shared" si="57"/>
        <v>0</v>
      </c>
      <c r="V363" s="308"/>
      <c r="W363" s="308"/>
      <c r="X363" s="308"/>
      <c r="Y363" s="308"/>
      <c r="Z363" s="308"/>
      <c r="AA363" s="308"/>
      <c r="AB363" s="308"/>
      <c r="AC363" s="200"/>
      <c r="AD363" s="139"/>
      <c r="AE363" s="162"/>
      <c r="AF363" s="139"/>
      <c r="AG363" s="162"/>
      <c r="AH363" s="122"/>
      <c r="AI363" s="122"/>
      <c r="AJ363" s="122"/>
      <c r="AK363" s="122"/>
      <c r="AL363" s="164">
        <f t="shared" si="58"/>
        <v>0</v>
      </c>
      <c r="AM363" s="122"/>
      <c r="AN363" s="122"/>
      <c r="AO363" s="147"/>
      <c r="AP363" s="158"/>
      <c r="AQ363" s="310">
        <f t="shared" si="54"/>
        <v>0</v>
      </c>
      <c r="AR363" s="196" t="str">
        <f>IFERROR(IF(OR(AP363=338,AP363=340,AP363=341,AP363=342,AP363="342A",AP363="342B"),PorcenRet(AP363,AT363,AU363),INDEX(PORCENTAJEBUSCAR,MATCH(AP363,CódigoRET,0),4)*1),"")</f>
        <v/>
      </c>
      <c r="AS363" s="149">
        <f t="shared" si="55"/>
        <v>0</v>
      </c>
      <c r="AT363" s="148"/>
      <c r="AU363" s="149"/>
      <c r="AV363" s="191"/>
      <c r="AW363" s="183"/>
      <c r="AX363" s="162"/>
      <c r="AY363" s="150"/>
      <c r="AZ363" s="150"/>
      <c r="BA363" s="139"/>
      <c r="BB363" s="139"/>
      <c r="BC363" s="530"/>
      <c r="BD363" s="151"/>
      <c r="BE363" s="147"/>
      <c r="BF363" s="196">
        <f t="shared" si="59"/>
        <v>0</v>
      </c>
      <c r="BG363" s="149">
        <f t="shared" si="60"/>
        <v>0</v>
      </c>
      <c r="BH363" s="148"/>
      <c r="BI363" s="149"/>
      <c r="BJ363" s="123"/>
      <c r="BK363" s="123"/>
      <c r="BL363" s="123"/>
      <c r="BM363" s="122"/>
      <c r="BN363" s="152"/>
      <c r="BO363" s="201">
        <f t="shared" si="61"/>
        <v>0</v>
      </c>
      <c r="BP363" s="158"/>
      <c r="BQ363" s="159"/>
      <c r="BR363" s="196"/>
      <c r="BS363" s="149"/>
      <c r="BT363" s="148"/>
      <c r="BU363" s="149"/>
      <c r="BV363" s="160"/>
      <c r="BW363" s="161"/>
      <c r="BX363" s="196"/>
      <c r="BY363" s="149"/>
      <c r="BZ363" s="148"/>
      <c r="CA363" s="149"/>
      <c r="CB363" s="149"/>
      <c r="CC363" s="149"/>
      <c r="CD363" s="149"/>
    </row>
    <row r="364" spans="1:82" ht="18.5" x14ac:dyDescent="0.45">
      <c r="A364" s="145"/>
      <c r="B364" s="162"/>
      <c r="C364" s="122"/>
      <c r="D364" s="96" t="str">
        <f t="shared" si="56"/>
        <v/>
      </c>
      <c r="E364" s="506"/>
      <c r="F364" s="146"/>
      <c r="G364" s="146"/>
      <c r="H364" s="130"/>
      <c r="I364" s="296"/>
      <c r="J364" s="181"/>
      <c r="K364" s="217"/>
      <c r="L364" s="529"/>
      <c r="M364" s="529"/>
      <c r="N364" s="139"/>
      <c r="O364" s="308"/>
      <c r="P364" s="308"/>
      <c r="Q364" s="308"/>
      <c r="R364" s="308"/>
      <c r="S364" s="308"/>
      <c r="T364" s="308">
        <f t="shared" si="53"/>
        <v>0</v>
      </c>
      <c r="U364" s="308">
        <f t="shared" si="57"/>
        <v>0</v>
      </c>
      <c r="V364" s="308"/>
      <c r="W364" s="308"/>
      <c r="X364" s="308"/>
      <c r="Y364" s="308"/>
      <c r="Z364" s="308"/>
      <c r="AA364" s="308"/>
      <c r="AB364" s="308"/>
      <c r="AC364" s="200"/>
      <c r="AD364" s="139"/>
      <c r="AE364" s="162"/>
      <c r="AF364" s="139"/>
      <c r="AG364" s="162"/>
      <c r="AH364" s="122"/>
      <c r="AI364" s="122"/>
      <c r="AJ364" s="122"/>
      <c r="AK364" s="122"/>
      <c r="AL364" s="164">
        <f t="shared" si="58"/>
        <v>0</v>
      </c>
      <c r="AM364" s="122"/>
      <c r="AN364" s="122"/>
      <c r="AO364" s="147"/>
      <c r="AP364" s="158"/>
      <c r="AQ364" s="310">
        <f t="shared" si="54"/>
        <v>0</v>
      </c>
      <c r="AR364" s="196" t="str">
        <f>IFERROR(IF(OR(AP364=338,AP364=340,AP364=341,AP364=342,AP364="342A",AP364="342B"),PorcenRet(AP364,AT364,AU364),INDEX(PORCENTAJEBUSCAR,MATCH(AP364,CódigoRET,0),4)*1),"")</f>
        <v/>
      </c>
      <c r="AS364" s="149">
        <f t="shared" si="55"/>
        <v>0</v>
      </c>
      <c r="AT364" s="148"/>
      <c r="AU364" s="149"/>
      <c r="AV364" s="191"/>
      <c r="AW364" s="183"/>
      <c r="AX364" s="162"/>
      <c r="AY364" s="150"/>
      <c r="AZ364" s="150"/>
      <c r="BA364" s="139"/>
      <c r="BB364" s="139"/>
      <c r="BC364" s="530"/>
      <c r="BD364" s="151"/>
      <c r="BE364" s="147"/>
      <c r="BF364" s="196">
        <f t="shared" si="59"/>
        <v>0</v>
      </c>
      <c r="BG364" s="149">
        <f t="shared" si="60"/>
        <v>0</v>
      </c>
      <c r="BH364" s="148"/>
      <c r="BI364" s="149"/>
      <c r="BJ364" s="123"/>
      <c r="BK364" s="123"/>
      <c r="BL364" s="123"/>
      <c r="BM364" s="122"/>
      <c r="BN364" s="152"/>
      <c r="BO364" s="201">
        <f t="shared" si="61"/>
        <v>0</v>
      </c>
      <c r="BP364" s="158"/>
      <c r="BQ364" s="159"/>
      <c r="BR364" s="196"/>
      <c r="BS364" s="149"/>
      <c r="BT364" s="148"/>
      <c r="BU364" s="149"/>
      <c r="BV364" s="160"/>
      <c r="BW364" s="161"/>
      <c r="BX364" s="196"/>
      <c r="BY364" s="149"/>
      <c r="BZ364" s="148"/>
      <c r="CA364" s="149"/>
      <c r="CB364" s="149"/>
      <c r="CC364" s="149"/>
      <c r="CD364" s="149"/>
    </row>
    <row r="365" spans="1:82" ht="18.5" x14ac:dyDescent="0.45">
      <c r="A365" s="145"/>
      <c r="B365" s="162"/>
      <c r="C365" s="122"/>
      <c r="D365" s="96" t="str">
        <f t="shared" si="56"/>
        <v/>
      </c>
      <c r="E365" s="506"/>
      <c r="F365" s="146"/>
      <c r="G365" s="146"/>
      <c r="H365" s="130"/>
      <c r="I365" s="296"/>
      <c r="J365" s="181"/>
      <c r="K365" s="217"/>
      <c r="L365" s="529"/>
      <c r="M365" s="529"/>
      <c r="N365" s="139"/>
      <c r="O365" s="308"/>
      <c r="P365" s="308"/>
      <c r="Q365" s="308"/>
      <c r="R365" s="308"/>
      <c r="S365" s="308"/>
      <c r="T365" s="308">
        <f t="shared" si="53"/>
        <v>0</v>
      </c>
      <c r="U365" s="308">
        <f t="shared" si="57"/>
        <v>0</v>
      </c>
      <c r="V365" s="308"/>
      <c r="W365" s="308"/>
      <c r="X365" s="308"/>
      <c r="Y365" s="308"/>
      <c r="Z365" s="308"/>
      <c r="AA365" s="308"/>
      <c r="AB365" s="308"/>
      <c r="AC365" s="200"/>
      <c r="AD365" s="139"/>
      <c r="AE365" s="162"/>
      <c r="AF365" s="139"/>
      <c r="AG365" s="162"/>
      <c r="AH365" s="122"/>
      <c r="AI365" s="122"/>
      <c r="AJ365" s="122"/>
      <c r="AK365" s="122"/>
      <c r="AL365" s="164">
        <f t="shared" si="58"/>
        <v>0</v>
      </c>
      <c r="AM365" s="122"/>
      <c r="AN365" s="122"/>
      <c r="AO365" s="147"/>
      <c r="AP365" s="158"/>
      <c r="AQ365" s="310">
        <f t="shared" si="54"/>
        <v>0</v>
      </c>
      <c r="AR365" s="196" t="str">
        <f>IFERROR(IF(OR(AP365=338,AP365=340,AP365=341,AP365=342,AP365="342A",AP365="342B"),PorcenRet(AP365,AT365,AU365),INDEX(PORCENTAJEBUSCAR,MATCH(AP365,CódigoRET,0),4)*1),"")</f>
        <v/>
      </c>
      <c r="AS365" s="149">
        <f t="shared" si="55"/>
        <v>0</v>
      </c>
      <c r="AT365" s="148"/>
      <c r="AU365" s="149"/>
      <c r="AV365" s="191"/>
      <c r="AW365" s="183"/>
      <c r="AX365" s="162"/>
      <c r="AY365" s="150"/>
      <c r="AZ365" s="150"/>
      <c r="BA365" s="139"/>
      <c r="BB365" s="139"/>
      <c r="BC365" s="530"/>
      <c r="BD365" s="151"/>
      <c r="BE365" s="147"/>
      <c r="BF365" s="196">
        <f t="shared" si="59"/>
        <v>0</v>
      </c>
      <c r="BG365" s="149">
        <f t="shared" si="60"/>
        <v>0</v>
      </c>
      <c r="BH365" s="148"/>
      <c r="BI365" s="149"/>
      <c r="BJ365" s="123"/>
      <c r="BK365" s="123"/>
      <c r="BL365" s="123"/>
      <c r="BM365" s="122"/>
      <c r="BN365" s="152"/>
      <c r="BO365" s="201">
        <f t="shared" si="61"/>
        <v>0</v>
      </c>
      <c r="BP365" s="158"/>
      <c r="BQ365" s="159"/>
      <c r="BR365" s="196"/>
      <c r="BS365" s="149"/>
      <c r="BT365" s="148"/>
      <c r="BU365" s="149"/>
      <c r="BV365" s="160"/>
      <c r="BW365" s="161"/>
      <c r="BX365" s="196"/>
      <c r="BY365" s="149"/>
      <c r="BZ365" s="148"/>
      <c r="CA365" s="149"/>
      <c r="CB365" s="149"/>
      <c r="CC365" s="149"/>
      <c r="CD365" s="149"/>
    </row>
    <row r="366" spans="1:82" ht="18.5" x14ac:dyDescent="0.45">
      <c r="A366" s="145"/>
      <c r="B366" s="162"/>
      <c r="C366" s="122"/>
      <c r="D366" s="96" t="str">
        <f t="shared" si="56"/>
        <v/>
      </c>
      <c r="E366" s="506"/>
      <c r="F366" s="146"/>
      <c r="G366" s="146"/>
      <c r="H366" s="130"/>
      <c r="I366" s="296"/>
      <c r="J366" s="181"/>
      <c r="K366" s="217"/>
      <c r="L366" s="529"/>
      <c r="M366" s="529"/>
      <c r="N366" s="139"/>
      <c r="O366" s="308"/>
      <c r="P366" s="308"/>
      <c r="Q366" s="308"/>
      <c r="R366" s="308"/>
      <c r="S366" s="308"/>
      <c r="T366" s="308">
        <f t="shared" si="53"/>
        <v>0</v>
      </c>
      <c r="U366" s="308">
        <f t="shared" si="57"/>
        <v>0</v>
      </c>
      <c r="V366" s="308"/>
      <c r="W366" s="308"/>
      <c r="X366" s="308"/>
      <c r="Y366" s="308"/>
      <c r="Z366" s="308"/>
      <c r="AA366" s="308"/>
      <c r="AB366" s="308"/>
      <c r="AC366" s="200"/>
      <c r="AD366" s="139"/>
      <c r="AE366" s="162"/>
      <c r="AF366" s="139"/>
      <c r="AG366" s="162"/>
      <c r="AH366" s="122"/>
      <c r="AI366" s="122"/>
      <c r="AJ366" s="122"/>
      <c r="AK366" s="122"/>
      <c r="AL366" s="164">
        <f t="shared" si="58"/>
        <v>0</v>
      </c>
      <c r="AM366" s="122"/>
      <c r="AN366" s="122"/>
      <c r="AO366" s="147"/>
      <c r="AP366" s="158"/>
      <c r="AQ366" s="310">
        <f t="shared" si="54"/>
        <v>0</v>
      </c>
      <c r="AR366" s="196" t="str">
        <f>IFERROR(IF(OR(AP366=338,AP366=340,AP366=341,AP366=342,AP366="342A",AP366="342B"),PorcenRet(AP366,AT366,AU366),INDEX(PORCENTAJEBUSCAR,MATCH(AP366,CódigoRET,0),4)*1),"")</f>
        <v/>
      </c>
      <c r="AS366" s="149">
        <f t="shared" si="55"/>
        <v>0</v>
      </c>
      <c r="AT366" s="148"/>
      <c r="AU366" s="149"/>
      <c r="AV366" s="191"/>
      <c r="AW366" s="183"/>
      <c r="AX366" s="162"/>
      <c r="AY366" s="150"/>
      <c r="AZ366" s="150"/>
      <c r="BA366" s="139"/>
      <c r="BB366" s="139"/>
      <c r="BC366" s="530"/>
      <c r="BD366" s="151"/>
      <c r="BE366" s="147"/>
      <c r="BF366" s="196">
        <f t="shared" si="59"/>
        <v>0</v>
      </c>
      <c r="BG366" s="149">
        <f t="shared" si="60"/>
        <v>0</v>
      </c>
      <c r="BH366" s="148"/>
      <c r="BI366" s="149"/>
      <c r="BJ366" s="123"/>
      <c r="BK366" s="123"/>
      <c r="BL366" s="123"/>
      <c r="BM366" s="122"/>
      <c r="BN366" s="152"/>
      <c r="BO366" s="201">
        <f t="shared" si="61"/>
        <v>0</v>
      </c>
      <c r="BP366" s="158"/>
      <c r="BQ366" s="159"/>
      <c r="BR366" s="196"/>
      <c r="BS366" s="149"/>
      <c r="BT366" s="148"/>
      <c r="BU366" s="149"/>
      <c r="BV366" s="160"/>
      <c r="BW366" s="161"/>
      <c r="BX366" s="196"/>
      <c r="BY366" s="149"/>
      <c r="BZ366" s="148"/>
      <c r="CA366" s="149"/>
      <c r="CB366" s="149"/>
      <c r="CC366" s="149"/>
      <c r="CD366" s="149"/>
    </row>
    <row r="367" spans="1:82" ht="18.5" x14ac:dyDescent="0.45">
      <c r="A367" s="145"/>
      <c r="B367" s="162"/>
      <c r="C367" s="122"/>
      <c r="D367" s="96" t="str">
        <f t="shared" si="56"/>
        <v/>
      </c>
      <c r="E367" s="506"/>
      <c r="F367" s="146"/>
      <c r="G367" s="146"/>
      <c r="H367" s="130"/>
      <c r="I367" s="296"/>
      <c r="J367" s="181"/>
      <c r="K367" s="217"/>
      <c r="L367" s="529"/>
      <c r="M367" s="529"/>
      <c r="N367" s="139"/>
      <c r="O367" s="308"/>
      <c r="P367" s="308"/>
      <c r="Q367" s="308"/>
      <c r="R367" s="308"/>
      <c r="S367" s="308"/>
      <c r="T367" s="308">
        <f t="shared" si="53"/>
        <v>0</v>
      </c>
      <c r="U367" s="308">
        <f t="shared" si="57"/>
        <v>0</v>
      </c>
      <c r="V367" s="308"/>
      <c r="W367" s="308"/>
      <c r="X367" s="308"/>
      <c r="Y367" s="308"/>
      <c r="Z367" s="308"/>
      <c r="AA367" s="308"/>
      <c r="AB367" s="308"/>
      <c r="AC367" s="200"/>
      <c r="AD367" s="139"/>
      <c r="AE367" s="162"/>
      <c r="AF367" s="139"/>
      <c r="AG367" s="162"/>
      <c r="AH367" s="122"/>
      <c r="AI367" s="122"/>
      <c r="AJ367" s="122"/>
      <c r="AK367" s="122"/>
      <c r="AL367" s="164">
        <f t="shared" si="58"/>
        <v>0</v>
      </c>
      <c r="AM367" s="122"/>
      <c r="AN367" s="122"/>
      <c r="AO367" s="147"/>
      <c r="AP367" s="158"/>
      <c r="AQ367" s="310">
        <f t="shared" si="54"/>
        <v>0</v>
      </c>
      <c r="AR367" s="196" t="str">
        <f>IFERROR(IF(OR(AP367=338,AP367=340,AP367=341,AP367=342,AP367="342A",AP367="342B"),PorcenRet(AP367,AT367,AU367),INDEX(PORCENTAJEBUSCAR,MATCH(AP367,CódigoRET,0),4)*1),"")</f>
        <v/>
      </c>
      <c r="AS367" s="149">
        <f t="shared" si="55"/>
        <v>0</v>
      </c>
      <c r="AT367" s="148"/>
      <c r="AU367" s="149"/>
      <c r="AV367" s="191"/>
      <c r="AW367" s="183"/>
      <c r="AX367" s="162"/>
      <c r="AY367" s="150"/>
      <c r="AZ367" s="150"/>
      <c r="BA367" s="139"/>
      <c r="BB367" s="139"/>
      <c r="BC367" s="530"/>
      <c r="BD367" s="151"/>
      <c r="BE367" s="147"/>
      <c r="BF367" s="196">
        <f t="shared" si="59"/>
        <v>0</v>
      </c>
      <c r="BG367" s="149">
        <f t="shared" si="60"/>
        <v>0</v>
      </c>
      <c r="BH367" s="148"/>
      <c r="BI367" s="149"/>
      <c r="BJ367" s="123"/>
      <c r="BK367" s="123"/>
      <c r="BL367" s="123"/>
      <c r="BM367" s="122"/>
      <c r="BN367" s="152"/>
      <c r="BO367" s="201">
        <f t="shared" si="61"/>
        <v>0</v>
      </c>
      <c r="BP367" s="158"/>
      <c r="BQ367" s="159"/>
      <c r="BR367" s="196"/>
      <c r="BS367" s="149"/>
      <c r="BT367" s="148"/>
      <c r="BU367" s="149"/>
      <c r="BV367" s="160"/>
      <c r="BW367" s="161"/>
      <c r="BX367" s="196"/>
      <c r="BY367" s="149"/>
      <c r="BZ367" s="148"/>
      <c r="CA367" s="149"/>
      <c r="CB367" s="149"/>
      <c r="CC367" s="149"/>
      <c r="CD367" s="149"/>
    </row>
    <row r="368" spans="1:82" ht="18.5" x14ac:dyDescent="0.45">
      <c r="A368" s="145"/>
      <c r="B368" s="162"/>
      <c r="C368" s="122"/>
      <c r="D368" s="96" t="str">
        <f t="shared" si="56"/>
        <v/>
      </c>
      <c r="E368" s="506"/>
      <c r="F368" s="146"/>
      <c r="G368" s="146"/>
      <c r="H368" s="130"/>
      <c r="I368" s="296"/>
      <c r="J368" s="181"/>
      <c r="K368" s="217"/>
      <c r="L368" s="529"/>
      <c r="M368" s="529"/>
      <c r="N368" s="139"/>
      <c r="O368" s="308"/>
      <c r="P368" s="308"/>
      <c r="Q368" s="308"/>
      <c r="R368" s="308"/>
      <c r="S368" s="308"/>
      <c r="T368" s="308">
        <f t="shared" si="53"/>
        <v>0</v>
      </c>
      <c r="U368" s="308">
        <f t="shared" si="57"/>
        <v>0</v>
      </c>
      <c r="V368" s="308"/>
      <c r="W368" s="308"/>
      <c r="X368" s="308"/>
      <c r="Y368" s="308"/>
      <c r="Z368" s="308"/>
      <c r="AA368" s="308"/>
      <c r="AB368" s="308"/>
      <c r="AC368" s="200"/>
      <c r="AD368" s="139"/>
      <c r="AE368" s="162"/>
      <c r="AF368" s="139"/>
      <c r="AG368" s="162"/>
      <c r="AH368" s="122"/>
      <c r="AI368" s="122"/>
      <c r="AJ368" s="122"/>
      <c r="AK368" s="122"/>
      <c r="AL368" s="164">
        <f t="shared" si="58"/>
        <v>0</v>
      </c>
      <c r="AM368" s="122"/>
      <c r="AN368" s="122"/>
      <c r="AO368" s="147"/>
      <c r="AP368" s="158"/>
      <c r="AQ368" s="310">
        <f t="shared" si="54"/>
        <v>0</v>
      </c>
      <c r="AR368" s="196" t="str">
        <f>IFERROR(IF(OR(AP368=338,AP368=340,AP368=341,AP368=342,AP368="342A",AP368="342B"),PorcenRet(AP368,AT368,AU368),INDEX(PORCENTAJEBUSCAR,MATCH(AP368,CódigoRET,0),4)*1),"")</f>
        <v/>
      </c>
      <c r="AS368" s="149">
        <f t="shared" si="55"/>
        <v>0</v>
      </c>
      <c r="AT368" s="148"/>
      <c r="AU368" s="149"/>
      <c r="AV368" s="191"/>
      <c r="AW368" s="183"/>
      <c r="AX368" s="162"/>
      <c r="AY368" s="150"/>
      <c r="AZ368" s="150"/>
      <c r="BA368" s="139"/>
      <c r="BB368" s="139"/>
      <c r="BC368" s="530"/>
      <c r="BD368" s="151"/>
      <c r="BE368" s="147"/>
      <c r="BF368" s="196">
        <f t="shared" si="59"/>
        <v>0</v>
      </c>
      <c r="BG368" s="149">
        <f t="shared" si="60"/>
        <v>0</v>
      </c>
      <c r="BH368" s="148"/>
      <c r="BI368" s="149"/>
      <c r="BJ368" s="123"/>
      <c r="BK368" s="123"/>
      <c r="BL368" s="123"/>
      <c r="BM368" s="122"/>
      <c r="BN368" s="152"/>
      <c r="BO368" s="201">
        <f t="shared" si="61"/>
        <v>0</v>
      </c>
      <c r="BP368" s="158"/>
      <c r="BQ368" s="159"/>
      <c r="BR368" s="196"/>
      <c r="BS368" s="149"/>
      <c r="BT368" s="148"/>
      <c r="BU368" s="149"/>
      <c r="BV368" s="160"/>
      <c r="BW368" s="161"/>
      <c r="BX368" s="196"/>
      <c r="BY368" s="149"/>
      <c r="BZ368" s="148"/>
      <c r="CA368" s="149"/>
      <c r="CB368" s="149"/>
      <c r="CC368" s="149"/>
      <c r="CD368" s="149"/>
    </row>
    <row r="369" spans="1:82" ht="18.5" x14ac:dyDescent="0.45">
      <c r="A369" s="145"/>
      <c r="B369" s="162"/>
      <c r="C369" s="122"/>
      <c r="D369" s="96" t="str">
        <f t="shared" si="56"/>
        <v/>
      </c>
      <c r="E369" s="506"/>
      <c r="F369" s="146"/>
      <c r="G369" s="146"/>
      <c r="H369" s="130"/>
      <c r="I369" s="296"/>
      <c r="J369" s="181"/>
      <c r="K369" s="217"/>
      <c r="L369" s="529"/>
      <c r="M369" s="529"/>
      <c r="N369" s="139"/>
      <c r="O369" s="308"/>
      <c r="P369" s="308"/>
      <c r="Q369" s="308"/>
      <c r="R369" s="308"/>
      <c r="S369" s="308"/>
      <c r="T369" s="308">
        <f t="shared" si="53"/>
        <v>0</v>
      </c>
      <c r="U369" s="308">
        <f t="shared" si="57"/>
        <v>0</v>
      </c>
      <c r="V369" s="308"/>
      <c r="W369" s="308"/>
      <c r="X369" s="308"/>
      <c r="Y369" s="308"/>
      <c r="Z369" s="308"/>
      <c r="AA369" s="308"/>
      <c r="AB369" s="308"/>
      <c r="AC369" s="200"/>
      <c r="AD369" s="139"/>
      <c r="AE369" s="162"/>
      <c r="AF369" s="139"/>
      <c r="AG369" s="162"/>
      <c r="AH369" s="122"/>
      <c r="AI369" s="122"/>
      <c r="AJ369" s="122"/>
      <c r="AK369" s="122"/>
      <c r="AL369" s="164">
        <f t="shared" si="58"/>
        <v>0</v>
      </c>
      <c r="AM369" s="122"/>
      <c r="AN369" s="122"/>
      <c r="AO369" s="147"/>
      <c r="AP369" s="158"/>
      <c r="AQ369" s="310">
        <f t="shared" si="54"/>
        <v>0</v>
      </c>
      <c r="AR369" s="196" t="str">
        <f>IFERROR(IF(OR(AP369=338,AP369=340,AP369=341,AP369=342,AP369="342A",AP369="342B"),PorcenRet(AP369,AT369,AU369),INDEX(PORCENTAJEBUSCAR,MATCH(AP369,CódigoRET,0),4)*1),"")</f>
        <v/>
      </c>
      <c r="AS369" s="149">
        <f t="shared" si="55"/>
        <v>0</v>
      </c>
      <c r="AT369" s="148"/>
      <c r="AU369" s="149"/>
      <c r="AV369" s="191"/>
      <c r="AW369" s="183"/>
      <c r="AX369" s="162"/>
      <c r="AY369" s="150"/>
      <c r="AZ369" s="150"/>
      <c r="BA369" s="139"/>
      <c r="BB369" s="139"/>
      <c r="BC369" s="530"/>
      <c r="BD369" s="151"/>
      <c r="BE369" s="147"/>
      <c r="BF369" s="196">
        <f t="shared" si="59"/>
        <v>0</v>
      </c>
      <c r="BG369" s="149">
        <f t="shared" si="60"/>
        <v>0</v>
      </c>
      <c r="BH369" s="148"/>
      <c r="BI369" s="149"/>
      <c r="BJ369" s="123"/>
      <c r="BK369" s="123"/>
      <c r="BL369" s="123"/>
      <c r="BM369" s="122"/>
      <c r="BN369" s="152"/>
      <c r="BO369" s="201">
        <f t="shared" si="61"/>
        <v>0</v>
      </c>
      <c r="BP369" s="158"/>
      <c r="BQ369" s="159"/>
      <c r="BR369" s="196"/>
      <c r="BS369" s="149"/>
      <c r="BT369" s="148"/>
      <c r="BU369" s="149"/>
      <c r="BV369" s="160"/>
      <c r="BW369" s="161"/>
      <c r="BX369" s="196"/>
      <c r="BY369" s="149"/>
      <c r="BZ369" s="148"/>
      <c r="CA369" s="149"/>
      <c r="CB369" s="149"/>
      <c r="CC369" s="149"/>
      <c r="CD369" s="149"/>
    </row>
    <row r="370" spans="1:82" ht="18.5" x14ac:dyDescent="0.45">
      <c r="A370" s="145"/>
      <c r="B370" s="162"/>
      <c r="C370" s="122"/>
      <c r="D370" s="96" t="str">
        <f t="shared" si="56"/>
        <v/>
      </c>
      <c r="E370" s="506"/>
      <c r="F370" s="146"/>
      <c r="G370" s="146"/>
      <c r="H370" s="130"/>
      <c r="I370" s="296"/>
      <c r="J370" s="181"/>
      <c r="K370" s="217"/>
      <c r="L370" s="529"/>
      <c r="M370" s="529"/>
      <c r="N370" s="139"/>
      <c r="O370" s="308"/>
      <c r="P370" s="308"/>
      <c r="Q370" s="308"/>
      <c r="R370" s="308"/>
      <c r="S370" s="308"/>
      <c r="T370" s="308">
        <f t="shared" si="53"/>
        <v>0</v>
      </c>
      <c r="U370" s="308">
        <f t="shared" si="57"/>
        <v>0</v>
      </c>
      <c r="V370" s="308"/>
      <c r="W370" s="308"/>
      <c r="X370" s="308"/>
      <c r="Y370" s="308"/>
      <c r="Z370" s="308"/>
      <c r="AA370" s="308"/>
      <c r="AB370" s="308"/>
      <c r="AC370" s="200"/>
      <c r="AD370" s="139"/>
      <c r="AE370" s="162"/>
      <c r="AF370" s="139"/>
      <c r="AG370" s="162"/>
      <c r="AH370" s="122"/>
      <c r="AI370" s="122"/>
      <c r="AJ370" s="122"/>
      <c r="AK370" s="122"/>
      <c r="AL370" s="164">
        <f t="shared" si="58"/>
        <v>0</v>
      </c>
      <c r="AM370" s="122"/>
      <c r="AN370" s="122"/>
      <c r="AO370" s="147"/>
      <c r="AP370" s="158"/>
      <c r="AQ370" s="310">
        <f t="shared" si="54"/>
        <v>0</v>
      </c>
      <c r="AR370" s="196" t="str">
        <f>IFERROR(IF(OR(AP370=338,AP370=340,AP370=341,AP370=342,AP370="342A",AP370="342B"),PorcenRet(AP370,AT370,AU370),INDEX(PORCENTAJEBUSCAR,MATCH(AP370,CódigoRET,0),4)*1),"")</f>
        <v/>
      </c>
      <c r="AS370" s="149">
        <f t="shared" si="55"/>
        <v>0</v>
      </c>
      <c r="AT370" s="148"/>
      <c r="AU370" s="149"/>
      <c r="AV370" s="191"/>
      <c r="AW370" s="183"/>
      <c r="AX370" s="162"/>
      <c r="AY370" s="150"/>
      <c r="AZ370" s="150"/>
      <c r="BA370" s="139"/>
      <c r="BB370" s="139"/>
      <c r="BC370" s="530"/>
      <c r="BD370" s="151"/>
      <c r="BE370" s="147"/>
      <c r="BF370" s="196">
        <f t="shared" si="59"/>
        <v>0</v>
      </c>
      <c r="BG370" s="149">
        <f t="shared" si="60"/>
        <v>0</v>
      </c>
      <c r="BH370" s="148"/>
      <c r="BI370" s="149"/>
      <c r="BJ370" s="123"/>
      <c r="BK370" s="123"/>
      <c r="BL370" s="123"/>
      <c r="BM370" s="122"/>
      <c r="BN370" s="152"/>
      <c r="BO370" s="201">
        <f t="shared" si="61"/>
        <v>0</v>
      </c>
      <c r="BP370" s="158"/>
      <c r="BQ370" s="159"/>
      <c r="BR370" s="196"/>
      <c r="BS370" s="149"/>
      <c r="BT370" s="148"/>
      <c r="BU370" s="149"/>
      <c r="BV370" s="160"/>
      <c r="BW370" s="161"/>
      <c r="BX370" s="196"/>
      <c r="BY370" s="149"/>
      <c r="BZ370" s="148"/>
      <c r="CA370" s="149"/>
      <c r="CB370" s="149"/>
      <c r="CC370" s="149"/>
      <c r="CD370" s="149"/>
    </row>
    <row r="371" spans="1:82" ht="18.5" x14ac:dyDescent="0.45">
      <c r="A371" s="145"/>
      <c r="B371" s="162"/>
      <c r="C371" s="122"/>
      <c r="D371" s="96" t="str">
        <f t="shared" si="56"/>
        <v/>
      </c>
      <c r="E371" s="506"/>
      <c r="F371" s="146"/>
      <c r="G371" s="146"/>
      <c r="H371" s="130"/>
      <c r="I371" s="296"/>
      <c r="J371" s="181"/>
      <c r="K371" s="217"/>
      <c r="L371" s="529"/>
      <c r="M371" s="529"/>
      <c r="N371" s="139"/>
      <c r="O371" s="308"/>
      <c r="P371" s="308"/>
      <c r="Q371" s="308"/>
      <c r="R371" s="308"/>
      <c r="S371" s="308"/>
      <c r="T371" s="308">
        <f t="shared" si="53"/>
        <v>0</v>
      </c>
      <c r="U371" s="308">
        <f t="shared" si="57"/>
        <v>0</v>
      </c>
      <c r="V371" s="308"/>
      <c r="W371" s="308"/>
      <c r="X371" s="308"/>
      <c r="Y371" s="308"/>
      <c r="Z371" s="308"/>
      <c r="AA371" s="308"/>
      <c r="AB371" s="308"/>
      <c r="AC371" s="200"/>
      <c r="AD371" s="139"/>
      <c r="AE371" s="162"/>
      <c r="AF371" s="139"/>
      <c r="AG371" s="162"/>
      <c r="AH371" s="122"/>
      <c r="AI371" s="122"/>
      <c r="AJ371" s="122"/>
      <c r="AK371" s="122"/>
      <c r="AL371" s="164">
        <f t="shared" si="58"/>
        <v>0</v>
      </c>
      <c r="AM371" s="122"/>
      <c r="AN371" s="122"/>
      <c r="AO371" s="147"/>
      <c r="AP371" s="158"/>
      <c r="AQ371" s="310">
        <f t="shared" si="54"/>
        <v>0</v>
      </c>
      <c r="AR371" s="196" t="str">
        <f>IFERROR(IF(OR(AP371=338,AP371=340,AP371=341,AP371=342,AP371="342A",AP371="342B"),PorcenRet(AP371,AT371,AU371),INDEX(PORCENTAJEBUSCAR,MATCH(AP371,CódigoRET,0),4)*1),"")</f>
        <v/>
      </c>
      <c r="AS371" s="149">
        <f t="shared" si="55"/>
        <v>0</v>
      </c>
      <c r="AT371" s="148"/>
      <c r="AU371" s="149"/>
      <c r="AV371" s="191"/>
      <c r="AW371" s="183"/>
      <c r="AX371" s="162"/>
      <c r="AY371" s="150"/>
      <c r="AZ371" s="150"/>
      <c r="BA371" s="139"/>
      <c r="BB371" s="139"/>
      <c r="BC371" s="530"/>
      <c r="BD371" s="151"/>
      <c r="BE371" s="147"/>
      <c r="BF371" s="196">
        <f t="shared" si="59"/>
        <v>0</v>
      </c>
      <c r="BG371" s="149">
        <f t="shared" si="60"/>
        <v>0</v>
      </c>
      <c r="BH371" s="148"/>
      <c r="BI371" s="149"/>
      <c r="BJ371" s="123"/>
      <c r="BK371" s="123"/>
      <c r="BL371" s="123"/>
      <c r="BM371" s="122"/>
      <c r="BN371" s="152"/>
      <c r="BO371" s="201">
        <f t="shared" si="61"/>
        <v>0</v>
      </c>
      <c r="BP371" s="158"/>
      <c r="BQ371" s="159"/>
      <c r="BR371" s="196"/>
      <c r="BS371" s="149"/>
      <c r="BT371" s="148"/>
      <c r="BU371" s="149"/>
      <c r="BV371" s="160"/>
      <c r="BW371" s="161"/>
      <c r="BX371" s="196"/>
      <c r="BY371" s="149"/>
      <c r="BZ371" s="148"/>
      <c r="CA371" s="149"/>
      <c r="CB371" s="149"/>
      <c r="CC371" s="149"/>
      <c r="CD371" s="149"/>
    </row>
    <row r="372" spans="1:82" ht="18.5" x14ac:dyDescent="0.45">
      <c r="A372" s="145"/>
      <c r="B372" s="162"/>
      <c r="C372" s="122"/>
      <c r="D372" s="96" t="str">
        <f t="shared" si="56"/>
        <v/>
      </c>
      <c r="E372" s="506"/>
      <c r="F372" s="146"/>
      <c r="G372" s="146"/>
      <c r="H372" s="130"/>
      <c r="I372" s="296"/>
      <c r="J372" s="181"/>
      <c r="K372" s="217"/>
      <c r="L372" s="529"/>
      <c r="M372" s="529"/>
      <c r="N372" s="139"/>
      <c r="O372" s="308"/>
      <c r="P372" s="308"/>
      <c r="Q372" s="308"/>
      <c r="R372" s="308"/>
      <c r="S372" s="308"/>
      <c r="T372" s="308">
        <f t="shared" si="53"/>
        <v>0</v>
      </c>
      <c r="U372" s="308">
        <f t="shared" si="57"/>
        <v>0</v>
      </c>
      <c r="V372" s="308"/>
      <c r="W372" s="308"/>
      <c r="X372" s="308"/>
      <c r="Y372" s="308"/>
      <c r="Z372" s="308"/>
      <c r="AA372" s="308"/>
      <c r="AB372" s="308"/>
      <c r="AC372" s="200"/>
      <c r="AD372" s="139"/>
      <c r="AE372" s="162"/>
      <c r="AF372" s="139"/>
      <c r="AG372" s="162"/>
      <c r="AH372" s="122"/>
      <c r="AI372" s="122"/>
      <c r="AJ372" s="122"/>
      <c r="AK372" s="122"/>
      <c r="AL372" s="164">
        <f t="shared" si="58"/>
        <v>0</v>
      </c>
      <c r="AM372" s="122"/>
      <c r="AN372" s="122"/>
      <c r="AO372" s="147"/>
      <c r="AP372" s="158"/>
      <c r="AQ372" s="310">
        <f t="shared" si="54"/>
        <v>0</v>
      </c>
      <c r="AR372" s="196" t="str">
        <f>IFERROR(IF(OR(AP372=338,AP372=340,AP372=341,AP372=342,AP372="342A",AP372="342B"),PorcenRet(AP372,AT372,AU372),INDEX(PORCENTAJEBUSCAR,MATCH(AP372,CódigoRET,0),4)*1),"")</f>
        <v/>
      </c>
      <c r="AS372" s="149">
        <f t="shared" si="55"/>
        <v>0</v>
      </c>
      <c r="AT372" s="148"/>
      <c r="AU372" s="149"/>
      <c r="AV372" s="191"/>
      <c r="AW372" s="183"/>
      <c r="AX372" s="162"/>
      <c r="AY372" s="150"/>
      <c r="AZ372" s="150"/>
      <c r="BA372" s="139"/>
      <c r="BB372" s="139"/>
      <c r="BC372" s="530"/>
      <c r="BD372" s="151"/>
      <c r="BE372" s="147"/>
      <c r="BF372" s="196">
        <f t="shared" si="59"/>
        <v>0</v>
      </c>
      <c r="BG372" s="149">
        <f t="shared" si="60"/>
        <v>0</v>
      </c>
      <c r="BH372" s="148"/>
      <c r="BI372" s="149"/>
      <c r="BJ372" s="123"/>
      <c r="BK372" s="123"/>
      <c r="BL372" s="123"/>
      <c r="BM372" s="122"/>
      <c r="BN372" s="152"/>
      <c r="BO372" s="201">
        <f t="shared" si="61"/>
        <v>0</v>
      </c>
      <c r="BP372" s="158"/>
      <c r="BQ372" s="159"/>
      <c r="BR372" s="196"/>
      <c r="BS372" s="149"/>
      <c r="BT372" s="148"/>
      <c r="BU372" s="149"/>
      <c r="BV372" s="160"/>
      <c r="BW372" s="161"/>
      <c r="BX372" s="196"/>
      <c r="BY372" s="149"/>
      <c r="BZ372" s="148"/>
      <c r="CA372" s="149"/>
      <c r="CB372" s="149"/>
      <c r="CC372" s="149"/>
      <c r="CD372" s="149"/>
    </row>
    <row r="373" spans="1:82" ht="18.5" x14ac:dyDescent="0.45">
      <c r="A373" s="145"/>
      <c r="B373" s="162"/>
      <c r="C373" s="122"/>
      <c r="D373" s="96" t="str">
        <f t="shared" si="56"/>
        <v/>
      </c>
      <c r="E373" s="506"/>
      <c r="F373" s="146"/>
      <c r="G373" s="146"/>
      <c r="H373" s="130"/>
      <c r="I373" s="296"/>
      <c r="J373" s="181"/>
      <c r="K373" s="217"/>
      <c r="L373" s="529"/>
      <c r="M373" s="529"/>
      <c r="N373" s="139"/>
      <c r="O373" s="308"/>
      <c r="P373" s="308"/>
      <c r="Q373" s="308"/>
      <c r="R373" s="308"/>
      <c r="S373" s="308"/>
      <c r="T373" s="308">
        <f t="shared" si="53"/>
        <v>0</v>
      </c>
      <c r="U373" s="308">
        <f t="shared" si="57"/>
        <v>0</v>
      </c>
      <c r="V373" s="308"/>
      <c r="W373" s="308"/>
      <c r="X373" s="308"/>
      <c r="Y373" s="308"/>
      <c r="Z373" s="308"/>
      <c r="AA373" s="308"/>
      <c r="AB373" s="308"/>
      <c r="AC373" s="200"/>
      <c r="AD373" s="139"/>
      <c r="AE373" s="162"/>
      <c r="AF373" s="139"/>
      <c r="AG373" s="162"/>
      <c r="AH373" s="122"/>
      <c r="AI373" s="122"/>
      <c r="AJ373" s="122"/>
      <c r="AK373" s="122"/>
      <c r="AL373" s="164">
        <f t="shared" si="58"/>
        <v>0</v>
      </c>
      <c r="AM373" s="122"/>
      <c r="AN373" s="122"/>
      <c r="AO373" s="147"/>
      <c r="AP373" s="158"/>
      <c r="AQ373" s="310">
        <f t="shared" si="54"/>
        <v>0</v>
      </c>
      <c r="AR373" s="196" t="str">
        <f>IFERROR(IF(OR(AP373=338,AP373=340,AP373=341,AP373=342,AP373="342A",AP373="342B"),PorcenRet(AP373,AT373,AU373),INDEX(PORCENTAJEBUSCAR,MATCH(AP373,CódigoRET,0),4)*1),"")</f>
        <v/>
      </c>
      <c r="AS373" s="149">
        <f t="shared" si="55"/>
        <v>0</v>
      </c>
      <c r="AT373" s="148"/>
      <c r="AU373" s="149"/>
      <c r="AV373" s="191"/>
      <c r="AW373" s="183"/>
      <c r="AX373" s="162"/>
      <c r="AY373" s="150"/>
      <c r="AZ373" s="150"/>
      <c r="BA373" s="139"/>
      <c r="BB373" s="139"/>
      <c r="BC373" s="530"/>
      <c r="BD373" s="151"/>
      <c r="BE373" s="147"/>
      <c r="BF373" s="196">
        <f t="shared" si="59"/>
        <v>0</v>
      </c>
      <c r="BG373" s="149">
        <f t="shared" si="60"/>
        <v>0</v>
      </c>
      <c r="BH373" s="148"/>
      <c r="BI373" s="149"/>
      <c r="BJ373" s="123"/>
      <c r="BK373" s="123"/>
      <c r="BL373" s="123"/>
      <c r="BM373" s="122"/>
      <c r="BN373" s="152"/>
      <c r="BO373" s="201">
        <f t="shared" si="61"/>
        <v>0</v>
      </c>
      <c r="BP373" s="158"/>
      <c r="BQ373" s="159"/>
      <c r="BR373" s="196"/>
      <c r="BS373" s="149"/>
      <c r="BT373" s="148"/>
      <c r="BU373" s="149"/>
      <c r="BV373" s="160"/>
      <c r="BW373" s="161"/>
      <c r="BX373" s="196"/>
      <c r="BY373" s="149"/>
      <c r="BZ373" s="148"/>
      <c r="CA373" s="149"/>
      <c r="CB373" s="149"/>
      <c r="CC373" s="149"/>
      <c r="CD373" s="149"/>
    </row>
    <row r="374" spans="1:82" ht="18.5" x14ac:dyDescent="0.45">
      <c r="A374" s="145"/>
      <c r="B374" s="162"/>
      <c r="C374" s="122"/>
      <c r="D374" s="96" t="str">
        <f t="shared" si="56"/>
        <v/>
      </c>
      <c r="E374" s="506"/>
      <c r="F374" s="146"/>
      <c r="G374" s="146"/>
      <c r="H374" s="130"/>
      <c r="I374" s="296"/>
      <c r="J374" s="181"/>
      <c r="K374" s="217"/>
      <c r="L374" s="529"/>
      <c r="M374" s="529"/>
      <c r="N374" s="139"/>
      <c r="O374" s="308"/>
      <c r="P374" s="308"/>
      <c r="Q374" s="308"/>
      <c r="R374" s="308"/>
      <c r="S374" s="308"/>
      <c r="T374" s="308">
        <f t="shared" si="53"/>
        <v>0</v>
      </c>
      <c r="U374" s="308">
        <f t="shared" si="57"/>
        <v>0</v>
      </c>
      <c r="V374" s="308"/>
      <c r="W374" s="308"/>
      <c r="X374" s="308"/>
      <c r="Y374" s="308"/>
      <c r="Z374" s="308"/>
      <c r="AA374" s="308"/>
      <c r="AB374" s="308"/>
      <c r="AC374" s="200"/>
      <c r="AD374" s="139"/>
      <c r="AE374" s="162"/>
      <c r="AF374" s="139"/>
      <c r="AG374" s="162"/>
      <c r="AH374" s="122"/>
      <c r="AI374" s="122"/>
      <c r="AJ374" s="122"/>
      <c r="AK374" s="122"/>
      <c r="AL374" s="164">
        <f t="shared" si="58"/>
        <v>0</v>
      </c>
      <c r="AM374" s="122"/>
      <c r="AN374" s="122"/>
      <c r="AO374" s="147"/>
      <c r="AP374" s="158"/>
      <c r="AQ374" s="310">
        <f t="shared" si="54"/>
        <v>0</v>
      </c>
      <c r="AR374" s="196" t="str">
        <f>IFERROR(IF(OR(AP374=338,AP374=340,AP374=341,AP374=342,AP374="342A",AP374="342B"),PorcenRet(AP374,AT374,AU374),INDEX(PORCENTAJEBUSCAR,MATCH(AP374,CódigoRET,0),4)*1),"")</f>
        <v/>
      </c>
      <c r="AS374" s="149">
        <f t="shared" si="55"/>
        <v>0</v>
      </c>
      <c r="AT374" s="148"/>
      <c r="AU374" s="149"/>
      <c r="AV374" s="191"/>
      <c r="AW374" s="183"/>
      <c r="AX374" s="162"/>
      <c r="AY374" s="150"/>
      <c r="AZ374" s="150"/>
      <c r="BA374" s="139"/>
      <c r="BB374" s="139"/>
      <c r="BC374" s="530"/>
      <c r="BD374" s="151"/>
      <c r="BE374" s="147"/>
      <c r="BF374" s="196">
        <f t="shared" si="59"/>
        <v>0</v>
      </c>
      <c r="BG374" s="149">
        <f t="shared" si="60"/>
        <v>0</v>
      </c>
      <c r="BH374" s="148"/>
      <c r="BI374" s="149"/>
      <c r="BJ374" s="123"/>
      <c r="BK374" s="123"/>
      <c r="BL374" s="123"/>
      <c r="BM374" s="122"/>
      <c r="BN374" s="152"/>
      <c r="BO374" s="201">
        <f t="shared" si="61"/>
        <v>0</v>
      </c>
      <c r="BP374" s="158"/>
      <c r="BQ374" s="159"/>
      <c r="BR374" s="196"/>
      <c r="BS374" s="149"/>
      <c r="BT374" s="148"/>
      <c r="BU374" s="149"/>
      <c r="BV374" s="160"/>
      <c r="BW374" s="161"/>
      <c r="BX374" s="196"/>
      <c r="BY374" s="149"/>
      <c r="BZ374" s="148"/>
      <c r="CA374" s="149"/>
      <c r="CB374" s="149"/>
      <c r="CC374" s="149"/>
      <c r="CD374" s="149"/>
    </row>
    <row r="375" spans="1:82" ht="18.5" x14ac:dyDescent="0.45">
      <c r="A375" s="145"/>
      <c r="B375" s="162"/>
      <c r="C375" s="122"/>
      <c r="D375" s="96" t="str">
        <f t="shared" si="56"/>
        <v/>
      </c>
      <c r="E375" s="506"/>
      <c r="F375" s="146"/>
      <c r="G375" s="146"/>
      <c r="H375" s="130"/>
      <c r="I375" s="296"/>
      <c r="J375" s="181"/>
      <c r="K375" s="217"/>
      <c r="L375" s="529"/>
      <c r="M375" s="529"/>
      <c r="N375" s="139"/>
      <c r="O375" s="308"/>
      <c r="P375" s="308"/>
      <c r="Q375" s="308"/>
      <c r="R375" s="308"/>
      <c r="S375" s="308"/>
      <c r="T375" s="308">
        <f t="shared" si="53"/>
        <v>0</v>
      </c>
      <c r="U375" s="308">
        <f t="shared" si="57"/>
        <v>0</v>
      </c>
      <c r="V375" s="308"/>
      <c r="W375" s="308"/>
      <c r="X375" s="308"/>
      <c r="Y375" s="308"/>
      <c r="Z375" s="308"/>
      <c r="AA375" s="308"/>
      <c r="AB375" s="308"/>
      <c r="AC375" s="200"/>
      <c r="AD375" s="139"/>
      <c r="AE375" s="162"/>
      <c r="AF375" s="139"/>
      <c r="AG375" s="162"/>
      <c r="AH375" s="122"/>
      <c r="AI375" s="122"/>
      <c r="AJ375" s="122"/>
      <c r="AK375" s="122"/>
      <c r="AL375" s="164">
        <f t="shared" si="58"/>
        <v>0</v>
      </c>
      <c r="AM375" s="122"/>
      <c r="AN375" s="122"/>
      <c r="AO375" s="147"/>
      <c r="AP375" s="158"/>
      <c r="AQ375" s="310">
        <f t="shared" si="54"/>
        <v>0</v>
      </c>
      <c r="AR375" s="196" t="str">
        <f>IFERROR(IF(OR(AP375=338,AP375=340,AP375=341,AP375=342,AP375="342A",AP375="342B"),PorcenRet(AP375,AT375,AU375),INDEX(PORCENTAJEBUSCAR,MATCH(AP375,CódigoRET,0),4)*1),"")</f>
        <v/>
      </c>
      <c r="AS375" s="149">
        <f t="shared" si="55"/>
        <v>0</v>
      </c>
      <c r="AT375" s="148"/>
      <c r="AU375" s="149"/>
      <c r="AV375" s="191"/>
      <c r="AW375" s="183"/>
      <c r="AX375" s="162"/>
      <c r="AY375" s="150"/>
      <c r="AZ375" s="150"/>
      <c r="BA375" s="139"/>
      <c r="BB375" s="139"/>
      <c r="BC375" s="530"/>
      <c r="BD375" s="151"/>
      <c r="BE375" s="147"/>
      <c r="BF375" s="196">
        <f t="shared" si="59"/>
        <v>0</v>
      </c>
      <c r="BG375" s="149">
        <f t="shared" si="60"/>
        <v>0</v>
      </c>
      <c r="BH375" s="148"/>
      <c r="BI375" s="149"/>
      <c r="BJ375" s="123"/>
      <c r="BK375" s="123"/>
      <c r="BL375" s="123"/>
      <c r="BM375" s="122"/>
      <c r="BN375" s="152"/>
      <c r="BO375" s="201">
        <f t="shared" si="61"/>
        <v>0</v>
      </c>
      <c r="BP375" s="158"/>
      <c r="BQ375" s="159"/>
      <c r="BR375" s="196"/>
      <c r="BS375" s="149"/>
      <c r="BT375" s="148"/>
      <c r="BU375" s="149"/>
      <c r="BV375" s="160"/>
      <c r="BW375" s="161"/>
      <c r="BX375" s="196"/>
      <c r="BY375" s="149"/>
      <c r="BZ375" s="148"/>
      <c r="CA375" s="149"/>
      <c r="CB375" s="149"/>
      <c r="CC375" s="149"/>
      <c r="CD375" s="149"/>
    </row>
    <row r="376" spans="1:82" ht="18.5" x14ac:dyDescent="0.45">
      <c r="A376" s="145"/>
      <c r="B376" s="162"/>
      <c r="C376" s="122"/>
      <c r="D376" s="96" t="str">
        <f t="shared" si="56"/>
        <v/>
      </c>
      <c r="E376" s="506"/>
      <c r="F376" s="146"/>
      <c r="G376" s="146"/>
      <c r="H376" s="130"/>
      <c r="I376" s="296"/>
      <c r="J376" s="181"/>
      <c r="K376" s="217"/>
      <c r="L376" s="529"/>
      <c r="M376" s="529"/>
      <c r="N376" s="139"/>
      <c r="O376" s="308"/>
      <c r="P376" s="308"/>
      <c r="Q376" s="308"/>
      <c r="R376" s="308"/>
      <c r="S376" s="308"/>
      <c r="T376" s="308">
        <f t="shared" si="53"/>
        <v>0</v>
      </c>
      <c r="U376" s="308">
        <f t="shared" si="57"/>
        <v>0</v>
      </c>
      <c r="V376" s="308"/>
      <c r="W376" s="308"/>
      <c r="X376" s="308"/>
      <c r="Y376" s="308"/>
      <c r="Z376" s="308"/>
      <c r="AA376" s="308"/>
      <c r="AB376" s="308"/>
      <c r="AC376" s="200"/>
      <c r="AD376" s="139"/>
      <c r="AE376" s="162"/>
      <c r="AF376" s="139"/>
      <c r="AG376" s="162"/>
      <c r="AH376" s="122"/>
      <c r="AI376" s="122"/>
      <c r="AJ376" s="122"/>
      <c r="AK376" s="122"/>
      <c r="AL376" s="164">
        <f t="shared" si="58"/>
        <v>0</v>
      </c>
      <c r="AM376" s="122"/>
      <c r="AN376" s="122"/>
      <c r="AO376" s="147"/>
      <c r="AP376" s="158"/>
      <c r="AQ376" s="310">
        <f t="shared" si="54"/>
        <v>0</v>
      </c>
      <c r="AR376" s="196" t="str">
        <f>IFERROR(IF(OR(AP376=338,AP376=340,AP376=341,AP376=342,AP376="342A",AP376="342B"),PorcenRet(AP376,AT376,AU376),INDEX(PORCENTAJEBUSCAR,MATCH(AP376,CódigoRET,0),4)*1),"")</f>
        <v/>
      </c>
      <c r="AS376" s="149">
        <f t="shared" si="55"/>
        <v>0</v>
      </c>
      <c r="AT376" s="148"/>
      <c r="AU376" s="149"/>
      <c r="AV376" s="191"/>
      <c r="AW376" s="183"/>
      <c r="AX376" s="162"/>
      <c r="AY376" s="150"/>
      <c r="AZ376" s="150"/>
      <c r="BA376" s="139"/>
      <c r="BB376" s="139"/>
      <c r="BC376" s="530"/>
      <c r="BD376" s="151"/>
      <c r="BE376" s="147"/>
      <c r="BF376" s="196">
        <f t="shared" si="59"/>
        <v>0</v>
      </c>
      <c r="BG376" s="149">
        <f t="shared" si="60"/>
        <v>0</v>
      </c>
      <c r="BH376" s="148"/>
      <c r="BI376" s="149"/>
      <c r="BJ376" s="123"/>
      <c r="BK376" s="123"/>
      <c r="BL376" s="123"/>
      <c r="BM376" s="122"/>
      <c r="BN376" s="152"/>
      <c r="BO376" s="201">
        <f t="shared" si="61"/>
        <v>0</v>
      </c>
      <c r="BP376" s="158"/>
      <c r="BQ376" s="159"/>
      <c r="BR376" s="196"/>
      <c r="BS376" s="149"/>
      <c r="BT376" s="148"/>
      <c r="BU376" s="149"/>
      <c r="BV376" s="160"/>
      <c r="BW376" s="161"/>
      <c r="BX376" s="196"/>
      <c r="BY376" s="149"/>
      <c r="BZ376" s="148"/>
      <c r="CA376" s="149"/>
      <c r="CB376" s="149"/>
      <c r="CC376" s="149"/>
      <c r="CD376" s="149"/>
    </row>
    <row r="377" spans="1:82" ht="18.5" x14ac:dyDescent="0.45">
      <c r="A377" s="145"/>
      <c r="B377" s="162"/>
      <c r="C377" s="122"/>
      <c r="D377" s="96" t="str">
        <f t="shared" si="56"/>
        <v/>
      </c>
      <c r="E377" s="506"/>
      <c r="F377" s="146"/>
      <c r="G377" s="146"/>
      <c r="H377" s="130"/>
      <c r="I377" s="296"/>
      <c r="J377" s="181"/>
      <c r="K377" s="217"/>
      <c r="L377" s="529"/>
      <c r="M377" s="529"/>
      <c r="N377" s="139"/>
      <c r="O377" s="308"/>
      <c r="P377" s="308"/>
      <c r="Q377" s="308"/>
      <c r="R377" s="308"/>
      <c r="S377" s="308"/>
      <c r="T377" s="308">
        <f t="shared" si="53"/>
        <v>0</v>
      </c>
      <c r="U377" s="308">
        <f t="shared" si="57"/>
        <v>0</v>
      </c>
      <c r="V377" s="308"/>
      <c r="W377" s="308"/>
      <c r="X377" s="308"/>
      <c r="Y377" s="308"/>
      <c r="Z377" s="308"/>
      <c r="AA377" s="308"/>
      <c r="AB377" s="308"/>
      <c r="AC377" s="200"/>
      <c r="AD377" s="139"/>
      <c r="AE377" s="162"/>
      <c r="AF377" s="139"/>
      <c r="AG377" s="162"/>
      <c r="AH377" s="122"/>
      <c r="AI377" s="122"/>
      <c r="AJ377" s="122"/>
      <c r="AK377" s="122"/>
      <c r="AL377" s="164">
        <f t="shared" si="58"/>
        <v>0</v>
      </c>
      <c r="AM377" s="122"/>
      <c r="AN377" s="122"/>
      <c r="AO377" s="147"/>
      <c r="AP377" s="158"/>
      <c r="AQ377" s="310">
        <f t="shared" si="54"/>
        <v>0</v>
      </c>
      <c r="AR377" s="196" t="str">
        <f>IFERROR(IF(OR(AP377=338,AP377=340,AP377=341,AP377=342,AP377="342A",AP377="342B"),PorcenRet(AP377,AT377,AU377),INDEX(PORCENTAJEBUSCAR,MATCH(AP377,CódigoRET,0),4)*1),"")</f>
        <v/>
      </c>
      <c r="AS377" s="149">
        <f t="shared" si="55"/>
        <v>0</v>
      </c>
      <c r="AT377" s="148"/>
      <c r="AU377" s="149"/>
      <c r="AV377" s="191"/>
      <c r="AW377" s="183"/>
      <c r="AX377" s="162"/>
      <c r="AY377" s="150"/>
      <c r="AZ377" s="150"/>
      <c r="BA377" s="139"/>
      <c r="BB377" s="139"/>
      <c r="BC377" s="530"/>
      <c r="BD377" s="151"/>
      <c r="BE377" s="147"/>
      <c r="BF377" s="196">
        <f t="shared" si="59"/>
        <v>0</v>
      </c>
      <c r="BG377" s="149">
        <f t="shared" si="60"/>
        <v>0</v>
      </c>
      <c r="BH377" s="148"/>
      <c r="BI377" s="149"/>
      <c r="BJ377" s="123"/>
      <c r="BK377" s="123"/>
      <c r="BL377" s="123"/>
      <c r="BM377" s="122"/>
      <c r="BN377" s="152"/>
      <c r="BO377" s="201">
        <f t="shared" si="61"/>
        <v>0</v>
      </c>
      <c r="BP377" s="158"/>
      <c r="BQ377" s="159"/>
      <c r="BR377" s="196"/>
      <c r="BS377" s="149"/>
      <c r="BT377" s="148"/>
      <c r="BU377" s="149"/>
      <c r="BV377" s="160"/>
      <c r="BW377" s="161"/>
      <c r="BX377" s="196"/>
      <c r="BY377" s="149"/>
      <c r="BZ377" s="148"/>
      <c r="CA377" s="149"/>
      <c r="CB377" s="149"/>
      <c r="CC377" s="149"/>
      <c r="CD377" s="149"/>
    </row>
    <row r="378" spans="1:82" ht="18.5" x14ac:dyDescent="0.45">
      <c r="A378" s="145"/>
      <c r="B378" s="162"/>
      <c r="C378" s="122"/>
      <c r="D378" s="96" t="str">
        <f t="shared" si="56"/>
        <v/>
      </c>
      <c r="E378" s="506"/>
      <c r="F378" s="146"/>
      <c r="G378" s="146"/>
      <c r="H378" s="130"/>
      <c r="I378" s="296"/>
      <c r="J378" s="181"/>
      <c r="K378" s="217"/>
      <c r="L378" s="529"/>
      <c r="M378" s="529"/>
      <c r="N378" s="139"/>
      <c r="O378" s="308"/>
      <c r="P378" s="308"/>
      <c r="Q378" s="308"/>
      <c r="R378" s="308"/>
      <c r="S378" s="308"/>
      <c r="T378" s="308">
        <f t="shared" si="53"/>
        <v>0</v>
      </c>
      <c r="U378" s="308">
        <f t="shared" si="57"/>
        <v>0</v>
      </c>
      <c r="V378" s="308"/>
      <c r="W378" s="308"/>
      <c r="X378" s="308"/>
      <c r="Y378" s="308"/>
      <c r="Z378" s="308"/>
      <c r="AA378" s="308"/>
      <c r="AB378" s="308"/>
      <c r="AC378" s="200"/>
      <c r="AD378" s="139"/>
      <c r="AE378" s="162"/>
      <c r="AF378" s="139"/>
      <c r="AG378" s="162"/>
      <c r="AH378" s="122"/>
      <c r="AI378" s="122"/>
      <c r="AJ378" s="122"/>
      <c r="AK378" s="122"/>
      <c r="AL378" s="164">
        <f t="shared" si="58"/>
        <v>0</v>
      </c>
      <c r="AM378" s="122"/>
      <c r="AN378" s="122"/>
      <c r="AO378" s="147"/>
      <c r="AP378" s="158"/>
      <c r="AQ378" s="310">
        <f t="shared" si="54"/>
        <v>0</v>
      </c>
      <c r="AR378" s="196" t="str">
        <f>IFERROR(IF(OR(AP378=338,AP378=340,AP378=341,AP378=342,AP378="342A",AP378="342B"),PorcenRet(AP378,AT378,AU378),INDEX(PORCENTAJEBUSCAR,MATCH(AP378,CódigoRET,0),4)*1),"")</f>
        <v/>
      </c>
      <c r="AS378" s="149">
        <f t="shared" si="55"/>
        <v>0</v>
      </c>
      <c r="AT378" s="148"/>
      <c r="AU378" s="149"/>
      <c r="AV378" s="191"/>
      <c r="AW378" s="183"/>
      <c r="AX378" s="162"/>
      <c r="AY378" s="150"/>
      <c r="AZ378" s="150"/>
      <c r="BA378" s="139"/>
      <c r="BB378" s="139"/>
      <c r="BC378" s="530"/>
      <c r="BD378" s="151"/>
      <c r="BE378" s="147"/>
      <c r="BF378" s="196">
        <f t="shared" si="59"/>
        <v>0</v>
      </c>
      <c r="BG378" s="149">
        <f t="shared" si="60"/>
        <v>0</v>
      </c>
      <c r="BH378" s="148"/>
      <c r="BI378" s="149"/>
      <c r="BJ378" s="123"/>
      <c r="BK378" s="123"/>
      <c r="BL378" s="123"/>
      <c r="BM378" s="122"/>
      <c r="BN378" s="152"/>
      <c r="BO378" s="201">
        <f t="shared" si="61"/>
        <v>0</v>
      </c>
      <c r="BP378" s="158"/>
      <c r="BQ378" s="159"/>
      <c r="BR378" s="196"/>
      <c r="BS378" s="149"/>
      <c r="BT378" s="148"/>
      <c r="BU378" s="149"/>
      <c r="BV378" s="160"/>
      <c r="BW378" s="161"/>
      <c r="BX378" s="196"/>
      <c r="BY378" s="149"/>
      <c r="BZ378" s="148"/>
      <c r="CA378" s="149"/>
      <c r="CB378" s="149"/>
      <c r="CC378" s="149"/>
      <c r="CD378" s="149"/>
    </row>
    <row r="379" spans="1:82" ht="18.5" x14ac:dyDescent="0.45">
      <c r="A379" s="145"/>
      <c r="B379" s="162"/>
      <c r="C379" s="122"/>
      <c r="D379" s="96" t="str">
        <f t="shared" si="56"/>
        <v/>
      </c>
      <c r="E379" s="506"/>
      <c r="F379" s="146"/>
      <c r="G379" s="146"/>
      <c r="H379" s="130"/>
      <c r="I379" s="296"/>
      <c r="J379" s="181"/>
      <c r="K379" s="217"/>
      <c r="L379" s="529"/>
      <c r="M379" s="529"/>
      <c r="N379" s="139"/>
      <c r="O379" s="308"/>
      <c r="P379" s="308"/>
      <c r="Q379" s="308"/>
      <c r="R379" s="308"/>
      <c r="S379" s="308"/>
      <c r="T379" s="308">
        <f t="shared" si="53"/>
        <v>0</v>
      </c>
      <c r="U379" s="308">
        <f t="shared" si="57"/>
        <v>0</v>
      </c>
      <c r="V379" s="308"/>
      <c r="W379" s="308"/>
      <c r="X379" s="308"/>
      <c r="Y379" s="308"/>
      <c r="Z379" s="308"/>
      <c r="AA379" s="308"/>
      <c r="AB379" s="308"/>
      <c r="AC379" s="200"/>
      <c r="AD379" s="139"/>
      <c r="AE379" s="162"/>
      <c r="AF379" s="139"/>
      <c r="AG379" s="162"/>
      <c r="AH379" s="122"/>
      <c r="AI379" s="122"/>
      <c r="AJ379" s="122"/>
      <c r="AK379" s="122"/>
      <c r="AL379" s="164">
        <f t="shared" si="58"/>
        <v>0</v>
      </c>
      <c r="AM379" s="122"/>
      <c r="AN379" s="122"/>
      <c r="AO379" s="147"/>
      <c r="AP379" s="158"/>
      <c r="AQ379" s="310"/>
      <c r="AR379" s="196" t="str">
        <f>IFERROR(IF(OR(AP379=338,AP379=340,AP379=341,AP379=342,AP379="342A",AP379="342B"),PorcenRet(AP379,AT379,AU379),INDEX(PORCENTAJEBUSCAR,MATCH(AP379,CódigoRET,0),4)*1),"")</f>
        <v/>
      </c>
      <c r="AS379" s="149">
        <f t="shared" si="55"/>
        <v>0</v>
      </c>
      <c r="AT379" s="148"/>
      <c r="AU379" s="149"/>
      <c r="AV379" s="191"/>
      <c r="AW379" s="183"/>
      <c r="AX379" s="162"/>
      <c r="AY379" s="150"/>
      <c r="AZ379" s="150"/>
      <c r="BA379" s="139"/>
      <c r="BB379" s="139"/>
      <c r="BC379" s="530"/>
      <c r="BD379" s="151"/>
      <c r="BE379" s="147"/>
      <c r="BF379" s="196">
        <f t="shared" si="59"/>
        <v>0</v>
      </c>
      <c r="BG379" s="149">
        <f t="shared" si="60"/>
        <v>0</v>
      </c>
      <c r="BH379" s="148"/>
      <c r="BI379" s="149"/>
      <c r="BJ379" s="123"/>
      <c r="BK379" s="123"/>
      <c r="BL379" s="123"/>
      <c r="BM379" s="122"/>
      <c r="BN379" s="152"/>
      <c r="BO379" s="201">
        <f t="shared" si="61"/>
        <v>0</v>
      </c>
      <c r="BP379" s="158"/>
      <c r="BQ379" s="159"/>
      <c r="BR379" s="196"/>
      <c r="BS379" s="149"/>
      <c r="BT379" s="148"/>
      <c r="BU379" s="149"/>
      <c r="BV379" s="160"/>
      <c r="BW379" s="161"/>
      <c r="BX379" s="196"/>
      <c r="BY379" s="149"/>
      <c r="BZ379" s="148"/>
      <c r="CA379" s="149"/>
      <c r="CB379" s="149"/>
      <c r="CC379" s="149"/>
      <c r="CD379" s="149"/>
    </row>
    <row r="380" spans="1:82" ht="18.5" x14ac:dyDescent="0.45">
      <c r="A380" s="145"/>
      <c r="B380" s="162"/>
      <c r="C380" s="122"/>
      <c r="D380" s="96" t="str">
        <f t="shared" si="56"/>
        <v/>
      </c>
      <c r="E380" s="506"/>
      <c r="F380" s="146"/>
      <c r="G380" s="146"/>
      <c r="H380" s="130"/>
      <c r="I380" s="296"/>
      <c r="J380" s="181"/>
      <c r="K380" s="217"/>
      <c r="L380" s="529"/>
      <c r="M380" s="529"/>
      <c r="N380" s="139"/>
      <c r="O380" s="308"/>
      <c r="P380" s="308"/>
      <c r="Q380" s="308"/>
      <c r="R380" s="308"/>
      <c r="S380" s="308"/>
      <c r="T380" s="308">
        <f t="shared" si="53"/>
        <v>0</v>
      </c>
      <c r="U380" s="308">
        <f t="shared" si="57"/>
        <v>0</v>
      </c>
      <c r="V380" s="308"/>
      <c r="W380" s="308"/>
      <c r="X380" s="308"/>
      <c r="Y380" s="308"/>
      <c r="Z380" s="308"/>
      <c r="AA380" s="308"/>
      <c r="AB380" s="308"/>
      <c r="AC380" s="200"/>
      <c r="AD380" s="139"/>
      <c r="AE380" s="162"/>
      <c r="AF380" s="139"/>
      <c r="AG380" s="162"/>
      <c r="AH380" s="122"/>
      <c r="AI380" s="122"/>
      <c r="AJ380" s="122"/>
      <c r="AK380" s="122"/>
      <c r="AL380" s="164">
        <f t="shared" si="58"/>
        <v>0</v>
      </c>
      <c r="AM380" s="122"/>
      <c r="AN380" s="122"/>
      <c r="AO380" s="147"/>
      <c r="AP380" s="158"/>
      <c r="AQ380" s="310"/>
      <c r="AR380" s="196" t="str">
        <f>IFERROR(IF(OR(AP380=338,AP380=340,AP380=341,AP380=342,AP380="342A",AP380="342B"),PorcenRet(AP380,AT380,AU380),INDEX(PORCENTAJEBUSCAR,MATCH(AP380,CódigoRET,0),4)*1),"")</f>
        <v/>
      </c>
      <c r="AS380" s="149">
        <f t="shared" si="55"/>
        <v>0</v>
      </c>
      <c r="AT380" s="148"/>
      <c r="AU380" s="149"/>
      <c r="AV380" s="191"/>
      <c r="AW380" s="183"/>
      <c r="AX380" s="162"/>
      <c r="AY380" s="150"/>
      <c r="AZ380" s="150"/>
      <c r="BA380" s="139"/>
      <c r="BB380" s="139"/>
      <c r="BC380" s="530"/>
      <c r="BD380" s="151"/>
      <c r="BE380" s="147"/>
      <c r="BF380" s="196">
        <f t="shared" si="59"/>
        <v>0</v>
      </c>
      <c r="BG380" s="149">
        <f t="shared" si="60"/>
        <v>0</v>
      </c>
      <c r="BH380" s="148"/>
      <c r="BI380" s="149"/>
      <c r="BJ380" s="123"/>
      <c r="BK380" s="123"/>
      <c r="BL380" s="123"/>
      <c r="BM380" s="122"/>
      <c r="BN380" s="152"/>
      <c r="BO380" s="201">
        <f t="shared" si="61"/>
        <v>0</v>
      </c>
      <c r="BP380" s="158"/>
      <c r="BQ380" s="159"/>
      <c r="BR380" s="196"/>
      <c r="BS380" s="149"/>
      <c r="BT380" s="148"/>
      <c r="BU380" s="149"/>
      <c r="BV380" s="160"/>
      <c r="BW380" s="161"/>
      <c r="BX380" s="196"/>
      <c r="BY380" s="149"/>
      <c r="BZ380" s="148"/>
      <c r="CA380" s="149"/>
      <c r="CB380" s="149"/>
      <c r="CC380" s="149"/>
      <c r="CD380" s="149"/>
    </row>
    <row r="381" spans="1:82" ht="18.5" x14ac:dyDescent="0.45">
      <c r="A381" s="145"/>
      <c r="B381" s="162"/>
      <c r="C381" s="122"/>
      <c r="D381" s="96" t="str">
        <f t="shared" si="56"/>
        <v/>
      </c>
      <c r="E381" s="506"/>
      <c r="F381" s="146"/>
      <c r="G381" s="146"/>
      <c r="H381" s="130"/>
      <c r="I381" s="296"/>
      <c r="J381" s="181"/>
      <c r="K381" s="217"/>
      <c r="L381" s="529"/>
      <c r="M381" s="529"/>
      <c r="N381" s="139"/>
      <c r="O381" s="308"/>
      <c r="P381" s="308"/>
      <c r="Q381" s="308"/>
      <c r="R381" s="308"/>
      <c r="S381" s="308"/>
      <c r="T381" s="308">
        <f t="shared" si="53"/>
        <v>0</v>
      </c>
      <c r="U381" s="308">
        <f t="shared" si="57"/>
        <v>0</v>
      </c>
      <c r="V381" s="308"/>
      <c r="W381" s="308"/>
      <c r="X381" s="308"/>
      <c r="Y381" s="308"/>
      <c r="Z381" s="308"/>
      <c r="AA381" s="308"/>
      <c r="AB381" s="308"/>
      <c r="AC381" s="200"/>
      <c r="AD381" s="139"/>
      <c r="AE381" s="162"/>
      <c r="AF381" s="139"/>
      <c r="AG381" s="162"/>
      <c r="AH381" s="122"/>
      <c r="AI381" s="122"/>
      <c r="AJ381" s="122"/>
      <c r="AK381" s="122"/>
      <c r="AL381" s="164">
        <f t="shared" si="58"/>
        <v>0</v>
      </c>
      <c r="AM381" s="122"/>
      <c r="AN381" s="122"/>
      <c r="AO381" s="147"/>
      <c r="AP381" s="158"/>
      <c r="AQ381" s="310"/>
      <c r="AR381" s="196" t="str">
        <f>IFERROR(IF(OR(AP381=338,AP381=340,AP381=341,AP381=342,AP381="342A",AP381="342B"),PorcenRet(AP381,AT381,AU381),INDEX(PORCENTAJEBUSCAR,MATCH(AP381,CódigoRET,0),4)*1),"")</f>
        <v/>
      </c>
      <c r="AS381" s="149">
        <f t="shared" si="55"/>
        <v>0</v>
      </c>
      <c r="AT381" s="148"/>
      <c r="AU381" s="149"/>
      <c r="AV381" s="191"/>
      <c r="AW381" s="183"/>
      <c r="AX381" s="162"/>
      <c r="AY381" s="150"/>
      <c r="AZ381" s="150"/>
      <c r="BA381" s="139"/>
      <c r="BB381" s="139"/>
      <c r="BC381" s="530"/>
      <c r="BD381" s="151"/>
      <c r="BE381" s="147"/>
      <c r="BF381" s="196">
        <f t="shared" si="59"/>
        <v>0</v>
      </c>
      <c r="BG381" s="149">
        <f t="shared" si="60"/>
        <v>0</v>
      </c>
      <c r="BH381" s="148"/>
      <c r="BI381" s="149"/>
      <c r="BJ381" s="123"/>
      <c r="BK381" s="123"/>
      <c r="BL381" s="123"/>
      <c r="BM381" s="122"/>
      <c r="BN381" s="152"/>
      <c r="BO381" s="201">
        <f t="shared" si="61"/>
        <v>0</v>
      </c>
      <c r="BP381" s="158"/>
      <c r="BQ381" s="159"/>
      <c r="BR381" s="196"/>
      <c r="BS381" s="149"/>
      <c r="BT381" s="148"/>
      <c r="BU381" s="149"/>
      <c r="BV381" s="160"/>
      <c r="BW381" s="161"/>
      <c r="BX381" s="196"/>
      <c r="BY381" s="149"/>
      <c r="BZ381" s="148"/>
      <c r="CA381" s="149"/>
      <c r="CB381" s="149"/>
      <c r="CC381" s="149"/>
      <c r="CD381" s="149"/>
    </row>
    <row r="382" spans="1:82" ht="18.5" x14ac:dyDescent="0.45">
      <c r="A382" s="145"/>
      <c r="B382" s="162"/>
      <c r="C382" s="122"/>
      <c r="D382" s="96" t="str">
        <f t="shared" si="56"/>
        <v/>
      </c>
      <c r="E382" s="506"/>
      <c r="F382" s="146"/>
      <c r="G382" s="146"/>
      <c r="H382" s="130"/>
      <c r="I382" s="296"/>
      <c r="J382" s="181"/>
      <c r="K382" s="217"/>
      <c r="L382" s="529"/>
      <c r="M382" s="529"/>
      <c r="N382" s="139"/>
      <c r="O382" s="308"/>
      <c r="P382" s="308"/>
      <c r="Q382" s="308"/>
      <c r="R382" s="308"/>
      <c r="S382" s="308"/>
      <c r="T382" s="308">
        <f t="shared" si="53"/>
        <v>0</v>
      </c>
      <c r="U382" s="308">
        <f t="shared" si="57"/>
        <v>0</v>
      </c>
      <c r="V382" s="308"/>
      <c r="W382" s="308"/>
      <c r="X382" s="308"/>
      <c r="Y382" s="308"/>
      <c r="Z382" s="308"/>
      <c r="AA382" s="308"/>
      <c r="AB382" s="308"/>
      <c r="AC382" s="200"/>
      <c r="AD382" s="139"/>
      <c r="AE382" s="162"/>
      <c r="AF382" s="139"/>
      <c r="AG382" s="162"/>
      <c r="AH382" s="122"/>
      <c r="AI382" s="122"/>
      <c r="AJ382" s="122"/>
      <c r="AK382" s="122"/>
      <c r="AL382" s="164">
        <f t="shared" si="58"/>
        <v>0</v>
      </c>
      <c r="AM382" s="122"/>
      <c r="AN382" s="122"/>
      <c r="AO382" s="147"/>
      <c r="AP382" s="158"/>
      <c r="AQ382" s="310"/>
      <c r="AR382" s="196" t="str">
        <f>IFERROR(IF(OR(AP382=338,AP382=340,AP382=341,AP382=342,AP382="342A",AP382="342B"),PorcenRet(AP382,AT382,AU382),INDEX(PORCENTAJEBUSCAR,MATCH(AP382,CódigoRET,0),4)*1),"")</f>
        <v/>
      </c>
      <c r="AS382" s="149">
        <f t="shared" si="55"/>
        <v>0</v>
      </c>
      <c r="AT382" s="148"/>
      <c r="AU382" s="149"/>
      <c r="AV382" s="191"/>
      <c r="AW382" s="183"/>
      <c r="AX382" s="162"/>
      <c r="AY382" s="150"/>
      <c r="AZ382" s="150"/>
      <c r="BA382" s="139"/>
      <c r="BB382" s="139"/>
      <c r="BC382" s="530"/>
      <c r="BD382" s="151"/>
      <c r="BE382" s="147"/>
      <c r="BF382" s="196">
        <f t="shared" si="59"/>
        <v>0</v>
      </c>
      <c r="BG382" s="149">
        <f t="shared" si="60"/>
        <v>0</v>
      </c>
      <c r="BH382" s="148"/>
      <c r="BI382" s="149"/>
      <c r="BJ382" s="123"/>
      <c r="BK382" s="123"/>
      <c r="BL382" s="123"/>
      <c r="BM382" s="122"/>
      <c r="BN382" s="152"/>
      <c r="BO382" s="201">
        <f t="shared" si="61"/>
        <v>0</v>
      </c>
      <c r="BP382" s="158"/>
      <c r="BQ382" s="159"/>
      <c r="BR382" s="196"/>
      <c r="BS382" s="149"/>
      <c r="BT382" s="148"/>
      <c r="BU382" s="149"/>
      <c r="BV382" s="160"/>
      <c r="BW382" s="161"/>
      <c r="BX382" s="196"/>
      <c r="BY382" s="149"/>
      <c r="BZ382" s="148"/>
      <c r="CA382" s="149"/>
      <c r="CB382" s="149"/>
      <c r="CC382" s="149"/>
      <c r="CD382" s="149"/>
    </row>
    <row r="383" spans="1:82" ht="18.5" x14ac:dyDescent="0.45">
      <c r="A383" s="145"/>
      <c r="B383" s="162"/>
      <c r="C383" s="122"/>
      <c r="D383" s="96" t="str">
        <f t="shared" si="56"/>
        <v/>
      </c>
      <c r="E383" s="506"/>
      <c r="F383" s="146"/>
      <c r="G383" s="146"/>
      <c r="H383" s="130"/>
      <c r="I383" s="296"/>
      <c r="J383" s="181"/>
      <c r="K383" s="217"/>
      <c r="L383" s="529"/>
      <c r="M383" s="529"/>
      <c r="N383" s="139"/>
      <c r="O383" s="308"/>
      <c r="P383" s="308"/>
      <c r="Q383" s="308"/>
      <c r="R383" s="308"/>
      <c r="S383" s="308"/>
      <c r="T383" s="308">
        <f t="shared" si="53"/>
        <v>0</v>
      </c>
      <c r="U383" s="308">
        <f t="shared" si="57"/>
        <v>0</v>
      </c>
      <c r="V383" s="308"/>
      <c r="W383" s="308"/>
      <c r="X383" s="308"/>
      <c r="Y383" s="308"/>
      <c r="Z383" s="308"/>
      <c r="AA383" s="308"/>
      <c r="AB383" s="308"/>
      <c r="AC383" s="200"/>
      <c r="AD383" s="139"/>
      <c r="AE383" s="162"/>
      <c r="AF383" s="139"/>
      <c r="AG383" s="162"/>
      <c r="AH383" s="122"/>
      <c r="AI383" s="122"/>
      <c r="AJ383" s="122"/>
      <c r="AK383" s="122"/>
      <c r="AL383" s="164">
        <f t="shared" si="58"/>
        <v>0</v>
      </c>
      <c r="AM383" s="122"/>
      <c r="AN383" s="122"/>
      <c r="AO383" s="147"/>
      <c r="AP383" s="158"/>
      <c r="AQ383" s="310"/>
      <c r="AR383" s="196" t="str">
        <f>IFERROR(IF(OR(AP383=338,AP383=340,AP383=341,AP383=342,AP383="342A",AP383="342B"),PorcenRet(AP383,AT383,AU383),INDEX(PORCENTAJEBUSCAR,MATCH(AP383,CódigoRET,0),4)*1),"")</f>
        <v/>
      </c>
      <c r="AS383" s="149">
        <f t="shared" si="55"/>
        <v>0</v>
      </c>
      <c r="AT383" s="148"/>
      <c r="AU383" s="149"/>
      <c r="AV383" s="191"/>
      <c r="AW383" s="183"/>
      <c r="AX383" s="162"/>
      <c r="AY383" s="150"/>
      <c r="AZ383" s="150"/>
      <c r="BA383" s="139"/>
      <c r="BB383" s="139"/>
      <c r="BC383" s="530"/>
      <c r="BD383" s="151"/>
      <c r="BE383" s="147"/>
      <c r="BF383" s="196">
        <f t="shared" si="59"/>
        <v>0</v>
      </c>
      <c r="BG383" s="149">
        <f t="shared" si="60"/>
        <v>0</v>
      </c>
      <c r="BH383" s="148"/>
      <c r="BI383" s="149"/>
      <c r="BJ383" s="123"/>
      <c r="BK383" s="123"/>
      <c r="BL383" s="123"/>
      <c r="BM383" s="122"/>
      <c r="BN383" s="152"/>
      <c r="BO383" s="201">
        <f t="shared" si="61"/>
        <v>0</v>
      </c>
      <c r="BP383" s="158"/>
      <c r="BQ383" s="159"/>
      <c r="BR383" s="196"/>
      <c r="BS383" s="149"/>
      <c r="BT383" s="148"/>
      <c r="BU383" s="149"/>
      <c r="BV383" s="160"/>
      <c r="BW383" s="161"/>
      <c r="BX383" s="196"/>
      <c r="BY383" s="149"/>
      <c r="BZ383" s="148"/>
      <c r="CA383" s="149"/>
      <c r="CB383" s="149"/>
      <c r="CC383" s="149"/>
      <c r="CD383" s="149"/>
    </row>
    <row r="384" spans="1:82" ht="18.5" x14ac:dyDescent="0.45">
      <c r="A384" s="145"/>
      <c r="B384" s="162"/>
      <c r="C384" s="122"/>
      <c r="D384" s="96" t="str">
        <f t="shared" si="56"/>
        <v/>
      </c>
      <c r="E384" s="506"/>
      <c r="F384" s="146"/>
      <c r="G384" s="146"/>
      <c r="H384" s="130"/>
      <c r="I384" s="296"/>
      <c r="J384" s="181"/>
      <c r="K384" s="217"/>
      <c r="L384" s="529"/>
      <c r="M384" s="529"/>
      <c r="N384" s="139"/>
      <c r="O384" s="308"/>
      <c r="P384" s="308"/>
      <c r="Q384" s="308"/>
      <c r="R384" s="308"/>
      <c r="S384" s="308"/>
      <c r="T384" s="308">
        <f t="shared" si="53"/>
        <v>0</v>
      </c>
      <c r="U384" s="308">
        <f t="shared" si="57"/>
        <v>0</v>
      </c>
      <c r="V384" s="308"/>
      <c r="W384" s="308"/>
      <c r="X384" s="308"/>
      <c r="Y384" s="308"/>
      <c r="Z384" s="308"/>
      <c r="AA384" s="308"/>
      <c r="AB384" s="308"/>
      <c r="AC384" s="200"/>
      <c r="AD384" s="139"/>
      <c r="AE384" s="162"/>
      <c r="AF384" s="139"/>
      <c r="AG384" s="162"/>
      <c r="AH384" s="122"/>
      <c r="AI384" s="122"/>
      <c r="AJ384" s="122"/>
      <c r="AK384" s="122"/>
      <c r="AL384" s="164">
        <f t="shared" si="58"/>
        <v>0</v>
      </c>
      <c r="AM384" s="122"/>
      <c r="AN384" s="122"/>
      <c r="AO384" s="147"/>
      <c r="AP384" s="158"/>
      <c r="AQ384" s="310"/>
      <c r="AR384" s="196" t="str">
        <f>IFERROR(IF(OR(AP384=338,AP384=340,AP384=341,AP384=342,AP384="342A",AP384="342B"),PorcenRet(AP384,AT384,AU384),INDEX(PORCENTAJEBUSCAR,MATCH(AP384,CódigoRET,0),4)*1),"")</f>
        <v/>
      </c>
      <c r="AS384" s="149">
        <f t="shared" si="55"/>
        <v>0</v>
      </c>
      <c r="AT384" s="148"/>
      <c r="AU384" s="149"/>
      <c r="AV384" s="191"/>
      <c r="AW384" s="183"/>
      <c r="AX384" s="162"/>
      <c r="AY384" s="150"/>
      <c r="AZ384" s="150"/>
      <c r="BA384" s="139"/>
      <c r="BB384" s="139"/>
      <c r="BC384" s="530"/>
      <c r="BD384" s="151"/>
      <c r="BE384" s="147"/>
      <c r="BF384" s="196">
        <f t="shared" si="59"/>
        <v>0</v>
      </c>
      <c r="BG384" s="149">
        <f t="shared" si="60"/>
        <v>0</v>
      </c>
      <c r="BH384" s="148"/>
      <c r="BI384" s="149"/>
      <c r="BJ384" s="123"/>
      <c r="BK384" s="123"/>
      <c r="BL384" s="123"/>
      <c r="BM384" s="122"/>
      <c r="BN384" s="152"/>
      <c r="BO384" s="201">
        <f t="shared" si="61"/>
        <v>0</v>
      </c>
      <c r="BP384" s="158"/>
      <c r="BQ384" s="159"/>
      <c r="BR384" s="196"/>
      <c r="BS384" s="149"/>
      <c r="BT384" s="148"/>
      <c r="BU384" s="149"/>
      <c r="BV384" s="160"/>
      <c r="BW384" s="161"/>
      <c r="BX384" s="196"/>
      <c r="BY384" s="149"/>
      <c r="BZ384" s="148"/>
      <c r="CA384" s="149"/>
      <c r="CB384" s="149"/>
      <c r="CC384" s="149"/>
      <c r="CD384" s="149"/>
    </row>
    <row r="385" spans="1:82" ht="18.5" x14ac:dyDescent="0.45">
      <c r="A385" s="145"/>
      <c r="B385" s="162"/>
      <c r="C385" s="122"/>
      <c r="D385" s="96" t="str">
        <f t="shared" si="56"/>
        <v/>
      </c>
      <c r="E385" s="506"/>
      <c r="F385" s="146"/>
      <c r="G385" s="146"/>
      <c r="H385" s="130"/>
      <c r="I385" s="296"/>
      <c r="J385" s="181"/>
      <c r="K385" s="217"/>
      <c r="L385" s="529"/>
      <c r="M385" s="529"/>
      <c r="N385" s="139"/>
      <c r="O385" s="308"/>
      <c r="P385" s="308"/>
      <c r="Q385" s="308"/>
      <c r="R385" s="308"/>
      <c r="S385" s="308"/>
      <c r="T385" s="308">
        <f t="shared" si="53"/>
        <v>0</v>
      </c>
      <c r="U385" s="308">
        <f t="shared" si="57"/>
        <v>0</v>
      </c>
      <c r="V385" s="308"/>
      <c r="W385" s="308"/>
      <c r="X385" s="308"/>
      <c r="Y385" s="308"/>
      <c r="Z385" s="308"/>
      <c r="AA385" s="308"/>
      <c r="AB385" s="308"/>
      <c r="AC385" s="200"/>
      <c r="AD385" s="139"/>
      <c r="AE385" s="162"/>
      <c r="AF385" s="139"/>
      <c r="AG385" s="162"/>
      <c r="AH385" s="122"/>
      <c r="AI385" s="122"/>
      <c r="AJ385" s="122"/>
      <c r="AK385" s="122"/>
      <c r="AL385" s="164">
        <f t="shared" si="58"/>
        <v>0</v>
      </c>
      <c r="AM385" s="122"/>
      <c r="AN385" s="122"/>
      <c r="AO385" s="147"/>
      <c r="AP385" s="158"/>
      <c r="AQ385" s="310"/>
      <c r="AR385" s="196" t="str">
        <f>IFERROR(IF(OR(AP385=338,AP385=340,AP385=341,AP385=342,AP385="342A",AP385="342B"),PorcenRet(AP385,AT385,AU385),INDEX(PORCENTAJEBUSCAR,MATCH(AP385,CódigoRET,0),4)*1),"")</f>
        <v/>
      </c>
      <c r="AS385" s="149">
        <f t="shared" si="55"/>
        <v>0</v>
      </c>
      <c r="AT385" s="148"/>
      <c r="AU385" s="149"/>
      <c r="AV385" s="191"/>
      <c r="AW385" s="183"/>
      <c r="AX385" s="162"/>
      <c r="AY385" s="150"/>
      <c r="AZ385" s="150"/>
      <c r="BA385" s="139"/>
      <c r="BB385" s="139"/>
      <c r="BC385" s="530"/>
      <c r="BD385" s="151"/>
      <c r="BE385" s="147"/>
      <c r="BF385" s="196">
        <f t="shared" si="59"/>
        <v>0</v>
      </c>
      <c r="BG385" s="149">
        <f t="shared" si="60"/>
        <v>0</v>
      </c>
      <c r="BH385" s="148"/>
      <c r="BI385" s="149"/>
      <c r="BJ385" s="123"/>
      <c r="BK385" s="123"/>
      <c r="BL385" s="123"/>
      <c r="BM385" s="122"/>
      <c r="BN385" s="152"/>
      <c r="BO385" s="201">
        <f t="shared" si="61"/>
        <v>0</v>
      </c>
      <c r="BP385" s="158"/>
      <c r="BQ385" s="159"/>
      <c r="BR385" s="196"/>
      <c r="BS385" s="149"/>
      <c r="BT385" s="148"/>
      <c r="BU385" s="149"/>
      <c r="BV385" s="160"/>
      <c r="BW385" s="161"/>
      <c r="BX385" s="196"/>
      <c r="BY385" s="149"/>
      <c r="BZ385" s="148"/>
      <c r="CA385" s="149"/>
      <c r="CB385" s="149"/>
      <c r="CC385" s="149"/>
      <c r="CD385" s="149"/>
    </row>
    <row r="386" spans="1:82" ht="18.5" x14ac:dyDescent="0.45">
      <c r="A386" s="145"/>
      <c r="B386" s="162"/>
      <c r="C386" s="122"/>
      <c r="D386" s="96" t="str">
        <f t="shared" si="56"/>
        <v/>
      </c>
      <c r="E386" s="506"/>
      <c r="F386" s="146"/>
      <c r="G386" s="146"/>
      <c r="H386" s="130"/>
      <c r="I386" s="296"/>
      <c r="J386" s="181"/>
      <c r="K386" s="217"/>
      <c r="L386" s="529"/>
      <c r="M386" s="529"/>
      <c r="N386" s="139"/>
      <c r="O386" s="308"/>
      <c r="P386" s="308"/>
      <c r="Q386" s="308"/>
      <c r="R386" s="308"/>
      <c r="S386" s="308"/>
      <c r="T386" s="308">
        <f t="shared" ref="T386:T392" si="62">+Q386*0.12</f>
        <v>0</v>
      </c>
      <c r="U386" s="308">
        <f t="shared" si="57"/>
        <v>0</v>
      </c>
      <c r="V386" s="308"/>
      <c r="W386" s="308"/>
      <c r="X386" s="308"/>
      <c r="Y386" s="308"/>
      <c r="Z386" s="308"/>
      <c r="AA386" s="308"/>
      <c r="AB386" s="308"/>
      <c r="AC386" s="200"/>
      <c r="AD386" s="139"/>
      <c r="AE386" s="162"/>
      <c r="AF386" s="139"/>
      <c r="AG386" s="162"/>
      <c r="AH386" s="122"/>
      <c r="AI386" s="122"/>
      <c r="AJ386" s="122"/>
      <c r="AK386" s="122"/>
      <c r="AL386" s="164">
        <f t="shared" si="58"/>
        <v>0</v>
      </c>
      <c r="AM386" s="122"/>
      <c r="AN386" s="122"/>
      <c r="AO386" s="147"/>
      <c r="AP386" s="158"/>
      <c r="AQ386" s="310"/>
      <c r="AR386" s="196" t="str">
        <f>IFERROR(IF(OR(AP386=338,AP386=340,AP386=341,AP386=342,AP386="342A",AP386="342B"),PorcenRet(AP386,AT386,AU386),INDEX(PORCENTAJEBUSCAR,MATCH(AP386,CódigoRET,0),4)*1),"")</f>
        <v/>
      </c>
      <c r="AS386" s="149">
        <f t="shared" si="55"/>
        <v>0</v>
      </c>
      <c r="AT386" s="148"/>
      <c r="AU386" s="149"/>
      <c r="AV386" s="191"/>
      <c r="AW386" s="183"/>
      <c r="AX386" s="162"/>
      <c r="AY386" s="150"/>
      <c r="AZ386" s="150"/>
      <c r="BA386" s="139"/>
      <c r="BB386" s="139"/>
      <c r="BC386" s="530"/>
      <c r="BD386" s="151"/>
      <c r="BE386" s="147"/>
      <c r="BF386" s="196">
        <f t="shared" si="59"/>
        <v>0</v>
      </c>
      <c r="BG386" s="149">
        <f t="shared" si="60"/>
        <v>0</v>
      </c>
      <c r="BH386" s="148"/>
      <c r="BI386" s="149"/>
      <c r="BJ386" s="123"/>
      <c r="BK386" s="123"/>
      <c r="BL386" s="123"/>
      <c r="BM386" s="122"/>
      <c r="BN386" s="152"/>
      <c r="BO386" s="201">
        <f t="shared" si="61"/>
        <v>0</v>
      </c>
      <c r="BP386" s="158"/>
      <c r="BQ386" s="159"/>
      <c r="BR386" s="196"/>
      <c r="BS386" s="149"/>
      <c r="BT386" s="148"/>
      <c r="BU386" s="149"/>
      <c r="BV386" s="160"/>
      <c r="BW386" s="161"/>
      <c r="BX386" s="196"/>
      <c r="BY386" s="149"/>
      <c r="BZ386" s="148"/>
      <c r="CA386" s="149"/>
      <c r="CB386" s="149"/>
      <c r="CC386" s="149"/>
      <c r="CD386" s="149"/>
    </row>
    <row r="387" spans="1:82" ht="18.5" x14ac:dyDescent="0.45">
      <c r="A387" s="145"/>
      <c r="B387" s="162"/>
      <c r="C387" s="122"/>
      <c r="D387" s="96" t="str">
        <f t="shared" si="56"/>
        <v/>
      </c>
      <c r="E387" s="506"/>
      <c r="F387" s="146"/>
      <c r="G387" s="146"/>
      <c r="H387" s="130"/>
      <c r="I387" s="296"/>
      <c r="J387" s="181"/>
      <c r="K387" s="217"/>
      <c r="L387" s="529"/>
      <c r="M387" s="529"/>
      <c r="N387" s="139"/>
      <c r="O387" s="308"/>
      <c r="P387" s="308"/>
      <c r="Q387" s="308"/>
      <c r="R387" s="308"/>
      <c r="S387" s="308"/>
      <c r="T387" s="308">
        <f t="shared" si="62"/>
        <v>0</v>
      </c>
      <c r="U387" s="308">
        <f t="shared" si="57"/>
        <v>0</v>
      </c>
      <c r="V387" s="308"/>
      <c r="W387" s="308"/>
      <c r="X387" s="308"/>
      <c r="Y387" s="308"/>
      <c r="Z387" s="308"/>
      <c r="AA387" s="308"/>
      <c r="AB387" s="308"/>
      <c r="AC387" s="200"/>
      <c r="AD387" s="139"/>
      <c r="AE387" s="162"/>
      <c r="AF387" s="139"/>
      <c r="AG387" s="162"/>
      <c r="AH387" s="122"/>
      <c r="AI387" s="122"/>
      <c r="AJ387" s="122"/>
      <c r="AK387" s="122"/>
      <c r="AL387" s="164">
        <f t="shared" si="58"/>
        <v>0</v>
      </c>
      <c r="AM387" s="122"/>
      <c r="AN387" s="122"/>
      <c r="AO387" s="147"/>
      <c r="AP387" s="158"/>
      <c r="AQ387" s="310"/>
      <c r="AR387" s="196" t="str">
        <f>IFERROR(IF(OR(AP387=338,AP387=340,AP387=341,AP387=342,AP387="342A",AP387="342B"),PorcenRet(AP387,AT387,AU387),INDEX(PORCENTAJEBUSCAR,MATCH(AP387,CódigoRET,0),4)*1),"")</f>
        <v/>
      </c>
      <c r="AS387" s="149">
        <f t="shared" ref="AS387:AS392" si="63">IF(AP387="",0,AQ387*(ROUND(AR387,2)/100))</f>
        <v>0</v>
      </c>
      <c r="AT387" s="148"/>
      <c r="AU387" s="149"/>
      <c r="AV387" s="191"/>
      <c r="AW387" s="183"/>
      <c r="AX387" s="162"/>
      <c r="AY387" s="150"/>
      <c r="AZ387" s="150"/>
      <c r="BA387" s="139"/>
      <c r="BB387" s="139"/>
      <c r="BC387" s="530"/>
      <c r="BD387" s="151"/>
      <c r="BE387" s="147"/>
      <c r="BF387" s="196">
        <f t="shared" si="59"/>
        <v>0</v>
      </c>
      <c r="BG387" s="149">
        <f t="shared" si="60"/>
        <v>0</v>
      </c>
      <c r="BH387" s="148"/>
      <c r="BI387" s="149"/>
      <c r="BJ387" s="123"/>
      <c r="BK387" s="123"/>
      <c r="BL387" s="123"/>
      <c r="BM387" s="122"/>
      <c r="BN387" s="152"/>
      <c r="BO387" s="201">
        <f t="shared" si="61"/>
        <v>0</v>
      </c>
      <c r="BP387" s="158"/>
      <c r="BQ387" s="159"/>
      <c r="BR387" s="196"/>
      <c r="BS387" s="149"/>
      <c r="BT387" s="148"/>
      <c r="BU387" s="149"/>
      <c r="BV387" s="160"/>
      <c r="BW387" s="161"/>
      <c r="BX387" s="196"/>
      <c r="BY387" s="149"/>
      <c r="BZ387" s="148"/>
      <c r="CA387" s="149"/>
      <c r="CB387" s="149"/>
      <c r="CC387" s="149"/>
      <c r="CD387" s="149"/>
    </row>
    <row r="388" spans="1:82" ht="18.5" x14ac:dyDescent="0.45">
      <c r="A388" s="145"/>
      <c r="B388" s="162"/>
      <c r="C388" s="122"/>
      <c r="D388" s="96" t="str">
        <f t="shared" si="56"/>
        <v/>
      </c>
      <c r="E388" s="506"/>
      <c r="F388" s="146"/>
      <c r="G388" s="146"/>
      <c r="H388" s="130"/>
      <c r="I388" s="296"/>
      <c r="J388" s="181"/>
      <c r="K388" s="217"/>
      <c r="L388" s="529"/>
      <c r="M388" s="529"/>
      <c r="N388" s="139"/>
      <c r="O388" s="308"/>
      <c r="P388" s="308"/>
      <c r="Q388" s="308"/>
      <c r="R388" s="308"/>
      <c r="S388" s="308"/>
      <c r="T388" s="308">
        <f t="shared" si="62"/>
        <v>0</v>
      </c>
      <c r="U388" s="308">
        <f t="shared" si="57"/>
        <v>0</v>
      </c>
      <c r="V388" s="308"/>
      <c r="W388" s="308"/>
      <c r="X388" s="308"/>
      <c r="Y388" s="308"/>
      <c r="Z388" s="308"/>
      <c r="AA388" s="308"/>
      <c r="AB388" s="308"/>
      <c r="AC388" s="200"/>
      <c r="AD388" s="139"/>
      <c r="AE388" s="162"/>
      <c r="AF388" s="139"/>
      <c r="AG388" s="162"/>
      <c r="AH388" s="122"/>
      <c r="AI388" s="122"/>
      <c r="AJ388" s="122"/>
      <c r="AK388" s="122"/>
      <c r="AL388" s="164">
        <f t="shared" si="58"/>
        <v>0</v>
      </c>
      <c r="AM388" s="122"/>
      <c r="AN388" s="122"/>
      <c r="AO388" s="147"/>
      <c r="AP388" s="158"/>
      <c r="AQ388" s="310"/>
      <c r="AR388" s="196" t="str">
        <f>IFERROR(IF(OR(AP388=338,AP388=340,AP388=341,AP388=342,AP388="342A",AP388="342B"),PorcenRet(AP388,AT388,AU388),INDEX(PORCENTAJEBUSCAR,MATCH(AP388,CódigoRET,0),4)*1),"")</f>
        <v/>
      </c>
      <c r="AS388" s="149">
        <f t="shared" si="63"/>
        <v>0</v>
      </c>
      <c r="AT388" s="148"/>
      <c r="AU388" s="149"/>
      <c r="AV388" s="191"/>
      <c r="AW388" s="183"/>
      <c r="AX388" s="162"/>
      <c r="AY388" s="150"/>
      <c r="AZ388" s="150"/>
      <c r="BA388" s="139"/>
      <c r="BB388" s="139"/>
      <c r="BC388" s="530"/>
      <c r="BD388" s="151"/>
      <c r="BE388" s="147"/>
      <c r="BF388" s="196">
        <f t="shared" si="59"/>
        <v>0</v>
      </c>
      <c r="BG388" s="149">
        <f t="shared" si="60"/>
        <v>0</v>
      </c>
      <c r="BH388" s="148"/>
      <c r="BI388" s="149"/>
      <c r="BJ388" s="123"/>
      <c r="BK388" s="123"/>
      <c r="BL388" s="123"/>
      <c r="BM388" s="122"/>
      <c r="BN388" s="152"/>
      <c r="BO388" s="201">
        <f t="shared" si="61"/>
        <v>0</v>
      </c>
      <c r="BP388" s="158"/>
      <c r="BQ388" s="159"/>
      <c r="BR388" s="196"/>
      <c r="BS388" s="149"/>
      <c r="BT388" s="148"/>
      <c r="BU388" s="149"/>
      <c r="BV388" s="160"/>
      <c r="BW388" s="161"/>
      <c r="BX388" s="196"/>
      <c r="BY388" s="149"/>
      <c r="BZ388" s="148"/>
      <c r="CA388" s="149"/>
      <c r="CB388" s="149"/>
      <c r="CC388" s="149"/>
      <c r="CD388" s="149"/>
    </row>
    <row r="389" spans="1:82" ht="18.5" x14ac:dyDescent="0.45">
      <c r="A389" s="145"/>
      <c r="B389" s="162"/>
      <c r="C389" s="122"/>
      <c r="D389" s="96" t="str">
        <f t="shared" si="56"/>
        <v/>
      </c>
      <c r="E389" s="506"/>
      <c r="F389" s="146"/>
      <c r="G389" s="146"/>
      <c r="H389" s="130"/>
      <c r="I389" s="296"/>
      <c r="J389" s="181"/>
      <c r="K389" s="217"/>
      <c r="L389" s="529"/>
      <c r="M389" s="529"/>
      <c r="N389" s="139"/>
      <c r="O389" s="308"/>
      <c r="P389" s="308"/>
      <c r="Q389" s="308"/>
      <c r="R389" s="308"/>
      <c r="S389" s="308"/>
      <c r="T389" s="308">
        <f t="shared" si="62"/>
        <v>0</v>
      </c>
      <c r="U389" s="308">
        <f t="shared" si="57"/>
        <v>0</v>
      </c>
      <c r="V389" s="308"/>
      <c r="W389" s="308"/>
      <c r="X389" s="308"/>
      <c r="Y389" s="308"/>
      <c r="Z389" s="308"/>
      <c r="AA389" s="308"/>
      <c r="AB389" s="308"/>
      <c r="AC389" s="200"/>
      <c r="AD389" s="139"/>
      <c r="AE389" s="162"/>
      <c r="AF389" s="139"/>
      <c r="AG389" s="162"/>
      <c r="AH389" s="122"/>
      <c r="AI389" s="122"/>
      <c r="AJ389" s="122"/>
      <c r="AK389" s="122"/>
      <c r="AL389" s="164">
        <f t="shared" si="58"/>
        <v>0</v>
      </c>
      <c r="AM389" s="122"/>
      <c r="AN389" s="122"/>
      <c r="AO389" s="147"/>
      <c r="AP389" s="158"/>
      <c r="AQ389" s="310"/>
      <c r="AR389" s="196" t="str">
        <f>IFERROR(IF(OR(AP389=338,AP389=340,AP389=341,AP389=342,AP389="342A",AP389="342B"),PorcenRet(AP389,AT389,AU389),INDEX(PORCENTAJEBUSCAR,MATCH(AP389,CódigoRET,0),4)*1),"")</f>
        <v/>
      </c>
      <c r="AS389" s="149">
        <f t="shared" si="63"/>
        <v>0</v>
      </c>
      <c r="AT389" s="148"/>
      <c r="AU389" s="149"/>
      <c r="AV389" s="191"/>
      <c r="AW389" s="183"/>
      <c r="AX389" s="162"/>
      <c r="AY389" s="150"/>
      <c r="AZ389" s="150"/>
      <c r="BA389" s="139"/>
      <c r="BB389" s="139"/>
      <c r="BC389" s="530"/>
      <c r="BD389" s="151"/>
      <c r="BE389" s="147"/>
      <c r="BF389" s="196">
        <f t="shared" si="59"/>
        <v>0</v>
      </c>
      <c r="BG389" s="149">
        <f t="shared" si="60"/>
        <v>0</v>
      </c>
      <c r="BH389" s="148"/>
      <c r="BI389" s="149"/>
      <c r="BJ389" s="123"/>
      <c r="BK389" s="123"/>
      <c r="BL389" s="123"/>
      <c r="BM389" s="122"/>
      <c r="BN389" s="152"/>
      <c r="BO389" s="201">
        <f t="shared" si="61"/>
        <v>0</v>
      </c>
      <c r="BP389" s="158"/>
      <c r="BQ389" s="159"/>
      <c r="BR389" s="196"/>
      <c r="BS389" s="149"/>
      <c r="BT389" s="148"/>
      <c r="BU389" s="149"/>
      <c r="BV389" s="160"/>
      <c r="BW389" s="161"/>
      <c r="BX389" s="196"/>
      <c r="BY389" s="149"/>
      <c r="BZ389" s="148"/>
      <c r="CA389" s="149"/>
      <c r="CB389" s="149"/>
      <c r="CC389" s="149"/>
      <c r="CD389" s="149"/>
    </row>
    <row r="390" spans="1:82" ht="18.5" x14ac:dyDescent="0.45">
      <c r="A390" s="145"/>
      <c r="B390" s="162"/>
      <c r="C390" s="122"/>
      <c r="D390" s="96" t="str">
        <f t="shared" si="56"/>
        <v/>
      </c>
      <c r="E390" s="506"/>
      <c r="F390" s="146"/>
      <c r="G390" s="146"/>
      <c r="H390" s="130"/>
      <c r="I390" s="296"/>
      <c r="J390" s="181"/>
      <c r="K390" s="217"/>
      <c r="L390" s="529"/>
      <c r="M390" s="529"/>
      <c r="N390" s="139"/>
      <c r="O390" s="308"/>
      <c r="P390" s="308"/>
      <c r="Q390" s="308"/>
      <c r="R390" s="308"/>
      <c r="S390" s="308"/>
      <c r="T390" s="308">
        <f t="shared" si="62"/>
        <v>0</v>
      </c>
      <c r="U390" s="308">
        <f t="shared" si="57"/>
        <v>0</v>
      </c>
      <c r="V390" s="308"/>
      <c r="W390" s="308"/>
      <c r="X390" s="308"/>
      <c r="Y390" s="308"/>
      <c r="Z390" s="308"/>
      <c r="AA390" s="308"/>
      <c r="AB390" s="308"/>
      <c r="AC390" s="200"/>
      <c r="AD390" s="139"/>
      <c r="AE390" s="162"/>
      <c r="AF390" s="139"/>
      <c r="AG390" s="162"/>
      <c r="AH390" s="122"/>
      <c r="AI390" s="122"/>
      <c r="AJ390" s="122"/>
      <c r="AK390" s="122"/>
      <c r="AL390" s="164">
        <f t="shared" si="58"/>
        <v>0</v>
      </c>
      <c r="AM390" s="122"/>
      <c r="AN390" s="122"/>
      <c r="AO390" s="147"/>
      <c r="AP390" s="158"/>
      <c r="AQ390" s="310"/>
      <c r="AR390" s="196" t="str">
        <f>IFERROR(IF(OR(AP390=338,AP390=340,AP390=341,AP390=342,AP390="342A",AP390="342B"),PorcenRet(AP390,AT390,AU390),INDEX(PORCENTAJEBUSCAR,MATCH(AP390,CódigoRET,0),4)*1),"")</f>
        <v/>
      </c>
      <c r="AS390" s="149">
        <f t="shared" si="63"/>
        <v>0</v>
      </c>
      <c r="AT390" s="148"/>
      <c r="AU390" s="149"/>
      <c r="AV390" s="191"/>
      <c r="AW390" s="183"/>
      <c r="AX390" s="162"/>
      <c r="AY390" s="150"/>
      <c r="AZ390" s="150"/>
      <c r="BA390" s="139"/>
      <c r="BB390" s="139"/>
      <c r="BC390" s="530"/>
      <c r="BD390" s="151"/>
      <c r="BE390" s="147"/>
      <c r="BF390" s="196">
        <f t="shared" si="59"/>
        <v>0</v>
      </c>
      <c r="BG390" s="149">
        <f t="shared" si="60"/>
        <v>0</v>
      </c>
      <c r="BH390" s="148"/>
      <c r="BI390" s="149"/>
      <c r="BJ390" s="123"/>
      <c r="BK390" s="123"/>
      <c r="BL390" s="123"/>
      <c r="BM390" s="122"/>
      <c r="BN390" s="152"/>
      <c r="BO390" s="201">
        <f t="shared" si="61"/>
        <v>0</v>
      </c>
      <c r="BP390" s="158"/>
      <c r="BQ390" s="159"/>
      <c r="BR390" s="196"/>
      <c r="BS390" s="149"/>
      <c r="BT390" s="148"/>
      <c r="BU390" s="149"/>
      <c r="BV390" s="160"/>
      <c r="BW390" s="161"/>
      <c r="BX390" s="196"/>
      <c r="BY390" s="149"/>
      <c r="BZ390" s="148"/>
      <c r="CA390" s="149"/>
      <c r="CB390" s="149"/>
      <c r="CC390" s="149"/>
      <c r="CD390" s="149"/>
    </row>
    <row r="391" spans="1:82" ht="18.5" x14ac:dyDescent="0.45">
      <c r="A391" s="145"/>
      <c r="B391" s="162"/>
      <c r="C391" s="122"/>
      <c r="D391" s="96" t="str">
        <f t="shared" si="56"/>
        <v/>
      </c>
      <c r="E391" s="506"/>
      <c r="F391" s="146"/>
      <c r="G391" s="146"/>
      <c r="H391" s="130"/>
      <c r="I391" s="296"/>
      <c r="J391" s="181"/>
      <c r="K391" s="217"/>
      <c r="L391" s="529"/>
      <c r="M391" s="529"/>
      <c r="N391" s="139"/>
      <c r="O391" s="308"/>
      <c r="P391" s="308"/>
      <c r="Q391" s="308"/>
      <c r="R391" s="308"/>
      <c r="S391" s="308"/>
      <c r="T391" s="308">
        <f t="shared" si="62"/>
        <v>0</v>
      </c>
      <c r="U391" s="308">
        <f t="shared" si="57"/>
        <v>0</v>
      </c>
      <c r="V391" s="308"/>
      <c r="W391" s="308"/>
      <c r="X391" s="308"/>
      <c r="Y391" s="308"/>
      <c r="Z391" s="308"/>
      <c r="AA391" s="308"/>
      <c r="AB391" s="308"/>
      <c r="AC391" s="200"/>
      <c r="AD391" s="139"/>
      <c r="AE391" s="162"/>
      <c r="AF391" s="139"/>
      <c r="AG391" s="162"/>
      <c r="AH391" s="122"/>
      <c r="AI391" s="122"/>
      <c r="AJ391" s="122"/>
      <c r="AK391" s="122"/>
      <c r="AL391" s="164">
        <f t="shared" si="58"/>
        <v>0</v>
      </c>
      <c r="AM391" s="122"/>
      <c r="AN391" s="122"/>
      <c r="AO391" s="147"/>
      <c r="AP391" s="158"/>
      <c r="AQ391" s="310"/>
      <c r="AR391" s="196" t="str">
        <f>IFERROR(IF(OR(AP391=338,AP391=340,AP391=341,AP391=342,AP391="342A",AP391="342B"),PorcenRet(AP391,AT391,AU391),INDEX(PORCENTAJEBUSCAR,MATCH(AP391,CódigoRET,0),4)*1),"")</f>
        <v/>
      </c>
      <c r="AS391" s="149">
        <f t="shared" si="63"/>
        <v>0</v>
      </c>
      <c r="AT391" s="148"/>
      <c r="AU391" s="149"/>
      <c r="AV391" s="191"/>
      <c r="AW391" s="183"/>
      <c r="AX391" s="162"/>
      <c r="AY391" s="150"/>
      <c r="AZ391" s="150"/>
      <c r="BA391" s="139"/>
      <c r="BB391" s="139"/>
      <c r="BC391" s="530"/>
      <c r="BD391" s="151"/>
      <c r="BE391" s="147"/>
      <c r="BF391" s="196">
        <f t="shared" si="59"/>
        <v>0</v>
      </c>
      <c r="BG391" s="149">
        <f t="shared" si="60"/>
        <v>0</v>
      </c>
      <c r="BH391" s="148"/>
      <c r="BI391" s="149"/>
      <c r="BJ391" s="123"/>
      <c r="BK391" s="123"/>
      <c r="BL391" s="123"/>
      <c r="BM391" s="122"/>
      <c r="BN391" s="152"/>
      <c r="BO391" s="201">
        <f t="shared" si="61"/>
        <v>0</v>
      </c>
      <c r="BP391" s="158"/>
      <c r="BQ391" s="159"/>
      <c r="BR391" s="196"/>
      <c r="BS391" s="149"/>
      <c r="BT391" s="148"/>
      <c r="BU391" s="149"/>
      <c r="BV391" s="160"/>
      <c r="BW391" s="161"/>
      <c r="BX391" s="196"/>
      <c r="BY391" s="149"/>
      <c r="BZ391" s="148"/>
      <c r="CA391" s="149"/>
      <c r="CB391" s="149"/>
      <c r="CC391" s="149"/>
      <c r="CD391" s="149"/>
    </row>
    <row r="392" spans="1:82" ht="18.5" x14ac:dyDescent="0.45">
      <c r="A392" s="145"/>
      <c r="B392" s="162"/>
      <c r="C392" s="122"/>
      <c r="D392" s="96" t="str">
        <f t="shared" si="56"/>
        <v/>
      </c>
      <c r="E392" s="506"/>
      <c r="F392" s="146"/>
      <c r="G392" s="146"/>
      <c r="H392" s="130"/>
      <c r="I392" s="296"/>
      <c r="J392" s="181"/>
      <c r="K392" s="217"/>
      <c r="L392" s="529"/>
      <c r="M392" s="529"/>
      <c r="N392" s="139"/>
      <c r="O392" s="308"/>
      <c r="P392" s="308"/>
      <c r="Q392" s="308"/>
      <c r="R392" s="308"/>
      <c r="S392" s="308"/>
      <c r="T392" s="308">
        <f t="shared" si="62"/>
        <v>0</v>
      </c>
      <c r="U392" s="308">
        <f t="shared" si="57"/>
        <v>0</v>
      </c>
      <c r="V392" s="308"/>
      <c r="W392" s="308"/>
      <c r="X392" s="308"/>
      <c r="Y392" s="308"/>
      <c r="Z392" s="308"/>
      <c r="AA392" s="308"/>
      <c r="AB392" s="308"/>
      <c r="AC392" s="200"/>
      <c r="AD392" s="139"/>
      <c r="AE392" s="162"/>
      <c r="AF392" s="139"/>
      <c r="AG392" s="162"/>
      <c r="AH392" s="122"/>
      <c r="AI392" s="122"/>
      <c r="AJ392" s="122"/>
      <c r="AK392" s="122"/>
      <c r="AL392" s="164">
        <f t="shared" si="58"/>
        <v>0</v>
      </c>
      <c r="AM392" s="122"/>
      <c r="AN392" s="122"/>
      <c r="AO392" s="147"/>
      <c r="AP392" s="158"/>
      <c r="AQ392" s="310"/>
      <c r="AR392" s="196" t="str">
        <f>IFERROR(IF(OR(AP392=338,AP392=340,AP392=341,AP392=342,AP392="342A",AP392="342B"),PorcenRet(AP392,AT392,AU392),INDEX(PORCENTAJEBUSCAR,MATCH(AP392,CódigoRET,0),4)*1),"")</f>
        <v/>
      </c>
      <c r="AS392" s="149">
        <f t="shared" si="63"/>
        <v>0</v>
      </c>
      <c r="AT392" s="148"/>
      <c r="AU392" s="149"/>
      <c r="AV392" s="191"/>
      <c r="AW392" s="183"/>
      <c r="AX392" s="162"/>
      <c r="AY392" s="150"/>
      <c r="AZ392" s="150"/>
      <c r="BA392" s="139"/>
      <c r="BB392" s="139"/>
      <c r="BC392" s="530"/>
      <c r="BD392" s="151"/>
      <c r="BE392" s="147"/>
      <c r="BF392" s="196">
        <f t="shared" si="59"/>
        <v>0</v>
      </c>
      <c r="BG392" s="149">
        <f t="shared" si="60"/>
        <v>0</v>
      </c>
      <c r="BH392" s="148"/>
      <c r="BI392" s="149"/>
      <c r="BJ392" s="123"/>
      <c r="BK392" s="123"/>
      <c r="BL392" s="123"/>
      <c r="BM392" s="122"/>
      <c r="BN392" s="152"/>
      <c r="BO392" s="201">
        <f t="shared" si="61"/>
        <v>0</v>
      </c>
      <c r="BP392" s="158"/>
      <c r="BQ392" s="159"/>
      <c r="BR392" s="196"/>
      <c r="BS392" s="149"/>
      <c r="BT392" s="148"/>
      <c r="BU392" s="149"/>
      <c r="BV392" s="160"/>
      <c r="BW392" s="161"/>
      <c r="BX392" s="196"/>
      <c r="BY392" s="149"/>
      <c r="BZ392" s="148"/>
      <c r="CA392" s="149"/>
      <c r="CB392" s="149"/>
      <c r="CC392" s="149"/>
      <c r="CD392" s="149"/>
    </row>
    <row r="393" spans="1:82" x14ac:dyDescent="0.35">
      <c r="L393" s="533"/>
      <c r="M393" s="533"/>
      <c r="BC393" s="533"/>
    </row>
    <row r="394" spans="1:82" x14ac:dyDescent="0.35">
      <c r="L394" s="533"/>
      <c r="M394" s="533"/>
      <c r="BC394" s="533"/>
    </row>
    <row r="395" spans="1:82" x14ac:dyDescent="0.35">
      <c r="L395" s="533"/>
      <c r="M395" s="533"/>
      <c r="BC395" s="533"/>
    </row>
    <row r="396" spans="1:82" x14ac:dyDescent="0.35">
      <c r="L396" s="533"/>
      <c r="M396" s="533"/>
      <c r="BC396" s="533"/>
    </row>
    <row r="397" spans="1:82" x14ac:dyDescent="0.35">
      <c r="L397" s="533"/>
      <c r="M397" s="533"/>
      <c r="BC397" s="533"/>
    </row>
    <row r="398" spans="1:82" x14ac:dyDescent="0.35">
      <c r="L398" s="533"/>
      <c r="M398" s="533"/>
      <c r="BC398" s="533"/>
    </row>
    <row r="399" spans="1:82" x14ac:dyDescent="0.35">
      <c r="L399" s="533"/>
      <c r="M399" s="533"/>
      <c r="BC399" s="533"/>
    </row>
    <row r="400" spans="1:82" x14ac:dyDescent="0.35">
      <c r="L400" s="533"/>
      <c r="M400" s="533"/>
      <c r="BC400" s="533"/>
    </row>
    <row r="401" spans="12:55" x14ac:dyDescent="0.35">
      <c r="L401" s="533"/>
      <c r="M401" s="533"/>
      <c r="BC401" s="533"/>
    </row>
    <row r="402" spans="12:55" x14ac:dyDescent="0.35">
      <c r="L402" s="533"/>
      <c r="M402" s="533"/>
      <c r="BC402" s="533"/>
    </row>
    <row r="403" spans="12:55" x14ac:dyDescent="0.35">
      <c r="L403" s="533"/>
      <c r="M403" s="533"/>
      <c r="BC403" s="533"/>
    </row>
    <row r="404" spans="12:55" x14ac:dyDescent="0.35">
      <c r="L404" s="533"/>
      <c r="M404" s="533"/>
      <c r="BC404" s="533"/>
    </row>
    <row r="405" spans="12:55" x14ac:dyDescent="0.35">
      <c r="L405" s="533"/>
      <c r="M405" s="533"/>
      <c r="BC405" s="533"/>
    </row>
    <row r="406" spans="12:55" x14ac:dyDescent="0.35">
      <c r="L406" s="533"/>
      <c r="M406" s="533"/>
      <c r="BC406" s="533"/>
    </row>
    <row r="407" spans="12:55" x14ac:dyDescent="0.35">
      <c r="L407" s="533"/>
      <c r="M407" s="533"/>
      <c r="BC407" s="533"/>
    </row>
    <row r="408" spans="12:55" x14ac:dyDescent="0.35">
      <c r="L408" s="533"/>
      <c r="M408" s="533"/>
      <c r="BC408" s="533"/>
    </row>
    <row r="409" spans="12:55" x14ac:dyDescent="0.35">
      <c r="L409" s="533"/>
      <c r="M409" s="533"/>
      <c r="BC409" s="533"/>
    </row>
    <row r="410" spans="12:55" x14ac:dyDescent="0.35">
      <c r="L410" s="533"/>
      <c r="M410" s="533"/>
      <c r="BC410" s="533"/>
    </row>
    <row r="411" spans="12:55" x14ac:dyDescent="0.35">
      <c r="L411" s="533"/>
      <c r="M411" s="533"/>
      <c r="BC411" s="533"/>
    </row>
    <row r="412" spans="12:55" x14ac:dyDescent="0.35">
      <c r="L412" s="533"/>
      <c r="M412" s="533"/>
      <c r="BC412" s="533"/>
    </row>
    <row r="413" spans="12:55" x14ac:dyDescent="0.35">
      <c r="L413" s="533"/>
      <c r="M413" s="533"/>
      <c r="BC413" s="533"/>
    </row>
    <row r="414" spans="12:55" x14ac:dyDescent="0.35">
      <c r="L414" s="533"/>
      <c r="M414" s="533"/>
      <c r="BC414" s="533"/>
    </row>
    <row r="415" spans="12:55" x14ac:dyDescent="0.35">
      <c r="L415" s="533"/>
      <c r="M415" s="533"/>
      <c r="BC415" s="533"/>
    </row>
    <row r="416" spans="12:55" x14ac:dyDescent="0.35">
      <c r="L416" s="533"/>
      <c r="M416" s="533"/>
      <c r="BC416" s="533"/>
    </row>
    <row r="417" spans="12:55" x14ac:dyDescent="0.35">
      <c r="L417" s="533"/>
      <c r="M417" s="533"/>
      <c r="BC417" s="533"/>
    </row>
    <row r="418" spans="12:55" x14ac:dyDescent="0.35">
      <c r="L418" s="533"/>
      <c r="M418" s="533"/>
      <c r="BC418" s="533"/>
    </row>
    <row r="419" spans="12:55" x14ac:dyDescent="0.35">
      <c r="L419" s="533"/>
      <c r="M419" s="533"/>
      <c r="BC419" s="533"/>
    </row>
    <row r="420" spans="12:55" x14ac:dyDescent="0.35">
      <c r="L420" s="533"/>
      <c r="M420" s="533"/>
      <c r="BC420" s="533"/>
    </row>
    <row r="421" spans="12:55" x14ac:dyDescent="0.35">
      <c r="L421" s="533"/>
      <c r="M421" s="533"/>
      <c r="BC421" s="533"/>
    </row>
    <row r="422" spans="12:55" x14ac:dyDescent="0.35">
      <c r="L422" s="533"/>
      <c r="M422" s="533"/>
      <c r="BC422" s="533"/>
    </row>
    <row r="423" spans="12:55" x14ac:dyDescent="0.35">
      <c r="L423" s="533"/>
      <c r="M423" s="533"/>
      <c r="BC423" s="533"/>
    </row>
    <row r="424" spans="12:55" x14ac:dyDescent="0.35">
      <c r="L424" s="533"/>
      <c r="M424" s="533"/>
      <c r="BC424" s="533"/>
    </row>
    <row r="425" spans="12:55" x14ac:dyDescent="0.35">
      <c r="L425" s="533"/>
      <c r="M425" s="533"/>
      <c r="BC425" s="533"/>
    </row>
    <row r="426" spans="12:55" x14ac:dyDescent="0.35">
      <c r="L426" s="533"/>
      <c r="M426" s="533"/>
      <c r="BC426" s="533"/>
    </row>
    <row r="427" spans="12:55" x14ac:dyDescent="0.35">
      <c r="L427" s="533"/>
      <c r="M427" s="533"/>
      <c r="BC427" s="533"/>
    </row>
    <row r="428" spans="12:55" x14ac:dyDescent="0.35">
      <c r="L428" s="533"/>
      <c r="M428" s="533"/>
      <c r="BC428" s="533"/>
    </row>
    <row r="429" spans="12:55" x14ac:dyDescent="0.35">
      <c r="L429" s="533"/>
      <c r="M429" s="533"/>
      <c r="BC429" s="533"/>
    </row>
    <row r="430" spans="12:55" x14ac:dyDescent="0.35">
      <c r="L430" s="533"/>
      <c r="M430" s="533"/>
      <c r="BC430" s="533"/>
    </row>
    <row r="431" spans="12:55" x14ac:dyDescent="0.35">
      <c r="L431" s="533"/>
      <c r="M431" s="533"/>
      <c r="BC431" s="533"/>
    </row>
    <row r="432" spans="12:55" x14ac:dyDescent="0.35">
      <c r="L432" s="533"/>
      <c r="M432" s="533"/>
      <c r="BC432" s="533"/>
    </row>
    <row r="433" spans="12:55" x14ac:dyDescent="0.35">
      <c r="L433" s="533"/>
      <c r="M433" s="533"/>
      <c r="BC433" s="533"/>
    </row>
    <row r="434" spans="12:55" x14ac:dyDescent="0.35">
      <c r="L434" s="533"/>
      <c r="M434" s="533"/>
      <c r="BC434" s="533"/>
    </row>
    <row r="435" spans="12:55" x14ac:dyDescent="0.35">
      <c r="L435" s="533"/>
      <c r="M435" s="533"/>
      <c r="BC435" s="533"/>
    </row>
    <row r="436" spans="12:55" x14ac:dyDescent="0.35">
      <c r="L436" s="533"/>
      <c r="M436" s="533"/>
      <c r="BC436" s="533"/>
    </row>
    <row r="437" spans="12:55" x14ac:dyDescent="0.35">
      <c r="L437" s="533"/>
      <c r="M437" s="533"/>
      <c r="BC437" s="533"/>
    </row>
    <row r="438" spans="12:55" x14ac:dyDescent="0.35">
      <c r="L438" s="533"/>
      <c r="M438" s="533"/>
      <c r="BC438" s="533"/>
    </row>
    <row r="439" spans="12:55" x14ac:dyDescent="0.35">
      <c r="L439" s="533"/>
      <c r="M439" s="533"/>
      <c r="BC439" s="533"/>
    </row>
    <row r="440" spans="12:55" x14ac:dyDescent="0.35">
      <c r="L440" s="533"/>
      <c r="M440" s="533"/>
      <c r="BC440" s="533"/>
    </row>
    <row r="441" spans="12:55" x14ac:dyDescent="0.35">
      <c r="L441" s="533"/>
      <c r="M441" s="533"/>
      <c r="BC441" s="533"/>
    </row>
    <row r="442" spans="12:55" x14ac:dyDescent="0.35">
      <c r="L442" s="533"/>
      <c r="M442" s="533"/>
      <c r="BC442" s="533"/>
    </row>
    <row r="443" spans="12:55" x14ac:dyDescent="0.35">
      <c r="L443" s="533"/>
      <c r="M443" s="533"/>
      <c r="BC443" s="533"/>
    </row>
    <row r="444" spans="12:55" x14ac:dyDescent="0.35">
      <c r="L444" s="533"/>
      <c r="M444" s="533"/>
      <c r="BC444" s="533"/>
    </row>
    <row r="445" spans="12:55" x14ac:dyDescent="0.35">
      <c r="L445" s="533"/>
      <c r="M445" s="533"/>
      <c r="BC445" s="533"/>
    </row>
    <row r="446" spans="12:55" x14ac:dyDescent="0.35">
      <c r="L446" s="533"/>
      <c r="M446" s="533"/>
      <c r="BC446" s="533"/>
    </row>
    <row r="447" spans="12:55" x14ac:dyDescent="0.35">
      <c r="L447" s="533"/>
      <c r="M447" s="533"/>
      <c r="BC447" s="533"/>
    </row>
    <row r="448" spans="12:55" x14ac:dyDescent="0.35">
      <c r="L448" s="533"/>
      <c r="M448" s="533"/>
      <c r="BC448" s="533"/>
    </row>
    <row r="449" spans="12:55" x14ac:dyDescent="0.35">
      <c r="L449" s="533"/>
      <c r="M449" s="533"/>
      <c r="BC449" s="533"/>
    </row>
    <row r="450" spans="12:55" x14ac:dyDescent="0.35">
      <c r="L450" s="533"/>
      <c r="M450" s="533"/>
      <c r="BC450" s="533"/>
    </row>
    <row r="451" spans="12:55" x14ac:dyDescent="0.35">
      <c r="L451" s="533"/>
      <c r="M451" s="533"/>
      <c r="BC451" s="533"/>
    </row>
    <row r="452" spans="12:55" x14ac:dyDescent="0.35">
      <c r="L452" s="533"/>
      <c r="M452" s="533"/>
      <c r="BC452" s="533"/>
    </row>
    <row r="453" spans="12:55" x14ac:dyDescent="0.35">
      <c r="L453" s="533"/>
      <c r="M453" s="533"/>
      <c r="BC453" s="533"/>
    </row>
    <row r="454" spans="12:55" x14ac:dyDescent="0.35">
      <c r="L454" s="533"/>
      <c r="M454" s="533"/>
      <c r="BC454" s="533"/>
    </row>
    <row r="455" spans="12:55" x14ac:dyDescent="0.35">
      <c r="L455" s="533"/>
      <c r="M455" s="533"/>
      <c r="BC455" s="533"/>
    </row>
    <row r="456" spans="12:55" x14ac:dyDescent="0.35">
      <c r="L456" s="533"/>
      <c r="M456" s="533"/>
      <c r="BC456" s="533"/>
    </row>
    <row r="457" spans="12:55" x14ac:dyDescent="0.35">
      <c r="L457" s="533"/>
      <c r="M457" s="533"/>
      <c r="BC457" s="533"/>
    </row>
    <row r="458" spans="12:55" x14ac:dyDescent="0.35">
      <c r="L458" s="533"/>
      <c r="M458" s="533"/>
      <c r="BC458" s="533"/>
    </row>
    <row r="459" spans="12:55" x14ac:dyDescent="0.35">
      <c r="L459" s="533"/>
      <c r="M459" s="533"/>
      <c r="BC459" s="533"/>
    </row>
    <row r="460" spans="12:55" x14ac:dyDescent="0.35">
      <c r="L460" s="533"/>
      <c r="M460" s="533"/>
      <c r="BC460" s="533"/>
    </row>
    <row r="461" spans="12:55" x14ac:dyDescent="0.35">
      <c r="L461" s="533"/>
      <c r="M461" s="533"/>
      <c r="BC461" s="533"/>
    </row>
    <row r="462" spans="12:55" x14ac:dyDescent="0.35">
      <c r="L462" s="533"/>
      <c r="M462" s="533"/>
      <c r="BC462" s="533"/>
    </row>
    <row r="463" spans="12:55" x14ac:dyDescent="0.35">
      <c r="L463" s="533"/>
      <c r="M463" s="533"/>
      <c r="BC463" s="533"/>
    </row>
    <row r="464" spans="12:55" x14ac:dyDescent="0.35">
      <c r="L464" s="533"/>
      <c r="M464" s="533"/>
      <c r="BC464" s="533"/>
    </row>
    <row r="465" spans="12:55" x14ac:dyDescent="0.35">
      <c r="L465" s="533"/>
      <c r="M465" s="533"/>
      <c r="BC465" s="533"/>
    </row>
    <row r="466" spans="12:55" x14ac:dyDescent="0.35">
      <c r="L466" s="533"/>
      <c r="M466" s="533"/>
      <c r="BC466" s="533"/>
    </row>
    <row r="467" spans="12:55" x14ac:dyDescent="0.35">
      <c r="L467" s="533"/>
      <c r="M467" s="533"/>
      <c r="BC467" s="533"/>
    </row>
    <row r="468" spans="12:55" x14ac:dyDescent="0.35">
      <c r="L468" s="533"/>
      <c r="M468" s="533"/>
      <c r="BC468" s="533"/>
    </row>
    <row r="469" spans="12:55" x14ac:dyDescent="0.35">
      <c r="L469" s="533"/>
      <c r="M469" s="533"/>
      <c r="BC469" s="533"/>
    </row>
    <row r="470" spans="12:55" x14ac:dyDescent="0.35">
      <c r="L470" s="533"/>
      <c r="M470" s="533"/>
      <c r="BC470" s="533"/>
    </row>
    <row r="471" spans="12:55" x14ac:dyDescent="0.35">
      <c r="L471" s="533"/>
      <c r="M471" s="533"/>
      <c r="BC471" s="533"/>
    </row>
    <row r="472" spans="12:55" x14ac:dyDescent="0.35">
      <c r="L472" s="533"/>
      <c r="M472" s="533"/>
      <c r="BC472" s="533"/>
    </row>
    <row r="473" spans="12:55" x14ac:dyDescent="0.35">
      <c r="L473" s="533"/>
      <c r="M473" s="533"/>
      <c r="BC473" s="533"/>
    </row>
    <row r="474" spans="12:55" x14ac:dyDescent="0.35">
      <c r="L474" s="533"/>
      <c r="M474" s="533"/>
      <c r="BC474" s="533"/>
    </row>
    <row r="475" spans="12:55" x14ac:dyDescent="0.35">
      <c r="L475" s="533"/>
      <c r="M475" s="533"/>
      <c r="BC475" s="533"/>
    </row>
    <row r="476" spans="12:55" x14ac:dyDescent="0.35">
      <c r="L476" s="533"/>
      <c r="M476" s="533"/>
      <c r="BC476" s="533"/>
    </row>
    <row r="477" spans="12:55" x14ac:dyDescent="0.35">
      <c r="L477" s="533"/>
      <c r="M477" s="533"/>
      <c r="BC477" s="533"/>
    </row>
    <row r="478" spans="12:55" x14ac:dyDescent="0.35">
      <c r="L478" s="533"/>
      <c r="M478" s="533"/>
      <c r="BC478" s="533"/>
    </row>
    <row r="479" spans="12:55" x14ac:dyDescent="0.35">
      <c r="L479" s="533"/>
      <c r="M479" s="533"/>
      <c r="BC479" s="533"/>
    </row>
    <row r="480" spans="12:55" x14ac:dyDescent="0.35">
      <c r="L480" s="533"/>
      <c r="M480" s="533"/>
      <c r="BC480" s="533"/>
    </row>
    <row r="481" spans="12:55" x14ac:dyDescent="0.35">
      <c r="L481" s="533"/>
      <c r="M481" s="533"/>
      <c r="BC481" s="533"/>
    </row>
    <row r="482" spans="12:55" x14ac:dyDescent="0.35">
      <c r="L482" s="533"/>
      <c r="M482" s="533"/>
      <c r="BC482" s="533"/>
    </row>
    <row r="483" spans="12:55" x14ac:dyDescent="0.35">
      <c r="L483" s="533"/>
      <c r="M483" s="533"/>
      <c r="BC483" s="533"/>
    </row>
    <row r="484" spans="12:55" x14ac:dyDescent="0.35">
      <c r="L484" s="533"/>
      <c r="M484" s="533"/>
      <c r="BC484" s="533"/>
    </row>
    <row r="485" spans="12:55" x14ac:dyDescent="0.35">
      <c r="L485" s="533"/>
      <c r="M485" s="533"/>
      <c r="BC485" s="533"/>
    </row>
    <row r="486" spans="12:55" x14ac:dyDescent="0.35">
      <c r="L486" s="533"/>
      <c r="M486" s="533"/>
      <c r="BC486" s="533"/>
    </row>
    <row r="487" spans="12:55" x14ac:dyDescent="0.35">
      <c r="L487" s="533"/>
      <c r="M487" s="533"/>
      <c r="BC487" s="533"/>
    </row>
    <row r="488" spans="12:55" x14ac:dyDescent="0.35">
      <c r="L488" s="533"/>
      <c r="M488" s="533"/>
      <c r="BC488" s="533"/>
    </row>
    <row r="489" spans="12:55" x14ac:dyDescent="0.35">
      <c r="L489" s="533"/>
      <c r="M489" s="533"/>
      <c r="BC489" s="533"/>
    </row>
    <row r="490" spans="12:55" x14ac:dyDescent="0.35">
      <c r="L490" s="533"/>
      <c r="M490" s="533"/>
      <c r="BC490" s="533"/>
    </row>
    <row r="491" spans="12:55" x14ac:dyDescent="0.35">
      <c r="L491" s="533"/>
      <c r="M491" s="533"/>
      <c r="BC491" s="533"/>
    </row>
    <row r="492" spans="12:55" x14ac:dyDescent="0.35">
      <c r="L492" s="533"/>
      <c r="M492" s="533"/>
      <c r="BC492" s="533"/>
    </row>
    <row r="493" spans="12:55" x14ac:dyDescent="0.35">
      <c r="L493" s="533"/>
      <c r="M493" s="533"/>
      <c r="BC493" s="533"/>
    </row>
    <row r="494" spans="12:55" x14ac:dyDescent="0.35">
      <c r="L494" s="533"/>
      <c r="M494" s="533"/>
      <c r="BC494" s="533"/>
    </row>
    <row r="495" spans="12:55" x14ac:dyDescent="0.35">
      <c r="L495" s="533"/>
      <c r="M495" s="533"/>
      <c r="BC495" s="533"/>
    </row>
    <row r="496" spans="12:55" x14ac:dyDescent="0.35">
      <c r="L496" s="533"/>
      <c r="M496" s="533"/>
      <c r="BC496" s="533"/>
    </row>
    <row r="497" spans="12:55" x14ac:dyDescent="0.35">
      <c r="L497" s="533"/>
      <c r="M497" s="533"/>
      <c r="BC497" s="533"/>
    </row>
    <row r="498" spans="12:55" x14ac:dyDescent="0.35">
      <c r="L498" s="533"/>
      <c r="M498" s="533"/>
      <c r="BC498" s="533"/>
    </row>
    <row r="499" spans="12:55" x14ac:dyDescent="0.35">
      <c r="L499" s="533"/>
      <c r="M499" s="533"/>
      <c r="BC499" s="533"/>
    </row>
    <row r="500" spans="12:55" x14ac:dyDescent="0.35">
      <c r="L500" s="533"/>
      <c r="M500" s="533"/>
      <c r="BC500" s="533"/>
    </row>
    <row r="501" spans="12:55" x14ac:dyDescent="0.35">
      <c r="L501" s="533"/>
      <c r="M501" s="533"/>
      <c r="BC501" s="533"/>
    </row>
    <row r="502" spans="12:55" x14ac:dyDescent="0.35">
      <c r="L502" s="533"/>
      <c r="M502" s="533"/>
      <c r="BC502" s="533"/>
    </row>
    <row r="503" spans="12:55" x14ac:dyDescent="0.35">
      <c r="L503" s="533"/>
      <c r="M503" s="533"/>
      <c r="BC503" s="533"/>
    </row>
    <row r="504" spans="12:55" x14ac:dyDescent="0.35">
      <c r="L504" s="533"/>
      <c r="M504" s="533"/>
      <c r="BC504" s="533"/>
    </row>
    <row r="505" spans="12:55" x14ac:dyDescent="0.35">
      <c r="L505" s="533"/>
      <c r="M505" s="533"/>
      <c r="BC505" s="533"/>
    </row>
    <row r="506" spans="12:55" x14ac:dyDescent="0.35">
      <c r="L506" s="533"/>
      <c r="M506" s="533"/>
      <c r="BC506" s="533"/>
    </row>
    <row r="507" spans="12:55" x14ac:dyDescent="0.35">
      <c r="L507" s="533"/>
      <c r="M507" s="533"/>
      <c r="BC507" s="533"/>
    </row>
    <row r="508" spans="12:55" x14ac:dyDescent="0.35">
      <c r="L508" s="533"/>
      <c r="M508" s="533"/>
      <c r="BC508" s="533"/>
    </row>
    <row r="509" spans="12:55" x14ac:dyDescent="0.35">
      <c r="L509" s="533"/>
      <c r="M509" s="533"/>
      <c r="BC509" s="533"/>
    </row>
    <row r="510" spans="12:55" x14ac:dyDescent="0.35">
      <c r="L510" s="533"/>
      <c r="M510" s="533"/>
      <c r="BC510" s="533"/>
    </row>
    <row r="511" spans="12:55" x14ac:dyDescent="0.35">
      <c r="L511" s="533"/>
      <c r="M511" s="533"/>
      <c r="BC511" s="533"/>
    </row>
    <row r="512" spans="12:55" x14ac:dyDescent="0.35">
      <c r="L512" s="533"/>
      <c r="M512" s="533"/>
      <c r="BC512" s="533"/>
    </row>
    <row r="513" spans="12:55" x14ac:dyDescent="0.35">
      <c r="L513" s="533"/>
      <c r="M513" s="533"/>
      <c r="BC513" s="533"/>
    </row>
    <row r="514" spans="12:55" x14ac:dyDescent="0.35">
      <c r="L514" s="533"/>
      <c r="M514" s="533"/>
      <c r="BC514" s="533"/>
    </row>
    <row r="515" spans="12:55" x14ac:dyDescent="0.35">
      <c r="L515" s="533"/>
      <c r="M515" s="533"/>
      <c r="BC515" s="533"/>
    </row>
    <row r="516" spans="12:55" x14ac:dyDescent="0.35">
      <c r="L516" s="533"/>
      <c r="M516" s="533"/>
      <c r="BC516" s="533"/>
    </row>
    <row r="517" spans="12:55" x14ac:dyDescent="0.35">
      <c r="L517" s="533"/>
      <c r="M517" s="533"/>
      <c r="BC517" s="533"/>
    </row>
    <row r="518" spans="12:55" x14ac:dyDescent="0.35">
      <c r="L518" s="533"/>
      <c r="M518" s="533"/>
      <c r="BC518" s="533"/>
    </row>
    <row r="519" spans="12:55" x14ac:dyDescent="0.35">
      <c r="L519" s="533"/>
      <c r="M519" s="533"/>
      <c r="BC519" s="533"/>
    </row>
    <row r="520" spans="12:55" x14ac:dyDescent="0.35">
      <c r="L520" s="533"/>
      <c r="M520" s="533"/>
      <c r="BC520" s="533"/>
    </row>
    <row r="521" spans="12:55" x14ac:dyDescent="0.35">
      <c r="L521" s="533"/>
      <c r="M521" s="533"/>
      <c r="BC521" s="533"/>
    </row>
    <row r="522" spans="12:55" x14ac:dyDescent="0.35">
      <c r="L522" s="533"/>
      <c r="M522" s="533"/>
      <c r="BC522" s="533"/>
    </row>
    <row r="523" spans="12:55" x14ac:dyDescent="0.35">
      <c r="L523" s="533"/>
      <c r="M523" s="533"/>
      <c r="BC523" s="533"/>
    </row>
    <row r="524" spans="12:55" x14ac:dyDescent="0.35">
      <c r="L524" s="533"/>
      <c r="M524" s="533"/>
      <c r="BC524" s="533"/>
    </row>
    <row r="525" spans="12:55" x14ac:dyDescent="0.35">
      <c r="L525" s="533"/>
      <c r="M525" s="533"/>
      <c r="BC525" s="533"/>
    </row>
    <row r="526" spans="12:55" x14ac:dyDescent="0.35">
      <c r="L526" s="533"/>
      <c r="M526" s="533"/>
      <c r="BC526" s="533"/>
    </row>
    <row r="527" spans="12:55" x14ac:dyDescent="0.35">
      <c r="L527" s="533"/>
      <c r="M527" s="533"/>
      <c r="BC527" s="533"/>
    </row>
    <row r="528" spans="12:55" x14ac:dyDescent="0.35">
      <c r="L528" s="533"/>
      <c r="M528" s="533"/>
      <c r="BC528" s="533"/>
    </row>
    <row r="529" spans="12:55" x14ac:dyDescent="0.35">
      <c r="L529" s="533"/>
      <c r="M529" s="533"/>
      <c r="BC529" s="533"/>
    </row>
    <row r="530" spans="12:55" x14ac:dyDescent="0.35">
      <c r="L530" s="533"/>
      <c r="M530" s="533"/>
      <c r="BC530" s="533"/>
    </row>
    <row r="531" spans="12:55" x14ac:dyDescent="0.35">
      <c r="L531" s="533"/>
      <c r="M531" s="533"/>
      <c r="BC531" s="533"/>
    </row>
    <row r="532" spans="12:55" x14ac:dyDescent="0.35">
      <c r="L532" s="533"/>
      <c r="M532" s="533"/>
      <c r="BC532" s="533"/>
    </row>
    <row r="533" spans="12:55" x14ac:dyDescent="0.35">
      <c r="L533" s="533"/>
      <c r="M533" s="533"/>
      <c r="BC533" s="533"/>
    </row>
    <row r="534" spans="12:55" x14ac:dyDescent="0.35">
      <c r="L534" s="533"/>
      <c r="M534" s="533"/>
      <c r="BC534" s="533"/>
    </row>
    <row r="535" spans="12:55" x14ac:dyDescent="0.35">
      <c r="L535" s="533"/>
      <c r="M535" s="533"/>
      <c r="BC535" s="533"/>
    </row>
    <row r="536" spans="12:55" x14ac:dyDescent="0.35">
      <c r="L536" s="533"/>
      <c r="M536" s="533"/>
      <c r="BC536" s="533"/>
    </row>
    <row r="537" spans="12:55" x14ac:dyDescent="0.35">
      <c r="L537" s="533"/>
      <c r="M537" s="533"/>
      <c r="BC537" s="533"/>
    </row>
    <row r="538" spans="12:55" x14ac:dyDescent="0.35">
      <c r="L538" s="533"/>
      <c r="M538" s="533"/>
      <c r="BC538" s="533"/>
    </row>
    <row r="539" spans="12:55" x14ac:dyDescent="0.35">
      <c r="L539" s="533"/>
      <c r="M539" s="533"/>
      <c r="BC539" s="533"/>
    </row>
    <row r="540" spans="12:55" x14ac:dyDescent="0.35">
      <c r="L540" s="533"/>
      <c r="M540" s="533"/>
      <c r="BC540" s="533"/>
    </row>
    <row r="541" spans="12:55" x14ac:dyDescent="0.35">
      <c r="L541" s="533"/>
      <c r="M541" s="533"/>
      <c r="BC541" s="533"/>
    </row>
    <row r="542" spans="12:55" x14ac:dyDescent="0.35">
      <c r="L542" s="533"/>
      <c r="M542" s="533"/>
      <c r="BC542" s="533"/>
    </row>
    <row r="543" spans="12:55" x14ac:dyDescent="0.35">
      <c r="L543" s="533"/>
      <c r="M543" s="533"/>
      <c r="BC543" s="533"/>
    </row>
    <row r="544" spans="12:55" x14ac:dyDescent="0.35">
      <c r="L544" s="533"/>
      <c r="M544" s="533"/>
      <c r="BC544" s="533"/>
    </row>
    <row r="545" spans="12:55" x14ac:dyDescent="0.35">
      <c r="L545" s="533"/>
      <c r="M545" s="533"/>
      <c r="BC545" s="533"/>
    </row>
    <row r="546" spans="12:55" x14ac:dyDescent="0.35">
      <c r="L546" s="533"/>
      <c r="M546" s="533"/>
      <c r="BC546" s="533"/>
    </row>
    <row r="547" spans="12:55" x14ac:dyDescent="0.35">
      <c r="L547" s="533"/>
      <c r="M547" s="533"/>
      <c r="BC547" s="533"/>
    </row>
    <row r="548" spans="12:55" x14ac:dyDescent="0.35">
      <c r="L548" s="533"/>
      <c r="M548" s="533"/>
      <c r="BC548" s="533"/>
    </row>
    <row r="549" spans="12:55" x14ac:dyDescent="0.35">
      <c r="L549" s="533"/>
      <c r="M549" s="533"/>
      <c r="BC549" s="533"/>
    </row>
    <row r="550" spans="12:55" x14ac:dyDescent="0.35">
      <c r="L550" s="533"/>
      <c r="M550" s="533"/>
      <c r="BC550" s="533"/>
    </row>
    <row r="551" spans="12:55" x14ac:dyDescent="0.35">
      <c r="L551" s="533"/>
      <c r="M551" s="533"/>
      <c r="BC551" s="533"/>
    </row>
    <row r="552" spans="12:55" x14ac:dyDescent="0.35">
      <c r="L552" s="533"/>
      <c r="M552" s="533"/>
      <c r="BC552" s="533"/>
    </row>
    <row r="553" spans="12:55" x14ac:dyDescent="0.35">
      <c r="L553" s="533"/>
      <c r="M553" s="533"/>
      <c r="BC553" s="533"/>
    </row>
    <row r="554" spans="12:55" x14ac:dyDescent="0.35">
      <c r="L554" s="533"/>
      <c r="M554" s="533"/>
      <c r="BC554" s="533"/>
    </row>
    <row r="555" spans="12:55" x14ac:dyDescent="0.35">
      <c r="L555" s="533"/>
      <c r="M555" s="533"/>
      <c r="BC555" s="533"/>
    </row>
    <row r="556" spans="12:55" x14ac:dyDescent="0.35">
      <c r="L556" s="533"/>
      <c r="M556" s="533"/>
      <c r="BC556" s="533"/>
    </row>
    <row r="557" spans="12:55" x14ac:dyDescent="0.35">
      <c r="L557" s="533"/>
      <c r="M557" s="533"/>
      <c r="BC557" s="533"/>
    </row>
    <row r="558" spans="12:55" x14ac:dyDescent="0.35">
      <c r="L558" s="533"/>
      <c r="M558" s="533"/>
      <c r="BC558" s="533"/>
    </row>
    <row r="559" spans="12:55" x14ac:dyDescent="0.35">
      <c r="L559" s="533"/>
      <c r="M559" s="533"/>
      <c r="BC559" s="533"/>
    </row>
    <row r="560" spans="12:55" x14ac:dyDescent="0.35">
      <c r="L560" s="533"/>
      <c r="M560" s="533"/>
      <c r="BC560" s="533"/>
    </row>
    <row r="561" spans="12:55" x14ac:dyDescent="0.35">
      <c r="L561" s="533"/>
      <c r="M561" s="533"/>
      <c r="BC561" s="533"/>
    </row>
    <row r="562" spans="12:55" x14ac:dyDescent="0.35">
      <c r="L562" s="533"/>
      <c r="M562" s="533"/>
      <c r="BC562" s="533"/>
    </row>
    <row r="563" spans="12:55" x14ac:dyDescent="0.35">
      <c r="L563" s="533"/>
      <c r="M563" s="533"/>
      <c r="BC563" s="533"/>
    </row>
    <row r="564" spans="12:55" x14ac:dyDescent="0.35">
      <c r="L564" s="533"/>
      <c r="M564" s="533"/>
      <c r="BC564" s="533"/>
    </row>
    <row r="565" spans="12:55" x14ac:dyDescent="0.35">
      <c r="L565" s="533"/>
      <c r="M565" s="533"/>
      <c r="BC565" s="533"/>
    </row>
    <row r="566" spans="12:55" x14ac:dyDescent="0.35">
      <c r="L566" s="533"/>
      <c r="M566" s="533"/>
      <c r="BC566" s="533"/>
    </row>
    <row r="567" spans="12:55" x14ac:dyDescent="0.35">
      <c r="L567" s="533"/>
      <c r="M567" s="533"/>
      <c r="BC567" s="533"/>
    </row>
    <row r="568" spans="12:55" x14ac:dyDescent="0.35">
      <c r="L568" s="533"/>
      <c r="M568" s="533"/>
      <c r="BC568" s="533"/>
    </row>
    <row r="569" spans="12:55" x14ac:dyDescent="0.35">
      <c r="L569" s="533"/>
      <c r="M569" s="533"/>
      <c r="BC569" s="533"/>
    </row>
    <row r="570" spans="12:55" x14ac:dyDescent="0.35">
      <c r="L570" s="533"/>
      <c r="M570" s="533"/>
      <c r="BC570" s="533"/>
    </row>
    <row r="571" spans="12:55" x14ac:dyDescent="0.35">
      <c r="L571" s="533"/>
      <c r="M571" s="533"/>
      <c r="BC571" s="533"/>
    </row>
    <row r="572" spans="12:55" x14ac:dyDescent="0.35">
      <c r="L572" s="533"/>
      <c r="M572" s="533"/>
      <c r="BC572" s="533"/>
    </row>
    <row r="573" spans="12:55" x14ac:dyDescent="0.35">
      <c r="L573" s="533"/>
      <c r="M573" s="533"/>
      <c r="BC573" s="533"/>
    </row>
    <row r="574" spans="12:55" x14ac:dyDescent="0.35">
      <c r="L574" s="533"/>
      <c r="M574" s="533"/>
      <c r="BC574" s="533"/>
    </row>
    <row r="575" spans="12:55" x14ac:dyDescent="0.35">
      <c r="L575" s="533"/>
      <c r="M575" s="533"/>
      <c r="BC575" s="533"/>
    </row>
    <row r="576" spans="12:55" x14ac:dyDescent="0.35">
      <c r="L576" s="533"/>
      <c r="M576" s="533"/>
      <c r="BC576" s="533"/>
    </row>
    <row r="577" spans="12:55" x14ac:dyDescent="0.35">
      <c r="L577" s="533"/>
      <c r="M577" s="533"/>
      <c r="BC577" s="533"/>
    </row>
    <row r="578" spans="12:55" x14ac:dyDescent="0.35">
      <c r="L578" s="533"/>
      <c r="M578" s="533"/>
      <c r="BC578" s="533"/>
    </row>
    <row r="579" spans="12:55" x14ac:dyDescent="0.35">
      <c r="L579" s="533"/>
      <c r="M579" s="533"/>
      <c r="BC579" s="533"/>
    </row>
    <row r="580" spans="12:55" x14ac:dyDescent="0.35">
      <c r="L580" s="533"/>
      <c r="M580" s="533"/>
      <c r="BC580" s="533"/>
    </row>
    <row r="581" spans="12:55" x14ac:dyDescent="0.35">
      <c r="L581" s="533"/>
      <c r="M581" s="533"/>
      <c r="BC581" s="533"/>
    </row>
    <row r="582" spans="12:55" x14ac:dyDescent="0.35">
      <c r="L582" s="533"/>
      <c r="M582" s="533"/>
      <c r="BC582" s="533"/>
    </row>
    <row r="583" spans="12:55" x14ac:dyDescent="0.35">
      <c r="L583" s="533"/>
      <c r="M583" s="533"/>
      <c r="BC583" s="533"/>
    </row>
    <row r="584" spans="12:55" x14ac:dyDescent="0.35">
      <c r="L584" s="533"/>
      <c r="M584" s="533"/>
      <c r="BC584" s="533"/>
    </row>
    <row r="585" spans="12:55" x14ac:dyDescent="0.35">
      <c r="L585" s="533"/>
      <c r="M585" s="533"/>
      <c r="BC585" s="533"/>
    </row>
    <row r="586" spans="12:55" x14ac:dyDescent="0.35">
      <c r="L586" s="533"/>
      <c r="M586" s="533"/>
      <c r="BC586" s="533"/>
    </row>
    <row r="587" spans="12:55" x14ac:dyDescent="0.35">
      <c r="L587" s="533"/>
      <c r="M587" s="533"/>
      <c r="BC587" s="533"/>
    </row>
    <row r="588" spans="12:55" x14ac:dyDescent="0.35">
      <c r="L588" s="533"/>
      <c r="M588" s="533"/>
      <c r="BC588" s="533"/>
    </row>
    <row r="589" spans="12:55" x14ac:dyDescent="0.35">
      <c r="L589" s="533"/>
      <c r="M589" s="533"/>
      <c r="BC589" s="533"/>
    </row>
    <row r="590" spans="12:55" x14ac:dyDescent="0.35">
      <c r="L590" s="533"/>
      <c r="M590" s="533"/>
      <c r="BC590" s="533"/>
    </row>
    <row r="591" spans="12:55" x14ac:dyDescent="0.35">
      <c r="L591" s="533"/>
      <c r="M591" s="533"/>
      <c r="BC591" s="533"/>
    </row>
    <row r="592" spans="12:55" x14ac:dyDescent="0.35">
      <c r="L592" s="533"/>
      <c r="M592" s="533"/>
      <c r="BC592" s="533"/>
    </row>
    <row r="593" spans="12:55" x14ac:dyDescent="0.35">
      <c r="L593" s="533"/>
      <c r="M593" s="533"/>
      <c r="BC593" s="533"/>
    </row>
    <row r="594" spans="12:55" x14ac:dyDescent="0.35">
      <c r="L594" s="533"/>
      <c r="M594" s="533"/>
      <c r="BC594" s="533"/>
    </row>
    <row r="595" spans="12:55" x14ac:dyDescent="0.35">
      <c r="L595" s="533"/>
      <c r="M595" s="533"/>
      <c r="BC595" s="533"/>
    </row>
    <row r="596" spans="12:55" x14ac:dyDescent="0.35">
      <c r="L596" s="533"/>
      <c r="M596" s="533"/>
      <c r="BC596" s="533"/>
    </row>
    <row r="597" spans="12:55" x14ac:dyDescent="0.35">
      <c r="L597" s="533"/>
      <c r="M597" s="533"/>
      <c r="BC597" s="533"/>
    </row>
    <row r="598" spans="12:55" x14ac:dyDescent="0.35">
      <c r="L598" s="533"/>
      <c r="M598" s="533"/>
      <c r="BC598" s="533"/>
    </row>
    <row r="599" spans="12:55" x14ac:dyDescent="0.35">
      <c r="L599" s="533"/>
      <c r="M599" s="533"/>
      <c r="BC599" s="533"/>
    </row>
    <row r="600" spans="12:55" x14ac:dyDescent="0.35">
      <c r="L600" s="533"/>
      <c r="M600" s="533"/>
      <c r="BC600" s="533"/>
    </row>
    <row r="601" spans="12:55" x14ac:dyDescent="0.35">
      <c r="L601" s="533"/>
      <c r="M601" s="533"/>
      <c r="BC601" s="533"/>
    </row>
    <row r="602" spans="12:55" x14ac:dyDescent="0.35">
      <c r="L602" s="533"/>
      <c r="M602" s="533"/>
      <c r="BC602" s="533"/>
    </row>
    <row r="603" spans="12:55" x14ac:dyDescent="0.35">
      <c r="L603" s="533"/>
      <c r="M603" s="533"/>
      <c r="BC603" s="533"/>
    </row>
    <row r="604" spans="12:55" x14ac:dyDescent="0.35">
      <c r="L604" s="533"/>
      <c r="M604" s="533"/>
      <c r="BC604" s="533"/>
    </row>
    <row r="605" spans="12:55" x14ac:dyDescent="0.35">
      <c r="L605" s="533"/>
      <c r="M605" s="533"/>
      <c r="BC605" s="533"/>
    </row>
    <row r="606" spans="12:55" x14ac:dyDescent="0.35">
      <c r="L606" s="533"/>
      <c r="M606" s="533"/>
      <c r="BC606" s="533"/>
    </row>
    <row r="607" spans="12:55" x14ac:dyDescent="0.35">
      <c r="L607" s="533"/>
      <c r="M607" s="533"/>
      <c r="BC607" s="533"/>
    </row>
    <row r="608" spans="12:55" x14ac:dyDescent="0.35">
      <c r="L608" s="533"/>
      <c r="M608" s="533"/>
      <c r="BC608" s="533"/>
    </row>
    <row r="609" spans="12:55" x14ac:dyDescent="0.35">
      <c r="L609" s="533"/>
      <c r="M609" s="533"/>
      <c r="BC609" s="533"/>
    </row>
    <row r="610" spans="12:55" x14ac:dyDescent="0.35">
      <c r="L610" s="533"/>
      <c r="M610" s="533"/>
      <c r="BC610" s="533"/>
    </row>
    <row r="611" spans="12:55" x14ac:dyDescent="0.35">
      <c r="L611" s="533"/>
      <c r="M611" s="533"/>
      <c r="BC611" s="533"/>
    </row>
    <row r="612" spans="12:55" x14ac:dyDescent="0.35">
      <c r="L612" s="533"/>
      <c r="M612" s="533"/>
      <c r="BC612" s="533"/>
    </row>
    <row r="613" spans="12:55" x14ac:dyDescent="0.35">
      <c r="L613" s="533"/>
      <c r="M613" s="533"/>
      <c r="BC613" s="533"/>
    </row>
    <row r="614" spans="12:55" x14ac:dyDescent="0.35">
      <c r="L614" s="533"/>
      <c r="M614" s="533"/>
      <c r="BC614" s="533"/>
    </row>
    <row r="615" spans="12:55" x14ac:dyDescent="0.35">
      <c r="L615" s="533"/>
      <c r="M615" s="533"/>
      <c r="BC615" s="533"/>
    </row>
    <row r="616" spans="12:55" x14ac:dyDescent="0.35">
      <c r="L616" s="533"/>
      <c r="M616" s="533"/>
      <c r="BC616" s="533"/>
    </row>
    <row r="617" spans="12:55" x14ac:dyDescent="0.35">
      <c r="L617" s="533"/>
      <c r="M617" s="533"/>
      <c r="BC617" s="533"/>
    </row>
    <row r="618" spans="12:55" x14ac:dyDescent="0.35">
      <c r="L618" s="533"/>
      <c r="M618" s="533"/>
      <c r="BC618" s="533"/>
    </row>
    <row r="619" spans="12:55" x14ac:dyDescent="0.35">
      <c r="L619" s="533"/>
      <c r="M619" s="533"/>
      <c r="BC619" s="533"/>
    </row>
    <row r="620" spans="12:55" x14ac:dyDescent="0.35">
      <c r="L620" s="533"/>
      <c r="M620" s="533"/>
      <c r="BC620" s="533"/>
    </row>
    <row r="621" spans="12:55" x14ac:dyDescent="0.35">
      <c r="L621" s="533"/>
      <c r="M621" s="533"/>
      <c r="BC621" s="533"/>
    </row>
    <row r="622" spans="12:55" x14ac:dyDescent="0.35">
      <c r="L622" s="533"/>
      <c r="M622" s="533"/>
      <c r="BC622" s="533"/>
    </row>
    <row r="623" spans="12:55" x14ac:dyDescent="0.35">
      <c r="L623" s="533"/>
      <c r="M623" s="533"/>
      <c r="BC623" s="533"/>
    </row>
    <row r="624" spans="12:55" x14ac:dyDescent="0.35">
      <c r="L624" s="533"/>
      <c r="M624" s="533"/>
      <c r="BC624" s="533"/>
    </row>
    <row r="625" spans="12:55" x14ac:dyDescent="0.35">
      <c r="L625" s="533"/>
      <c r="M625" s="533"/>
      <c r="BC625" s="533"/>
    </row>
    <row r="626" spans="12:55" x14ac:dyDescent="0.35">
      <c r="L626" s="533"/>
      <c r="M626" s="533"/>
      <c r="BC626" s="533"/>
    </row>
    <row r="627" spans="12:55" x14ac:dyDescent="0.35">
      <c r="L627" s="533"/>
      <c r="M627" s="533"/>
      <c r="BC627" s="533"/>
    </row>
    <row r="628" spans="12:55" x14ac:dyDescent="0.35">
      <c r="L628" s="533"/>
      <c r="M628" s="533"/>
      <c r="BC628" s="533"/>
    </row>
    <row r="629" spans="12:55" x14ac:dyDescent="0.35">
      <c r="L629" s="533"/>
      <c r="M629" s="533"/>
      <c r="BC629" s="533"/>
    </row>
    <row r="630" spans="12:55" x14ac:dyDescent="0.35">
      <c r="L630" s="533"/>
      <c r="M630" s="533"/>
      <c r="BC630" s="533"/>
    </row>
    <row r="631" spans="12:55" x14ac:dyDescent="0.35">
      <c r="L631" s="533"/>
      <c r="M631" s="533"/>
      <c r="BC631" s="533"/>
    </row>
    <row r="632" spans="12:55" x14ac:dyDescent="0.35">
      <c r="L632" s="533"/>
      <c r="M632" s="533"/>
      <c r="BC632" s="533"/>
    </row>
    <row r="633" spans="12:55" x14ac:dyDescent="0.35">
      <c r="L633" s="533"/>
      <c r="M633" s="533"/>
      <c r="BC633" s="533"/>
    </row>
    <row r="634" spans="12:55" x14ac:dyDescent="0.35">
      <c r="L634" s="533"/>
      <c r="M634" s="533"/>
      <c r="BC634" s="533"/>
    </row>
    <row r="635" spans="12:55" x14ac:dyDescent="0.35">
      <c r="L635" s="533"/>
      <c r="M635" s="533"/>
      <c r="BC635" s="533"/>
    </row>
    <row r="636" spans="12:55" x14ac:dyDescent="0.35">
      <c r="L636" s="533"/>
      <c r="M636" s="533"/>
      <c r="BC636" s="533"/>
    </row>
    <row r="637" spans="12:55" x14ac:dyDescent="0.35">
      <c r="L637" s="533"/>
      <c r="M637" s="533"/>
      <c r="BC637" s="533"/>
    </row>
    <row r="638" spans="12:55" x14ac:dyDescent="0.35">
      <c r="L638" s="533"/>
      <c r="M638" s="533"/>
      <c r="BC638" s="533"/>
    </row>
    <row r="639" spans="12:55" x14ac:dyDescent="0.35">
      <c r="L639" s="533"/>
      <c r="M639" s="533"/>
      <c r="BC639" s="533"/>
    </row>
    <row r="640" spans="12:55" x14ac:dyDescent="0.35">
      <c r="L640" s="533"/>
      <c r="M640" s="533"/>
      <c r="BC640" s="533"/>
    </row>
    <row r="641" spans="12:55" x14ac:dyDescent="0.35">
      <c r="L641" s="533"/>
      <c r="M641" s="533"/>
      <c r="BC641" s="533"/>
    </row>
    <row r="642" spans="12:55" x14ac:dyDescent="0.35">
      <c r="L642" s="533"/>
      <c r="M642" s="533"/>
      <c r="BC642" s="533"/>
    </row>
    <row r="643" spans="12:55" x14ac:dyDescent="0.35">
      <c r="L643" s="533"/>
      <c r="M643" s="533"/>
      <c r="BC643" s="533"/>
    </row>
    <row r="644" spans="12:55" x14ac:dyDescent="0.35">
      <c r="L644" s="533"/>
      <c r="M644" s="533"/>
      <c r="BC644" s="533"/>
    </row>
    <row r="645" spans="12:55" x14ac:dyDescent="0.35">
      <c r="L645" s="533"/>
      <c r="M645" s="533"/>
      <c r="BC645" s="533"/>
    </row>
    <row r="646" spans="12:55" x14ac:dyDescent="0.35">
      <c r="L646" s="533"/>
      <c r="M646" s="533"/>
      <c r="BC646" s="533"/>
    </row>
    <row r="647" spans="12:55" x14ac:dyDescent="0.35">
      <c r="L647" s="533"/>
      <c r="M647" s="533"/>
      <c r="BC647" s="533"/>
    </row>
    <row r="648" spans="12:55" x14ac:dyDescent="0.35">
      <c r="L648" s="533"/>
      <c r="M648" s="533"/>
      <c r="BC648" s="533"/>
    </row>
    <row r="649" spans="12:55" x14ac:dyDescent="0.35">
      <c r="L649" s="533"/>
      <c r="M649" s="533"/>
      <c r="BC649" s="533"/>
    </row>
    <row r="650" spans="12:55" x14ac:dyDescent="0.35">
      <c r="L650" s="533"/>
      <c r="M650" s="533"/>
      <c r="BC650" s="533"/>
    </row>
    <row r="651" spans="12:55" x14ac:dyDescent="0.35">
      <c r="L651" s="533"/>
      <c r="M651" s="533"/>
      <c r="BC651" s="533"/>
    </row>
    <row r="652" spans="12:55" x14ac:dyDescent="0.35">
      <c r="L652" s="533"/>
      <c r="M652" s="533"/>
      <c r="BC652" s="533"/>
    </row>
    <row r="653" spans="12:55" x14ac:dyDescent="0.35">
      <c r="L653" s="533"/>
      <c r="M653" s="533"/>
      <c r="BC653" s="533"/>
    </row>
    <row r="654" spans="12:55" x14ac:dyDescent="0.35">
      <c r="L654" s="533"/>
      <c r="M654" s="533"/>
      <c r="BC654" s="533"/>
    </row>
    <row r="655" spans="12:55" x14ac:dyDescent="0.35">
      <c r="L655" s="533"/>
      <c r="M655" s="533"/>
      <c r="BC655" s="533"/>
    </row>
    <row r="656" spans="12:55" x14ac:dyDescent="0.35">
      <c r="L656" s="533"/>
      <c r="M656" s="533"/>
      <c r="BC656" s="533"/>
    </row>
    <row r="657" spans="12:55" x14ac:dyDescent="0.35">
      <c r="L657" s="533"/>
      <c r="M657" s="533"/>
      <c r="BC657" s="533"/>
    </row>
    <row r="658" spans="12:55" x14ac:dyDescent="0.35">
      <c r="L658" s="533"/>
      <c r="M658" s="533"/>
      <c r="BC658" s="533"/>
    </row>
    <row r="659" spans="12:55" x14ac:dyDescent="0.35">
      <c r="L659" s="533"/>
      <c r="M659" s="533"/>
      <c r="BC659" s="533"/>
    </row>
    <row r="660" spans="12:55" x14ac:dyDescent="0.35">
      <c r="L660" s="533"/>
      <c r="M660" s="533"/>
      <c r="BC660" s="533"/>
    </row>
    <row r="661" spans="12:55" x14ac:dyDescent="0.35">
      <c r="L661" s="533"/>
      <c r="M661" s="533"/>
      <c r="BC661" s="533"/>
    </row>
    <row r="662" spans="12:55" x14ac:dyDescent="0.35">
      <c r="L662" s="533"/>
      <c r="M662" s="533"/>
      <c r="BC662" s="533"/>
    </row>
    <row r="663" spans="12:55" x14ac:dyDescent="0.35">
      <c r="L663" s="533"/>
      <c r="M663" s="533"/>
      <c r="BC663" s="533"/>
    </row>
    <row r="664" spans="12:55" x14ac:dyDescent="0.35">
      <c r="L664" s="533"/>
      <c r="M664" s="533"/>
      <c r="BC664" s="533"/>
    </row>
    <row r="665" spans="12:55" x14ac:dyDescent="0.35">
      <c r="L665" s="533"/>
      <c r="M665" s="533"/>
      <c r="BC665" s="533"/>
    </row>
    <row r="666" spans="12:55" x14ac:dyDescent="0.35">
      <c r="L666" s="533"/>
      <c r="M666" s="533"/>
      <c r="BC666" s="533"/>
    </row>
    <row r="667" spans="12:55" x14ac:dyDescent="0.35">
      <c r="L667" s="533"/>
      <c r="M667" s="533"/>
      <c r="BC667" s="533"/>
    </row>
    <row r="668" spans="12:55" x14ac:dyDescent="0.35">
      <c r="L668" s="533"/>
      <c r="M668" s="533"/>
      <c r="BC668" s="533"/>
    </row>
    <row r="669" spans="12:55" x14ac:dyDescent="0.35">
      <c r="L669" s="533"/>
      <c r="M669" s="533"/>
      <c r="BC669" s="533"/>
    </row>
    <row r="670" spans="12:55" x14ac:dyDescent="0.35">
      <c r="L670" s="533"/>
      <c r="M670" s="533"/>
      <c r="BC670" s="533"/>
    </row>
    <row r="671" spans="12:55" x14ac:dyDescent="0.35">
      <c r="L671" s="533"/>
      <c r="M671" s="533"/>
      <c r="BC671" s="533"/>
    </row>
    <row r="672" spans="12:55" x14ac:dyDescent="0.35">
      <c r="L672" s="533"/>
      <c r="M672" s="533"/>
      <c r="BC672" s="533"/>
    </row>
    <row r="673" spans="12:55" x14ac:dyDescent="0.35">
      <c r="L673" s="533"/>
      <c r="M673" s="533"/>
      <c r="BC673" s="533"/>
    </row>
    <row r="674" spans="12:55" x14ac:dyDescent="0.35">
      <c r="L674" s="533"/>
      <c r="M674" s="533"/>
      <c r="BC674" s="533"/>
    </row>
    <row r="675" spans="12:55" x14ac:dyDescent="0.35">
      <c r="L675" s="533"/>
      <c r="M675" s="533"/>
      <c r="BC675" s="533"/>
    </row>
    <row r="676" spans="12:55" x14ac:dyDescent="0.35">
      <c r="L676" s="533"/>
      <c r="M676" s="533"/>
      <c r="BC676" s="533"/>
    </row>
    <row r="677" spans="12:55" x14ac:dyDescent="0.35">
      <c r="L677" s="533"/>
      <c r="M677" s="533"/>
      <c r="BC677" s="533"/>
    </row>
    <row r="678" spans="12:55" x14ac:dyDescent="0.35">
      <c r="L678" s="533"/>
      <c r="M678" s="533"/>
      <c r="BC678" s="533"/>
    </row>
    <row r="679" spans="12:55" x14ac:dyDescent="0.35">
      <c r="L679" s="533"/>
      <c r="M679" s="533"/>
      <c r="BC679" s="533"/>
    </row>
    <row r="680" spans="12:55" x14ac:dyDescent="0.35">
      <c r="L680" s="533"/>
      <c r="M680" s="533"/>
      <c r="BC680" s="533"/>
    </row>
    <row r="681" spans="12:55" x14ac:dyDescent="0.35">
      <c r="L681" s="533"/>
      <c r="M681" s="533"/>
      <c r="BC681" s="533"/>
    </row>
    <row r="682" spans="12:55" x14ac:dyDescent="0.35">
      <c r="L682" s="533"/>
      <c r="M682" s="533"/>
      <c r="BC682" s="533"/>
    </row>
    <row r="683" spans="12:55" x14ac:dyDescent="0.35">
      <c r="L683" s="533"/>
      <c r="M683" s="533"/>
      <c r="BC683" s="533"/>
    </row>
    <row r="684" spans="12:55" x14ac:dyDescent="0.35">
      <c r="L684" s="533"/>
      <c r="M684" s="533"/>
      <c r="BC684" s="533"/>
    </row>
    <row r="685" spans="12:55" x14ac:dyDescent="0.35">
      <c r="L685" s="533"/>
      <c r="M685" s="533"/>
      <c r="BC685" s="533"/>
    </row>
    <row r="686" spans="12:55" x14ac:dyDescent="0.35">
      <c r="L686" s="533"/>
      <c r="M686" s="533"/>
      <c r="BC686" s="533"/>
    </row>
    <row r="687" spans="12:55" x14ac:dyDescent="0.35">
      <c r="L687" s="533"/>
      <c r="M687" s="533"/>
      <c r="BC687" s="533"/>
    </row>
    <row r="688" spans="12:55" x14ac:dyDescent="0.35">
      <c r="L688" s="533"/>
      <c r="M688" s="533"/>
      <c r="BC688" s="533"/>
    </row>
    <row r="689" spans="12:55" x14ac:dyDescent="0.35">
      <c r="L689" s="533"/>
      <c r="M689" s="533"/>
      <c r="BC689" s="533"/>
    </row>
    <row r="690" spans="12:55" x14ac:dyDescent="0.35">
      <c r="L690" s="533"/>
      <c r="M690" s="533"/>
      <c r="BC690" s="533"/>
    </row>
    <row r="691" spans="12:55" x14ac:dyDescent="0.35">
      <c r="L691" s="533"/>
      <c r="M691" s="533"/>
      <c r="BC691" s="533"/>
    </row>
    <row r="692" spans="12:55" x14ac:dyDescent="0.35">
      <c r="L692" s="533"/>
      <c r="M692" s="533"/>
      <c r="BC692" s="533"/>
    </row>
    <row r="693" spans="12:55" x14ac:dyDescent="0.35">
      <c r="L693" s="533"/>
      <c r="M693" s="533"/>
      <c r="BC693" s="533"/>
    </row>
    <row r="694" spans="12:55" x14ac:dyDescent="0.35">
      <c r="L694" s="533"/>
      <c r="M694" s="533"/>
      <c r="BC694" s="533"/>
    </row>
    <row r="695" spans="12:55" x14ac:dyDescent="0.35">
      <c r="L695" s="533"/>
      <c r="M695" s="533"/>
      <c r="BC695" s="533"/>
    </row>
    <row r="696" spans="12:55" x14ac:dyDescent="0.35">
      <c r="L696" s="533"/>
      <c r="M696" s="533"/>
      <c r="BC696" s="533"/>
    </row>
    <row r="697" spans="12:55" x14ac:dyDescent="0.35">
      <c r="L697" s="533"/>
      <c r="M697" s="533"/>
      <c r="BC697" s="533"/>
    </row>
    <row r="698" spans="12:55" x14ac:dyDescent="0.35">
      <c r="L698" s="533"/>
      <c r="M698" s="533"/>
      <c r="BC698" s="533"/>
    </row>
    <row r="699" spans="12:55" x14ac:dyDescent="0.35">
      <c r="L699" s="533"/>
      <c r="M699" s="533"/>
      <c r="BC699" s="533"/>
    </row>
    <row r="700" spans="12:55" x14ac:dyDescent="0.35">
      <c r="L700" s="533"/>
      <c r="M700" s="533"/>
      <c r="BC700" s="533"/>
    </row>
    <row r="701" spans="12:55" x14ac:dyDescent="0.35">
      <c r="L701" s="533"/>
      <c r="M701" s="533"/>
      <c r="BC701" s="533"/>
    </row>
    <row r="702" spans="12:55" x14ac:dyDescent="0.35">
      <c r="L702" s="533"/>
      <c r="M702" s="533"/>
      <c r="BC702" s="533"/>
    </row>
    <row r="703" spans="12:55" x14ac:dyDescent="0.35">
      <c r="L703" s="533"/>
      <c r="M703" s="533"/>
      <c r="BC703" s="533"/>
    </row>
    <row r="704" spans="12:55" x14ac:dyDescent="0.35">
      <c r="L704" s="533"/>
      <c r="M704" s="533"/>
      <c r="BC704" s="533"/>
    </row>
    <row r="705" spans="12:55" x14ac:dyDescent="0.35">
      <c r="L705" s="533"/>
      <c r="M705" s="533"/>
      <c r="BC705" s="533"/>
    </row>
    <row r="706" spans="12:55" x14ac:dyDescent="0.35">
      <c r="L706" s="533"/>
      <c r="M706" s="533"/>
      <c r="BC706" s="533"/>
    </row>
    <row r="707" spans="12:55" x14ac:dyDescent="0.35">
      <c r="L707" s="533"/>
      <c r="M707" s="533"/>
      <c r="BC707" s="533"/>
    </row>
    <row r="708" spans="12:55" x14ac:dyDescent="0.35">
      <c r="L708" s="533"/>
      <c r="M708" s="533"/>
      <c r="BC708" s="533"/>
    </row>
    <row r="709" spans="12:55" x14ac:dyDescent="0.35">
      <c r="L709" s="533"/>
      <c r="M709" s="533"/>
      <c r="BC709" s="533"/>
    </row>
    <row r="710" spans="12:55" x14ac:dyDescent="0.35">
      <c r="L710" s="533"/>
      <c r="M710" s="533"/>
      <c r="BC710" s="533"/>
    </row>
    <row r="711" spans="12:55" x14ac:dyDescent="0.35">
      <c r="L711" s="533"/>
      <c r="M711" s="533"/>
      <c r="BC711" s="533"/>
    </row>
    <row r="712" spans="12:55" x14ac:dyDescent="0.35">
      <c r="L712" s="533"/>
      <c r="M712" s="533"/>
      <c r="BC712" s="533"/>
    </row>
    <row r="713" spans="12:55" x14ac:dyDescent="0.35">
      <c r="L713" s="533"/>
      <c r="M713" s="533"/>
      <c r="BC713" s="533"/>
    </row>
    <row r="714" spans="12:55" x14ac:dyDescent="0.35">
      <c r="L714" s="533"/>
      <c r="M714" s="533"/>
      <c r="BC714" s="533"/>
    </row>
    <row r="715" spans="12:55" x14ac:dyDescent="0.35">
      <c r="L715" s="533"/>
      <c r="M715" s="533"/>
      <c r="BC715" s="533"/>
    </row>
    <row r="716" spans="12:55" x14ac:dyDescent="0.35">
      <c r="L716" s="533"/>
      <c r="M716" s="533"/>
      <c r="BC716" s="533"/>
    </row>
    <row r="717" spans="12:55" x14ac:dyDescent="0.35">
      <c r="L717" s="533"/>
      <c r="M717" s="533"/>
      <c r="BC717" s="533"/>
    </row>
    <row r="718" spans="12:55" x14ac:dyDescent="0.35">
      <c r="L718" s="533"/>
      <c r="M718" s="533"/>
      <c r="BC718" s="533"/>
    </row>
    <row r="719" spans="12:55" x14ac:dyDescent="0.35">
      <c r="L719" s="533"/>
      <c r="M719" s="533"/>
      <c r="BC719" s="533"/>
    </row>
    <row r="720" spans="12:55" x14ac:dyDescent="0.35">
      <c r="L720" s="533"/>
      <c r="M720" s="533"/>
      <c r="BC720" s="533"/>
    </row>
    <row r="721" spans="12:55" x14ac:dyDescent="0.35">
      <c r="L721" s="533"/>
      <c r="M721" s="533"/>
      <c r="BC721" s="533"/>
    </row>
    <row r="722" spans="12:55" x14ac:dyDescent="0.35">
      <c r="L722" s="533"/>
      <c r="M722" s="533"/>
      <c r="BC722" s="533"/>
    </row>
    <row r="723" spans="12:55" x14ac:dyDescent="0.35">
      <c r="L723" s="533"/>
      <c r="M723" s="533"/>
      <c r="BC723" s="533"/>
    </row>
    <row r="724" spans="12:55" x14ac:dyDescent="0.35">
      <c r="L724" s="533"/>
      <c r="M724" s="533"/>
      <c r="BC724" s="533"/>
    </row>
    <row r="725" spans="12:55" x14ac:dyDescent="0.35">
      <c r="L725" s="533"/>
      <c r="M725" s="533"/>
      <c r="BC725" s="533"/>
    </row>
    <row r="726" spans="12:55" x14ac:dyDescent="0.35">
      <c r="L726" s="533"/>
      <c r="M726" s="533"/>
      <c r="BC726" s="533"/>
    </row>
    <row r="727" spans="12:55" x14ac:dyDescent="0.35">
      <c r="L727" s="533"/>
      <c r="M727" s="533"/>
      <c r="BC727" s="533"/>
    </row>
    <row r="728" spans="12:55" x14ac:dyDescent="0.35">
      <c r="L728" s="533"/>
      <c r="M728" s="533"/>
      <c r="BC728" s="533"/>
    </row>
    <row r="729" spans="12:55" x14ac:dyDescent="0.35">
      <c r="L729" s="533"/>
      <c r="M729" s="533"/>
      <c r="BC729" s="533"/>
    </row>
    <row r="730" spans="12:55" x14ac:dyDescent="0.35">
      <c r="L730" s="533"/>
      <c r="M730" s="533"/>
      <c r="BC730" s="533"/>
    </row>
    <row r="731" spans="12:55" x14ac:dyDescent="0.35">
      <c r="L731" s="533"/>
      <c r="M731" s="533"/>
      <c r="BC731" s="533"/>
    </row>
    <row r="732" spans="12:55" x14ac:dyDescent="0.35">
      <c r="L732" s="533"/>
      <c r="M732" s="533"/>
      <c r="BC732" s="533"/>
    </row>
    <row r="733" spans="12:55" x14ac:dyDescent="0.35">
      <c r="L733" s="533"/>
      <c r="M733" s="533"/>
      <c r="BC733" s="533"/>
    </row>
    <row r="734" spans="12:55" x14ac:dyDescent="0.35">
      <c r="L734" s="533"/>
      <c r="M734" s="533"/>
      <c r="BC734" s="533"/>
    </row>
    <row r="735" spans="12:55" x14ac:dyDescent="0.35">
      <c r="L735" s="533"/>
      <c r="M735" s="533"/>
      <c r="BC735" s="533"/>
    </row>
    <row r="736" spans="12:55" x14ac:dyDescent="0.35">
      <c r="L736" s="533"/>
      <c r="M736" s="533"/>
      <c r="BC736" s="533"/>
    </row>
    <row r="737" spans="12:55" x14ac:dyDescent="0.35">
      <c r="L737" s="533"/>
      <c r="M737" s="533"/>
      <c r="BC737" s="533"/>
    </row>
    <row r="738" spans="12:55" x14ac:dyDescent="0.35">
      <c r="L738" s="533"/>
      <c r="M738" s="533"/>
      <c r="BC738" s="533"/>
    </row>
    <row r="739" spans="12:55" x14ac:dyDescent="0.35">
      <c r="L739" s="533"/>
      <c r="M739" s="533"/>
      <c r="BC739" s="533"/>
    </row>
    <row r="740" spans="12:55" x14ac:dyDescent="0.35">
      <c r="L740" s="533"/>
      <c r="M740" s="533"/>
      <c r="BC740" s="533"/>
    </row>
    <row r="741" spans="12:55" x14ac:dyDescent="0.35">
      <c r="L741" s="533"/>
      <c r="M741" s="533"/>
      <c r="BC741" s="533"/>
    </row>
    <row r="742" spans="12:55" x14ac:dyDescent="0.35">
      <c r="L742" s="533"/>
      <c r="M742" s="533"/>
      <c r="BC742" s="533"/>
    </row>
    <row r="743" spans="12:55" x14ac:dyDescent="0.35">
      <c r="L743" s="533"/>
      <c r="M743" s="533"/>
      <c r="BC743" s="533"/>
    </row>
    <row r="744" spans="12:55" x14ac:dyDescent="0.35">
      <c r="L744" s="533"/>
      <c r="M744" s="533"/>
      <c r="BC744" s="533"/>
    </row>
    <row r="745" spans="12:55" x14ac:dyDescent="0.35">
      <c r="L745" s="533"/>
      <c r="M745" s="533"/>
      <c r="BC745" s="533"/>
    </row>
    <row r="746" spans="12:55" x14ac:dyDescent="0.35">
      <c r="L746" s="533"/>
      <c r="M746" s="533"/>
      <c r="BC746" s="533"/>
    </row>
    <row r="747" spans="12:55" x14ac:dyDescent="0.35">
      <c r="L747" s="533"/>
      <c r="M747" s="533"/>
      <c r="BC747" s="533"/>
    </row>
    <row r="748" spans="12:55" x14ac:dyDescent="0.35">
      <c r="L748" s="533"/>
      <c r="M748" s="533"/>
      <c r="BC748" s="533"/>
    </row>
    <row r="749" spans="12:55" x14ac:dyDescent="0.35">
      <c r="L749" s="533"/>
      <c r="M749" s="533"/>
      <c r="BC749" s="533"/>
    </row>
    <row r="750" spans="12:55" x14ac:dyDescent="0.35">
      <c r="L750" s="533"/>
      <c r="M750" s="533"/>
      <c r="BC750" s="533"/>
    </row>
    <row r="751" spans="12:55" x14ac:dyDescent="0.35">
      <c r="L751" s="533"/>
      <c r="M751" s="533"/>
      <c r="BC751" s="533"/>
    </row>
    <row r="752" spans="12:55" x14ac:dyDescent="0.35">
      <c r="L752" s="533"/>
      <c r="M752" s="533"/>
      <c r="BC752" s="533"/>
    </row>
    <row r="753" spans="12:55" x14ac:dyDescent="0.35">
      <c r="L753" s="533"/>
      <c r="M753" s="533"/>
      <c r="BC753" s="533"/>
    </row>
    <row r="754" spans="12:55" x14ac:dyDescent="0.35">
      <c r="L754" s="533"/>
      <c r="M754" s="533"/>
      <c r="BC754" s="533"/>
    </row>
    <row r="755" spans="12:55" x14ac:dyDescent="0.35">
      <c r="L755" s="533"/>
      <c r="M755" s="533"/>
      <c r="BC755" s="533"/>
    </row>
    <row r="756" spans="12:55" x14ac:dyDescent="0.35">
      <c r="L756" s="533"/>
      <c r="M756" s="533"/>
      <c r="BC756" s="533"/>
    </row>
    <row r="757" spans="12:55" x14ac:dyDescent="0.35">
      <c r="L757" s="533"/>
      <c r="M757" s="533"/>
      <c r="BC757" s="533"/>
    </row>
    <row r="758" spans="12:55" x14ac:dyDescent="0.35">
      <c r="L758" s="533"/>
      <c r="M758" s="533"/>
      <c r="BC758" s="533"/>
    </row>
    <row r="759" spans="12:55" x14ac:dyDescent="0.35">
      <c r="L759" s="533"/>
      <c r="M759" s="533"/>
      <c r="BC759" s="533"/>
    </row>
    <row r="760" spans="12:55" x14ac:dyDescent="0.35">
      <c r="L760" s="533"/>
      <c r="M760" s="533"/>
      <c r="BC760" s="533"/>
    </row>
    <row r="761" spans="12:55" x14ac:dyDescent="0.35">
      <c r="L761" s="533"/>
      <c r="M761" s="533"/>
      <c r="BC761" s="533"/>
    </row>
    <row r="762" spans="12:55" x14ac:dyDescent="0.35">
      <c r="L762" s="533"/>
      <c r="M762" s="533"/>
      <c r="BC762" s="533"/>
    </row>
    <row r="763" spans="12:55" x14ac:dyDescent="0.35">
      <c r="L763" s="533"/>
      <c r="M763" s="533"/>
      <c r="BC763" s="533"/>
    </row>
    <row r="764" spans="12:55" x14ac:dyDescent="0.35">
      <c r="L764" s="533"/>
      <c r="M764" s="533"/>
      <c r="BC764" s="533"/>
    </row>
    <row r="765" spans="12:55" x14ac:dyDescent="0.35">
      <c r="L765" s="533"/>
      <c r="M765" s="533"/>
      <c r="BC765" s="533"/>
    </row>
    <row r="766" spans="12:55" x14ac:dyDescent="0.35">
      <c r="L766" s="533"/>
      <c r="M766" s="533"/>
      <c r="BC766" s="533"/>
    </row>
    <row r="767" spans="12:55" x14ac:dyDescent="0.35">
      <c r="L767" s="533"/>
      <c r="M767" s="533"/>
      <c r="BC767" s="533"/>
    </row>
    <row r="768" spans="12:55" x14ac:dyDescent="0.35">
      <c r="L768" s="533"/>
      <c r="M768" s="533"/>
      <c r="BC768" s="533"/>
    </row>
    <row r="769" spans="12:55" x14ac:dyDescent="0.35">
      <c r="L769" s="533"/>
      <c r="M769" s="533"/>
      <c r="BC769" s="533"/>
    </row>
    <row r="770" spans="12:55" x14ac:dyDescent="0.35">
      <c r="L770" s="533"/>
      <c r="M770" s="533"/>
      <c r="BC770" s="533"/>
    </row>
    <row r="771" spans="12:55" x14ac:dyDescent="0.35">
      <c r="L771" s="533"/>
      <c r="M771" s="533"/>
      <c r="BC771" s="533"/>
    </row>
    <row r="772" spans="12:55" x14ac:dyDescent="0.35">
      <c r="L772" s="533"/>
      <c r="M772" s="533"/>
      <c r="BC772" s="533"/>
    </row>
    <row r="773" spans="12:55" x14ac:dyDescent="0.35">
      <c r="L773" s="533"/>
      <c r="M773" s="533"/>
      <c r="BC773" s="533"/>
    </row>
    <row r="774" spans="12:55" x14ac:dyDescent="0.35">
      <c r="L774" s="533"/>
      <c r="M774" s="533"/>
      <c r="BC774" s="533"/>
    </row>
    <row r="775" spans="12:55" x14ac:dyDescent="0.35">
      <c r="L775" s="533"/>
      <c r="M775" s="533"/>
      <c r="BC775" s="533"/>
    </row>
    <row r="776" spans="12:55" x14ac:dyDescent="0.35">
      <c r="L776" s="533"/>
      <c r="M776" s="533"/>
      <c r="BC776" s="533"/>
    </row>
    <row r="777" spans="12:55" x14ac:dyDescent="0.35">
      <c r="L777" s="533"/>
      <c r="M777" s="533"/>
      <c r="BC777" s="533"/>
    </row>
    <row r="778" spans="12:55" x14ac:dyDescent="0.35">
      <c r="L778" s="533"/>
      <c r="M778" s="533"/>
      <c r="BC778" s="533"/>
    </row>
    <row r="779" spans="12:55" x14ac:dyDescent="0.35">
      <c r="L779" s="533"/>
      <c r="M779" s="533"/>
      <c r="BC779" s="533"/>
    </row>
    <row r="780" spans="12:55" x14ac:dyDescent="0.35">
      <c r="L780" s="533"/>
      <c r="M780" s="533"/>
      <c r="BC780" s="533"/>
    </row>
    <row r="781" spans="12:55" x14ac:dyDescent="0.35">
      <c r="L781" s="533"/>
      <c r="M781" s="533"/>
      <c r="BC781" s="533"/>
    </row>
    <row r="782" spans="12:55" x14ac:dyDescent="0.35">
      <c r="L782" s="533"/>
      <c r="M782" s="533"/>
      <c r="BC782" s="533"/>
    </row>
    <row r="783" spans="12:55" x14ac:dyDescent="0.35">
      <c r="L783" s="533"/>
      <c r="M783" s="533"/>
      <c r="BC783" s="533"/>
    </row>
    <row r="784" spans="12:55" x14ac:dyDescent="0.35">
      <c r="L784" s="533"/>
      <c r="M784" s="533"/>
      <c r="BC784" s="533"/>
    </row>
    <row r="785" spans="12:55" x14ac:dyDescent="0.35">
      <c r="L785" s="533"/>
      <c r="M785" s="533"/>
      <c r="BC785" s="533"/>
    </row>
    <row r="786" spans="12:55" x14ac:dyDescent="0.35">
      <c r="L786" s="533"/>
      <c r="M786" s="533"/>
      <c r="BC786" s="533"/>
    </row>
    <row r="787" spans="12:55" x14ac:dyDescent="0.35">
      <c r="L787" s="533"/>
      <c r="M787" s="533"/>
      <c r="BC787" s="533"/>
    </row>
    <row r="788" spans="12:55" x14ac:dyDescent="0.35">
      <c r="L788" s="533"/>
      <c r="M788" s="533"/>
      <c r="BC788" s="533"/>
    </row>
    <row r="789" spans="12:55" x14ac:dyDescent="0.35">
      <c r="L789" s="533"/>
      <c r="M789" s="533"/>
      <c r="BC789" s="533"/>
    </row>
    <row r="790" spans="12:55" x14ac:dyDescent="0.35">
      <c r="L790" s="533"/>
      <c r="M790" s="533"/>
      <c r="BC790" s="533"/>
    </row>
    <row r="791" spans="12:55" x14ac:dyDescent="0.35">
      <c r="L791" s="533"/>
      <c r="M791" s="533"/>
      <c r="BC791" s="533"/>
    </row>
    <row r="792" spans="12:55" x14ac:dyDescent="0.35">
      <c r="L792" s="533"/>
      <c r="M792" s="533"/>
      <c r="BC792" s="533"/>
    </row>
    <row r="793" spans="12:55" x14ac:dyDescent="0.35">
      <c r="L793" s="533"/>
      <c r="M793" s="533"/>
      <c r="BC793" s="533"/>
    </row>
    <row r="794" spans="12:55" x14ac:dyDescent="0.35">
      <c r="L794" s="533"/>
      <c r="M794" s="533"/>
      <c r="BC794" s="533"/>
    </row>
    <row r="795" spans="12:55" x14ac:dyDescent="0.35">
      <c r="L795" s="533"/>
      <c r="M795" s="533"/>
      <c r="BC795" s="533"/>
    </row>
    <row r="796" spans="12:55" x14ac:dyDescent="0.35">
      <c r="L796" s="533"/>
      <c r="M796" s="533"/>
      <c r="BC796" s="533"/>
    </row>
    <row r="797" spans="12:55" x14ac:dyDescent="0.35">
      <c r="L797" s="533"/>
      <c r="M797" s="533"/>
      <c r="BC797" s="533"/>
    </row>
    <row r="798" spans="12:55" x14ac:dyDescent="0.35">
      <c r="L798" s="533"/>
      <c r="M798" s="533"/>
      <c r="BC798" s="533"/>
    </row>
    <row r="799" spans="12:55" x14ac:dyDescent="0.35">
      <c r="L799" s="533"/>
      <c r="M799" s="533"/>
      <c r="BC799" s="533"/>
    </row>
    <row r="800" spans="12:55" x14ac:dyDescent="0.35">
      <c r="L800" s="533"/>
      <c r="M800" s="533"/>
      <c r="BC800" s="533"/>
    </row>
    <row r="801" spans="12:55" x14ac:dyDescent="0.35">
      <c r="L801" s="533"/>
      <c r="M801" s="533"/>
      <c r="BC801" s="533"/>
    </row>
    <row r="802" spans="12:55" x14ac:dyDescent="0.35">
      <c r="L802" s="533"/>
      <c r="M802" s="533"/>
      <c r="BC802" s="533"/>
    </row>
    <row r="803" spans="12:55" x14ac:dyDescent="0.35">
      <c r="L803" s="533"/>
      <c r="M803" s="533"/>
      <c r="BC803" s="533"/>
    </row>
    <row r="804" spans="12:55" x14ac:dyDescent="0.35">
      <c r="L804" s="533"/>
      <c r="M804" s="533"/>
      <c r="BC804" s="533"/>
    </row>
    <row r="805" spans="12:55" x14ac:dyDescent="0.35">
      <c r="L805" s="533"/>
      <c r="M805" s="533"/>
      <c r="BC805" s="533"/>
    </row>
    <row r="806" spans="12:55" x14ac:dyDescent="0.35">
      <c r="L806" s="533"/>
      <c r="M806" s="533"/>
      <c r="BC806" s="533"/>
    </row>
    <row r="807" spans="12:55" x14ac:dyDescent="0.35">
      <c r="L807" s="533"/>
      <c r="M807" s="533"/>
      <c r="BC807" s="533"/>
    </row>
    <row r="808" spans="12:55" x14ac:dyDescent="0.35">
      <c r="L808" s="533"/>
      <c r="M808" s="533"/>
      <c r="BC808" s="533"/>
    </row>
    <row r="809" spans="12:55" x14ac:dyDescent="0.35">
      <c r="L809" s="533"/>
      <c r="M809" s="533"/>
      <c r="BC809" s="533"/>
    </row>
    <row r="810" spans="12:55" x14ac:dyDescent="0.35">
      <c r="L810" s="533"/>
      <c r="M810" s="533"/>
      <c r="BC810" s="533"/>
    </row>
    <row r="811" spans="12:55" x14ac:dyDescent="0.35">
      <c r="L811" s="533"/>
      <c r="M811" s="533"/>
      <c r="BC811" s="533"/>
    </row>
    <row r="812" spans="12:55" x14ac:dyDescent="0.35">
      <c r="L812" s="533"/>
      <c r="M812" s="533"/>
      <c r="BC812" s="533"/>
    </row>
    <row r="813" spans="12:55" x14ac:dyDescent="0.35">
      <c r="L813" s="533"/>
      <c r="M813" s="533"/>
      <c r="BC813" s="533"/>
    </row>
    <row r="814" spans="12:55" x14ac:dyDescent="0.35">
      <c r="L814" s="533"/>
      <c r="M814" s="533"/>
      <c r="BC814" s="533"/>
    </row>
    <row r="815" spans="12:55" x14ac:dyDescent="0.35">
      <c r="L815" s="533"/>
      <c r="M815" s="533"/>
      <c r="BC815" s="533"/>
    </row>
    <row r="816" spans="12:55" x14ac:dyDescent="0.35">
      <c r="L816" s="533"/>
      <c r="M816" s="533"/>
      <c r="BC816" s="533"/>
    </row>
    <row r="817" spans="12:55" x14ac:dyDescent="0.35">
      <c r="L817" s="533"/>
      <c r="M817" s="533"/>
      <c r="BC817" s="533"/>
    </row>
    <row r="818" spans="12:55" x14ac:dyDescent="0.35">
      <c r="L818" s="533"/>
      <c r="M818" s="533"/>
      <c r="BC818" s="533"/>
    </row>
    <row r="819" spans="12:55" x14ac:dyDescent="0.35">
      <c r="L819" s="533"/>
      <c r="M819" s="533"/>
      <c r="BC819" s="533"/>
    </row>
    <row r="820" spans="12:55" x14ac:dyDescent="0.35">
      <c r="L820" s="533"/>
      <c r="M820" s="533"/>
      <c r="BC820" s="533"/>
    </row>
    <row r="821" spans="12:55" x14ac:dyDescent="0.35">
      <c r="L821" s="533"/>
      <c r="M821" s="533"/>
      <c r="BC821" s="533"/>
    </row>
    <row r="822" spans="12:55" x14ac:dyDescent="0.35">
      <c r="L822" s="533"/>
      <c r="M822" s="533"/>
      <c r="BC822" s="533"/>
    </row>
    <row r="823" spans="12:55" x14ac:dyDescent="0.35">
      <c r="L823" s="533"/>
      <c r="M823" s="533"/>
      <c r="BC823" s="533"/>
    </row>
    <row r="824" spans="12:55" x14ac:dyDescent="0.35">
      <c r="L824" s="533"/>
      <c r="M824" s="533"/>
      <c r="BC824" s="533"/>
    </row>
    <row r="825" spans="12:55" x14ac:dyDescent="0.35">
      <c r="L825" s="533"/>
      <c r="M825" s="533"/>
      <c r="BC825" s="533"/>
    </row>
    <row r="826" spans="12:55" x14ac:dyDescent="0.35">
      <c r="L826" s="533"/>
      <c r="M826" s="533"/>
      <c r="BC826" s="533"/>
    </row>
    <row r="827" spans="12:55" x14ac:dyDescent="0.35">
      <c r="L827" s="533"/>
      <c r="M827" s="533"/>
      <c r="BC827" s="533"/>
    </row>
    <row r="828" spans="12:55" x14ac:dyDescent="0.35">
      <c r="L828" s="533"/>
      <c r="M828" s="533"/>
      <c r="BC828" s="533"/>
    </row>
    <row r="829" spans="12:55" x14ac:dyDescent="0.35">
      <c r="L829" s="533"/>
      <c r="M829" s="533"/>
      <c r="BC829" s="533"/>
    </row>
    <row r="830" spans="12:55" x14ac:dyDescent="0.35">
      <c r="L830" s="533"/>
      <c r="M830" s="533"/>
      <c r="BC830" s="533"/>
    </row>
    <row r="831" spans="12:55" x14ac:dyDescent="0.35">
      <c r="L831" s="533"/>
      <c r="M831" s="533"/>
      <c r="BC831" s="533"/>
    </row>
    <row r="832" spans="12:55" x14ac:dyDescent="0.35">
      <c r="L832" s="533"/>
      <c r="M832" s="533"/>
      <c r="BC832" s="533"/>
    </row>
    <row r="833" spans="12:55" x14ac:dyDescent="0.35">
      <c r="L833" s="533"/>
      <c r="M833" s="533"/>
      <c r="BC833" s="533"/>
    </row>
    <row r="834" spans="12:55" x14ac:dyDescent="0.35">
      <c r="L834" s="533"/>
      <c r="M834" s="533"/>
      <c r="BC834" s="533"/>
    </row>
    <row r="835" spans="12:55" x14ac:dyDescent="0.35">
      <c r="L835" s="533"/>
      <c r="M835" s="533"/>
      <c r="BC835" s="533"/>
    </row>
    <row r="836" spans="12:55" x14ac:dyDescent="0.35">
      <c r="L836" s="533"/>
      <c r="M836" s="533"/>
      <c r="BC836" s="533"/>
    </row>
    <row r="837" spans="12:55" x14ac:dyDescent="0.35">
      <c r="L837" s="533"/>
      <c r="M837" s="533"/>
      <c r="BC837" s="533"/>
    </row>
    <row r="838" spans="12:55" x14ac:dyDescent="0.35">
      <c r="L838" s="533"/>
      <c r="M838" s="533"/>
      <c r="BC838" s="533"/>
    </row>
    <row r="839" spans="12:55" x14ac:dyDescent="0.35">
      <c r="L839" s="533"/>
      <c r="M839" s="533"/>
      <c r="BC839" s="533"/>
    </row>
    <row r="840" spans="12:55" x14ac:dyDescent="0.35">
      <c r="L840" s="533"/>
      <c r="M840" s="533"/>
      <c r="BC840" s="533"/>
    </row>
    <row r="841" spans="12:55" x14ac:dyDescent="0.35">
      <c r="L841" s="533"/>
      <c r="M841" s="533"/>
      <c r="BC841" s="533"/>
    </row>
    <row r="842" spans="12:55" x14ac:dyDescent="0.35">
      <c r="L842" s="533"/>
      <c r="M842" s="533"/>
      <c r="BC842" s="533"/>
    </row>
    <row r="843" spans="12:55" x14ac:dyDescent="0.35">
      <c r="L843" s="533"/>
      <c r="M843" s="533"/>
      <c r="BC843" s="533"/>
    </row>
    <row r="844" spans="12:55" x14ac:dyDescent="0.35">
      <c r="L844" s="533"/>
      <c r="M844" s="533"/>
      <c r="BC844" s="533"/>
    </row>
    <row r="845" spans="12:55" x14ac:dyDescent="0.35">
      <c r="L845" s="533"/>
      <c r="M845" s="533"/>
      <c r="BC845" s="533"/>
    </row>
    <row r="846" spans="12:55" x14ac:dyDescent="0.35">
      <c r="L846" s="533"/>
      <c r="M846" s="533"/>
      <c r="BC846" s="533"/>
    </row>
    <row r="847" spans="12:55" x14ac:dyDescent="0.35">
      <c r="L847" s="533"/>
      <c r="M847" s="533"/>
      <c r="BC847" s="533"/>
    </row>
    <row r="848" spans="12:55" x14ac:dyDescent="0.35">
      <c r="L848" s="533"/>
      <c r="M848" s="533"/>
      <c r="BC848" s="533"/>
    </row>
    <row r="849" spans="12:55" x14ac:dyDescent="0.35">
      <c r="L849" s="533"/>
      <c r="M849" s="533"/>
      <c r="BC849" s="533"/>
    </row>
    <row r="850" spans="12:55" x14ac:dyDescent="0.35">
      <c r="L850" s="533"/>
      <c r="M850" s="533"/>
      <c r="BC850" s="533"/>
    </row>
    <row r="851" spans="12:55" x14ac:dyDescent="0.35">
      <c r="L851" s="533"/>
      <c r="M851" s="533"/>
      <c r="BC851" s="533"/>
    </row>
    <row r="852" spans="12:55" x14ac:dyDescent="0.35">
      <c r="L852" s="533"/>
      <c r="M852" s="533"/>
      <c r="BC852" s="533"/>
    </row>
    <row r="853" spans="12:55" x14ac:dyDescent="0.35">
      <c r="L853" s="533"/>
      <c r="M853" s="533"/>
      <c r="BC853" s="533"/>
    </row>
    <row r="854" spans="12:55" x14ac:dyDescent="0.35">
      <c r="L854" s="533"/>
      <c r="M854" s="533"/>
      <c r="BC854" s="533"/>
    </row>
    <row r="855" spans="12:55" x14ac:dyDescent="0.35">
      <c r="L855" s="533"/>
      <c r="M855" s="533"/>
      <c r="BC855" s="533"/>
    </row>
    <row r="856" spans="12:55" x14ac:dyDescent="0.35">
      <c r="L856" s="533"/>
      <c r="M856" s="533"/>
      <c r="BC856" s="533"/>
    </row>
    <row r="857" spans="12:55" x14ac:dyDescent="0.35">
      <c r="L857" s="533"/>
      <c r="M857" s="533"/>
      <c r="BC857" s="533"/>
    </row>
    <row r="858" spans="12:55" x14ac:dyDescent="0.35">
      <c r="L858" s="533"/>
      <c r="M858" s="533"/>
      <c r="BC858" s="533"/>
    </row>
    <row r="859" spans="12:55" x14ac:dyDescent="0.35">
      <c r="L859" s="533"/>
      <c r="M859" s="533"/>
      <c r="BC859" s="533"/>
    </row>
    <row r="860" spans="12:55" x14ac:dyDescent="0.35">
      <c r="L860" s="533"/>
      <c r="M860" s="533"/>
      <c r="BC860" s="533"/>
    </row>
    <row r="861" spans="12:55" x14ac:dyDescent="0.35">
      <c r="L861" s="533"/>
      <c r="M861" s="533"/>
      <c r="BC861" s="533"/>
    </row>
    <row r="862" spans="12:55" x14ac:dyDescent="0.35">
      <c r="L862" s="533"/>
      <c r="M862" s="533"/>
      <c r="BC862" s="533"/>
    </row>
    <row r="863" spans="12:55" x14ac:dyDescent="0.35">
      <c r="L863" s="533"/>
      <c r="M863" s="533"/>
      <c r="BC863" s="533"/>
    </row>
    <row r="864" spans="12:55" x14ac:dyDescent="0.35">
      <c r="L864" s="533"/>
      <c r="M864" s="533"/>
      <c r="BC864" s="533"/>
    </row>
    <row r="865" spans="12:55" x14ac:dyDescent="0.35">
      <c r="L865" s="533"/>
      <c r="M865" s="533"/>
      <c r="BC865" s="533"/>
    </row>
    <row r="866" spans="12:55" x14ac:dyDescent="0.35">
      <c r="L866" s="533"/>
      <c r="M866" s="533"/>
      <c r="BC866" s="533"/>
    </row>
    <row r="867" spans="12:55" x14ac:dyDescent="0.35">
      <c r="L867" s="533"/>
      <c r="M867" s="533"/>
      <c r="BC867" s="533"/>
    </row>
    <row r="868" spans="12:55" x14ac:dyDescent="0.35">
      <c r="L868" s="533"/>
      <c r="M868" s="533"/>
      <c r="BC868" s="533"/>
    </row>
    <row r="869" spans="12:55" x14ac:dyDescent="0.35">
      <c r="L869" s="533"/>
      <c r="M869" s="533"/>
      <c r="BC869" s="533"/>
    </row>
    <row r="870" spans="12:55" x14ac:dyDescent="0.35">
      <c r="L870" s="533"/>
      <c r="M870" s="533"/>
      <c r="BC870" s="533"/>
    </row>
    <row r="871" spans="12:55" x14ac:dyDescent="0.35">
      <c r="L871" s="533"/>
      <c r="M871" s="533"/>
      <c r="BC871" s="533"/>
    </row>
    <row r="872" spans="12:55" x14ac:dyDescent="0.35">
      <c r="L872" s="533"/>
      <c r="M872" s="533"/>
      <c r="BC872" s="533"/>
    </row>
    <row r="873" spans="12:55" x14ac:dyDescent="0.35">
      <c r="L873" s="533"/>
      <c r="M873" s="533"/>
      <c r="BC873" s="533"/>
    </row>
    <row r="874" spans="12:55" x14ac:dyDescent="0.35">
      <c r="L874" s="533"/>
      <c r="M874" s="533"/>
      <c r="BC874" s="533"/>
    </row>
    <row r="875" spans="12:55" x14ac:dyDescent="0.35">
      <c r="L875" s="533"/>
      <c r="M875" s="533"/>
      <c r="BC875" s="533"/>
    </row>
    <row r="876" spans="12:55" x14ac:dyDescent="0.35">
      <c r="L876" s="533"/>
      <c r="M876" s="533"/>
      <c r="BC876" s="533"/>
    </row>
    <row r="877" spans="12:55" x14ac:dyDescent="0.35">
      <c r="L877" s="533"/>
      <c r="M877" s="533"/>
      <c r="BC877" s="533"/>
    </row>
    <row r="878" spans="12:55" x14ac:dyDescent="0.35">
      <c r="L878" s="533"/>
      <c r="M878" s="533"/>
      <c r="BC878" s="533"/>
    </row>
    <row r="879" spans="12:55" x14ac:dyDescent="0.35">
      <c r="L879" s="533"/>
      <c r="M879" s="533"/>
      <c r="BC879" s="533"/>
    </row>
    <row r="880" spans="12:55" x14ac:dyDescent="0.35">
      <c r="L880" s="533"/>
      <c r="M880" s="533"/>
      <c r="BC880" s="533"/>
    </row>
    <row r="881" spans="12:55" x14ac:dyDescent="0.35">
      <c r="L881" s="533"/>
      <c r="M881" s="533"/>
      <c r="BC881" s="533"/>
    </row>
    <row r="882" spans="12:55" x14ac:dyDescent="0.35">
      <c r="L882" s="533"/>
      <c r="M882" s="533"/>
      <c r="BC882" s="533"/>
    </row>
    <row r="883" spans="12:55" x14ac:dyDescent="0.35">
      <c r="L883" s="533"/>
      <c r="M883" s="533"/>
      <c r="BC883" s="533"/>
    </row>
    <row r="884" spans="12:55" x14ac:dyDescent="0.35">
      <c r="L884" s="533"/>
      <c r="M884" s="533"/>
      <c r="BC884" s="533"/>
    </row>
    <row r="885" spans="12:55" x14ac:dyDescent="0.35">
      <c r="L885" s="533"/>
      <c r="M885" s="533"/>
      <c r="BC885" s="533"/>
    </row>
    <row r="886" spans="12:55" x14ac:dyDescent="0.35">
      <c r="L886" s="533"/>
      <c r="M886" s="533"/>
      <c r="BC886" s="533"/>
    </row>
    <row r="887" spans="12:55" x14ac:dyDescent="0.35">
      <c r="L887" s="533"/>
      <c r="M887" s="533"/>
      <c r="BC887" s="533"/>
    </row>
    <row r="888" spans="12:55" x14ac:dyDescent="0.35">
      <c r="L888" s="533"/>
      <c r="M888" s="533"/>
      <c r="BC888" s="533"/>
    </row>
    <row r="889" spans="12:55" x14ac:dyDescent="0.35">
      <c r="L889" s="533"/>
      <c r="M889" s="533"/>
      <c r="BC889" s="533"/>
    </row>
    <row r="890" spans="12:55" x14ac:dyDescent="0.35">
      <c r="L890" s="533"/>
      <c r="M890" s="533"/>
      <c r="BC890" s="533"/>
    </row>
    <row r="891" spans="12:55" x14ac:dyDescent="0.35">
      <c r="L891" s="533"/>
      <c r="M891" s="533"/>
      <c r="BC891" s="533"/>
    </row>
    <row r="892" spans="12:55" x14ac:dyDescent="0.35">
      <c r="L892" s="533"/>
      <c r="M892" s="533"/>
      <c r="BC892" s="533"/>
    </row>
    <row r="893" spans="12:55" x14ac:dyDescent="0.35">
      <c r="L893" s="533"/>
      <c r="M893" s="533"/>
      <c r="BC893" s="533"/>
    </row>
    <row r="894" spans="12:55" x14ac:dyDescent="0.35">
      <c r="L894" s="533"/>
      <c r="M894" s="533"/>
      <c r="BC894" s="533"/>
    </row>
    <row r="895" spans="12:55" x14ac:dyDescent="0.35">
      <c r="L895" s="533"/>
      <c r="M895" s="533"/>
      <c r="BC895" s="533"/>
    </row>
    <row r="896" spans="12:55" x14ac:dyDescent="0.35">
      <c r="L896" s="533"/>
      <c r="M896" s="533"/>
      <c r="BC896" s="533"/>
    </row>
    <row r="897" spans="12:55" x14ac:dyDescent="0.35">
      <c r="L897" s="533"/>
      <c r="M897" s="533"/>
      <c r="BC897" s="533"/>
    </row>
    <row r="898" spans="12:55" x14ac:dyDescent="0.35">
      <c r="L898" s="533"/>
      <c r="M898" s="533"/>
      <c r="BC898" s="533"/>
    </row>
    <row r="899" spans="12:55" x14ac:dyDescent="0.35">
      <c r="L899" s="533"/>
      <c r="M899" s="533"/>
      <c r="BC899" s="533"/>
    </row>
    <row r="900" spans="12:55" x14ac:dyDescent="0.35">
      <c r="L900" s="533"/>
      <c r="M900" s="533"/>
      <c r="BC900" s="533"/>
    </row>
    <row r="901" spans="12:55" x14ac:dyDescent="0.35">
      <c r="L901" s="533"/>
      <c r="M901" s="533"/>
      <c r="BC901" s="533"/>
    </row>
    <row r="902" spans="12:55" x14ac:dyDescent="0.35">
      <c r="L902" s="533"/>
      <c r="M902" s="533"/>
      <c r="BC902" s="533"/>
    </row>
    <row r="903" spans="12:55" x14ac:dyDescent="0.35">
      <c r="L903" s="533"/>
      <c r="M903" s="533"/>
      <c r="BC903" s="533"/>
    </row>
    <row r="904" spans="12:55" x14ac:dyDescent="0.35">
      <c r="L904" s="533"/>
      <c r="M904" s="533"/>
      <c r="BC904" s="533"/>
    </row>
    <row r="905" spans="12:55" x14ac:dyDescent="0.35">
      <c r="L905" s="533"/>
      <c r="M905" s="533"/>
      <c r="BC905" s="533"/>
    </row>
    <row r="906" spans="12:55" x14ac:dyDescent="0.35">
      <c r="L906" s="533"/>
      <c r="M906" s="533"/>
      <c r="BC906" s="533"/>
    </row>
    <row r="907" spans="12:55" x14ac:dyDescent="0.35">
      <c r="L907" s="533"/>
      <c r="M907" s="533"/>
      <c r="BC907" s="533"/>
    </row>
    <row r="908" spans="12:55" x14ac:dyDescent="0.35">
      <c r="L908" s="533"/>
      <c r="M908" s="533"/>
      <c r="BC908" s="533"/>
    </row>
    <row r="909" spans="12:55" x14ac:dyDescent="0.35">
      <c r="L909" s="533"/>
      <c r="M909" s="533"/>
      <c r="BC909" s="533"/>
    </row>
    <row r="910" spans="12:55" x14ac:dyDescent="0.35">
      <c r="L910" s="533"/>
      <c r="M910" s="533"/>
      <c r="BC910" s="533"/>
    </row>
    <row r="911" spans="12:55" x14ac:dyDescent="0.35">
      <c r="L911" s="533"/>
      <c r="M911" s="533"/>
      <c r="BC911" s="533"/>
    </row>
    <row r="912" spans="12:55" x14ac:dyDescent="0.35">
      <c r="L912" s="533"/>
      <c r="M912" s="533"/>
      <c r="BC912" s="533"/>
    </row>
    <row r="913" spans="12:55" x14ac:dyDescent="0.35">
      <c r="L913" s="533"/>
      <c r="M913" s="533"/>
      <c r="BC913" s="533"/>
    </row>
    <row r="914" spans="12:55" x14ac:dyDescent="0.35">
      <c r="L914" s="533"/>
      <c r="M914" s="533"/>
      <c r="BC914" s="533"/>
    </row>
    <row r="915" spans="12:55" x14ac:dyDescent="0.35">
      <c r="L915" s="533"/>
      <c r="M915" s="533"/>
      <c r="BC915" s="533"/>
    </row>
    <row r="916" spans="12:55" x14ac:dyDescent="0.35">
      <c r="L916" s="533"/>
      <c r="M916" s="533"/>
      <c r="BC916" s="533"/>
    </row>
    <row r="917" spans="12:55" x14ac:dyDescent="0.35">
      <c r="L917" s="533"/>
      <c r="M917" s="533"/>
      <c r="BC917" s="533"/>
    </row>
    <row r="918" spans="12:55" x14ac:dyDescent="0.35">
      <c r="L918" s="533"/>
      <c r="M918" s="533"/>
      <c r="BC918" s="533"/>
    </row>
    <row r="919" spans="12:55" x14ac:dyDescent="0.35">
      <c r="L919" s="533"/>
      <c r="M919" s="533"/>
      <c r="BC919" s="533"/>
    </row>
    <row r="920" spans="12:55" x14ac:dyDescent="0.35">
      <c r="L920" s="533"/>
      <c r="M920" s="533"/>
      <c r="BC920" s="533"/>
    </row>
    <row r="921" spans="12:55" x14ac:dyDescent="0.35">
      <c r="L921" s="533"/>
      <c r="M921" s="533"/>
      <c r="BC921" s="533"/>
    </row>
    <row r="922" spans="12:55" x14ac:dyDescent="0.35">
      <c r="L922" s="533"/>
      <c r="M922" s="533"/>
      <c r="BC922" s="533"/>
    </row>
    <row r="923" spans="12:55" x14ac:dyDescent="0.35">
      <c r="L923" s="533"/>
      <c r="M923" s="533"/>
      <c r="BC923" s="533"/>
    </row>
    <row r="924" spans="12:55" x14ac:dyDescent="0.35">
      <c r="L924" s="533"/>
      <c r="M924" s="533"/>
      <c r="BC924" s="533"/>
    </row>
    <row r="925" spans="12:55" x14ac:dyDescent="0.35">
      <c r="L925" s="533"/>
      <c r="M925" s="533"/>
      <c r="BC925" s="533"/>
    </row>
    <row r="926" spans="12:55" x14ac:dyDescent="0.35">
      <c r="L926" s="533"/>
      <c r="M926" s="533"/>
      <c r="BC926" s="533"/>
    </row>
    <row r="927" spans="12:55" x14ac:dyDescent="0.35">
      <c r="L927" s="533"/>
      <c r="M927" s="533"/>
      <c r="BC927" s="533"/>
    </row>
    <row r="928" spans="12:55" x14ac:dyDescent="0.35">
      <c r="L928" s="533"/>
      <c r="M928" s="533"/>
      <c r="BC928" s="533"/>
    </row>
    <row r="929" spans="12:55" x14ac:dyDescent="0.35">
      <c r="L929" s="533"/>
      <c r="M929" s="533"/>
      <c r="BC929" s="533"/>
    </row>
    <row r="930" spans="12:55" x14ac:dyDescent="0.35">
      <c r="L930" s="533"/>
      <c r="M930" s="533"/>
      <c r="BC930" s="533"/>
    </row>
    <row r="931" spans="12:55" x14ac:dyDescent="0.35">
      <c r="L931" s="533"/>
      <c r="M931" s="533"/>
      <c r="BC931" s="533"/>
    </row>
    <row r="932" spans="12:55" x14ac:dyDescent="0.35">
      <c r="L932" s="533"/>
      <c r="M932" s="533"/>
      <c r="BC932" s="533"/>
    </row>
    <row r="933" spans="12:55" x14ac:dyDescent="0.35">
      <c r="L933" s="533"/>
      <c r="M933" s="533"/>
      <c r="BC933" s="533"/>
    </row>
    <row r="934" spans="12:55" x14ac:dyDescent="0.35">
      <c r="L934" s="533"/>
      <c r="M934" s="533"/>
      <c r="BC934" s="533"/>
    </row>
    <row r="935" spans="12:55" x14ac:dyDescent="0.35">
      <c r="L935" s="533"/>
      <c r="M935" s="533"/>
      <c r="BC935" s="533"/>
    </row>
    <row r="936" spans="12:55" x14ac:dyDescent="0.35">
      <c r="L936" s="533"/>
      <c r="M936" s="533"/>
      <c r="BC936" s="533"/>
    </row>
    <row r="937" spans="12:55" x14ac:dyDescent="0.35">
      <c r="L937" s="533"/>
      <c r="M937" s="533"/>
      <c r="BC937" s="533"/>
    </row>
    <row r="938" spans="12:55" x14ac:dyDescent="0.35">
      <c r="L938" s="533"/>
      <c r="M938" s="533"/>
      <c r="BC938" s="533"/>
    </row>
    <row r="939" spans="12:55" x14ac:dyDescent="0.35">
      <c r="L939" s="533"/>
      <c r="M939" s="533"/>
      <c r="BC939" s="533"/>
    </row>
    <row r="940" spans="12:55" x14ac:dyDescent="0.35">
      <c r="L940" s="533"/>
      <c r="M940" s="533"/>
      <c r="BC940" s="533"/>
    </row>
    <row r="941" spans="12:55" x14ac:dyDescent="0.35">
      <c r="L941" s="533"/>
      <c r="M941" s="533"/>
      <c r="BC941" s="533"/>
    </row>
    <row r="942" spans="12:55" x14ac:dyDescent="0.35">
      <c r="L942" s="533"/>
      <c r="M942" s="533"/>
      <c r="BC942" s="533"/>
    </row>
    <row r="943" spans="12:55" x14ac:dyDescent="0.35">
      <c r="L943" s="533"/>
      <c r="M943" s="533"/>
      <c r="BC943" s="533"/>
    </row>
    <row r="944" spans="12:55" x14ac:dyDescent="0.35">
      <c r="L944" s="533"/>
      <c r="M944" s="533"/>
      <c r="BC944" s="533"/>
    </row>
    <row r="945" spans="12:55" x14ac:dyDescent="0.35">
      <c r="L945" s="533"/>
      <c r="M945" s="533"/>
      <c r="BC945" s="533"/>
    </row>
    <row r="946" spans="12:55" x14ac:dyDescent="0.35">
      <c r="L946" s="533"/>
      <c r="M946" s="533"/>
      <c r="BC946" s="533"/>
    </row>
    <row r="947" spans="12:55" x14ac:dyDescent="0.35">
      <c r="L947" s="533"/>
      <c r="M947" s="533"/>
      <c r="BC947" s="533"/>
    </row>
    <row r="948" spans="12:55" x14ac:dyDescent="0.35">
      <c r="L948" s="533"/>
      <c r="M948" s="533"/>
      <c r="BC948" s="533"/>
    </row>
    <row r="949" spans="12:55" x14ac:dyDescent="0.35">
      <c r="L949" s="533"/>
      <c r="M949" s="533"/>
      <c r="BC949" s="533"/>
    </row>
    <row r="950" spans="12:55" x14ac:dyDescent="0.35">
      <c r="L950" s="533"/>
      <c r="M950" s="533"/>
      <c r="BC950" s="533"/>
    </row>
    <row r="951" spans="12:55" x14ac:dyDescent="0.35">
      <c r="L951" s="533"/>
      <c r="M951" s="533"/>
      <c r="BC951" s="533"/>
    </row>
    <row r="952" spans="12:55" x14ac:dyDescent="0.35">
      <c r="L952" s="533"/>
      <c r="M952" s="533"/>
      <c r="BC952" s="533"/>
    </row>
    <row r="953" spans="12:55" x14ac:dyDescent="0.35">
      <c r="L953" s="533"/>
      <c r="M953" s="533"/>
      <c r="BC953" s="533"/>
    </row>
    <row r="954" spans="12:55" x14ac:dyDescent="0.35">
      <c r="L954" s="533"/>
      <c r="M954" s="533"/>
      <c r="BC954" s="533"/>
    </row>
    <row r="955" spans="12:55" x14ac:dyDescent="0.35">
      <c r="L955" s="533"/>
      <c r="M955" s="533"/>
      <c r="BC955" s="533"/>
    </row>
    <row r="956" spans="12:55" x14ac:dyDescent="0.35">
      <c r="L956" s="533"/>
      <c r="M956" s="533"/>
      <c r="BC956" s="533"/>
    </row>
    <row r="957" spans="12:55" x14ac:dyDescent="0.35">
      <c r="L957" s="533"/>
      <c r="M957" s="533"/>
      <c r="BC957" s="533"/>
    </row>
    <row r="958" spans="12:55" x14ac:dyDescent="0.35">
      <c r="L958" s="533"/>
      <c r="M958" s="533"/>
      <c r="BC958" s="533"/>
    </row>
    <row r="959" spans="12:55" x14ac:dyDescent="0.35">
      <c r="L959" s="533"/>
      <c r="M959" s="533"/>
      <c r="BC959" s="533"/>
    </row>
    <row r="960" spans="12:55" x14ac:dyDescent="0.35">
      <c r="L960" s="533"/>
      <c r="M960" s="533"/>
      <c r="BC960" s="533"/>
    </row>
    <row r="961" spans="12:55" x14ac:dyDescent="0.35">
      <c r="L961" s="533"/>
      <c r="M961" s="533"/>
      <c r="BC961" s="533"/>
    </row>
    <row r="962" spans="12:55" x14ac:dyDescent="0.35">
      <c r="L962" s="533"/>
      <c r="M962" s="533"/>
      <c r="BC962" s="533"/>
    </row>
    <row r="963" spans="12:55" x14ac:dyDescent="0.35">
      <c r="L963" s="533"/>
      <c r="M963" s="533"/>
      <c r="BC963" s="533"/>
    </row>
    <row r="964" spans="12:55" x14ac:dyDescent="0.35">
      <c r="L964" s="533"/>
      <c r="M964" s="533"/>
      <c r="BC964" s="533"/>
    </row>
    <row r="965" spans="12:55" x14ac:dyDescent="0.35">
      <c r="L965" s="533"/>
      <c r="M965" s="533"/>
      <c r="BC965" s="533"/>
    </row>
    <row r="966" spans="12:55" x14ac:dyDescent="0.35">
      <c r="L966" s="533"/>
      <c r="M966" s="533"/>
      <c r="BC966" s="533"/>
    </row>
    <row r="967" spans="12:55" x14ac:dyDescent="0.35">
      <c r="L967" s="533"/>
      <c r="M967" s="533"/>
      <c r="BC967" s="533"/>
    </row>
    <row r="968" spans="12:55" x14ac:dyDescent="0.35">
      <c r="L968" s="533"/>
      <c r="M968" s="533"/>
      <c r="BC968" s="533"/>
    </row>
    <row r="969" spans="12:55" x14ac:dyDescent="0.35">
      <c r="L969" s="533"/>
      <c r="M969" s="533"/>
      <c r="BC969" s="533"/>
    </row>
    <row r="970" spans="12:55" x14ac:dyDescent="0.35">
      <c r="L970" s="533"/>
      <c r="M970" s="533"/>
      <c r="BC970" s="533"/>
    </row>
    <row r="971" spans="12:55" x14ac:dyDescent="0.35">
      <c r="L971" s="533"/>
      <c r="M971" s="533"/>
      <c r="BC971" s="533"/>
    </row>
    <row r="972" spans="12:55" x14ac:dyDescent="0.35">
      <c r="L972" s="533"/>
      <c r="M972" s="533"/>
      <c r="BC972" s="533"/>
    </row>
    <row r="973" spans="12:55" x14ac:dyDescent="0.35">
      <c r="L973" s="533"/>
      <c r="M973" s="533"/>
      <c r="BC973" s="533"/>
    </row>
    <row r="974" spans="12:55" x14ac:dyDescent="0.35">
      <c r="L974" s="533"/>
      <c r="M974" s="533"/>
      <c r="BC974" s="533"/>
    </row>
    <row r="975" spans="12:55" x14ac:dyDescent="0.35">
      <c r="L975" s="533"/>
      <c r="M975" s="533"/>
      <c r="BC975" s="533"/>
    </row>
    <row r="976" spans="12:55" x14ac:dyDescent="0.35">
      <c r="L976" s="533"/>
      <c r="M976" s="533"/>
      <c r="BC976" s="533"/>
    </row>
    <row r="977" spans="12:55" x14ac:dyDescent="0.35">
      <c r="L977" s="533"/>
      <c r="M977" s="533"/>
      <c r="BC977" s="533"/>
    </row>
    <row r="978" spans="12:55" x14ac:dyDescent="0.35">
      <c r="L978" s="533"/>
      <c r="M978" s="533"/>
      <c r="BC978" s="533"/>
    </row>
    <row r="979" spans="12:55" x14ac:dyDescent="0.35">
      <c r="L979" s="533"/>
      <c r="M979" s="533"/>
      <c r="BC979" s="533"/>
    </row>
    <row r="980" spans="12:55" x14ac:dyDescent="0.35">
      <c r="L980" s="533"/>
      <c r="M980" s="533"/>
      <c r="BC980" s="533"/>
    </row>
    <row r="981" spans="12:55" x14ac:dyDescent="0.35">
      <c r="L981" s="533"/>
      <c r="M981" s="533"/>
      <c r="BC981" s="533"/>
    </row>
    <row r="982" spans="12:55" x14ac:dyDescent="0.35">
      <c r="L982" s="533"/>
      <c r="M982" s="533"/>
      <c r="BC982" s="533"/>
    </row>
    <row r="983" spans="12:55" x14ac:dyDescent="0.35">
      <c r="L983" s="533"/>
      <c r="M983" s="533"/>
      <c r="BC983" s="533"/>
    </row>
    <row r="984" spans="12:55" x14ac:dyDescent="0.35">
      <c r="L984" s="533"/>
      <c r="M984" s="533"/>
      <c r="BC984" s="533"/>
    </row>
    <row r="985" spans="12:55" x14ac:dyDescent="0.35">
      <c r="L985" s="533"/>
      <c r="M985" s="533"/>
      <c r="BC985" s="533"/>
    </row>
    <row r="986" spans="12:55" x14ac:dyDescent="0.35">
      <c r="L986" s="533"/>
      <c r="M986" s="533"/>
      <c r="BC986" s="533"/>
    </row>
    <row r="987" spans="12:55" x14ac:dyDescent="0.35">
      <c r="L987" s="533"/>
      <c r="M987" s="533"/>
      <c r="BC987" s="533"/>
    </row>
    <row r="988" spans="12:55" x14ac:dyDescent="0.35">
      <c r="L988" s="533"/>
      <c r="M988" s="533"/>
      <c r="BC988" s="533"/>
    </row>
    <row r="989" spans="12:55" x14ac:dyDescent="0.35">
      <c r="L989" s="533"/>
      <c r="M989" s="533"/>
      <c r="BC989" s="533"/>
    </row>
    <row r="990" spans="12:55" x14ac:dyDescent="0.35">
      <c r="L990" s="533"/>
      <c r="M990" s="533"/>
      <c r="BC990" s="533"/>
    </row>
    <row r="991" spans="12:55" x14ac:dyDescent="0.35">
      <c r="L991" s="533"/>
      <c r="M991" s="533"/>
      <c r="BC991" s="533"/>
    </row>
    <row r="992" spans="12:55" x14ac:dyDescent="0.35">
      <c r="L992" s="533"/>
      <c r="M992" s="533"/>
      <c r="BC992" s="533"/>
    </row>
    <row r="993" spans="12:55" x14ac:dyDescent="0.35">
      <c r="L993" s="533"/>
      <c r="M993" s="533"/>
      <c r="BC993" s="533"/>
    </row>
    <row r="994" spans="12:55" x14ac:dyDescent="0.35">
      <c r="L994" s="533"/>
      <c r="M994" s="533"/>
      <c r="BC994" s="533"/>
    </row>
    <row r="995" spans="12:55" x14ac:dyDescent="0.35">
      <c r="L995" s="533"/>
      <c r="M995" s="533"/>
      <c r="BC995" s="533"/>
    </row>
    <row r="996" spans="12:55" x14ac:dyDescent="0.35">
      <c r="L996" s="533"/>
      <c r="M996" s="533"/>
      <c r="BC996" s="533"/>
    </row>
    <row r="997" spans="12:55" x14ac:dyDescent="0.35">
      <c r="L997" s="533"/>
      <c r="M997" s="533"/>
      <c r="BC997" s="533"/>
    </row>
    <row r="998" spans="12:55" x14ac:dyDescent="0.35">
      <c r="L998" s="533"/>
      <c r="M998" s="533"/>
      <c r="BC998" s="533"/>
    </row>
    <row r="999" spans="12:55" x14ac:dyDescent="0.35">
      <c r="L999" s="533"/>
      <c r="M999" s="533"/>
      <c r="BC999" s="533"/>
    </row>
    <row r="1000" spans="12:55" x14ac:dyDescent="0.35">
      <c r="L1000" s="533"/>
      <c r="M1000" s="533"/>
      <c r="BC1000" s="533"/>
    </row>
    <row r="1001" spans="12:55" x14ac:dyDescent="0.35">
      <c r="L1001" s="533"/>
      <c r="M1001" s="533"/>
      <c r="BC1001" s="533"/>
    </row>
    <row r="1002" spans="12:55" x14ac:dyDescent="0.35">
      <c r="L1002" s="533"/>
      <c r="M1002" s="533"/>
      <c r="BC1002" s="533"/>
    </row>
    <row r="1003" spans="12:55" x14ac:dyDescent="0.35">
      <c r="L1003" s="533"/>
      <c r="M1003" s="533"/>
      <c r="BC1003" s="533"/>
    </row>
    <row r="1004" spans="12:55" x14ac:dyDescent="0.35">
      <c r="L1004" s="533"/>
      <c r="M1004" s="533"/>
      <c r="BC1004" s="533"/>
    </row>
    <row r="1005" spans="12:55" x14ac:dyDescent="0.35">
      <c r="L1005" s="533"/>
      <c r="M1005" s="533"/>
      <c r="BC1005" s="533"/>
    </row>
    <row r="1006" spans="12:55" x14ac:dyDescent="0.35">
      <c r="L1006" s="533"/>
      <c r="M1006" s="533"/>
      <c r="BC1006" s="533"/>
    </row>
    <row r="1007" spans="12:55" x14ac:dyDescent="0.35">
      <c r="L1007" s="533"/>
      <c r="M1007" s="533"/>
      <c r="BC1007" s="533"/>
    </row>
    <row r="1008" spans="12:55" x14ac:dyDescent="0.35">
      <c r="L1008" s="533"/>
      <c r="M1008" s="533"/>
      <c r="BC1008" s="533"/>
    </row>
    <row r="1009" spans="12:55" x14ac:dyDescent="0.35">
      <c r="L1009" s="533"/>
      <c r="M1009" s="533"/>
      <c r="BC1009" s="533"/>
    </row>
    <row r="1010" spans="12:55" x14ac:dyDescent="0.35">
      <c r="L1010" s="533"/>
      <c r="M1010" s="533"/>
      <c r="BC1010" s="533"/>
    </row>
    <row r="1011" spans="12:55" x14ac:dyDescent="0.35">
      <c r="L1011" s="533"/>
      <c r="M1011" s="533"/>
      <c r="BC1011" s="533"/>
    </row>
    <row r="1012" spans="12:55" x14ac:dyDescent="0.35">
      <c r="L1012" s="533"/>
      <c r="M1012" s="533"/>
      <c r="BC1012" s="533"/>
    </row>
    <row r="1013" spans="12:55" x14ac:dyDescent="0.35">
      <c r="L1013" s="533"/>
      <c r="M1013" s="533"/>
      <c r="BC1013" s="533"/>
    </row>
    <row r="1014" spans="12:55" x14ac:dyDescent="0.35">
      <c r="L1014" s="533"/>
      <c r="M1014" s="533"/>
      <c r="BC1014" s="533"/>
    </row>
    <row r="1015" spans="12:55" x14ac:dyDescent="0.35">
      <c r="L1015" s="533"/>
      <c r="M1015" s="533"/>
      <c r="BC1015" s="533"/>
    </row>
    <row r="1016" spans="12:55" x14ac:dyDescent="0.35">
      <c r="L1016" s="533"/>
      <c r="M1016" s="533"/>
      <c r="BC1016" s="533"/>
    </row>
    <row r="1017" spans="12:55" x14ac:dyDescent="0.35">
      <c r="L1017" s="533"/>
      <c r="M1017" s="533"/>
      <c r="BC1017" s="533"/>
    </row>
    <row r="1018" spans="12:55" x14ac:dyDescent="0.35">
      <c r="L1018" s="533"/>
      <c r="M1018" s="533"/>
      <c r="BC1018" s="533"/>
    </row>
    <row r="1019" spans="12:55" x14ac:dyDescent="0.35">
      <c r="L1019" s="533"/>
      <c r="M1019" s="533"/>
      <c r="BC1019" s="533"/>
    </row>
    <row r="1020" spans="12:55" x14ac:dyDescent="0.35">
      <c r="L1020" s="533"/>
      <c r="M1020" s="533"/>
      <c r="BC1020" s="533"/>
    </row>
    <row r="1021" spans="12:55" x14ac:dyDescent="0.35">
      <c r="L1021" s="533"/>
      <c r="M1021" s="533"/>
      <c r="BC1021" s="533"/>
    </row>
    <row r="1022" spans="12:55" x14ac:dyDescent="0.35">
      <c r="L1022" s="533"/>
      <c r="M1022" s="533"/>
      <c r="BC1022" s="533"/>
    </row>
    <row r="1023" spans="12:55" x14ac:dyDescent="0.35">
      <c r="L1023" s="533"/>
      <c r="M1023" s="533"/>
      <c r="BC1023" s="533"/>
    </row>
    <row r="1024" spans="12:55" x14ac:dyDescent="0.35">
      <c r="L1024" s="533"/>
      <c r="M1024" s="533"/>
      <c r="BC1024" s="533"/>
    </row>
    <row r="1025" spans="12:55" x14ac:dyDescent="0.35">
      <c r="L1025" s="533"/>
      <c r="M1025" s="533"/>
      <c r="BC1025" s="533"/>
    </row>
    <row r="1026" spans="12:55" x14ac:dyDescent="0.35">
      <c r="L1026" s="533"/>
      <c r="M1026" s="533"/>
      <c r="BC1026" s="533"/>
    </row>
    <row r="1027" spans="12:55" x14ac:dyDescent="0.35">
      <c r="L1027" s="533"/>
      <c r="M1027" s="533"/>
      <c r="BC1027" s="533"/>
    </row>
    <row r="1028" spans="12:55" x14ac:dyDescent="0.35">
      <c r="L1028" s="533"/>
      <c r="M1028" s="533"/>
      <c r="BC1028" s="533"/>
    </row>
    <row r="1029" spans="12:55" x14ac:dyDescent="0.35">
      <c r="L1029" s="533"/>
      <c r="M1029" s="533"/>
      <c r="BC1029" s="533"/>
    </row>
    <row r="1030" spans="12:55" x14ac:dyDescent="0.35">
      <c r="L1030" s="533"/>
      <c r="M1030" s="533"/>
      <c r="BC1030" s="533"/>
    </row>
    <row r="1031" spans="12:55" x14ac:dyDescent="0.35">
      <c r="L1031" s="533"/>
      <c r="M1031" s="533"/>
      <c r="BC1031" s="533"/>
    </row>
    <row r="1032" spans="12:55" x14ac:dyDescent="0.35">
      <c r="L1032" s="533"/>
      <c r="M1032" s="533"/>
      <c r="BC1032" s="533"/>
    </row>
    <row r="1033" spans="12:55" x14ac:dyDescent="0.35">
      <c r="L1033" s="533"/>
      <c r="M1033" s="533"/>
      <c r="BC1033" s="533"/>
    </row>
    <row r="1034" spans="12:55" x14ac:dyDescent="0.35">
      <c r="L1034" s="533"/>
      <c r="M1034" s="533"/>
      <c r="BC1034" s="533"/>
    </row>
    <row r="1035" spans="12:55" x14ac:dyDescent="0.35">
      <c r="L1035" s="533"/>
      <c r="M1035" s="533"/>
      <c r="BC1035" s="533"/>
    </row>
    <row r="1036" spans="12:55" x14ac:dyDescent="0.35">
      <c r="L1036" s="533"/>
      <c r="M1036" s="533"/>
      <c r="BC1036" s="533"/>
    </row>
    <row r="1037" spans="12:55" x14ac:dyDescent="0.35">
      <c r="L1037" s="533"/>
      <c r="M1037" s="533"/>
      <c r="BC1037" s="533"/>
    </row>
    <row r="1038" spans="12:55" x14ac:dyDescent="0.35">
      <c r="L1038" s="533"/>
      <c r="M1038" s="533"/>
      <c r="BC1038" s="533"/>
    </row>
    <row r="1039" spans="12:55" x14ac:dyDescent="0.35">
      <c r="L1039" s="533"/>
      <c r="M1039" s="533"/>
      <c r="BC1039" s="533"/>
    </row>
    <row r="1040" spans="12:55" x14ac:dyDescent="0.35">
      <c r="L1040" s="533"/>
      <c r="M1040" s="533"/>
      <c r="BC1040" s="533"/>
    </row>
    <row r="1041" spans="12:55" x14ac:dyDescent="0.35">
      <c r="L1041" s="533"/>
      <c r="M1041" s="533"/>
      <c r="BC1041" s="533"/>
    </row>
    <row r="1042" spans="12:55" x14ac:dyDescent="0.35">
      <c r="L1042" s="533"/>
      <c r="M1042" s="533"/>
      <c r="BC1042" s="533"/>
    </row>
    <row r="1043" spans="12:55" x14ac:dyDescent="0.35">
      <c r="L1043" s="533"/>
      <c r="M1043" s="533"/>
      <c r="BC1043" s="533"/>
    </row>
    <row r="1044" spans="12:55" x14ac:dyDescent="0.35">
      <c r="L1044" s="533"/>
      <c r="M1044" s="533"/>
      <c r="BC1044" s="533"/>
    </row>
    <row r="1045" spans="12:55" x14ac:dyDescent="0.35">
      <c r="L1045" s="533"/>
      <c r="M1045" s="533"/>
      <c r="BC1045" s="533"/>
    </row>
    <row r="1046" spans="12:55" x14ac:dyDescent="0.35">
      <c r="L1046" s="533"/>
      <c r="M1046" s="533"/>
      <c r="BC1046" s="533"/>
    </row>
    <row r="1047" spans="12:55" x14ac:dyDescent="0.35">
      <c r="L1047" s="533"/>
      <c r="M1047" s="533"/>
      <c r="BC1047" s="533"/>
    </row>
    <row r="1048" spans="12:55" x14ac:dyDescent="0.35">
      <c r="L1048" s="533"/>
      <c r="M1048" s="533"/>
      <c r="BC1048" s="533"/>
    </row>
    <row r="1049" spans="12:55" x14ac:dyDescent="0.35">
      <c r="L1049" s="533"/>
      <c r="M1049" s="533"/>
      <c r="BC1049" s="533"/>
    </row>
    <row r="1050" spans="12:55" x14ac:dyDescent="0.35">
      <c r="L1050" s="533"/>
      <c r="M1050" s="533"/>
      <c r="BC1050" s="533"/>
    </row>
    <row r="1051" spans="12:55" x14ac:dyDescent="0.35">
      <c r="L1051" s="533"/>
      <c r="M1051" s="533"/>
      <c r="BC1051" s="533"/>
    </row>
    <row r="1052" spans="12:55" x14ac:dyDescent="0.35">
      <c r="L1052" s="533"/>
      <c r="M1052" s="533"/>
      <c r="BC1052" s="533"/>
    </row>
    <row r="1053" spans="12:55" x14ac:dyDescent="0.35">
      <c r="L1053" s="533"/>
      <c r="M1053" s="533"/>
      <c r="BC1053" s="533"/>
    </row>
    <row r="1054" spans="12:55" x14ac:dyDescent="0.35">
      <c r="L1054" s="533"/>
      <c r="M1054" s="533"/>
      <c r="BC1054" s="533"/>
    </row>
    <row r="1055" spans="12:55" x14ac:dyDescent="0.35">
      <c r="L1055" s="533"/>
      <c r="M1055" s="533"/>
      <c r="BC1055" s="533"/>
    </row>
    <row r="1056" spans="12:55" x14ac:dyDescent="0.35">
      <c r="L1056" s="533"/>
      <c r="M1056" s="533"/>
      <c r="BC1056" s="533"/>
    </row>
    <row r="1057" spans="12:55" x14ac:dyDescent="0.35">
      <c r="L1057" s="533"/>
      <c r="M1057" s="533"/>
      <c r="BC1057" s="533"/>
    </row>
    <row r="1058" spans="12:55" x14ac:dyDescent="0.35">
      <c r="L1058" s="533"/>
      <c r="M1058" s="533"/>
      <c r="BC1058" s="533"/>
    </row>
    <row r="1059" spans="12:55" x14ac:dyDescent="0.35">
      <c r="L1059" s="533"/>
      <c r="M1059" s="533"/>
      <c r="BC1059" s="533"/>
    </row>
    <row r="1060" spans="12:55" x14ac:dyDescent="0.35">
      <c r="L1060" s="533"/>
      <c r="M1060" s="533"/>
      <c r="BC1060" s="533"/>
    </row>
    <row r="1061" spans="12:55" x14ac:dyDescent="0.35">
      <c r="L1061" s="533"/>
      <c r="M1061" s="533"/>
      <c r="BC1061" s="533"/>
    </row>
    <row r="1062" spans="12:55" x14ac:dyDescent="0.35">
      <c r="L1062" s="533"/>
      <c r="M1062" s="533"/>
      <c r="BC1062" s="533"/>
    </row>
    <row r="1063" spans="12:55" x14ac:dyDescent="0.35">
      <c r="L1063" s="533"/>
      <c r="M1063" s="533"/>
      <c r="BC1063" s="533"/>
    </row>
    <row r="1064" spans="12:55" x14ac:dyDescent="0.35">
      <c r="L1064" s="533"/>
      <c r="M1064" s="533"/>
      <c r="BC1064" s="533"/>
    </row>
    <row r="1065" spans="12:55" x14ac:dyDescent="0.35">
      <c r="L1065" s="533"/>
      <c r="M1065" s="533"/>
      <c r="BC1065" s="533"/>
    </row>
    <row r="1066" spans="12:55" x14ac:dyDescent="0.35">
      <c r="L1066" s="533"/>
      <c r="M1066" s="533"/>
      <c r="BC1066" s="533"/>
    </row>
    <row r="1067" spans="12:55" x14ac:dyDescent="0.35">
      <c r="L1067" s="533"/>
      <c r="M1067" s="533"/>
      <c r="BC1067" s="533"/>
    </row>
    <row r="1068" spans="12:55" x14ac:dyDescent="0.35">
      <c r="L1068" s="533"/>
      <c r="M1068" s="533"/>
      <c r="BC1068" s="533"/>
    </row>
    <row r="1069" spans="12:55" x14ac:dyDescent="0.35">
      <c r="L1069" s="533"/>
      <c r="M1069" s="533"/>
      <c r="BC1069" s="533"/>
    </row>
    <row r="1070" spans="12:55" x14ac:dyDescent="0.35">
      <c r="L1070" s="533"/>
      <c r="M1070" s="533"/>
      <c r="BC1070" s="533"/>
    </row>
    <row r="1071" spans="12:55" x14ac:dyDescent="0.35">
      <c r="L1071" s="533"/>
      <c r="M1071" s="533"/>
      <c r="BC1071" s="533"/>
    </row>
    <row r="1072" spans="12:55" x14ac:dyDescent="0.35">
      <c r="L1072" s="533"/>
      <c r="M1072" s="533"/>
      <c r="BC1072" s="533"/>
    </row>
    <row r="1073" spans="12:55" x14ac:dyDescent="0.35">
      <c r="L1073" s="533"/>
      <c r="M1073" s="533"/>
      <c r="BC1073" s="533"/>
    </row>
    <row r="1074" spans="12:55" x14ac:dyDescent="0.35">
      <c r="L1074" s="533"/>
      <c r="M1074" s="533"/>
      <c r="BC1074" s="533"/>
    </row>
    <row r="1075" spans="12:55" x14ac:dyDescent="0.35">
      <c r="L1075" s="533"/>
      <c r="M1075" s="533"/>
      <c r="BC1075" s="533"/>
    </row>
    <row r="1076" spans="12:55" x14ac:dyDescent="0.35">
      <c r="L1076" s="533"/>
      <c r="M1076" s="533"/>
      <c r="BC1076" s="533"/>
    </row>
    <row r="1077" spans="12:55" x14ac:dyDescent="0.35">
      <c r="L1077" s="533"/>
      <c r="M1077" s="533"/>
      <c r="BC1077" s="533"/>
    </row>
    <row r="1078" spans="12:55" x14ac:dyDescent="0.35">
      <c r="L1078" s="533"/>
      <c r="M1078" s="533"/>
      <c r="BC1078" s="533"/>
    </row>
    <row r="1079" spans="12:55" x14ac:dyDescent="0.35">
      <c r="L1079" s="533"/>
      <c r="M1079" s="533"/>
      <c r="BC1079" s="533"/>
    </row>
    <row r="1080" spans="12:55" x14ac:dyDescent="0.35">
      <c r="L1080" s="533"/>
      <c r="M1080" s="533"/>
      <c r="BC1080" s="533"/>
    </row>
    <row r="1081" spans="12:55" x14ac:dyDescent="0.35">
      <c r="L1081" s="533"/>
      <c r="M1081" s="533"/>
      <c r="BC1081" s="533"/>
    </row>
    <row r="1082" spans="12:55" x14ac:dyDescent="0.35">
      <c r="L1082" s="533"/>
      <c r="M1082" s="533"/>
      <c r="BC1082" s="533"/>
    </row>
    <row r="1083" spans="12:55" x14ac:dyDescent="0.35">
      <c r="L1083" s="533"/>
      <c r="M1083" s="533"/>
      <c r="BC1083" s="533"/>
    </row>
    <row r="1084" spans="12:55" x14ac:dyDescent="0.35">
      <c r="L1084" s="533"/>
      <c r="M1084" s="533"/>
      <c r="BC1084" s="533"/>
    </row>
    <row r="1085" spans="12:55" x14ac:dyDescent="0.35">
      <c r="L1085" s="533"/>
      <c r="M1085" s="533"/>
      <c r="BC1085" s="533"/>
    </row>
    <row r="1086" spans="12:55" x14ac:dyDescent="0.35">
      <c r="L1086" s="533"/>
      <c r="M1086" s="533"/>
      <c r="BC1086" s="533"/>
    </row>
    <row r="1087" spans="12:55" x14ac:dyDescent="0.35">
      <c r="L1087" s="533"/>
      <c r="M1087" s="533"/>
      <c r="BC1087" s="533"/>
    </row>
    <row r="1088" spans="12:55" x14ac:dyDescent="0.35">
      <c r="L1088" s="533"/>
      <c r="M1088" s="533"/>
      <c r="BC1088" s="533"/>
    </row>
    <row r="1089" spans="12:55" x14ac:dyDescent="0.35">
      <c r="L1089" s="533"/>
      <c r="M1089" s="533"/>
      <c r="BC1089" s="533"/>
    </row>
    <row r="1090" spans="12:55" x14ac:dyDescent="0.35">
      <c r="L1090" s="533"/>
      <c r="M1090" s="533"/>
      <c r="BC1090" s="533"/>
    </row>
    <row r="1091" spans="12:55" x14ac:dyDescent="0.35">
      <c r="L1091" s="533"/>
      <c r="M1091" s="533"/>
      <c r="BC1091" s="533"/>
    </row>
    <row r="1092" spans="12:55" x14ac:dyDescent="0.35">
      <c r="L1092" s="533"/>
      <c r="M1092" s="533"/>
      <c r="BC1092" s="533"/>
    </row>
    <row r="1093" spans="12:55" x14ac:dyDescent="0.35">
      <c r="L1093" s="533"/>
      <c r="M1093" s="533"/>
      <c r="BC1093" s="533"/>
    </row>
    <row r="1094" spans="12:55" x14ac:dyDescent="0.35">
      <c r="L1094" s="533"/>
      <c r="M1094" s="533"/>
      <c r="BC1094" s="533"/>
    </row>
    <row r="1095" spans="12:55" x14ac:dyDescent="0.35">
      <c r="L1095" s="533"/>
      <c r="M1095" s="533"/>
      <c r="BC1095" s="533"/>
    </row>
    <row r="1096" spans="12:55" x14ac:dyDescent="0.35">
      <c r="L1096" s="533"/>
      <c r="M1096" s="533"/>
      <c r="BC1096" s="533"/>
    </row>
    <row r="1097" spans="12:55" x14ac:dyDescent="0.35">
      <c r="L1097" s="533"/>
      <c r="M1097" s="533"/>
      <c r="BC1097" s="533"/>
    </row>
    <row r="1098" spans="12:55" x14ac:dyDescent="0.35">
      <c r="L1098" s="533"/>
      <c r="M1098" s="533"/>
      <c r="BC1098" s="533"/>
    </row>
    <row r="1099" spans="12:55" x14ac:dyDescent="0.35">
      <c r="L1099" s="533"/>
      <c r="M1099" s="533"/>
      <c r="BC1099" s="533"/>
    </row>
    <row r="1100" spans="12:55" x14ac:dyDescent="0.35">
      <c r="L1100" s="533"/>
      <c r="M1100" s="533"/>
      <c r="BC1100" s="533"/>
    </row>
    <row r="1101" spans="12:55" x14ac:dyDescent="0.35">
      <c r="L1101" s="533"/>
      <c r="M1101" s="533"/>
      <c r="BC1101" s="533"/>
    </row>
    <row r="1102" spans="12:55" x14ac:dyDescent="0.35">
      <c r="L1102" s="533"/>
      <c r="M1102" s="533"/>
      <c r="BC1102" s="533"/>
    </row>
    <row r="1103" spans="12:55" x14ac:dyDescent="0.35">
      <c r="L1103" s="533"/>
      <c r="M1103" s="533"/>
      <c r="BC1103" s="533"/>
    </row>
    <row r="1104" spans="12:55" x14ac:dyDescent="0.35">
      <c r="L1104" s="533"/>
      <c r="M1104" s="533"/>
      <c r="BC1104" s="533"/>
    </row>
    <row r="1105" spans="12:55" x14ac:dyDescent="0.35">
      <c r="L1105" s="533"/>
      <c r="M1105" s="533"/>
      <c r="BC1105" s="533"/>
    </row>
    <row r="1106" spans="12:55" x14ac:dyDescent="0.35">
      <c r="L1106" s="533"/>
      <c r="M1106" s="533"/>
      <c r="BC1106" s="533"/>
    </row>
    <row r="1107" spans="12:55" x14ac:dyDescent="0.35">
      <c r="L1107" s="533"/>
      <c r="M1107" s="533"/>
      <c r="BC1107" s="533"/>
    </row>
    <row r="1108" spans="12:55" x14ac:dyDescent="0.35">
      <c r="L1108" s="533"/>
      <c r="M1108" s="533"/>
      <c r="BC1108" s="533"/>
    </row>
    <row r="1109" spans="12:55" x14ac:dyDescent="0.35">
      <c r="L1109" s="533"/>
      <c r="M1109" s="533"/>
      <c r="BC1109" s="533"/>
    </row>
    <row r="1110" spans="12:55" x14ac:dyDescent="0.35">
      <c r="L1110" s="533"/>
      <c r="M1110" s="533"/>
      <c r="BC1110" s="533"/>
    </row>
    <row r="1111" spans="12:55" x14ac:dyDescent="0.35">
      <c r="L1111" s="533"/>
      <c r="M1111" s="533"/>
      <c r="BC1111" s="533"/>
    </row>
    <row r="1112" spans="12:55" x14ac:dyDescent="0.35">
      <c r="L1112" s="533"/>
      <c r="M1112" s="533"/>
      <c r="BC1112" s="533"/>
    </row>
    <row r="1113" spans="12:55" x14ac:dyDescent="0.35">
      <c r="L1113" s="533"/>
      <c r="M1113" s="533"/>
      <c r="BC1113" s="533"/>
    </row>
    <row r="1114" spans="12:55" x14ac:dyDescent="0.35">
      <c r="L1114" s="533"/>
      <c r="M1114" s="533"/>
      <c r="BC1114" s="533"/>
    </row>
    <row r="1115" spans="12:55" x14ac:dyDescent="0.35">
      <c r="L1115" s="533"/>
      <c r="M1115" s="533"/>
      <c r="BC1115" s="533"/>
    </row>
    <row r="1116" spans="12:55" x14ac:dyDescent="0.35">
      <c r="L1116" s="533"/>
      <c r="M1116" s="533"/>
      <c r="BC1116" s="533"/>
    </row>
    <row r="1117" spans="12:55" x14ac:dyDescent="0.35">
      <c r="L1117" s="533"/>
      <c r="M1117" s="533"/>
      <c r="BC1117" s="533"/>
    </row>
    <row r="1118" spans="12:55" x14ac:dyDescent="0.35">
      <c r="L1118" s="533"/>
      <c r="M1118" s="533"/>
      <c r="BC1118" s="533"/>
    </row>
    <row r="1119" spans="12:55" x14ac:dyDescent="0.35">
      <c r="L1119" s="533"/>
      <c r="M1119" s="533"/>
      <c r="BC1119" s="533"/>
    </row>
    <row r="1120" spans="12:55" x14ac:dyDescent="0.35">
      <c r="L1120" s="533"/>
      <c r="M1120" s="533"/>
      <c r="BC1120" s="533"/>
    </row>
    <row r="1121" spans="12:55" x14ac:dyDescent="0.35">
      <c r="L1121" s="533"/>
      <c r="M1121" s="533"/>
      <c r="BC1121" s="533"/>
    </row>
    <row r="1122" spans="12:55" x14ac:dyDescent="0.35">
      <c r="L1122" s="533"/>
      <c r="M1122" s="533"/>
      <c r="BC1122" s="533"/>
    </row>
    <row r="1123" spans="12:55" x14ac:dyDescent="0.35">
      <c r="L1123" s="533"/>
      <c r="M1123" s="533"/>
      <c r="BC1123" s="533"/>
    </row>
    <row r="1124" spans="12:55" x14ac:dyDescent="0.35">
      <c r="L1124" s="533"/>
      <c r="M1124" s="533"/>
      <c r="BC1124" s="533"/>
    </row>
    <row r="1125" spans="12:55" x14ac:dyDescent="0.35">
      <c r="L1125" s="533"/>
      <c r="M1125" s="533"/>
      <c r="BC1125" s="533"/>
    </row>
    <row r="1126" spans="12:55" x14ac:dyDescent="0.35">
      <c r="L1126" s="533"/>
      <c r="M1126" s="533"/>
      <c r="BC1126" s="533"/>
    </row>
    <row r="1127" spans="12:55" x14ac:dyDescent="0.35">
      <c r="L1127" s="533"/>
      <c r="M1127" s="533"/>
      <c r="BC1127" s="533"/>
    </row>
    <row r="1128" spans="12:55" x14ac:dyDescent="0.35">
      <c r="L1128" s="533"/>
      <c r="M1128" s="533"/>
      <c r="BC1128" s="533"/>
    </row>
    <row r="1129" spans="12:55" x14ac:dyDescent="0.35">
      <c r="L1129" s="533"/>
      <c r="M1129" s="533"/>
      <c r="BC1129" s="533"/>
    </row>
    <row r="1130" spans="12:55" x14ac:dyDescent="0.35">
      <c r="L1130" s="533"/>
      <c r="M1130" s="533"/>
      <c r="BC1130" s="533"/>
    </row>
    <row r="1131" spans="12:55" x14ac:dyDescent="0.35">
      <c r="L1131" s="533"/>
      <c r="M1131" s="533"/>
      <c r="BC1131" s="533"/>
    </row>
    <row r="1132" spans="12:55" x14ac:dyDescent="0.35">
      <c r="L1132" s="533"/>
      <c r="M1132" s="533"/>
      <c r="BC1132" s="533"/>
    </row>
    <row r="1133" spans="12:55" x14ac:dyDescent="0.35">
      <c r="L1133" s="533"/>
      <c r="M1133" s="533"/>
      <c r="BC1133" s="533"/>
    </row>
    <row r="1134" spans="12:55" x14ac:dyDescent="0.35">
      <c r="L1134" s="533"/>
      <c r="M1134" s="533"/>
      <c r="BC1134" s="533"/>
    </row>
    <row r="1135" spans="12:55" x14ac:dyDescent="0.35">
      <c r="L1135" s="533"/>
      <c r="M1135" s="533"/>
      <c r="BC1135" s="533"/>
    </row>
    <row r="1136" spans="12:55" x14ac:dyDescent="0.35">
      <c r="L1136" s="533"/>
      <c r="M1136" s="533"/>
      <c r="BC1136" s="533"/>
    </row>
    <row r="1137" spans="12:55" x14ac:dyDescent="0.35">
      <c r="L1137" s="533"/>
      <c r="M1137" s="533"/>
      <c r="BC1137" s="533"/>
    </row>
    <row r="1138" spans="12:55" x14ac:dyDescent="0.35">
      <c r="L1138" s="533"/>
      <c r="M1138" s="533"/>
      <c r="BC1138" s="533"/>
    </row>
    <row r="1139" spans="12:55" x14ac:dyDescent="0.35">
      <c r="L1139" s="533"/>
      <c r="M1139" s="533"/>
      <c r="BC1139" s="533"/>
    </row>
    <row r="1140" spans="12:55" x14ac:dyDescent="0.35">
      <c r="L1140" s="533"/>
      <c r="M1140" s="533"/>
      <c r="BC1140" s="533"/>
    </row>
    <row r="1141" spans="12:55" x14ac:dyDescent="0.35">
      <c r="L1141" s="533"/>
      <c r="M1141" s="533"/>
      <c r="BC1141" s="533"/>
    </row>
    <row r="1142" spans="12:55" x14ac:dyDescent="0.35">
      <c r="L1142" s="533"/>
      <c r="M1142" s="533"/>
      <c r="BC1142" s="533"/>
    </row>
    <row r="1143" spans="12:55" x14ac:dyDescent="0.35">
      <c r="L1143" s="533"/>
      <c r="M1143" s="533"/>
      <c r="BC1143" s="533"/>
    </row>
    <row r="1144" spans="12:55" x14ac:dyDescent="0.35">
      <c r="L1144" s="533"/>
      <c r="M1144" s="533"/>
      <c r="BC1144" s="533"/>
    </row>
    <row r="1145" spans="12:55" x14ac:dyDescent="0.35">
      <c r="L1145" s="533"/>
      <c r="M1145" s="533"/>
      <c r="BC1145" s="533"/>
    </row>
    <row r="1146" spans="12:55" x14ac:dyDescent="0.35">
      <c r="L1146" s="533"/>
      <c r="M1146" s="533"/>
      <c r="BC1146" s="533"/>
    </row>
    <row r="1147" spans="12:55" x14ac:dyDescent="0.35">
      <c r="L1147" s="533"/>
      <c r="M1147" s="533"/>
      <c r="BC1147" s="533"/>
    </row>
    <row r="1148" spans="12:55" x14ac:dyDescent="0.35">
      <c r="L1148" s="533"/>
      <c r="M1148" s="533"/>
      <c r="BC1148" s="533"/>
    </row>
    <row r="1149" spans="12:55" x14ac:dyDescent="0.35">
      <c r="L1149" s="533"/>
      <c r="M1149" s="533"/>
      <c r="BC1149" s="533"/>
    </row>
    <row r="1150" spans="12:55" x14ac:dyDescent="0.35">
      <c r="L1150" s="533"/>
      <c r="M1150" s="533"/>
      <c r="BC1150" s="533"/>
    </row>
    <row r="1151" spans="12:55" x14ac:dyDescent="0.35">
      <c r="L1151" s="533"/>
      <c r="M1151" s="533"/>
      <c r="BC1151" s="533"/>
    </row>
    <row r="1152" spans="12:55" x14ac:dyDescent="0.35">
      <c r="L1152" s="533"/>
      <c r="M1152" s="533"/>
      <c r="BC1152" s="533"/>
    </row>
    <row r="1153" spans="12:55" x14ac:dyDescent="0.35">
      <c r="L1153" s="533"/>
      <c r="M1153" s="533"/>
      <c r="BC1153" s="533"/>
    </row>
    <row r="1154" spans="12:55" x14ac:dyDescent="0.35">
      <c r="L1154" s="533"/>
      <c r="M1154" s="533"/>
      <c r="BC1154" s="533"/>
    </row>
    <row r="1155" spans="12:55" x14ac:dyDescent="0.35">
      <c r="L1155" s="533"/>
      <c r="M1155" s="533"/>
      <c r="BC1155" s="533"/>
    </row>
    <row r="1156" spans="12:55" x14ac:dyDescent="0.35">
      <c r="L1156" s="533"/>
      <c r="M1156" s="533"/>
      <c r="BC1156" s="533"/>
    </row>
    <row r="1157" spans="12:55" x14ac:dyDescent="0.35">
      <c r="L1157" s="533"/>
      <c r="M1157" s="533"/>
      <c r="BC1157" s="533"/>
    </row>
    <row r="1158" spans="12:55" x14ac:dyDescent="0.35">
      <c r="L1158" s="533"/>
      <c r="M1158" s="533"/>
      <c r="BC1158" s="533"/>
    </row>
    <row r="1159" spans="12:55" x14ac:dyDescent="0.35">
      <c r="L1159" s="533"/>
      <c r="M1159" s="533"/>
      <c r="BC1159" s="533"/>
    </row>
    <row r="1160" spans="12:55" x14ac:dyDescent="0.35">
      <c r="L1160" s="533"/>
      <c r="M1160" s="533"/>
      <c r="BC1160" s="533"/>
    </row>
    <row r="1161" spans="12:55" x14ac:dyDescent="0.35">
      <c r="L1161" s="533"/>
      <c r="M1161" s="533"/>
      <c r="BC1161" s="533"/>
    </row>
    <row r="1162" spans="12:55" x14ac:dyDescent="0.35">
      <c r="L1162" s="533"/>
      <c r="M1162" s="533"/>
      <c r="BC1162" s="533"/>
    </row>
    <row r="1163" spans="12:55" x14ac:dyDescent="0.35">
      <c r="L1163" s="533"/>
      <c r="M1163" s="533"/>
      <c r="BC1163" s="533"/>
    </row>
    <row r="1164" spans="12:55" x14ac:dyDescent="0.35">
      <c r="L1164" s="533"/>
      <c r="M1164" s="533"/>
      <c r="BC1164" s="533"/>
    </row>
    <row r="1165" spans="12:55" x14ac:dyDescent="0.35">
      <c r="L1165" s="533"/>
      <c r="M1165" s="533"/>
      <c r="BC1165" s="533"/>
    </row>
    <row r="1166" spans="12:55" x14ac:dyDescent="0.35">
      <c r="L1166" s="533"/>
      <c r="M1166" s="533"/>
      <c r="BC1166" s="533"/>
    </row>
    <row r="1167" spans="12:55" x14ac:dyDescent="0.35">
      <c r="L1167" s="533"/>
      <c r="M1167" s="533"/>
      <c r="BC1167" s="533"/>
    </row>
    <row r="1168" spans="12:55" x14ac:dyDescent="0.35">
      <c r="L1168" s="533"/>
      <c r="M1168" s="533"/>
      <c r="BC1168" s="533"/>
    </row>
    <row r="1169" spans="12:55" x14ac:dyDescent="0.35">
      <c r="L1169" s="533"/>
      <c r="M1169" s="533"/>
      <c r="BC1169" s="533"/>
    </row>
    <row r="1170" spans="12:55" x14ac:dyDescent="0.35">
      <c r="L1170" s="533"/>
      <c r="M1170" s="533"/>
      <c r="BC1170" s="533"/>
    </row>
    <row r="1171" spans="12:55" x14ac:dyDescent="0.35">
      <c r="L1171" s="533"/>
      <c r="M1171" s="533"/>
      <c r="BC1171" s="533"/>
    </row>
    <row r="1172" spans="12:55" x14ac:dyDescent="0.35">
      <c r="L1172" s="533"/>
      <c r="M1172" s="533"/>
      <c r="BC1172" s="533"/>
    </row>
    <row r="1173" spans="12:55" x14ac:dyDescent="0.35">
      <c r="L1173" s="533"/>
      <c r="M1173" s="533"/>
      <c r="BC1173" s="533"/>
    </row>
    <row r="1174" spans="12:55" x14ac:dyDescent="0.35">
      <c r="L1174" s="533"/>
      <c r="M1174" s="533"/>
      <c r="BC1174" s="533"/>
    </row>
    <row r="1175" spans="12:55" x14ac:dyDescent="0.35">
      <c r="L1175" s="533"/>
      <c r="M1175" s="533"/>
      <c r="BC1175" s="533"/>
    </row>
    <row r="1176" spans="12:55" x14ac:dyDescent="0.35">
      <c r="L1176" s="533"/>
      <c r="M1176" s="533"/>
      <c r="BC1176" s="533"/>
    </row>
    <row r="1177" spans="12:55" x14ac:dyDescent="0.35">
      <c r="L1177" s="533"/>
      <c r="M1177" s="533"/>
      <c r="BC1177" s="533"/>
    </row>
    <row r="1178" spans="12:55" x14ac:dyDescent="0.35">
      <c r="L1178" s="533"/>
      <c r="M1178" s="533"/>
      <c r="BC1178" s="533"/>
    </row>
    <row r="1179" spans="12:55" x14ac:dyDescent="0.35">
      <c r="L1179" s="533"/>
      <c r="M1179" s="533"/>
      <c r="BC1179" s="533"/>
    </row>
    <row r="1180" spans="12:55" x14ac:dyDescent="0.35">
      <c r="L1180" s="533"/>
      <c r="M1180" s="533"/>
      <c r="BC1180" s="533"/>
    </row>
    <row r="1181" spans="12:55" x14ac:dyDescent="0.35">
      <c r="L1181" s="533"/>
      <c r="M1181" s="533"/>
      <c r="BC1181" s="533"/>
    </row>
    <row r="1182" spans="12:55" x14ac:dyDescent="0.35">
      <c r="L1182" s="533"/>
      <c r="M1182" s="533"/>
      <c r="BC1182" s="533"/>
    </row>
    <row r="1183" spans="12:55" x14ac:dyDescent="0.35">
      <c r="L1183" s="533"/>
      <c r="M1183" s="533"/>
      <c r="BC1183" s="533"/>
    </row>
    <row r="1184" spans="12:55" x14ac:dyDescent="0.35">
      <c r="L1184" s="533"/>
      <c r="M1184" s="533"/>
      <c r="BC1184" s="533"/>
    </row>
    <row r="1185" spans="12:55" x14ac:dyDescent="0.35">
      <c r="L1185" s="533"/>
      <c r="M1185" s="533"/>
      <c r="BC1185" s="533"/>
    </row>
    <row r="1186" spans="12:55" x14ac:dyDescent="0.35">
      <c r="L1186" s="533"/>
      <c r="M1186" s="533"/>
      <c r="BC1186" s="533"/>
    </row>
    <row r="1187" spans="12:55" x14ac:dyDescent="0.35">
      <c r="L1187" s="533"/>
      <c r="M1187" s="533"/>
      <c r="BC1187" s="533"/>
    </row>
    <row r="1188" spans="12:55" x14ac:dyDescent="0.35">
      <c r="L1188" s="533"/>
      <c r="M1188" s="533"/>
      <c r="BC1188" s="533"/>
    </row>
    <row r="1189" spans="12:55" x14ac:dyDescent="0.35">
      <c r="L1189" s="533"/>
      <c r="M1189" s="533"/>
      <c r="BC1189" s="533"/>
    </row>
    <row r="1190" spans="12:55" x14ac:dyDescent="0.35">
      <c r="L1190" s="533"/>
      <c r="M1190" s="533"/>
      <c r="BC1190" s="533"/>
    </row>
    <row r="1191" spans="12:55" x14ac:dyDescent="0.35">
      <c r="L1191" s="533"/>
      <c r="M1191" s="533"/>
      <c r="BC1191" s="533"/>
    </row>
    <row r="1192" spans="12:55" x14ac:dyDescent="0.35">
      <c r="L1192" s="533"/>
      <c r="M1192" s="533"/>
      <c r="BC1192" s="533"/>
    </row>
    <row r="1193" spans="12:55" x14ac:dyDescent="0.35">
      <c r="L1193" s="533"/>
      <c r="M1193" s="533"/>
      <c r="BC1193" s="533"/>
    </row>
    <row r="1194" spans="12:55" x14ac:dyDescent="0.35">
      <c r="L1194" s="533"/>
      <c r="M1194" s="533"/>
      <c r="BC1194" s="533"/>
    </row>
    <row r="1195" spans="12:55" x14ac:dyDescent="0.35">
      <c r="L1195" s="533"/>
      <c r="M1195" s="533"/>
      <c r="BC1195" s="533"/>
    </row>
    <row r="1196" spans="12:55" x14ac:dyDescent="0.35">
      <c r="L1196" s="533"/>
      <c r="M1196" s="533"/>
      <c r="BC1196" s="533"/>
    </row>
    <row r="1197" spans="12:55" x14ac:dyDescent="0.35">
      <c r="L1197" s="533"/>
      <c r="M1197" s="533"/>
      <c r="BC1197" s="533"/>
    </row>
    <row r="1198" spans="12:55" x14ac:dyDescent="0.35">
      <c r="L1198" s="533"/>
      <c r="M1198" s="533"/>
      <c r="BC1198" s="533"/>
    </row>
    <row r="1199" spans="12:55" x14ac:dyDescent="0.35">
      <c r="L1199" s="533"/>
      <c r="M1199" s="533"/>
      <c r="BC1199" s="533"/>
    </row>
    <row r="1200" spans="12:55" x14ac:dyDescent="0.35">
      <c r="L1200" s="533"/>
      <c r="M1200" s="533"/>
      <c r="BC1200" s="533"/>
    </row>
    <row r="1201" spans="12:55" x14ac:dyDescent="0.35">
      <c r="L1201" s="533"/>
      <c r="M1201" s="533"/>
      <c r="BC1201" s="533"/>
    </row>
    <row r="1202" spans="12:55" x14ac:dyDescent="0.35">
      <c r="L1202" s="533"/>
      <c r="M1202" s="533"/>
      <c r="BC1202" s="533"/>
    </row>
    <row r="1203" spans="12:55" x14ac:dyDescent="0.35">
      <c r="L1203" s="533"/>
      <c r="M1203" s="533"/>
      <c r="BC1203" s="533"/>
    </row>
    <row r="1204" spans="12:55" x14ac:dyDescent="0.35">
      <c r="L1204" s="533"/>
      <c r="M1204" s="533"/>
      <c r="BC1204" s="533"/>
    </row>
    <row r="1205" spans="12:55" x14ac:dyDescent="0.35">
      <c r="L1205" s="533"/>
      <c r="M1205" s="533"/>
      <c r="BC1205" s="533"/>
    </row>
    <row r="1206" spans="12:55" x14ac:dyDescent="0.35">
      <c r="L1206" s="533"/>
      <c r="M1206" s="533"/>
      <c r="BC1206" s="533"/>
    </row>
    <row r="1207" spans="12:55" x14ac:dyDescent="0.35">
      <c r="L1207" s="533"/>
      <c r="M1207" s="533"/>
      <c r="BC1207" s="533"/>
    </row>
    <row r="1208" spans="12:55" x14ac:dyDescent="0.35">
      <c r="L1208" s="533"/>
      <c r="M1208" s="533"/>
      <c r="BC1208" s="533"/>
    </row>
    <row r="1209" spans="12:55" x14ac:dyDescent="0.35">
      <c r="L1209" s="533"/>
      <c r="M1209" s="533"/>
      <c r="BC1209" s="533"/>
    </row>
    <row r="1210" spans="12:55" x14ac:dyDescent="0.35">
      <c r="L1210" s="533"/>
      <c r="M1210" s="533"/>
      <c r="BC1210" s="533"/>
    </row>
    <row r="1211" spans="12:55" x14ac:dyDescent="0.35">
      <c r="L1211" s="533"/>
      <c r="M1211" s="533"/>
      <c r="BC1211" s="533"/>
    </row>
    <row r="1212" spans="12:55" x14ac:dyDescent="0.35">
      <c r="L1212" s="533"/>
      <c r="M1212" s="533"/>
      <c r="BC1212" s="533"/>
    </row>
    <row r="1213" spans="12:55" x14ac:dyDescent="0.35">
      <c r="L1213" s="533"/>
      <c r="M1213" s="533"/>
      <c r="BC1213" s="533"/>
    </row>
    <row r="1214" spans="12:55" x14ac:dyDescent="0.35">
      <c r="L1214" s="533"/>
      <c r="M1214" s="533"/>
      <c r="BC1214" s="533"/>
    </row>
    <row r="1215" spans="12:55" x14ac:dyDescent="0.35">
      <c r="L1215" s="533"/>
      <c r="M1215" s="533"/>
      <c r="BC1215" s="533"/>
    </row>
    <row r="1216" spans="12:55" x14ac:dyDescent="0.35">
      <c r="L1216" s="533"/>
      <c r="M1216" s="533"/>
      <c r="BC1216" s="533"/>
    </row>
    <row r="1217" spans="12:55" x14ac:dyDescent="0.35">
      <c r="L1217" s="533"/>
      <c r="M1217" s="533"/>
      <c r="BC1217" s="533"/>
    </row>
    <row r="1218" spans="12:55" x14ac:dyDescent="0.35">
      <c r="L1218" s="533"/>
      <c r="M1218" s="533"/>
      <c r="BC1218" s="533"/>
    </row>
    <row r="1219" spans="12:55" x14ac:dyDescent="0.35">
      <c r="L1219" s="533"/>
      <c r="M1219" s="533"/>
      <c r="BC1219" s="533"/>
    </row>
    <row r="1220" spans="12:55" x14ac:dyDescent="0.35">
      <c r="L1220" s="533"/>
      <c r="M1220" s="533"/>
      <c r="BC1220" s="533"/>
    </row>
    <row r="1221" spans="12:55" x14ac:dyDescent="0.35">
      <c r="L1221" s="533"/>
      <c r="M1221" s="533"/>
      <c r="BC1221" s="533"/>
    </row>
    <row r="1222" spans="12:55" x14ac:dyDescent="0.35">
      <c r="L1222" s="533"/>
      <c r="M1222" s="533"/>
      <c r="BC1222" s="533"/>
    </row>
    <row r="1223" spans="12:55" x14ac:dyDescent="0.35">
      <c r="L1223" s="533"/>
      <c r="M1223" s="533"/>
      <c r="BC1223" s="533"/>
    </row>
    <row r="1224" spans="12:55" x14ac:dyDescent="0.35">
      <c r="L1224" s="533"/>
      <c r="M1224" s="533"/>
      <c r="BC1224" s="533"/>
    </row>
    <row r="1225" spans="12:55" x14ac:dyDescent="0.35">
      <c r="L1225" s="533"/>
      <c r="M1225" s="533"/>
      <c r="BC1225" s="533"/>
    </row>
    <row r="1226" spans="12:55" x14ac:dyDescent="0.35">
      <c r="L1226" s="533"/>
      <c r="M1226" s="533"/>
      <c r="BC1226" s="533"/>
    </row>
    <row r="1227" spans="12:55" x14ac:dyDescent="0.35">
      <c r="L1227" s="533"/>
      <c r="M1227" s="533"/>
      <c r="BC1227" s="533"/>
    </row>
    <row r="1228" spans="12:55" x14ac:dyDescent="0.35">
      <c r="L1228" s="533"/>
      <c r="M1228" s="533"/>
      <c r="BC1228" s="533"/>
    </row>
    <row r="1229" spans="12:55" x14ac:dyDescent="0.35">
      <c r="L1229" s="533"/>
      <c r="M1229" s="533"/>
      <c r="BC1229" s="533"/>
    </row>
    <row r="1230" spans="12:55" x14ac:dyDescent="0.35">
      <c r="L1230" s="533"/>
      <c r="M1230" s="533"/>
      <c r="BC1230" s="533"/>
    </row>
    <row r="1231" spans="12:55" x14ac:dyDescent="0.35">
      <c r="L1231" s="533"/>
      <c r="M1231" s="533"/>
      <c r="BC1231" s="533"/>
    </row>
    <row r="1232" spans="12:55" x14ac:dyDescent="0.35">
      <c r="L1232" s="533"/>
      <c r="M1232" s="533"/>
      <c r="BC1232" s="533"/>
    </row>
    <row r="1233" spans="12:55" x14ac:dyDescent="0.35">
      <c r="L1233" s="533"/>
      <c r="M1233" s="533"/>
      <c r="BC1233" s="533"/>
    </row>
    <row r="1234" spans="12:55" x14ac:dyDescent="0.35">
      <c r="L1234" s="533"/>
      <c r="M1234" s="533"/>
      <c r="BC1234" s="533"/>
    </row>
    <row r="1235" spans="12:55" x14ac:dyDescent="0.35">
      <c r="L1235" s="533"/>
      <c r="M1235" s="533"/>
      <c r="BC1235" s="533"/>
    </row>
    <row r="1236" spans="12:55" x14ac:dyDescent="0.35">
      <c r="L1236" s="533"/>
      <c r="M1236" s="533"/>
      <c r="BC1236" s="533"/>
    </row>
    <row r="1237" spans="12:55" x14ac:dyDescent="0.35">
      <c r="L1237" s="533"/>
      <c r="M1237" s="533"/>
      <c r="BC1237" s="533"/>
    </row>
    <row r="1238" spans="12:55" x14ac:dyDescent="0.35">
      <c r="L1238" s="533"/>
      <c r="M1238" s="533"/>
      <c r="BC1238" s="533"/>
    </row>
    <row r="1239" spans="12:55" x14ac:dyDescent="0.35">
      <c r="L1239" s="533"/>
      <c r="M1239" s="533"/>
      <c r="BC1239" s="533"/>
    </row>
    <row r="1240" spans="12:55" x14ac:dyDescent="0.35">
      <c r="L1240" s="533"/>
      <c r="M1240" s="533"/>
      <c r="BC1240" s="533"/>
    </row>
    <row r="1241" spans="12:55" x14ac:dyDescent="0.35">
      <c r="L1241" s="533"/>
      <c r="M1241" s="533"/>
      <c r="BC1241" s="533"/>
    </row>
    <row r="1242" spans="12:55" x14ac:dyDescent="0.35">
      <c r="L1242" s="533"/>
      <c r="M1242" s="533"/>
      <c r="BC1242" s="533"/>
    </row>
    <row r="1243" spans="12:55" x14ac:dyDescent="0.35">
      <c r="L1243" s="533"/>
      <c r="M1243" s="533"/>
      <c r="BC1243" s="533"/>
    </row>
    <row r="1244" spans="12:55" x14ac:dyDescent="0.35">
      <c r="L1244" s="533"/>
      <c r="M1244" s="533"/>
      <c r="BC1244" s="533"/>
    </row>
    <row r="1245" spans="12:55" x14ac:dyDescent="0.35">
      <c r="L1245" s="533"/>
      <c r="M1245" s="533"/>
      <c r="BC1245" s="533"/>
    </row>
    <row r="1246" spans="12:55" x14ac:dyDescent="0.35">
      <c r="L1246" s="533"/>
      <c r="M1246" s="533"/>
      <c r="BC1246" s="533"/>
    </row>
    <row r="1247" spans="12:55" x14ac:dyDescent="0.35">
      <c r="L1247" s="533"/>
      <c r="M1247" s="533"/>
      <c r="BC1247" s="533"/>
    </row>
    <row r="1248" spans="12:55" x14ac:dyDescent="0.35">
      <c r="L1248" s="533"/>
      <c r="M1248" s="533"/>
      <c r="BC1248" s="533"/>
    </row>
    <row r="1249" spans="12:55" x14ac:dyDescent="0.35">
      <c r="L1249" s="533"/>
      <c r="M1249" s="533"/>
      <c r="BC1249" s="533"/>
    </row>
    <row r="1250" spans="12:55" x14ac:dyDescent="0.35">
      <c r="L1250" s="533"/>
      <c r="M1250" s="533"/>
      <c r="BC1250" s="533"/>
    </row>
    <row r="1251" spans="12:55" x14ac:dyDescent="0.35">
      <c r="L1251" s="533"/>
      <c r="M1251" s="533"/>
      <c r="BC1251" s="533"/>
    </row>
    <row r="1252" spans="12:55" x14ac:dyDescent="0.35">
      <c r="L1252" s="533"/>
      <c r="M1252" s="533"/>
      <c r="BC1252" s="533"/>
    </row>
    <row r="1253" spans="12:55" x14ac:dyDescent="0.35">
      <c r="L1253" s="533"/>
      <c r="M1253" s="533"/>
      <c r="BC1253" s="533"/>
    </row>
    <row r="1254" spans="12:55" x14ac:dyDescent="0.35">
      <c r="L1254" s="533"/>
      <c r="M1254" s="533"/>
      <c r="BC1254" s="533"/>
    </row>
    <row r="1255" spans="12:55" x14ac:dyDescent="0.35">
      <c r="L1255" s="533"/>
      <c r="M1255" s="533"/>
      <c r="BC1255" s="533"/>
    </row>
    <row r="1256" spans="12:55" x14ac:dyDescent="0.35">
      <c r="L1256" s="533"/>
      <c r="M1256" s="533"/>
      <c r="BC1256" s="533"/>
    </row>
    <row r="1257" spans="12:55" x14ac:dyDescent="0.35">
      <c r="L1257" s="533"/>
      <c r="M1257" s="533"/>
      <c r="BC1257" s="533"/>
    </row>
    <row r="1258" spans="12:55" x14ac:dyDescent="0.35">
      <c r="L1258" s="533"/>
      <c r="M1258" s="533"/>
      <c r="BC1258" s="533"/>
    </row>
    <row r="1259" spans="12:55" x14ac:dyDescent="0.35">
      <c r="L1259" s="533"/>
      <c r="M1259" s="533"/>
      <c r="BC1259" s="533"/>
    </row>
    <row r="1260" spans="12:55" x14ac:dyDescent="0.35">
      <c r="L1260" s="533"/>
      <c r="M1260" s="533"/>
      <c r="BC1260" s="533"/>
    </row>
    <row r="1261" spans="12:55" x14ac:dyDescent="0.35">
      <c r="L1261" s="533"/>
      <c r="M1261" s="533"/>
      <c r="BC1261" s="533"/>
    </row>
    <row r="1262" spans="12:55" x14ac:dyDescent="0.35">
      <c r="L1262" s="533"/>
      <c r="M1262" s="533"/>
      <c r="BC1262" s="533"/>
    </row>
    <row r="1263" spans="12:55" x14ac:dyDescent="0.35">
      <c r="L1263" s="533"/>
      <c r="M1263" s="533"/>
      <c r="BC1263" s="533"/>
    </row>
    <row r="1264" spans="12:55" x14ac:dyDescent="0.35">
      <c r="L1264" s="533"/>
      <c r="M1264" s="533"/>
      <c r="BC1264" s="533"/>
    </row>
    <row r="1265" spans="12:55" x14ac:dyDescent="0.35">
      <c r="L1265" s="533"/>
      <c r="M1265" s="533"/>
      <c r="BC1265" s="533"/>
    </row>
    <row r="1266" spans="12:55" x14ac:dyDescent="0.35">
      <c r="L1266" s="533"/>
      <c r="M1266" s="533"/>
      <c r="BC1266" s="533"/>
    </row>
    <row r="1267" spans="12:55" x14ac:dyDescent="0.35">
      <c r="L1267" s="533"/>
      <c r="M1267" s="533"/>
      <c r="BC1267" s="533"/>
    </row>
    <row r="1268" spans="12:55" x14ac:dyDescent="0.35">
      <c r="L1268" s="533"/>
      <c r="M1268" s="533"/>
      <c r="BC1268" s="533"/>
    </row>
    <row r="1269" spans="12:55" x14ac:dyDescent="0.35">
      <c r="L1269" s="533"/>
      <c r="M1269" s="533"/>
      <c r="BC1269" s="533"/>
    </row>
    <row r="1270" spans="12:55" x14ac:dyDescent="0.35">
      <c r="L1270" s="533"/>
      <c r="M1270" s="533"/>
      <c r="BC1270" s="533"/>
    </row>
    <row r="1271" spans="12:55" x14ac:dyDescent="0.35">
      <c r="L1271" s="533"/>
      <c r="M1271" s="533"/>
      <c r="BC1271" s="533"/>
    </row>
    <row r="1272" spans="12:55" x14ac:dyDescent="0.35">
      <c r="L1272" s="533"/>
      <c r="M1272" s="533"/>
      <c r="BC1272" s="533"/>
    </row>
    <row r="1273" spans="12:55" x14ac:dyDescent="0.35">
      <c r="L1273" s="533"/>
      <c r="M1273" s="533"/>
      <c r="BC1273" s="533"/>
    </row>
    <row r="1274" spans="12:55" x14ac:dyDescent="0.35">
      <c r="L1274" s="533"/>
      <c r="M1274" s="533"/>
      <c r="BC1274" s="533"/>
    </row>
    <row r="1275" spans="12:55" x14ac:dyDescent="0.35">
      <c r="L1275" s="533"/>
      <c r="M1275" s="533"/>
      <c r="BC1275" s="533"/>
    </row>
    <row r="1276" spans="12:55" x14ac:dyDescent="0.35">
      <c r="L1276" s="533"/>
      <c r="M1276" s="533"/>
      <c r="BC1276" s="533"/>
    </row>
    <row r="1277" spans="12:55" x14ac:dyDescent="0.35">
      <c r="L1277" s="533"/>
      <c r="M1277" s="533"/>
      <c r="BC1277" s="533"/>
    </row>
    <row r="1278" spans="12:55" x14ac:dyDescent="0.35">
      <c r="L1278" s="533"/>
      <c r="M1278" s="533"/>
      <c r="BC1278" s="533"/>
    </row>
    <row r="1279" spans="12:55" x14ac:dyDescent="0.35">
      <c r="L1279" s="533"/>
      <c r="M1279" s="533"/>
      <c r="BC1279" s="533"/>
    </row>
    <row r="1280" spans="12:55" x14ac:dyDescent="0.35">
      <c r="L1280" s="533"/>
      <c r="M1280" s="533"/>
      <c r="BC1280" s="533"/>
    </row>
    <row r="1281" spans="12:55" x14ac:dyDescent="0.35">
      <c r="L1281" s="533"/>
      <c r="M1281" s="533"/>
      <c r="BC1281" s="533"/>
    </row>
    <row r="1282" spans="12:55" x14ac:dyDescent="0.35">
      <c r="L1282" s="533"/>
      <c r="M1282" s="533"/>
      <c r="BC1282" s="533"/>
    </row>
    <row r="1283" spans="12:55" x14ac:dyDescent="0.35">
      <c r="L1283" s="533"/>
      <c r="M1283" s="533"/>
      <c r="BC1283" s="533"/>
    </row>
    <row r="1284" spans="12:55" x14ac:dyDescent="0.35">
      <c r="L1284" s="533"/>
      <c r="M1284" s="533"/>
      <c r="BC1284" s="533"/>
    </row>
    <row r="1285" spans="12:55" x14ac:dyDescent="0.35">
      <c r="L1285" s="533"/>
      <c r="M1285" s="533"/>
      <c r="BC1285" s="533"/>
    </row>
    <row r="1286" spans="12:55" x14ac:dyDescent="0.35">
      <c r="L1286" s="533"/>
      <c r="M1286" s="533"/>
      <c r="BC1286" s="533"/>
    </row>
    <row r="1287" spans="12:55" x14ac:dyDescent="0.35">
      <c r="L1287" s="533"/>
      <c r="M1287" s="533"/>
      <c r="BC1287" s="533"/>
    </row>
    <row r="1288" spans="12:55" x14ac:dyDescent="0.35">
      <c r="L1288" s="533"/>
      <c r="M1288" s="533"/>
      <c r="BC1288" s="533"/>
    </row>
    <row r="1289" spans="12:55" x14ac:dyDescent="0.35">
      <c r="L1289" s="533"/>
      <c r="M1289" s="533"/>
      <c r="BC1289" s="533"/>
    </row>
    <row r="1290" spans="12:55" x14ac:dyDescent="0.35">
      <c r="L1290" s="533"/>
      <c r="M1290" s="533"/>
      <c r="BC1290" s="533"/>
    </row>
    <row r="1291" spans="12:55" x14ac:dyDescent="0.35">
      <c r="L1291" s="533"/>
      <c r="M1291" s="533"/>
      <c r="BC1291" s="533"/>
    </row>
    <row r="1292" spans="12:55" x14ac:dyDescent="0.35">
      <c r="L1292" s="533"/>
      <c r="M1292" s="533"/>
      <c r="BC1292" s="533"/>
    </row>
    <row r="1293" spans="12:55" x14ac:dyDescent="0.35">
      <c r="L1293" s="533"/>
      <c r="M1293" s="533"/>
      <c r="BC1293" s="533"/>
    </row>
    <row r="1294" spans="12:55" x14ac:dyDescent="0.35">
      <c r="L1294" s="533"/>
      <c r="M1294" s="533"/>
      <c r="BC1294" s="533"/>
    </row>
    <row r="1295" spans="12:55" x14ac:dyDescent="0.35">
      <c r="L1295" s="533"/>
      <c r="M1295" s="533"/>
      <c r="BC1295" s="533"/>
    </row>
    <row r="1296" spans="12:55" x14ac:dyDescent="0.35">
      <c r="L1296" s="533"/>
      <c r="M1296" s="533"/>
      <c r="BC1296" s="533"/>
    </row>
    <row r="1297" spans="12:55" x14ac:dyDescent="0.35">
      <c r="L1297" s="533"/>
      <c r="M1297" s="533"/>
      <c r="BC1297" s="533"/>
    </row>
    <row r="1298" spans="12:55" x14ac:dyDescent="0.35">
      <c r="L1298" s="533"/>
      <c r="M1298" s="533"/>
      <c r="BC1298" s="533"/>
    </row>
    <row r="1299" spans="12:55" x14ac:dyDescent="0.35">
      <c r="L1299" s="533"/>
      <c r="M1299" s="533"/>
      <c r="BC1299" s="533"/>
    </row>
    <row r="1300" spans="12:55" x14ac:dyDescent="0.35">
      <c r="L1300" s="533"/>
      <c r="M1300" s="533"/>
      <c r="BC1300" s="533"/>
    </row>
    <row r="1301" spans="12:55" x14ac:dyDescent="0.35">
      <c r="L1301" s="533"/>
      <c r="M1301" s="533"/>
      <c r="BC1301" s="533"/>
    </row>
    <row r="1302" spans="12:55" x14ac:dyDescent="0.35">
      <c r="L1302" s="533"/>
      <c r="M1302" s="533"/>
      <c r="BC1302" s="533"/>
    </row>
    <row r="1303" spans="12:55" x14ac:dyDescent="0.35">
      <c r="L1303" s="533"/>
      <c r="M1303" s="533"/>
      <c r="BC1303" s="533"/>
    </row>
    <row r="1304" spans="12:55" x14ac:dyDescent="0.35">
      <c r="L1304" s="533"/>
      <c r="M1304" s="533"/>
      <c r="BC1304" s="533"/>
    </row>
    <row r="1305" spans="12:55" x14ac:dyDescent="0.35">
      <c r="L1305" s="533"/>
      <c r="M1305" s="533"/>
      <c r="BC1305" s="533"/>
    </row>
    <row r="1306" spans="12:55" x14ac:dyDescent="0.35">
      <c r="L1306" s="533"/>
      <c r="M1306" s="533"/>
      <c r="BC1306" s="533"/>
    </row>
    <row r="1307" spans="12:55" x14ac:dyDescent="0.35">
      <c r="L1307" s="533"/>
      <c r="M1307" s="533"/>
      <c r="BC1307" s="533"/>
    </row>
    <row r="1308" spans="12:55" x14ac:dyDescent="0.35">
      <c r="L1308" s="533"/>
      <c r="M1308" s="533"/>
      <c r="BC1308" s="533"/>
    </row>
    <row r="1309" spans="12:55" x14ac:dyDescent="0.35">
      <c r="L1309" s="533"/>
      <c r="M1309" s="533"/>
      <c r="BC1309" s="533"/>
    </row>
    <row r="1310" spans="12:55" x14ac:dyDescent="0.35">
      <c r="L1310" s="533"/>
      <c r="M1310" s="533"/>
      <c r="BC1310" s="533"/>
    </row>
    <row r="1311" spans="12:55" x14ac:dyDescent="0.35">
      <c r="L1311" s="533"/>
      <c r="M1311" s="533"/>
      <c r="BC1311" s="533"/>
    </row>
    <row r="1312" spans="12:55" x14ac:dyDescent="0.35">
      <c r="L1312" s="533"/>
      <c r="M1312" s="533"/>
      <c r="BC1312" s="533"/>
    </row>
    <row r="1313" spans="12:55" x14ac:dyDescent="0.35">
      <c r="L1313" s="533"/>
      <c r="M1313" s="533"/>
      <c r="BC1313" s="533"/>
    </row>
    <row r="1314" spans="12:55" x14ac:dyDescent="0.35">
      <c r="L1314" s="533"/>
      <c r="M1314" s="533"/>
      <c r="BC1314" s="533"/>
    </row>
    <row r="1315" spans="12:55" x14ac:dyDescent="0.35">
      <c r="L1315" s="533"/>
      <c r="M1315" s="533"/>
      <c r="BC1315" s="533"/>
    </row>
    <row r="1316" spans="12:55" x14ac:dyDescent="0.35">
      <c r="L1316" s="533"/>
      <c r="M1316" s="533"/>
      <c r="BC1316" s="533"/>
    </row>
    <row r="1317" spans="12:55" x14ac:dyDescent="0.35">
      <c r="L1317" s="533"/>
      <c r="M1317" s="533"/>
      <c r="BC1317" s="533"/>
    </row>
    <row r="1318" spans="12:55" x14ac:dyDescent="0.35">
      <c r="L1318" s="533"/>
      <c r="M1318" s="533"/>
      <c r="BC1318" s="533"/>
    </row>
    <row r="1319" spans="12:55" x14ac:dyDescent="0.35">
      <c r="L1319" s="533"/>
      <c r="M1319" s="533"/>
      <c r="BC1319" s="533"/>
    </row>
    <row r="1320" spans="12:55" x14ac:dyDescent="0.35">
      <c r="L1320" s="533"/>
      <c r="M1320" s="533"/>
      <c r="BC1320" s="533"/>
    </row>
    <row r="1321" spans="12:55" x14ac:dyDescent="0.35">
      <c r="L1321" s="533"/>
      <c r="M1321" s="533"/>
      <c r="BC1321" s="533"/>
    </row>
    <row r="1322" spans="12:55" x14ac:dyDescent="0.35">
      <c r="L1322" s="533"/>
      <c r="M1322" s="533"/>
      <c r="BC1322" s="533"/>
    </row>
    <row r="1323" spans="12:55" x14ac:dyDescent="0.35">
      <c r="L1323" s="533"/>
      <c r="M1323" s="533"/>
      <c r="BC1323" s="533"/>
    </row>
    <row r="1324" spans="12:55" x14ac:dyDescent="0.35">
      <c r="L1324" s="533"/>
      <c r="M1324" s="533"/>
      <c r="BC1324" s="533"/>
    </row>
    <row r="1325" spans="12:55" x14ac:dyDescent="0.35">
      <c r="L1325" s="533"/>
      <c r="M1325" s="533"/>
      <c r="BC1325" s="533"/>
    </row>
    <row r="1326" spans="12:55" x14ac:dyDescent="0.35">
      <c r="L1326" s="533"/>
      <c r="M1326" s="533"/>
      <c r="BC1326" s="533"/>
    </row>
    <row r="1327" spans="12:55" x14ac:dyDescent="0.35">
      <c r="L1327" s="533"/>
      <c r="M1327" s="533"/>
      <c r="BC1327" s="533"/>
    </row>
    <row r="1328" spans="12:55" x14ac:dyDescent="0.35">
      <c r="L1328" s="533"/>
      <c r="M1328" s="533"/>
      <c r="BC1328" s="533"/>
    </row>
    <row r="1329" spans="12:55" x14ac:dyDescent="0.35">
      <c r="L1329" s="533"/>
      <c r="M1329" s="533"/>
      <c r="BC1329" s="533"/>
    </row>
    <row r="1330" spans="12:55" x14ac:dyDescent="0.35">
      <c r="L1330" s="533"/>
      <c r="M1330" s="533"/>
      <c r="BC1330" s="533"/>
    </row>
    <row r="1331" spans="12:55" x14ac:dyDescent="0.35">
      <c r="L1331" s="533"/>
      <c r="M1331" s="533"/>
      <c r="BC1331" s="533"/>
    </row>
    <row r="1332" spans="12:55" x14ac:dyDescent="0.35">
      <c r="L1332" s="533"/>
      <c r="M1332" s="533"/>
      <c r="BC1332" s="533"/>
    </row>
    <row r="1333" spans="12:55" x14ac:dyDescent="0.35">
      <c r="L1333" s="533"/>
      <c r="M1333" s="533"/>
      <c r="BC1333" s="533"/>
    </row>
    <row r="1334" spans="12:55" x14ac:dyDescent="0.35">
      <c r="L1334" s="533"/>
      <c r="M1334" s="533"/>
      <c r="BC1334" s="533"/>
    </row>
    <row r="1335" spans="12:55" x14ac:dyDescent="0.35">
      <c r="L1335" s="533"/>
      <c r="M1335" s="533"/>
      <c r="BC1335" s="533"/>
    </row>
    <row r="1336" spans="12:55" x14ac:dyDescent="0.35">
      <c r="L1336" s="533"/>
      <c r="M1336" s="533"/>
      <c r="BC1336" s="533"/>
    </row>
    <row r="1337" spans="12:55" x14ac:dyDescent="0.35">
      <c r="L1337" s="533"/>
      <c r="M1337" s="533"/>
      <c r="BC1337" s="533"/>
    </row>
    <row r="1338" spans="12:55" x14ac:dyDescent="0.35">
      <c r="L1338" s="533"/>
      <c r="M1338" s="533"/>
      <c r="BC1338" s="533"/>
    </row>
    <row r="1339" spans="12:55" x14ac:dyDescent="0.35">
      <c r="L1339" s="533"/>
      <c r="M1339" s="533"/>
      <c r="BC1339" s="533"/>
    </row>
    <row r="1340" spans="12:55" x14ac:dyDescent="0.35">
      <c r="L1340" s="533"/>
      <c r="M1340" s="533"/>
      <c r="BC1340" s="533"/>
    </row>
    <row r="1341" spans="12:55" x14ac:dyDescent="0.35">
      <c r="L1341" s="533"/>
      <c r="M1341" s="533"/>
      <c r="BC1341" s="533"/>
    </row>
    <row r="1342" spans="12:55" x14ac:dyDescent="0.35">
      <c r="L1342" s="533"/>
      <c r="M1342" s="533"/>
      <c r="BC1342" s="533"/>
    </row>
    <row r="1343" spans="12:55" x14ac:dyDescent="0.35">
      <c r="L1343" s="533"/>
      <c r="M1343" s="533"/>
      <c r="BC1343" s="533"/>
    </row>
    <row r="1344" spans="12:55" x14ac:dyDescent="0.35">
      <c r="L1344" s="533"/>
      <c r="M1344" s="533"/>
      <c r="BC1344" s="533"/>
    </row>
    <row r="1345" spans="12:55" x14ac:dyDescent="0.35">
      <c r="L1345" s="533"/>
      <c r="M1345" s="533"/>
      <c r="BC1345" s="533"/>
    </row>
    <row r="1346" spans="12:55" x14ac:dyDescent="0.35">
      <c r="L1346" s="533"/>
      <c r="M1346" s="533"/>
      <c r="BC1346" s="533"/>
    </row>
    <row r="1347" spans="12:55" x14ac:dyDescent="0.35">
      <c r="L1347" s="533"/>
      <c r="M1347" s="533"/>
      <c r="BC1347" s="533"/>
    </row>
    <row r="1348" spans="12:55" x14ac:dyDescent="0.35">
      <c r="L1348" s="533"/>
      <c r="M1348" s="533"/>
      <c r="BC1348" s="533"/>
    </row>
    <row r="1349" spans="12:55" x14ac:dyDescent="0.35">
      <c r="L1349" s="533"/>
      <c r="M1349" s="533"/>
      <c r="BC1349" s="533"/>
    </row>
    <row r="1350" spans="12:55" x14ac:dyDescent="0.35">
      <c r="L1350" s="533"/>
      <c r="M1350" s="533"/>
      <c r="BC1350" s="533"/>
    </row>
    <row r="1351" spans="12:55" x14ac:dyDescent="0.35">
      <c r="L1351" s="533"/>
      <c r="M1351" s="533"/>
      <c r="BC1351" s="533"/>
    </row>
    <row r="1352" spans="12:55" x14ac:dyDescent="0.35">
      <c r="L1352" s="533"/>
      <c r="M1352" s="533"/>
      <c r="BC1352" s="533"/>
    </row>
    <row r="1353" spans="12:55" x14ac:dyDescent="0.35">
      <c r="L1353" s="533"/>
      <c r="M1353" s="533"/>
      <c r="BC1353" s="533"/>
    </row>
    <row r="1354" spans="12:55" x14ac:dyDescent="0.35">
      <c r="L1354" s="533"/>
      <c r="M1354" s="533"/>
      <c r="BC1354" s="533"/>
    </row>
    <row r="1355" spans="12:55" x14ac:dyDescent="0.35">
      <c r="L1355" s="533"/>
      <c r="M1355" s="533"/>
      <c r="BC1355" s="533"/>
    </row>
    <row r="1356" spans="12:55" x14ac:dyDescent="0.35">
      <c r="L1356" s="533"/>
      <c r="M1356" s="533"/>
      <c r="BC1356" s="533"/>
    </row>
    <row r="1357" spans="12:55" x14ac:dyDescent="0.35">
      <c r="L1357" s="533"/>
      <c r="M1357" s="533"/>
      <c r="BC1357" s="533"/>
    </row>
    <row r="1358" spans="12:55" x14ac:dyDescent="0.35">
      <c r="L1358" s="533"/>
      <c r="M1358" s="533"/>
      <c r="BC1358" s="533"/>
    </row>
    <row r="1359" spans="12:55" x14ac:dyDescent="0.35">
      <c r="L1359" s="533"/>
      <c r="M1359" s="533"/>
      <c r="BC1359" s="533"/>
    </row>
    <row r="1360" spans="12:55" x14ac:dyDescent="0.35">
      <c r="L1360" s="533"/>
      <c r="M1360" s="533"/>
      <c r="BC1360" s="533"/>
    </row>
    <row r="1361" spans="12:55" x14ac:dyDescent="0.35">
      <c r="L1361" s="533"/>
      <c r="M1361" s="533"/>
      <c r="BC1361" s="533"/>
    </row>
    <row r="1362" spans="12:55" x14ac:dyDescent="0.35">
      <c r="L1362" s="533"/>
      <c r="M1362" s="533"/>
      <c r="BC1362" s="533"/>
    </row>
    <row r="1363" spans="12:55" x14ac:dyDescent="0.35">
      <c r="L1363" s="533"/>
      <c r="M1363" s="533"/>
      <c r="BC1363" s="533"/>
    </row>
    <row r="1364" spans="12:55" x14ac:dyDescent="0.35">
      <c r="L1364" s="533"/>
      <c r="M1364" s="533"/>
      <c r="BC1364" s="533"/>
    </row>
    <row r="1365" spans="12:55" x14ac:dyDescent="0.35">
      <c r="L1365" s="533"/>
      <c r="M1365" s="533"/>
      <c r="BC1365" s="533"/>
    </row>
    <row r="1366" spans="12:55" x14ac:dyDescent="0.35">
      <c r="L1366" s="533"/>
      <c r="M1366" s="533"/>
      <c r="BC1366" s="533"/>
    </row>
    <row r="1367" spans="12:55" x14ac:dyDescent="0.35">
      <c r="L1367" s="533"/>
      <c r="M1367" s="533"/>
      <c r="BC1367" s="533"/>
    </row>
    <row r="1368" spans="12:55" x14ac:dyDescent="0.35">
      <c r="L1368" s="533"/>
      <c r="M1368" s="533"/>
      <c r="BC1368" s="533"/>
    </row>
    <row r="1369" spans="12:55" x14ac:dyDescent="0.35">
      <c r="L1369" s="533"/>
      <c r="M1369" s="533"/>
      <c r="BC1369" s="533"/>
    </row>
    <row r="1370" spans="12:55" x14ac:dyDescent="0.35">
      <c r="L1370" s="533"/>
      <c r="M1370" s="533"/>
      <c r="BC1370" s="533"/>
    </row>
    <row r="1371" spans="12:55" x14ac:dyDescent="0.35">
      <c r="L1371" s="533"/>
      <c r="M1371" s="533"/>
      <c r="BC1371" s="533"/>
    </row>
    <row r="1372" spans="12:55" x14ac:dyDescent="0.35">
      <c r="L1372" s="533"/>
      <c r="M1372" s="533"/>
      <c r="BC1372" s="533"/>
    </row>
    <row r="1373" spans="12:55" x14ac:dyDescent="0.35">
      <c r="L1373" s="533"/>
      <c r="M1373" s="533"/>
      <c r="BC1373" s="533"/>
    </row>
    <row r="1374" spans="12:55" x14ac:dyDescent="0.35">
      <c r="L1374" s="533"/>
      <c r="M1374" s="533"/>
      <c r="BC1374" s="533"/>
    </row>
    <row r="1375" spans="12:55" x14ac:dyDescent="0.35">
      <c r="L1375" s="533"/>
      <c r="M1375" s="533"/>
      <c r="BC1375" s="533"/>
    </row>
    <row r="1376" spans="12:55" x14ac:dyDescent="0.35">
      <c r="L1376" s="533"/>
      <c r="M1376" s="533"/>
      <c r="BC1376" s="533"/>
    </row>
    <row r="1377" spans="12:55" x14ac:dyDescent="0.35">
      <c r="L1377" s="533"/>
      <c r="M1377" s="533"/>
      <c r="BC1377" s="533"/>
    </row>
    <row r="1378" spans="12:55" x14ac:dyDescent="0.35">
      <c r="L1378" s="533"/>
      <c r="M1378" s="533"/>
      <c r="BC1378" s="533"/>
    </row>
    <row r="1379" spans="12:55" x14ac:dyDescent="0.35">
      <c r="L1379" s="533"/>
      <c r="M1379" s="533"/>
      <c r="BC1379" s="533"/>
    </row>
    <row r="1380" spans="12:55" x14ac:dyDescent="0.35">
      <c r="L1380" s="533"/>
      <c r="M1380" s="533"/>
      <c r="BC1380" s="533"/>
    </row>
    <row r="1381" spans="12:55" x14ac:dyDescent="0.35">
      <c r="L1381" s="533"/>
      <c r="M1381" s="533"/>
      <c r="BC1381" s="533"/>
    </row>
    <row r="1382" spans="12:55" x14ac:dyDescent="0.35">
      <c r="L1382" s="533"/>
      <c r="M1382" s="533"/>
      <c r="BC1382" s="533"/>
    </row>
    <row r="1383" spans="12:55" x14ac:dyDescent="0.35">
      <c r="L1383" s="533"/>
      <c r="M1383" s="533"/>
      <c r="BC1383" s="533"/>
    </row>
    <row r="1384" spans="12:55" x14ac:dyDescent="0.35">
      <c r="L1384" s="533"/>
      <c r="M1384" s="533"/>
      <c r="BC1384" s="533"/>
    </row>
    <row r="1385" spans="12:55" x14ac:dyDescent="0.35">
      <c r="L1385" s="533"/>
      <c r="M1385" s="533"/>
      <c r="BC1385" s="533"/>
    </row>
    <row r="1386" spans="12:55" x14ac:dyDescent="0.35">
      <c r="L1386" s="533"/>
      <c r="M1386" s="533"/>
      <c r="BC1386" s="533"/>
    </row>
    <row r="1387" spans="12:55" x14ac:dyDescent="0.35">
      <c r="L1387" s="533"/>
      <c r="M1387" s="533"/>
      <c r="BC1387" s="533"/>
    </row>
    <row r="1388" spans="12:55" x14ac:dyDescent="0.35">
      <c r="L1388" s="533"/>
      <c r="M1388" s="533"/>
      <c r="BC1388" s="533"/>
    </row>
    <row r="1389" spans="12:55" x14ac:dyDescent="0.35">
      <c r="L1389" s="533"/>
      <c r="M1389" s="533"/>
      <c r="BC1389" s="533"/>
    </row>
    <row r="1390" spans="12:55" x14ac:dyDescent="0.35">
      <c r="L1390" s="533"/>
      <c r="M1390" s="533"/>
      <c r="BC1390" s="533"/>
    </row>
    <row r="1391" spans="12:55" x14ac:dyDescent="0.35">
      <c r="L1391" s="533"/>
      <c r="M1391" s="533"/>
      <c r="BC1391" s="533"/>
    </row>
    <row r="1392" spans="12:55" x14ac:dyDescent="0.35">
      <c r="L1392" s="533"/>
      <c r="M1392" s="533"/>
      <c r="BC1392" s="533"/>
    </row>
    <row r="1393" spans="12:55" x14ac:dyDescent="0.35">
      <c r="L1393" s="533"/>
      <c r="M1393" s="533"/>
      <c r="BC1393" s="533"/>
    </row>
    <row r="1394" spans="12:55" x14ac:dyDescent="0.35">
      <c r="L1394" s="533"/>
      <c r="M1394" s="533"/>
      <c r="BC1394" s="533"/>
    </row>
    <row r="1395" spans="12:55" x14ac:dyDescent="0.35">
      <c r="L1395" s="533"/>
      <c r="M1395" s="533"/>
      <c r="BC1395" s="533"/>
    </row>
    <row r="1396" spans="12:55" x14ac:dyDescent="0.35">
      <c r="L1396" s="533"/>
      <c r="M1396" s="533"/>
      <c r="BC1396" s="533"/>
    </row>
    <row r="1397" spans="12:55" x14ac:dyDescent="0.35">
      <c r="L1397" s="533"/>
      <c r="M1397" s="533"/>
      <c r="BC1397" s="533"/>
    </row>
    <row r="1398" spans="12:55" x14ac:dyDescent="0.35">
      <c r="L1398" s="533"/>
      <c r="M1398" s="533"/>
      <c r="BC1398" s="533"/>
    </row>
    <row r="1399" spans="12:55" x14ac:dyDescent="0.35">
      <c r="L1399" s="533"/>
      <c r="M1399" s="533"/>
      <c r="BC1399" s="533"/>
    </row>
    <row r="1400" spans="12:55" x14ac:dyDescent="0.35">
      <c r="L1400" s="533"/>
      <c r="M1400" s="533"/>
      <c r="BC1400" s="533"/>
    </row>
    <row r="1401" spans="12:55" x14ac:dyDescent="0.35">
      <c r="L1401" s="533"/>
      <c r="M1401" s="533"/>
      <c r="BC1401" s="533"/>
    </row>
    <row r="1402" spans="12:55" x14ac:dyDescent="0.35">
      <c r="L1402" s="533"/>
      <c r="M1402" s="533"/>
      <c r="BC1402" s="533"/>
    </row>
    <row r="1403" spans="12:55" x14ac:dyDescent="0.35">
      <c r="L1403" s="533"/>
      <c r="M1403" s="533"/>
      <c r="BC1403" s="533"/>
    </row>
    <row r="1404" spans="12:55" x14ac:dyDescent="0.35">
      <c r="L1404" s="533"/>
      <c r="M1404" s="533"/>
      <c r="BC1404" s="533"/>
    </row>
    <row r="1405" spans="12:55" x14ac:dyDescent="0.35">
      <c r="L1405" s="533"/>
      <c r="M1405" s="533"/>
      <c r="BC1405" s="533"/>
    </row>
    <row r="1406" spans="12:55" x14ac:dyDescent="0.35">
      <c r="L1406" s="533"/>
      <c r="M1406" s="533"/>
      <c r="BC1406" s="533"/>
    </row>
    <row r="1407" spans="12:55" x14ac:dyDescent="0.35">
      <c r="L1407" s="533"/>
      <c r="M1407" s="533"/>
      <c r="BC1407" s="533"/>
    </row>
    <row r="1408" spans="12:55" x14ac:dyDescent="0.35">
      <c r="L1408" s="533"/>
      <c r="M1408" s="533"/>
      <c r="BC1408" s="533"/>
    </row>
    <row r="1409" spans="12:55" x14ac:dyDescent="0.35">
      <c r="L1409" s="533"/>
      <c r="M1409" s="533"/>
      <c r="BC1409" s="533"/>
    </row>
    <row r="1410" spans="12:55" x14ac:dyDescent="0.35">
      <c r="L1410" s="533"/>
      <c r="M1410" s="533"/>
      <c r="BC1410" s="533"/>
    </row>
    <row r="1411" spans="12:55" x14ac:dyDescent="0.35">
      <c r="L1411" s="533"/>
      <c r="M1411" s="533"/>
      <c r="BC1411" s="533"/>
    </row>
    <row r="1412" spans="12:55" x14ac:dyDescent="0.35">
      <c r="L1412" s="533"/>
      <c r="M1412" s="533"/>
      <c r="BC1412" s="533"/>
    </row>
    <row r="1413" spans="12:55" x14ac:dyDescent="0.35">
      <c r="L1413" s="533"/>
      <c r="M1413" s="533"/>
      <c r="BC1413" s="533"/>
    </row>
    <row r="1414" spans="12:55" x14ac:dyDescent="0.35">
      <c r="L1414" s="533"/>
      <c r="M1414" s="533"/>
      <c r="BC1414" s="533"/>
    </row>
    <row r="1415" spans="12:55" x14ac:dyDescent="0.35">
      <c r="L1415" s="533"/>
      <c r="M1415" s="533"/>
      <c r="BC1415" s="533"/>
    </row>
    <row r="1416" spans="12:55" x14ac:dyDescent="0.35">
      <c r="L1416" s="533"/>
      <c r="M1416" s="533"/>
      <c r="BC1416" s="533"/>
    </row>
    <row r="1417" spans="12:55" x14ac:dyDescent="0.35">
      <c r="L1417" s="533"/>
      <c r="M1417" s="533"/>
      <c r="BC1417" s="533"/>
    </row>
    <row r="1418" spans="12:55" x14ac:dyDescent="0.35">
      <c r="L1418" s="533"/>
      <c r="M1418" s="533"/>
      <c r="BC1418" s="533"/>
    </row>
    <row r="1419" spans="12:55" x14ac:dyDescent="0.35">
      <c r="L1419" s="533"/>
      <c r="M1419" s="533"/>
      <c r="BC1419" s="533"/>
    </row>
    <row r="1420" spans="12:55" x14ac:dyDescent="0.35">
      <c r="L1420" s="533"/>
      <c r="M1420" s="533"/>
      <c r="BC1420" s="533"/>
    </row>
    <row r="1421" spans="12:55" x14ac:dyDescent="0.35">
      <c r="L1421" s="533"/>
      <c r="M1421" s="533"/>
      <c r="BC1421" s="533"/>
    </row>
    <row r="1422" spans="12:55" x14ac:dyDescent="0.35">
      <c r="L1422" s="533"/>
      <c r="M1422" s="533"/>
      <c r="BC1422" s="533"/>
    </row>
    <row r="1423" spans="12:55" x14ac:dyDescent="0.35">
      <c r="L1423" s="533"/>
      <c r="M1423" s="533"/>
      <c r="BC1423" s="533"/>
    </row>
    <row r="1424" spans="12:55" x14ac:dyDescent="0.35">
      <c r="L1424" s="533"/>
      <c r="M1424" s="533"/>
      <c r="BC1424" s="533"/>
    </row>
    <row r="1425" spans="12:55" x14ac:dyDescent="0.35">
      <c r="L1425" s="533"/>
      <c r="M1425" s="533"/>
      <c r="BC1425" s="533"/>
    </row>
    <row r="1426" spans="12:55" x14ac:dyDescent="0.35">
      <c r="L1426" s="533"/>
      <c r="M1426" s="533"/>
      <c r="BC1426" s="533"/>
    </row>
    <row r="1427" spans="12:55" x14ac:dyDescent="0.35">
      <c r="L1427" s="533"/>
      <c r="M1427" s="533"/>
      <c r="BC1427" s="533"/>
    </row>
    <row r="1428" spans="12:55" x14ac:dyDescent="0.35">
      <c r="L1428" s="533"/>
      <c r="M1428" s="533"/>
      <c r="BC1428" s="533"/>
    </row>
    <row r="1429" spans="12:55" x14ac:dyDescent="0.35">
      <c r="L1429" s="533"/>
      <c r="M1429" s="533"/>
      <c r="BC1429" s="533"/>
    </row>
    <row r="1430" spans="12:55" x14ac:dyDescent="0.35">
      <c r="L1430" s="533"/>
      <c r="M1430" s="533"/>
      <c r="BC1430" s="533"/>
    </row>
    <row r="1431" spans="12:55" x14ac:dyDescent="0.35">
      <c r="L1431" s="533"/>
      <c r="M1431" s="533"/>
      <c r="BC1431" s="533"/>
    </row>
    <row r="1432" spans="12:55" x14ac:dyDescent="0.35">
      <c r="L1432" s="533"/>
      <c r="M1432" s="533"/>
      <c r="BC1432" s="533"/>
    </row>
    <row r="1433" spans="12:55" x14ac:dyDescent="0.35">
      <c r="L1433" s="533"/>
      <c r="M1433" s="533"/>
      <c r="BC1433" s="533"/>
    </row>
    <row r="1434" spans="12:55" x14ac:dyDescent="0.35">
      <c r="L1434" s="533"/>
      <c r="M1434" s="533"/>
      <c r="BC1434" s="533"/>
    </row>
    <row r="1435" spans="12:55" x14ac:dyDescent="0.35">
      <c r="L1435" s="533"/>
      <c r="M1435" s="533"/>
      <c r="BC1435" s="533"/>
    </row>
    <row r="1436" spans="12:55" x14ac:dyDescent="0.35">
      <c r="L1436" s="533"/>
      <c r="M1436" s="533"/>
      <c r="BC1436" s="533"/>
    </row>
    <row r="1437" spans="12:55" x14ac:dyDescent="0.35">
      <c r="L1437" s="533"/>
      <c r="M1437" s="533"/>
      <c r="BC1437" s="533"/>
    </row>
    <row r="1438" spans="12:55" x14ac:dyDescent="0.35">
      <c r="L1438" s="533"/>
      <c r="M1438" s="533"/>
      <c r="BC1438" s="533"/>
    </row>
    <row r="1439" spans="12:55" x14ac:dyDescent="0.35">
      <c r="L1439" s="533"/>
      <c r="M1439" s="533"/>
      <c r="BC1439" s="533"/>
    </row>
    <row r="1440" spans="12:55" x14ac:dyDescent="0.35">
      <c r="L1440" s="533"/>
      <c r="M1440" s="533"/>
      <c r="BC1440" s="533"/>
    </row>
    <row r="1441" spans="12:55" x14ac:dyDescent="0.35">
      <c r="L1441" s="533"/>
      <c r="M1441" s="533"/>
      <c r="BC1441" s="533"/>
    </row>
    <row r="1442" spans="12:55" x14ac:dyDescent="0.35">
      <c r="L1442" s="533"/>
      <c r="M1442" s="533"/>
      <c r="BC1442" s="533"/>
    </row>
    <row r="1443" spans="12:55" x14ac:dyDescent="0.35">
      <c r="L1443" s="533"/>
      <c r="M1443" s="533"/>
      <c r="BC1443" s="533"/>
    </row>
    <row r="1444" spans="12:55" x14ac:dyDescent="0.35">
      <c r="L1444" s="533"/>
      <c r="M1444" s="533"/>
      <c r="BC1444" s="533"/>
    </row>
    <row r="1445" spans="12:55" x14ac:dyDescent="0.35">
      <c r="L1445" s="533"/>
      <c r="M1445" s="533"/>
      <c r="BC1445" s="533"/>
    </row>
    <row r="1446" spans="12:55" x14ac:dyDescent="0.35">
      <c r="L1446" s="533"/>
      <c r="M1446" s="533"/>
      <c r="BC1446" s="533"/>
    </row>
    <row r="1447" spans="12:55" x14ac:dyDescent="0.35">
      <c r="L1447" s="533"/>
      <c r="M1447" s="533"/>
      <c r="BC1447" s="533"/>
    </row>
    <row r="1448" spans="12:55" x14ac:dyDescent="0.35">
      <c r="L1448" s="533"/>
      <c r="M1448" s="533"/>
      <c r="BC1448" s="533"/>
    </row>
    <row r="1449" spans="12:55" x14ac:dyDescent="0.35">
      <c r="L1449" s="533"/>
      <c r="M1449" s="533"/>
      <c r="BC1449" s="533"/>
    </row>
    <row r="1450" spans="12:55" x14ac:dyDescent="0.35">
      <c r="L1450" s="533"/>
      <c r="M1450" s="533"/>
      <c r="BC1450" s="533"/>
    </row>
    <row r="1451" spans="12:55" x14ac:dyDescent="0.35">
      <c r="L1451" s="533"/>
      <c r="M1451" s="533"/>
      <c r="BC1451" s="533"/>
    </row>
    <row r="1452" spans="12:55" x14ac:dyDescent="0.35">
      <c r="L1452" s="533"/>
      <c r="M1452" s="533"/>
      <c r="BC1452" s="533"/>
    </row>
    <row r="1453" spans="12:55" x14ac:dyDescent="0.35">
      <c r="L1453" s="533"/>
      <c r="M1453" s="533"/>
      <c r="BC1453" s="533"/>
    </row>
    <row r="1454" spans="12:55" x14ac:dyDescent="0.35">
      <c r="L1454" s="533"/>
      <c r="M1454" s="533"/>
      <c r="BC1454" s="533"/>
    </row>
    <row r="1455" spans="12:55" x14ac:dyDescent="0.35">
      <c r="L1455" s="533"/>
      <c r="M1455" s="533"/>
      <c r="BC1455" s="533"/>
    </row>
    <row r="1456" spans="12:55" x14ac:dyDescent="0.35">
      <c r="L1456" s="533"/>
      <c r="M1456" s="533"/>
      <c r="BC1456" s="533"/>
    </row>
    <row r="1457" spans="12:55" x14ac:dyDescent="0.35">
      <c r="L1457" s="533"/>
      <c r="M1457" s="533"/>
      <c r="BC1457" s="533"/>
    </row>
    <row r="1458" spans="12:55" x14ac:dyDescent="0.35">
      <c r="L1458" s="533"/>
      <c r="M1458" s="533"/>
      <c r="BC1458" s="533"/>
    </row>
    <row r="1459" spans="12:55" x14ac:dyDescent="0.35">
      <c r="L1459" s="533"/>
      <c r="M1459" s="533"/>
      <c r="BC1459" s="533"/>
    </row>
    <row r="1460" spans="12:55" x14ac:dyDescent="0.35">
      <c r="L1460" s="533"/>
      <c r="M1460" s="533"/>
      <c r="BC1460" s="533"/>
    </row>
    <row r="1461" spans="12:55" x14ac:dyDescent="0.35">
      <c r="L1461" s="533"/>
      <c r="M1461" s="533"/>
      <c r="BC1461" s="533"/>
    </row>
    <row r="1462" spans="12:55" x14ac:dyDescent="0.35">
      <c r="L1462" s="533"/>
      <c r="M1462" s="533"/>
      <c r="BC1462" s="533"/>
    </row>
    <row r="1463" spans="12:55" x14ac:dyDescent="0.35">
      <c r="L1463" s="533"/>
      <c r="M1463" s="533"/>
      <c r="BC1463" s="533"/>
    </row>
    <row r="1464" spans="12:55" x14ac:dyDescent="0.35">
      <c r="L1464" s="533"/>
      <c r="M1464" s="533"/>
      <c r="BC1464" s="533"/>
    </row>
    <row r="1465" spans="12:55" x14ac:dyDescent="0.35">
      <c r="L1465" s="533"/>
      <c r="M1465" s="533"/>
      <c r="BC1465" s="533"/>
    </row>
    <row r="1466" spans="12:55" x14ac:dyDescent="0.35">
      <c r="L1466" s="533"/>
      <c r="M1466" s="533"/>
      <c r="BC1466" s="533"/>
    </row>
    <row r="1467" spans="12:55" x14ac:dyDescent="0.35">
      <c r="L1467" s="533"/>
      <c r="M1467" s="533"/>
      <c r="BC1467" s="533"/>
    </row>
    <row r="1468" spans="12:55" x14ac:dyDescent="0.35">
      <c r="L1468" s="533"/>
      <c r="M1468" s="533"/>
      <c r="BC1468" s="533"/>
    </row>
    <row r="1469" spans="12:55" x14ac:dyDescent="0.35">
      <c r="L1469" s="533"/>
      <c r="M1469" s="533"/>
      <c r="BC1469" s="533"/>
    </row>
    <row r="1470" spans="12:55" x14ac:dyDescent="0.35">
      <c r="L1470" s="533"/>
      <c r="M1470" s="533"/>
      <c r="BC1470" s="533"/>
    </row>
    <row r="1471" spans="12:55" x14ac:dyDescent="0.35">
      <c r="L1471" s="533"/>
      <c r="M1471" s="533"/>
      <c r="BC1471" s="533"/>
    </row>
    <row r="1472" spans="12:55" x14ac:dyDescent="0.35">
      <c r="L1472" s="533"/>
      <c r="M1472" s="533"/>
      <c r="BC1472" s="533"/>
    </row>
    <row r="1473" spans="12:55" x14ac:dyDescent="0.35">
      <c r="L1473" s="533"/>
      <c r="M1473" s="533"/>
      <c r="BC1473" s="533"/>
    </row>
    <row r="1474" spans="12:55" x14ac:dyDescent="0.35">
      <c r="L1474" s="533"/>
      <c r="M1474" s="533"/>
      <c r="BC1474" s="533"/>
    </row>
    <row r="1475" spans="12:55" x14ac:dyDescent="0.35">
      <c r="L1475" s="533"/>
      <c r="M1475" s="533"/>
      <c r="BC1475" s="533"/>
    </row>
    <row r="1476" spans="12:55" x14ac:dyDescent="0.35">
      <c r="L1476" s="533"/>
      <c r="M1476" s="533"/>
      <c r="BC1476" s="533"/>
    </row>
    <row r="1477" spans="12:55" x14ac:dyDescent="0.35">
      <c r="L1477" s="533"/>
      <c r="M1477" s="533"/>
      <c r="BC1477" s="533"/>
    </row>
    <row r="1478" spans="12:55" x14ac:dyDescent="0.35">
      <c r="L1478" s="533"/>
      <c r="M1478" s="533"/>
      <c r="BC1478" s="533"/>
    </row>
    <row r="1479" spans="12:55" x14ac:dyDescent="0.35">
      <c r="L1479" s="533"/>
      <c r="M1479" s="533"/>
      <c r="BC1479" s="533"/>
    </row>
    <row r="1480" spans="12:55" x14ac:dyDescent="0.35">
      <c r="L1480" s="533"/>
      <c r="M1480" s="533"/>
      <c r="BC1480" s="533"/>
    </row>
    <row r="1481" spans="12:55" x14ac:dyDescent="0.35">
      <c r="L1481" s="533"/>
      <c r="M1481" s="533"/>
      <c r="BC1481" s="533"/>
    </row>
    <row r="1482" spans="12:55" x14ac:dyDescent="0.35">
      <c r="L1482" s="533"/>
      <c r="M1482" s="533"/>
      <c r="BC1482" s="533"/>
    </row>
    <row r="1483" spans="12:55" x14ac:dyDescent="0.35">
      <c r="L1483" s="533"/>
      <c r="M1483" s="533"/>
      <c r="BC1483" s="533"/>
    </row>
    <row r="1484" spans="12:55" x14ac:dyDescent="0.35">
      <c r="L1484" s="533"/>
      <c r="M1484" s="533"/>
      <c r="BC1484" s="533"/>
    </row>
    <row r="1485" spans="12:55" x14ac:dyDescent="0.35">
      <c r="L1485" s="533"/>
      <c r="M1485" s="533"/>
      <c r="BC1485" s="533"/>
    </row>
    <row r="1486" spans="12:55" x14ac:dyDescent="0.35">
      <c r="L1486" s="533"/>
      <c r="M1486" s="533"/>
      <c r="BC1486" s="533"/>
    </row>
    <row r="1487" spans="12:55" x14ac:dyDescent="0.35">
      <c r="L1487" s="533"/>
      <c r="M1487" s="533"/>
      <c r="BC1487" s="533"/>
    </row>
    <row r="1488" spans="12:55" x14ac:dyDescent="0.35">
      <c r="L1488" s="533"/>
      <c r="M1488" s="533"/>
      <c r="BC1488" s="533"/>
    </row>
    <row r="1489" spans="12:55" x14ac:dyDescent="0.35">
      <c r="L1489" s="533"/>
      <c r="M1489" s="533"/>
      <c r="BC1489" s="533"/>
    </row>
    <row r="1490" spans="12:55" x14ac:dyDescent="0.35">
      <c r="L1490" s="533"/>
      <c r="M1490" s="533"/>
      <c r="BC1490" s="533"/>
    </row>
    <row r="1491" spans="12:55" x14ac:dyDescent="0.35">
      <c r="L1491" s="533"/>
      <c r="M1491" s="533"/>
      <c r="BC1491" s="533"/>
    </row>
    <row r="1492" spans="12:55" x14ac:dyDescent="0.35">
      <c r="L1492" s="533"/>
      <c r="M1492" s="533"/>
      <c r="BC1492" s="533"/>
    </row>
    <row r="1493" spans="12:55" x14ac:dyDescent="0.35">
      <c r="L1493" s="533"/>
      <c r="M1493" s="533"/>
      <c r="BC1493" s="533"/>
    </row>
    <row r="1494" spans="12:55" x14ac:dyDescent="0.35">
      <c r="L1494" s="533"/>
      <c r="M1494" s="533"/>
      <c r="BC1494" s="533"/>
    </row>
    <row r="1495" spans="12:55" x14ac:dyDescent="0.35">
      <c r="L1495" s="533"/>
      <c r="M1495" s="533"/>
      <c r="BC1495" s="533"/>
    </row>
    <row r="1496" spans="12:55" x14ac:dyDescent="0.35">
      <c r="L1496" s="533"/>
      <c r="M1496" s="533"/>
      <c r="BC1496" s="533"/>
    </row>
    <row r="1497" spans="12:55" x14ac:dyDescent="0.35">
      <c r="L1497" s="533"/>
      <c r="M1497" s="533"/>
      <c r="BC1497" s="533"/>
    </row>
    <row r="1498" spans="12:55" x14ac:dyDescent="0.35">
      <c r="L1498" s="533"/>
      <c r="M1498" s="533"/>
      <c r="BC1498" s="533"/>
    </row>
    <row r="1499" spans="12:55" x14ac:dyDescent="0.35">
      <c r="L1499" s="533"/>
      <c r="M1499" s="533"/>
      <c r="BC1499" s="533"/>
    </row>
    <row r="1500" spans="12:55" x14ac:dyDescent="0.35">
      <c r="L1500" s="533"/>
      <c r="M1500" s="533"/>
      <c r="BC1500" s="533"/>
    </row>
    <row r="1501" spans="12:55" x14ac:dyDescent="0.35">
      <c r="L1501" s="533"/>
      <c r="M1501" s="533"/>
      <c r="BC1501" s="533"/>
    </row>
    <row r="1502" spans="12:55" x14ac:dyDescent="0.35">
      <c r="L1502" s="533"/>
      <c r="M1502" s="533"/>
      <c r="BC1502" s="533"/>
    </row>
    <row r="1503" spans="12:55" x14ac:dyDescent="0.35">
      <c r="L1503" s="533"/>
      <c r="M1503" s="533"/>
      <c r="BC1503" s="533"/>
    </row>
    <row r="1504" spans="12:55" x14ac:dyDescent="0.35">
      <c r="L1504" s="533"/>
      <c r="M1504" s="533"/>
      <c r="BC1504" s="533"/>
    </row>
    <row r="1505" spans="12:55" x14ac:dyDescent="0.35">
      <c r="L1505" s="533"/>
      <c r="M1505" s="533"/>
      <c r="BC1505" s="533"/>
    </row>
    <row r="1506" spans="12:55" x14ac:dyDescent="0.35">
      <c r="L1506" s="533"/>
      <c r="M1506" s="533"/>
      <c r="BC1506" s="533"/>
    </row>
    <row r="1507" spans="12:55" x14ac:dyDescent="0.35">
      <c r="L1507" s="533"/>
      <c r="M1507" s="533"/>
      <c r="BC1507" s="533"/>
    </row>
    <row r="1508" spans="12:55" x14ac:dyDescent="0.35">
      <c r="L1508" s="533"/>
      <c r="M1508" s="533"/>
      <c r="BC1508" s="533"/>
    </row>
    <row r="1509" spans="12:55" x14ac:dyDescent="0.35">
      <c r="L1509" s="533"/>
      <c r="M1509" s="533"/>
      <c r="BC1509" s="533"/>
    </row>
    <row r="1510" spans="12:55" x14ac:dyDescent="0.35">
      <c r="L1510" s="533"/>
      <c r="M1510" s="533"/>
      <c r="BC1510" s="533"/>
    </row>
    <row r="1511" spans="12:55" x14ac:dyDescent="0.35">
      <c r="L1511" s="533"/>
      <c r="M1511" s="533"/>
      <c r="BC1511" s="533"/>
    </row>
    <row r="1512" spans="12:55" x14ac:dyDescent="0.35">
      <c r="L1512" s="533"/>
      <c r="M1512" s="533"/>
      <c r="BC1512" s="533"/>
    </row>
    <row r="1513" spans="12:55" x14ac:dyDescent="0.35">
      <c r="L1513" s="533"/>
      <c r="M1513" s="533"/>
      <c r="BC1513" s="533"/>
    </row>
    <row r="1514" spans="12:55" x14ac:dyDescent="0.35">
      <c r="L1514" s="533"/>
      <c r="M1514" s="533"/>
      <c r="BC1514" s="533"/>
    </row>
    <row r="1515" spans="12:55" x14ac:dyDescent="0.35">
      <c r="L1515" s="533"/>
      <c r="M1515" s="533"/>
      <c r="BC1515" s="533"/>
    </row>
    <row r="1516" spans="12:55" x14ac:dyDescent="0.35">
      <c r="L1516" s="533"/>
      <c r="M1516" s="533"/>
      <c r="BC1516" s="533"/>
    </row>
    <row r="1517" spans="12:55" x14ac:dyDescent="0.35">
      <c r="L1517" s="533"/>
      <c r="M1517" s="533"/>
      <c r="BC1517" s="533"/>
    </row>
    <row r="1518" spans="12:55" x14ac:dyDescent="0.35">
      <c r="L1518" s="533"/>
      <c r="M1518" s="533"/>
      <c r="BC1518" s="533"/>
    </row>
    <row r="1519" spans="12:55" x14ac:dyDescent="0.35">
      <c r="L1519" s="533"/>
      <c r="M1519" s="533"/>
      <c r="BC1519" s="533"/>
    </row>
    <row r="1520" spans="12:55" x14ac:dyDescent="0.35">
      <c r="L1520" s="533"/>
      <c r="M1520" s="533"/>
      <c r="BC1520" s="533"/>
    </row>
    <row r="1521" spans="12:55" x14ac:dyDescent="0.35">
      <c r="L1521" s="533"/>
      <c r="M1521" s="533"/>
      <c r="BC1521" s="533"/>
    </row>
    <row r="1522" spans="12:55" x14ac:dyDescent="0.35">
      <c r="L1522" s="533"/>
      <c r="M1522" s="533"/>
      <c r="BC1522" s="533"/>
    </row>
    <row r="1523" spans="12:55" x14ac:dyDescent="0.35">
      <c r="L1523" s="533"/>
      <c r="M1523" s="533"/>
      <c r="BC1523" s="533"/>
    </row>
    <row r="1524" spans="12:55" x14ac:dyDescent="0.35">
      <c r="L1524" s="533"/>
      <c r="M1524" s="533"/>
      <c r="BC1524" s="533"/>
    </row>
    <row r="1525" spans="12:55" x14ac:dyDescent="0.35">
      <c r="L1525" s="533"/>
      <c r="M1525" s="533"/>
      <c r="BC1525" s="533"/>
    </row>
    <row r="1526" spans="12:55" x14ac:dyDescent="0.35">
      <c r="L1526" s="533"/>
      <c r="M1526" s="533"/>
      <c r="BC1526" s="533"/>
    </row>
    <row r="1527" spans="12:55" x14ac:dyDescent="0.35">
      <c r="L1527" s="533"/>
      <c r="M1527" s="533"/>
      <c r="BC1527" s="533"/>
    </row>
    <row r="1528" spans="12:55" x14ac:dyDescent="0.35">
      <c r="L1528" s="533"/>
      <c r="M1528" s="533"/>
      <c r="BC1528" s="533"/>
    </row>
    <row r="1529" spans="12:55" x14ac:dyDescent="0.35">
      <c r="L1529" s="533"/>
      <c r="M1529" s="533"/>
      <c r="BC1529" s="533"/>
    </row>
    <row r="1530" spans="12:55" x14ac:dyDescent="0.35">
      <c r="L1530" s="533"/>
      <c r="M1530" s="533"/>
      <c r="BC1530" s="533"/>
    </row>
    <row r="1531" spans="12:55" x14ac:dyDescent="0.35">
      <c r="L1531" s="533"/>
      <c r="M1531" s="533"/>
      <c r="BC1531" s="533"/>
    </row>
    <row r="1532" spans="12:55" x14ac:dyDescent="0.35">
      <c r="L1532" s="533"/>
      <c r="M1532" s="533"/>
      <c r="BC1532" s="533"/>
    </row>
    <row r="1533" spans="12:55" x14ac:dyDescent="0.35">
      <c r="L1533" s="533"/>
      <c r="M1533" s="533"/>
      <c r="BC1533" s="533"/>
    </row>
    <row r="1534" spans="12:55" x14ac:dyDescent="0.35">
      <c r="L1534" s="533"/>
      <c r="M1534" s="533"/>
      <c r="BC1534" s="533"/>
    </row>
    <row r="1535" spans="12:55" x14ac:dyDescent="0.35">
      <c r="L1535" s="533"/>
      <c r="M1535" s="533"/>
      <c r="BC1535" s="533"/>
    </row>
    <row r="1536" spans="12:55" x14ac:dyDescent="0.35">
      <c r="L1536" s="533"/>
      <c r="M1536" s="533"/>
      <c r="BC1536" s="533"/>
    </row>
    <row r="1537" spans="12:55" x14ac:dyDescent="0.35">
      <c r="L1537" s="533"/>
      <c r="M1537" s="533"/>
      <c r="BC1537" s="533"/>
    </row>
    <row r="1538" spans="12:55" x14ac:dyDescent="0.35">
      <c r="L1538" s="533"/>
      <c r="M1538" s="533"/>
      <c r="BC1538" s="533"/>
    </row>
    <row r="1539" spans="12:55" x14ac:dyDescent="0.35">
      <c r="L1539" s="533"/>
      <c r="M1539" s="533"/>
      <c r="BC1539" s="533"/>
    </row>
    <row r="1540" spans="12:55" x14ac:dyDescent="0.35">
      <c r="L1540" s="533"/>
      <c r="M1540" s="533"/>
      <c r="BC1540" s="533"/>
    </row>
    <row r="1541" spans="12:55" x14ac:dyDescent="0.35">
      <c r="L1541" s="533"/>
      <c r="M1541" s="533"/>
      <c r="BC1541" s="533"/>
    </row>
    <row r="1542" spans="12:55" x14ac:dyDescent="0.35">
      <c r="L1542" s="533"/>
      <c r="M1542" s="533"/>
      <c r="BC1542" s="533"/>
    </row>
    <row r="1543" spans="12:55" x14ac:dyDescent="0.35">
      <c r="L1543" s="533"/>
      <c r="M1543" s="533"/>
      <c r="BC1543" s="533"/>
    </row>
    <row r="1544" spans="12:55" x14ac:dyDescent="0.35">
      <c r="L1544" s="533"/>
      <c r="M1544" s="533"/>
      <c r="BC1544" s="533"/>
    </row>
    <row r="1545" spans="12:55" x14ac:dyDescent="0.35">
      <c r="L1545" s="533"/>
      <c r="M1545" s="533"/>
      <c r="BC1545" s="533"/>
    </row>
    <row r="1546" spans="12:55" x14ac:dyDescent="0.35">
      <c r="L1546" s="533"/>
      <c r="M1546" s="533"/>
      <c r="BC1546" s="533"/>
    </row>
    <row r="1547" spans="12:55" x14ac:dyDescent="0.35">
      <c r="L1547" s="533"/>
      <c r="M1547" s="533"/>
      <c r="BC1547" s="533"/>
    </row>
    <row r="1548" spans="12:55" x14ac:dyDescent="0.35">
      <c r="L1548" s="533"/>
      <c r="M1548" s="533"/>
      <c r="BC1548" s="533"/>
    </row>
    <row r="1549" spans="12:55" x14ac:dyDescent="0.35">
      <c r="L1549" s="533"/>
      <c r="M1549" s="533"/>
      <c r="BC1549" s="533"/>
    </row>
    <row r="1550" spans="12:55" x14ac:dyDescent="0.35">
      <c r="L1550" s="533"/>
      <c r="M1550" s="533"/>
      <c r="BC1550" s="533"/>
    </row>
    <row r="1551" spans="12:55" x14ac:dyDescent="0.35">
      <c r="L1551" s="533"/>
      <c r="M1551" s="533"/>
      <c r="BC1551" s="533"/>
    </row>
    <row r="1552" spans="12:55" x14ac:dyDescent="0.35">
      <c r="L1552" s="533"/>
      <c r="M1552" s="533"/>
      <c r="BC1552" s="533"/>
    </row>
    <row r="1553" spans="12:55" x14ac:dyDescent="0.35">
      <c r="L1553" s="533"/>
      <c r="M1553" s="533"/>
      <c r="BC1553" s="533"/>
    </row>
    <row r="1554" spans="12:55" x14ac:dyDescent="0.35">
      <c r="L1554" s="533"/>
      <c r="M1554" s="533"/>
      <c r="BC1554" s="533"/>
    </row>
    <row r="1555" spans="12:55" x14ac:dyDescent="0.35">
      <c r="L1555" s="533"/>
      <c r="M1555" s="533"/>
      <c r="BC1555" s="533"/>
    </row>
    <row r="1556" spans="12:55" x14ac:dyDescent="0.35">
      <c r="L1556" s="533"/>
      <c r="M1556" s="533"/>
      <c r="BC1556" s="533"/>
    </row>
    <row r="1557" spans="12:55" x14ac:dyDescent="0.35">
      <c r="L1557" s="533"/>
      <c r="M1557" s="533"/>
      <c r="BC1557" s="533"/>
    </row>
    <row r="1558" spans="12:55" x14ac:dyDescent="0.35">
      <c r="L1558" s="533"/>
      <c r="M1558" s="533"/>
      <c r="BC1558" s="533"/>
    </row>
    <row r="1559" spans="12:55" x14ac:dyDescent="0.35">
      <c r="L1559" s="533"/>
      <c r="M1559" s="533"/>
      <c r="BC1559" s="533"/>
    </row>
    <row r="1560" spans="12:55" x14ac:dyDescent="0.35">
      <c r="L1560" s="533"/>
      <c r="M1560" s="533"/>
      <c r="BC1560" s="533"/>
    </row>
    <row r="1561" spans="12:55" x14ac:dyDescent="0.35">
      <c r="L1561" s="533"/>
      <c r="M1561" s="533"/>
      <c r="BC1561" s="533"/>
    </row>
    <row r="1562" spans="12:55" x14ac:dyDescent="0.35">
      <c r="L1562" s="533"/>
      <c r="M1562" s="533"/>
      <c r="BC1562" s="533"/>
    </row>
    <row r="1563" spans="12:55" x14ac:dyDescent="0.35">
      <c r="L1563" s="533"/>
      <c r="M1563" s="533"/>
      <c r="BC1563" s="533"/>
    </row>
    <row r="1564" spans="12:55" x14ac:dyDescent="0.35">
      <c r="L1564" s="533"/>
      <c r="M1564" s="533"/>
      <c r="BC1564" s="533"/>
    </row>
    <row r="1565" spans="12:55" x14ac:dyDescent="0.35">
      <c r="L1565" s="533"/>
      <c r="M1565" s="533"/>
      <c r="BC1565" s="533"/>
    </row>
    <row r="1566" spans="12:55" x14ac:dyDescent="0.35">
      <c r="L1566" s="533"/>
      <c r="M1566" s="533"/>
      <c r="BC1566" s="533"/>
    </row>
    <row r="1567" spans="12:55" x14ac:dyDescent="0.35">
      <c r="L1567" s="533"/>
      <c r="M1567" s="533"/>
      <c r="BC1567" s="533"/>
    </row>
    <row r="1568" spans="12:55" x14ac:dyDescent="0.35">
      <c r="L1568" s="533"/>
      <c r="M1568" s="533"/>
      <c r="BC1568" s="533"/>
    </row>
    <row r="1569" spans="12:55" x14ac:dyDescent="0.35">
      <c r="L1569" s="533"/>
      <c r="M1569" s="533"/>
      <c r="BC1569" s="533"/>
    </row>
    <row r="1570" spans="12:55" x14ac:dyDescent="0.35">
      <c r="L1570" s="533"/>
      <c r="M1570" s="533"/>
      <c r="BC1570" s="533"/>
    </row>
    <row r="1571" spans="12:55" x14ac:dyDescent="0.35">
      <c r="L1571" s="533"/>
      <c r="M1571" s="533"/>
      <c r="BC1571" s="533"/>
    </row>
    <row r="1572" spans="12:55" x14ac:dyDescent="0.35">
      <c r="L1572" s="533"/>
      <c r="M1572" s="533"/>
      <c r="BC1572" s="533"/>
    </row>
    <row r="1573" spans="12:55" x14ac:dyDescent="0.35">
      <c r="L1573" s="533"/>
      <c r="M1573" s="533"/>
      <c r="BC1573" s="533"/>
    </row>
    <row r="1574" spans="12:55" x14ac:dyDescent="0.35">
      <c r="L1574" s="533"/>
      <c r="M1574" s="533"/>
      <c r="BC1574" s="533"/>
    </row>
    <row r="1575" spans="12:55" x14ac:dyDescent="0.35">
      <c r="L1575" s="533"/>
      <c r="M1575" s="533"/>
      <c r="BC1575" s="533"/>
    </row>
    <row r="1576" spans="12:55" x14ac:dyDescent="0.35">
      <c r="L1576" s="533"/>
      <c r="M1576" s="533"/>
      <c r="BC1576" s="533"/>
    </row>
    <row r="1577" spans="12:55" x14ac:dyDescent="0.35">
      <c r="L1577" s="533"/>
      <c r="M1577" s="533"/>
      <c r="BC1577" s="533"/>
    </row>
    <row r="1578" spans="12:55" x14ac:dyDescent="0.35">
      <c r="L1578" s="533"/>
      <c r="M1578" s="533"/>
      <c r="BC1578" s="533"/>
    </row>
    <row r="1579" spans="12:55" x14ac:dyDescent="0.35">
      <c r="L1579" s="533"/>
      <c r="M1579" s="533"/>
      <c r="BC1579" s="533"/>
    </row>
    <row r="1580" spans="12:55" x14ac:dyDescent="0.35">
      <c r="L1580" s="533"/>
      <c r="M1580" s="533"/>
      <c r="BC1580" s="533"/>
    </row>
    <row r="1581" spans="12:55" x14ac:dyDescent="0.35">
      <c r="L1581" s="533"/>
      <c r="M1581" s="533"/>
      <c r="BC1581" s="533"/>
    </row>
    <row r="1582" spans="12:55" x14ac:dyDescent="0.35">
      <c r="L1582" s="533"/>
      <c r="M1582" s="533"/>
      <c r="BC1582" s="533"/>
    </row>
    <row r="1583" spans="12:55" x14ac:dyDescent="0.35">
      <c r="L1583" s="533"/>
      <c r="M1583" s="533"/>
      <c r="BC1583" s="533"/>
    </row>
    <row r="1584" spans="12:55" x14ac:dyDescent="0.35">
      <c r="L1584" s="533"/>
      <c r="M1584" s="533"/>
      <c r="BC1584" s="533"/>
    </row>
    <row r="1585" spans="12:55" x14ac:dyDescent="0.35">
      <c r="L1585" s="533"/>
      <c r="M1585" s="533"/>
      <c r="BC1585" s="533"/>
    </row>
    <row r="1586" spans="12:55" x14ac:dyDescent="0.35">
      <c r="L1586" s="533"/>
      <c r="M1586" s="533"/>
      <c r="BC1586" s="533"/>
    </row>
    <row r="1587" spans="12:55" x14ac:dyDescent="0.35">
      <c r="L1587" s="533"/>
      <c r="M1587" s="533"/>
      <c r="BC1587" s="533"/>
    </row>
    <row r="1588" spans="12:55" x14ac:dyDescent="0.35">
      <c r="L1588" s="533"/>
      <c r="M1588" s="533"/>
      <c r="BC1588" s="533"/>
    </row>
    <row r="1589" spans="12:55" x14ac:dyDescent="0.35">
      <c r="L1589" s="533"/>
      <c r="M1589" s="533"/>
      <c r="BC1589" s="533"/>
    </row>
    <row r="1590" spans="12:55" x14ac:dyDescent="0.35">
      <c r="L1590" s="533"/>
      <c r="M1590" s="533"/>
      <c r="BC1590" s="533"/>
    </row>
    <row r="1591" spans="12:55" x14ac:dyDescent="0.35">
      <c r="L1591" s="533"/>
      <c r="M1591" s="533"/>
      <c r="BC1591" s="533"/>
    </row>
    <row r="1592" spans="12:55" x14ac:dyDescent="0.35">
      <c r="L1592" s="533"/>
      <c r="M1592" s="533"/>
      <c r="BC1592" s="533"/>
    </row>
    <row r="1593" spans="12:55" x14ac:dyDescent="0.35">
      <c r="L1593" s="533"/>
      <c r="M1593" s="533"/>
      <c r="BC1593" s="533"/>
    </row>
    <row r="1594" spans="12:55" x14ac:dyDescent="0.35">
      <c r="L1594" s="533"/>
      <c r="M1594" s="533"/>
      <c r="BC1594" s="533"/>
    </row>
    <row r="1595" spans="12:55" x14ac:dyDescent="0.35">
      <c r="L1595" s="533"/>
      <c r="M1595" s="533"/>
      <c r="BC1595" s="533"/>
    </row>
    <row r="1596" spans="12:55" x14ac:dyDescent="0.35">
      <c r="L1596" s="533"/>
      <c r="M1596" s="533"/>
      <c r="BC1596" s="533"/>
    </row>
    <row r="1597" spans="12:55" x14ac:dyDescent="0.35">
      <c r="L1597" s="533"/>
      <c r="M1597" s="533"/>
      <c r="BC1597" s="533"/>
    </row>
    <row r="1598" spans="12:55" x14ac:dyDescent="0.35">
      <c r="L1598" s="533"/>
      <c r="M1598" s="533"/>
      <c r="BC1598" s="533"/>
    </row>
    <row r="1599" spans="12:55" x14ac:dyDescent="0.35">
      <c r="L1599" s="533"/>
      <c r="M1599" s="533"/>
      <c r="BC1599" s="533"/>
    </row>
    <row r="1600" spans="12:55" x14ac:dyDescent="0.35">
      <c r="L1600" s="533"/>
      <c r="M1600" s="533"/>
      <c r="BC1600" s="533"/>
    </row>
    <row r="1601" spans="12:55" x14ac:dyDescent="0.35">
      <c r="L1601" s="533"/>
      <c r="M1601" s="533"/>
      <c r="BC1601" s="533"/>
    </row>
    <row r="1602" spans="12:55" x14ac:dyDescent="0.35">
      <c r="L1602" s="533"/>
      <c r="M1602" s="533"/>
      <c r="BC1602" s="533"/>
    </row>
    <row r="1603" spans="12:55" x14ac:dyDescent="0.35">
      <c r="L1603" s="533"/>
      <c r="M1603" s="533"/>
      <c r="BC1603" s="533"/>
    </row>
    <row r="1604" spans="12:55" x14ac:dyDescent="0.35">
      <c r="L1604" s="533"/>
      <c r="M1604" s="533"/>
      <c r="BC1604" s="533"/>
    </row>
    <row r="1605" spans="12:55" x14ac:dyDescent="0.35">
      <c r="L1605" s="533"/>
      <c r="M1605" s="533"/>
      <c r="BC1605" s="533"/>
    </row>
    <row r="1606" spans="12:55" x14ac:dyDescent="0.35">
      <c r="L1606" s="533"/>
      <c r="M1606" s="533"/>
      <c r="BC1606" s="533"/>
    </row>
    <row r="1607" spans="12:55" x14ac:dyDescent="0.35">
      <c r="L1607" s="533"/>
      <c r="M1607" s="533"/>
      <c r="BC1607" s="533"/>
    </row>
    <row r="1608" spans="12:55" x14ac:dyDescent="0.35">
      <c r="L1608" s="533"/>
      <c r="M1608" s="533"/>
      <c r="BC1608" s="533"/>
    </row>
    <row r="1609" spans="12:55" x14ac:dyDescent="0.35">
      <c r="L1609" s="533"/>
      <c r="M1609" s="533"/>
      <c r="BC1609" s="533"/>
    </row>
    <row r="1610" spans="12:55" x14ac:dyDescent="0.35">
      <c r="L1610" s="533"/>
      <c r="M1610" s="533"/>
      <c r="BC1610" s="533"/>
    </row>
    <row r="1611" spans="12:55" x14ac:dyDescent="0.35">
      <c r="L1611" s="533"/>
      <c r="M1611" s="533"/>
      <c r="BC1611" s="533"/>
    </row>
    <row r="1612" spans="12:55" x14ac:dyDescent="0.35">
      <c r="L1612" s="533"/>
      <c r="M1612" s="533"/>
      <c r="BC1612" s="533"/>
    </row>
    <row r="1613" spans="12:55" x14ac:dyDescent="0.35">
      <c r="L1613" s="533"/>
      <c r="M1613" s="533"/>
      <c r="BC1613" s="533"/>
    </row>
    <row r="1614" spans="12:55" x14ac:dyDescent="0.35">
      <c r="L1614" s="533"/>
      <c r="M1614" s="533"/>
      <c r="BC1614" s="533"/>
    </row>
    <row r="1615" spans="12:55" x14ac:dyDescent="0.35">
      <c r="L1615" s="533"/>
      <c r="M1615" s="533"/>
      <c r="BC1615" s="533"/>
    </row>
    <row r="1616" spans="12:55" x14ac:dyDescent="0.35">
      <c r="L1616" s="533"/>
      <c r="M1616" s="533"/>
      <c r="BC1616" s="533"/>
    </row>
    <row r="1617" spans="12:55" x14ac:dyDescent="0.35">
      <c r="L1617" s="533"/>
      <c r="M1617" s="533"/>
      <c r="BC1617" s="533"/>
    </row>
    <row r="1618" spans="12:55" x14ac:dyDescent="0.35">
      <c r="L1618" s="533"/>
      <c r="M1618" s="533"/>
      <c r="BC1618" s="533"/>
    </row>
    <row r="1619" spans="12:55" x14ac:dyDescent="0.35">
      <c r="L1619" s="533"/>
      <c r="M1619" s="533"/>
      <c r="BC1619" s="533"/>
    </row>
    <row r="1620" spans="12:55" x14ac:dyDescent="0.35">
      <c r="L1620" s="533"/>
      <c r="M1620" s="533"/>
      <c r="BC1620" s="533"/>
    </row>
    <row r="1621" spans="12:55" x14ac:dyDescent="0.35">
      <c r="L1621" s="533"/>
      <c r="M1621" s="533"/>
      <c r="BC1621" s="533"/>
    </row>
    <row r="1622" spans="12:55" x14ac:dyDescent="0.35">
      <c r="L1622" s="533"/>
      <c r="M1622" s="533"/>
      <c r="BC1622" s="533"/>
    </row>
    <row r="1623" spans="12:55" x14ac:dyDescent="0.35">
      <c r="L1623" s="533"/>
      <c r="M1623" s="533"/>
      <c r="BC1623" s="533"/>
    </row>
    <row r="1624" spans="12:55" x14ac:dyDescent="0.35">
      <c r="L1624" s="533"/>
      <c r="M1624" s="533"/>
      <c r="BC1624" s="533"/>
    </row>
    <row r="1625" spans="12:55" x14ac:dyDescent="0.35">
      <c r="L1625" s="533"/>
      <c r="M1625" s="533"/>
      <c r="BC1625" s="533"/>
    </row>
    <row r="1626" spans="12:55" x14ac:dyDescent="0.35">
      <c r="L1626" s="533"/>
      <c r="M1626" s="533"/>
      <c r="BC1626" s="533"/>
    </row>
    <row r="1627" spans="12:55" x14ac:dyDescent="0.35">
      <c r="L1627" s="533"/>
      <c r="M1627" s="533"/>
      <c r="BC1627" s="533"/>
    </row>
    <row r="1628" spans="12:55" x14ac:dyDescent="0.35">
      <c r="L1628" s="533"/>
      <c r="M1628" s="533"/>
      <c r="BC1628" s="533"/>
    </row>
    <row r="1629" spans="12:55" x14ac:dyDescent="0.35">
      <c r="L1629" s="533"/>
      <c r="M1629" s="533"/>
      <c r="BC1629" s="533"/>
    </row>
    <row r="1630" spans="12:55" x14ac:dyDescent="0.35">
      <c r="L1630" s="533"/>
      <c r="M1630" s="533"/>
      <c r="BC1630" s="533"/>
    </row>
    <row r="1631" spans="12:55" x14ac:dyDescent="0.35">
      <c r="L1631" s="533"/>
      <c r="M1631" s="533"/>
      <c r="BC1631" s="533"/>
    </row>
    <row r="1632" spans="12:55" x14ac:dyDescent="0.35">
      <c r="L1632" s="533"/>
      <c r="M1632" s="533"/>
      <c r="BC1632" s="533"/>
    </row>
    <row r="1633" spans="12:55" x14ac:dyDescent="0.35">
      <c r="L1633" s="533"/>
      <c r="M1633" s="533"/>
      <c r="BC1633" s="533"/>
    </row>
    <row r="1634" spans="12:55" x14ac:dyDescent="0.35">
      <c r="L1634" s="533"/>
      <c r="M1634" s="533"/>
      <c r="BC1634" s="533"/>
    </row>
    <row r="1635" spans="12:55" x14ac:dyDescent="0.35">
      <c r="L1635" s="533"/>
      <c r="M1635" s="533"/>
      <c r="BC1635" s="533"/>
    </row>
    <row r="1636" spans="12:55" x14ac:dyDescent="0.35">
      <c r="L1636" s="533"/>
      <c r="M1636" s="533"/>
      <c r="BC1636" s="533"/>
    </row>
    <row r="1637" spans="12:55" x14ac:dyDescent="0.35">
      <c r="L1637" s="533"/>
      <c r="M1637" s="533"/>
      <c r="BC1637" s="533"/>
    </row>
    <row r="1638" spans="12:55" x14ac:dyDescent="0.35">
      <c r="L1638" s="533"/>
      <c r="M1638" s="533"/>
      <c r="BC1638" s="533"/>
    </row>
    <row r="1639" spans="12:55" x14ac:dyDescent="0.35">
      <c r="L1639" s="533"/>
      <c r="M1639" s="533"/>
      <c r="BC1639" s="533"/>
    </row>
    <row r="1640" spans="12:55" x14ac:dyDescent="0.35">
      <c r="L1640" s="533"/>
      <c r="M1640" s="533"/>
      <c r="BC1640" s="533"/>
    </row>
    <row r="1641" spans="12:55" x14ac:dyDescent="0.35">
      <c r="L1641" s="533"/>
      <c r="M1641" s="533"/>
      <c r="BC1641" s="533"/>
    </row>
    <row r="1642" spans="12:55" x14ac:dyDescent="0.35">
      <c r="L1642" s="533"/>
      <c r="M1642" s="533"/>
      <c r="BC1642" s="533"/>
    </row>
    <row r="1643" spans="12:55" x14ac:dyDescent="0.35">
      <c r="L1643" s="533"/>
      <c r="M1643" s="533"/>
      <c r="BC1643" s="533"/>
    </row>
    <row r="1644" spans="12:55" x14ac:dyDescent="0.35">
      <c r="L1644" s="533"/>
      <c r="M1644" s="533"/>
      <c r="BC1644" s="533"/>
    </row>
    <row r="1645" spans="12:55" x14ac:dyDescent="0.35">
      <c r="L1645" s="533"/>
      <c r="M1645" s="533"/>
      <c r="BC1645" s="533"/>
    </row>
    <row r="1646" spans="12:55" x14ac:dyDescent="0.35">
      <c r="L1646" s="533"/>
      <c r="M1646" s="533"/>
      <c r="BC1646" s="533"/>
    </row>
    <row r="1647" spans="12:55" x14ac:dyDescent="0.35">
      <c r="L1647" s="533"/>
      <c r="M1647" s="533"/>
      <c r="BC1647" s="533"/>
    </row>
    <row r="1648" spans="12:55" x14ac:dyDescent="0.35">
      <c r="L1648" s="533"/>
      <c r="M1648" s="533"/>
      <c r="BC1648" s="533"/>
    </row>
    <row r="1649" spans="12:55" x14ac:dyDescent="0.35">
      <c r="L1649" s="533"/>
      <c r="M1649" s="533"/>
      <c r="BC1649" s="533"/>
    </row>
    <row r="1650" spans="12:55" x14ac:dyDescent="0.35">
      <c r="L1650" s="533"/>
      <c r="M1650" s="533"/>
      <c r="BC1650" s="533"/>
    </row>
    <row r="1651" spans="12:55" x14ac:dyDescent="0.35">
      <c r="L1651" s="533"/>
      <c r="M1651" s="533"/>
      <c r="BC1651" s="533"/>
    </row>
    <row r="1652" spans="12:55" x14ac:dyDescent="0.35">
      <c r="L1652" s="533"/>
      <c r="M1652" s="533"/>
      <c r="BC1652" s="533"/>
    </row>
    <row r="1653" spans="12:55" x14ac:dyDescent="0.35">
      <c r="L1653" s="533"/>
      <c r="M1653" s="533"/>
      <c r="BC1653" s="533"/>
    </row>
    <row r="1654" spans="12:55" x14ac:dyDescent="0.35">
      <c r="L1654" s="533"/>
      <c r="M1654" s="533"/>
      <c r="BC1654" s="533"/>
    </row>
    <row r="1655" spans="12:55" x14ac:dyDescent="0.35">
      <c r="L1655" s="533"/>
      <c r="M1655" s="533"/>
      <c r="BC1655" s="533"/>
    </row>
    <row r="1656" spans="12:55" x14ac:dyDescent="0.35">
      <c r="L1656" s="533"/>
      <c r="M1656" s="533"/>
      <c r="BC1656" s="533"/>
    </row>
    <row r="1657" spans="12:55" x14ac:dyDescent="0.35">
      <c r="L1657" s="533"/>
      <c r="M1657" s="533"/>
      <c r="BC1657" s="533"/>
    </row>
    <row r="1658" spans="12:55" x14ac:dyDescent="0.35">
      <c r="L1658" s="533"/>
      <c r="M1658" s="533"/>
      <c r="BC1658" s="533"/>
    </row>
    <row r="1659" spans="12:55" x14ac:dyDescent="0.35">
      <c r="L1659" s="533"/>
      <c r="M1659" s="533"/>
      <c r="BC1659" s="533"/>
    </row>
    <row r="1660" spans="12:55" x14ac:dyDescent="0.35">
      <c r="L1660" s="533"/>
      <c r="M1660" s="533"/>
      <c r="BC1660" s="533"/>
    </row>
    <row r="1661" spans="12:55" x14ac:dyDescent="0.35">
      <c r="L1661" s="533"/>
      <c r="M1661" s="533"/>
      <c r="BC1661" s="533"/>
    </row>
    <row r="1662" spans="12:55" x14ac:dyDescent="0.35">
      <c r="L1662" s="533"/>
      <c r="M1662" s="533"/>
      <c r="BC1662" s="533"/>
    </row>
    <row r="1663" spans="12:55" x14ac:dyDescent="0.35">
      <c r="L1663" s="533"/>
      <c r="M1663" s="533"/>
      <c r="BC1663" s="533"/>
    </row>
    <row r="1664" spans="12:55" x14ac:dyDescent="0.35">
      <c r="L1664" s="533"/>
      <c r="M1664" s="533"/>
      <c r="BC1664" s="533"/>
    </row>
    <row r="1665" spans="12:55" x14ac:dyDescent="0.35">
      <c r="L1665" s="533"/>
      <c r="M1665" s="533"/>
      <c r="BC1665" s="533"/>
    </row>
    <row r="1666" spans="12:55" x14ac:dyDescent="0.35">
      <c r="L1666" s="533"/>
      <c r="M1666" s="533"/>
      <c r="BC1666" s="533"/>
    </row>
    <row r="1667" spans="12:55" x14ac:dyDescent="0.35">
      <c r="L1667" s="533"/>
      <c r="M1667" s="533"/>
      <c r="BC1667" s="533"/>
    </row>
    <row r="1668" spans="12:55" x14ac:dyDescent="0.35">
      <c r="L1668" s="533"/>
      <c r="M1668" s="533"/>
      <c r="BC1668" s="533"/>
    </row>
    <row r="1669" spans="12:55" x14ac:dyDescent="0.35">
      <c r="L1669" s="533"/>
      <c r="M1669" s="533"/>
      <c r="BC1669" s="533"/>
    </row>
    <row r="1670" spans="12:55" x14ac:dyDescent="0.35">
      <c r="L1670" s="533"/>
      <c r="M1670" s="533"/>
      <c r="BC1670" s="533"/>
    </row>
    <row r="1671" spans="12:55" x14ac:dyDescent="0.35">
      <c r="L1671" s="533"/>
      <c r="M1671" s="533"/>
      <c r="BC1671" s="533"/>
    </row>
    <row r="1672" spans="12:55" x14ac:dyDescent="0.35">
      <c r="L1672" s="533"/>
      <c r="M1672" s="533"/>
      <c r="BC1672" s="533"/>
    </row>
    <row r="1673" spans="12:55" x14ac:dyDescent="0.35">
      <c r="L1673" s="533"/>
      <c r="M1673" s="533"/>
      <c r="BC1673" s="533"/>
    </row>
    <row r="1674" spans="12:55" x14ac:dyDescent="0.35">
      <c r="L1674" s="533"/>
      <c r="M1674" s="533"/>
      <c r="BC1674" s="533"/>
    </row>
    <row r="1675" spans="12:55" x14ac:dyDescent="0.35">
      <c r="L1675" s="533"/>
      <c r="M1675" s="533"/>
      <c r="BC1675" s="533"/>
    </row>
    <row r="1676" spans="12:55" x14ac:dyDescent="0.35">
      <c r="L1676" s="533"/>
      <c r="M1676" s="533"/>
      <c r="BC1676" s="533"/>
    </row>
    <row r="1677" spans="12:55" x14ac:dyDescent="0.35">
      <c r="L1677" s="533"/>
      <c r="M1677" s="533"/>
      <c r="BC1677" s="533"/>
    </row>
    <row r="1678" spans="12:55" x14ac:dyDescent="0.35">
      <c r="L1678" s="533"/>
      <c r="M1678" s="533"/>
      <c r="BC1678" s="533"/>
    </row>
    <row r="1679" spans="12:55" x14ac:dyDescent="0.35">
      <c r="L1679" s="533"/>
      <c r="M1679" s="533"/>
      <c r="BC1679" s="533"/>
    </row>
    <row r="1680" spans="12:55" x14ac:dyDescent="0.35">
      <c r="L1680" s="533"/>
      <c r="M1680" s="533"/>
      <c r="BC1680" s="533"/>
    </row>
    <row r="1681" spans="12:55" x14ac:dyDescent="0.35">
      <c r="L1681" s="533"/>
      <c r="M1681" s="533"/>
      <c r="BC1681" s="533"/>
    </row>
    <row r="1682" spans="12:55" x14ac:dyDescent="0.35">
      <c r="L1682" s="533"/>
      <c r="M1682" s="533"/>
      <c r="BC1682" s="533"/>
    </row>
    <row r="1683" spans="12:55" x14ac:dyDescent="0.35">
      <c r="L1683" s="533"/>
      <c r="M1683" s="533"/>
      <c r="BC1683" s="533"/>
    </row>
    <row r="1684" spans="12:55" x14ac:dyDescent="0.35">
      <c r="L1684" s="533"/>
      <c r="M1684" s="533"/>
      <c r="BC1684" s="533"/>
    </row>
    <row r="1685" spans="12:55" x14ac:dyDescent="0.35">
      <c r="L1685" s="533"/>
      <c r="M1685" s="533"/>
      <c r="BC1685" s="533"/>
    </row>
    <row r="1686" spans="12:55" x14ac:dyDescent="0.35">
      <c r="L1686" s="533"/>
      <c r="M1686" s="533"/>
      <c r="BC1686" s="533"/>
    </row>
    <row r="1687" spans="12:55" x14ac:dyDescent="0.35">
      <c r="L1687" s="533"/>
      <c r="M1687" s="533"/>
      <c r="BC1687" s="533"/>
    </row>
    <row r="1688" spans="12:55" x14ac:dyDescent="0.35">
      <c r="L1688" s="533"/>
      <c r="M1688" s="533"/>
      <c r="BC1688" s="533"/>
    </row>
    <row r="1689" spans="12:55" x14ac:dyDescent="0.35">
      <c r="L1689" s="533"/>
      <c r="M1689" s="533"/>
      <c r="BC1689" s="533"/>
    </row>
    <row r="1690" spans="12:55" x14ac:dyDescent="0.35">
      <c r="L1690" s="533"/>
      <c r="M1690" s="533"/>
      <c r="BC1690" s="533"/>
    </row>
    <row r="1691" spans="12:55" x14ac:dyDescent="0.35">
      <c r="L1691" s="533"/>
      <c r="M1691" s="533"/>
      <c r="BC1691" s="533"/>
    </row>
    <row r="1692" spans="12:55" x14ac:dyDescent="0.35">
      <c r="L1692" s="533"/>
      <c r="M1692" s="533"/>
      <c r="BC1692" s="533"/>
    </row>
    <row r="1693" spans="12:55" x14ac:dyDescent="0.35">
      <c r="L1693" s="533"/>
      <c r="M1693" s="533"/>
      <c r="BC1693" s="533"/>
    </row>
    <row r="1694" spans="12:55" x14ac:dyDescent="0.35">
      <c r="L1694" s="533"/>
      <c r="M1694" s="533"/>
      <c r="BC1694" s="533"/>
    </row>
    <row r="1695" spans="12:55" x14ac:dyDescent="0.35">
      <c r="L1695" s="533"/>
      <c r="M1695" s="533"/>
      <c r="BC1695" s="533"/>
    </row>
    <row r="1696" spans="12:55" x14ac:dyDescent="0.35">
      <c r="L1696" s="533"/>
      <c r="M1696" s="533"/>
      <c r="BC1696" s="533"/>
    </row>
    <row r="1697" spans="12:55" x14ac:dyDescent="0.35">
      <c r="L1697" s="533"/>
      <c r="M1697" s="533"/>
      <c r="BC1697" s="533"/>
    </row>
    <row r="1698" spans="12:55" x14ac:dyDescent="0.35">
      <c r="L1698" s="533"/>
      <c r="M1698" s="533"/>
      <c r="BC1698" s="533"/>
    </row>
    <row r="1699" spans="12:55" x14ac:dyDescent="0.35">
      <c r="L1699" s="533"/>
      <c r="M1699" s="533"/>
      <c r="BC1699" s="533"/>
    </row>
    <row r="1700" spans="12:55" x14ac:dyDescent="0.35">
      <c r="L1700" s="533"/>
      <c r="M1700" s="533"/>
      <c r="BC1700" s="533"/>
    </row>
    <row r="1701" spans="12:55" x14ac:dyDescent="0.35">
      <c r="L1701" s="533"/>
      <c r="M1701" s="533"/>
      <c r="BC1701" s="533"/>
    </row>
    <row r="1702" spans="12:55" x14ac:dyDescent="0.35">
      <c r="L1702" s="533"/>
      <c r="M1702" s="533"/>
      <c r="BC1702" s="533"/>
    </row>
    <row r="1703" spans="12:55" x14ac:dyDescent="0.35">
      <c r="L1703" s="533"/>
      <c r="M1703" s="533"/>
      <c r="BC1703" s="533"/>
    </row>
    <row r="1704" spans="12:55" x14ac:dyDescent="0.35">
      <c r="L1704" s="533"/>
      <c r="M1704" s="533"/>
      <c r="BC1704" s="533"/>
    </row>
    <row r="1705" spans="12:55" x14ac:dyDescent="0.35">
      <c r="L1705" s="533"/>
      <c r="M1705" s="533"/>
      <c r="BC1705" s="533"/>
    </row>
    <row r="1706" spans="12:55" x14ac:dyDescent="0.35">
      <c r="L1706" s="533"/>
      <c r="M1706" s="533"/>
      <c r="BC1706" s="533"/>
    </row>
    <row r="1707" spans="12:55" x14ac:dyDescent="0.35">
      <c r="L1707" s="533"/>
      <c r="M1707" s="533"/>
      <c r="BC1707" s="533"/>
    </row>
    <row r="1708" spans="12:55" x14ac:dyDescent="0.35">
      <c r="L1708" s="533"/>
      <c r="M1708" s="533"/>
      <c r="BC1708" s="533"/>
    </row>
    <row r="1709" spans="12:55" x14ac:dyDescent="0.35">
      <c r="L1709" s="533"/>
      <c r="M1709" s="533"/>
      <c r="BC1709" s="533"/>
    </row>
    <row r="1710" spans="12:55" x14ac:dyDescent="0.35">
      <c r="L1710" s="533"/>
      <c r="M1710" s="533"/>
      <c r="BC1710" s="533"/>
    </row>
    <row r="1711" spans="12:55" x14ac:dyDescent="0.35">
      <c r="L1711" s="533"/>
      <c r="M1711" s="533"/>
      <c r="BC1711" s="533"/>
    </row>
    <row r="1712" spans="12:55" x14ac:dyDescent="0.35">
      <c r="L1712" s="533"/>
      <c r="M1712" s="533"/>
      <c r="BC1712" s="533"/>
    </row>
    <row r="1713" spans="12:55" x14ac:dyDescent="0.35">
      <c r="L1713" s="533"/>
      <c r="M1713" s="533"/>
      <c r="BC1713" s="533"/>
    </row>
    <row r="1714" spans="12:55" x14ac:dyDescent="0.35">
      <c r="L1714" s="533"/>
      <c r="M1714" s="533"/>
      <c r="BC1714" s="533"/>
    </row>
    <row r="1715" spans="12:55" x14ac:dyDescent="0.35">
      <c r="L1715" s="533"/>
      <c r="M1715" s="533"/>
      <c r="BC1715" s="533"/>
    </row>
    <row r="1716" spans="12:55" x14ac:dyDescent="0.35">
      <c r="L1716" s="533"/>
      <c r="M1716" s="533"/>
      <c r="BC1716" s="533"/>
    </row>
    <row r="1717" spans="12:55" x14ac:dyDescent="0.35">
      <c r="L1717" s="533"/>
      <c r="M1717" s="533"/>
      <c r="BC1717" s="533"/>
    </row>
    <row r="1718" spans="12:55" x14ac:dyDescent="0.35">
      <c r="L1718" s="533"/>
      <c r="M1718" s="533"/>
      <c r="BC1718" s="533"/>
    </row>
    <row r="1719" spans="12:55" x14ac:dyDescent="0.35">
      <c r="L1719" s="533"/>
      <c r="M1719" s="533"/>
      <c r="BC1719" s="533"/>
    </row>
    <row r="1720" spans="12:55" x14ac:dyDescent="0.35">
      <c r="L1720" s="533"/>
      <c r="M1720" s="533"/>
      <c r="BC1720" s="533"/>
    </row>
    <row r="1721" spans="12:55" x14ac:dyDescent="0.35">
      <c r="L1721" s="533"/>
      <c r="M1721" s="533"/>
      <c r="BC1721" s="533"/>
    </row>
    <row r="1722" spans="12:55" x14ac:dyDescent="0.35">
      <c r="L1722" s="533"/>
      <c r="M1722" s="533"/>
      <c r="BC1722" s="533"/>
    </row>
    <row r="1723" spans="12:55" x14ac:dyDescent="0.35">
      <c r="L1723" s="533"/>
      <c r="M1723" s="533"/>
      <c r="BC1723" s="533"/>
    </row>
    <row r="1724" spans="12:55" x14ac:dyDescent="0.35">
      <c r="L1724" s="533"/>
      <c r="M1724" s="533"/>
      <c r="BC1724" s="533"/>
    </row>
    <row r="1725" spans="12:55" x14ac:dyDescent="0.35">
      <c r="L1725" s="533"/>
      <c r="M1725" s="533"/>
      <c r="BC1725" s="533"/>
    </row>
    <row r="1726" spans="12:55" x14ac:dyDescent="0.35">
      <c r="L1726" s="533"/>
      <c r="M1726" s="533"/>
      <c r="BC1726" s="533"/>
    </row>
    <row r="1727" spans="12:55" x14ac:dyDescent="0.35">
      <c r="L1727" s="533"/>
      <c r="M1727" s="533"/>
      <c r="BC1727" s="533"/>
    </row>
    <row r="1728" spans="12:55" x14ac:dyDescent="0.35">
      <c r="L1728" s="533"/>
      <c r="M1728" s="533"/>
      <c r="BC1728" s="533"/>
    </row>
    <row r="1729" spans="12:55" x14ac:dyDescent="0.35">
      <c r="L1729" s="533"/>
      <c r="M1729" s="533"/>
      <c r="BC1729" s="533"/>
    </row>
    <row r="1730" spans="12:55" x14ac:dyDescent="0.35">
      <c r="L1730" s="533"/>
      <c r="M1730" s="533"/>
      <c r="BC1730" s="533"/>
    </row>
    <row r="1731" spans="12:55" x14ac:dyDescent="0.35">
      <c r="L1731" s="533"/>
      <c r="M1731" s="533"/>
      <c r="BC1731" s="533"/>
    </row>
    <row r="1732" spans="12:55" x14ac:dyDescent="0.35">
      <c r="L1732" s="533"/>
      <c r="M1732" s="533"/>
      <c r="BC1732" s="533"/>
    </row>
    <row r="1733" spans="12:55" x14ac:dyDescent="0.35">
      <c r="L1733" s="533"/>
      <c r="M1733" s="533"/>
      <c r="BC1733" s="533"/>
    </row>
    <row r="1734" spans="12:55" x14ac:dyDescent="0.35">
      <c r="L1734" s="533"/>
      <c r="M1734" s="533"/>
      <c r="BC1734" s="533"/>
    </row>
    <row r="1735" spans="12:55" x14ac:dyDescent="0.35">
      <c r="L1735" s="533"/>
      <c r="M1735" s="533"/>
      <c r="BC1735" s="533"/>
    </row>
    <row r="1736" spans="12:55" x14ac:dyDescent="0.35">
      <c r="L1736" s="533"/>
      <c r="M1736" s="533"/>
      <c r="BC1736" s="533"/>
    </row>
    <row r="1737" spans="12:55" x14ac:dyDescent="0.35">
      <c r="L1737" s="533"/>
      <c r="M1737" s="533"/>
      <c r="BC1737" s="533"/>
    </row>
    <row r="1738" spans="12:55" x14ac:dyDescent="0.35">
      <c r="L1738" s="533"/>
      <c r="M1738" s="533"/>
      <c r="BC1738" s="533"/>
    </row>
    <row r="1739" spans="12:55" x14ac:dyDescent="0.35">
      <c r="L1739" s="533"/>
      <c r="M1739" s="533"/>
      <c r="BC1739" s="533"/>
    </row>
    <row r="1740" spans="12:55" x14ac:dyDescent="0.35">
      <c r="L1740" s="533"/>
      <c r="M1740" s="533"/>
      <c r="BC1740" s="533"/>
    </row>
    <row r="1741" spans="12:55" x14ac:dyDescent="0.35">
      <c r="L1741" s="533"/>
      <c r="M1741" s="533"/>
      <c r="BC1741" s="533"/>
    </row>
    <row r="1742" spans="12:55" x14ac:dyDescent="0.35">
      <c r="L1742" s="533"/>
      <c r="M1742" s="533"/>
      <c r="BC1742" s="533"/>
    </row>
    <row r="1743" spans="12:55" x14ac:dyDescent="0.35">
      <c r="L1743" s="533"/>
      <c r="M1743" s="533"/>
      <c r="BC1743" s="533"/>
    </row>
    <row r="1744" spans="12:55" x14ac:dyDescent="0.35">
      <c r="L1744" s="533"/>
      <c r="M1744" s="533"/>
      <c r="BC1744" s="533"/>
    </row>
    <row r="1745" spans="12:55" x14ac:dyDescent="0.35">
      <c r="L1745" s="533"/>
      <c r="M1745" s="533"/>
      <c r="BC1745" s="533"/>
    </row>
    <row r="1746" spans="12:55" x14ac:dyDescent="0.35">
      <c r="L1746" s="533"/>
      <c r="M1746" s="533"/>
      <c r="BC1746" s="533"/>
    </row>
    <row r="1747" spans="12:55" x14ac:dyDescent="0.35">
      <c r="L1747" s="533"/>
      <c r="M1747" s="533"/>
      <c r="BC1747" s="533"/>
    </row>
    <row r="1748" spans="12:55" x14ac:dyDescent="0.35">
      <c r="L1748" s="533"/>
      <c r="M1748" s="533"/>
      <c r="BC1748" s="533"/>
    </row>
    <row r="1749" spans="12:55" x14ac:dyDescent="0.35">
      <c r="L1749" s="533"/>
      <c r="M1749" s="533"/>
      <c r="BC1749" s="533"/>
    </row>
    <row r="1750" spans="12:55" x14ac:dyDescent="0.35">
      <c r="L1750" s="533"/>
      <c r="M1750" s="533"/>
      <c r="BC1750" s="533"/>
    </row>
    <row r="1751" spans="12:55" x14ac:dyDescent="0.35">
      <c r="L1751" s="533"/>
      <c r="M1751" s="533"/>
      <c r="BC1751" s="533"/>
    </row>
    <row r="1752" spans="12:55" x14ac:dyDescent="0.35">
      <c r="L1752" s="533"/>
      <c r="M1752" s="533"/>
      <c r="BC1752" s="533"/>
    </row>
    <row r="1753" spans="12:55" x14ac:dyDescent="0.35">
      <c r="L1753" s="533"/>
      <c r="M1753" s="533"/>
      <c r="BC1753" s="533"/>
    </row>
    <row r="1754" spans="12:55" x14ac:dyDescent="0.35">
      <c r="L1754" s="533"/>
      <c r="M1754" s="533"/>
      <c r="BC1754" s="533"/>
    </row>
    <row r="1755" spans="12:55" x14ac:dyDescent="0.35">
      <c r="L1755" s="533"/>
      <c r="M1755" s="533"/>
      <c r="BC1755" s="533"/>
    </row>
    <row r="1756" spans="12:55" x14ac:dyDescent="0.35">
      <c r="L1756" s="533"/>
      <c r="M1756" s="533"/>
      <c r="BC1756" s="533"/>
    </row>
    <row r="1757" spans="12:55" x14ac:dyDescent="0.35">
      <c r="L1757" s="533"/>
      <c r="M1757" s="533"/>
      <c r="BC1757" s="533"/>
    </row>
    <row r="1758" spans="12:55" x14ac:dyDescent="0.35">
      <c r="L1758" s="533"/>
      <c r="M1758" s="533"/>
      <c r="BC1758" s="533"/>
    </row>
    <row r="1759" spans="12:55" x14ac:dyDescent="0.35">
      <c r="L1759" s="533"/>
      <c r="M1759" s="533"/>
      <c r="BC1759" s="533"/>
    </row>
    <row r="1760" spans="12:55" x14ac:dyDescent="0.35">
      <c r="L1760" s="533"/>
      <c r="M1760" s="533"/>
      <c r="BC1760" s="533"/>
    </row>
    <row r="1761" spans="12:55" x14ac:dyDescent="0.35">
      <c r="L1761" s="533"/>
      <c r="M1761" s="533"/>
      <c r="BC1761" s="533"/>
    </row>
    <row r="1762" spans="12:55" x14ac:dyDescent="0.35">
      <c r="L1762" s="533"/>
      <c r="M1762" s="533"/>
      <c r="BC1762" s="533"/>
    </row>
    <row r="1763" spans="12:55" x14ac:dyDescent="0.35">
      <c r="L1763" s="533"/>
      <c r="M1763" s="533"/>
      <c r="BC1763" s="533"/>
    </row>
    <row r="1764" spans="12:55" x14ac:dyDescent="0.35">
      <c r="L1764" s="533"/>
      <c r="M1764" s="533"/>
      <c r="BC1764" s="533"/>
    </row>
    <row r="1765" spans="12:55" x14ac:dyDescent="0.35">
      <c r="L1765" s="533"/>
      <c r="M1765" s="533"/>
      <c r="BC1765" s="533"/>
    </row>
    <row r="1766" spans="12:55" x14ac:dyDescent="0.35">
      <c r="L1766" s="533"/>
      <c r="M1766" s="533"/>
      <c r="BC1766" s="533"/>
    </row>
    <row r="1767" spans="12:55" x14ac:dyDescent="0.35">
      <c r="L1767" s="533"/>
      <c r="M1767" s="533"/>
      <c r="BC1767" s="533"/>
    </row>
    <row r="1768" spans="12:55" x14ac:dyDescent="0.35">
      <c r="L1768" s="533"/>
      <c r="M1768" s="533"/>
      <c r="BC1768" s="533"/>
    </row>
    <row r="1769" spans="12:55" x14ac:dyDescent="0.35">
      <c r="L1769" s="533"/>
      <c r="M1769" s="533"/>
      <c r="BC1769" s="533"/>
    </row>
    <row r="1770" spans="12:55" x14ac:dyDescent="0.35">
      <c r="L1770" s="533"/>
      <c r="M1770" s="533"/>
      <c r="BC1770" s="533"/>
    </row>
    <row r="1771" spans="12:55" x14ac:dyDescent="0.35">
      <c r="L1771" s="533"/>
      <c r="M1771" s="533"/>
      <c r="BC1771" s="533"/>
    </row>
    <row r="1772" spans="12:55" x14ac:dyDescent="0.35">
      <c r="L1772" s="533"/>
      <c r="M1772" s="533"/>
      <c r="BC1772" s="533"/>
    </row>
    <row r="1773" spans="12:55" x14ac:dyDescent="0.35">
      <c r="L1773" s="533"/>
      <c r="M1773" s="533"/>
      <c r="BC1773" s="533"/>
    </row>
    <row r="1774" spans="12:55" x14ac:dyDescent="0.35">
      <c r="L1774" s="533"/>
      <c r="M1774" s="533"/>
      <c r="BC1774" s="533"/>
    </row>
    <row r="1775" spans="12:55" x14ac:dyDescent="0.35">
      <c r="L1775" s="533"/>
      <c r="M1775" s="533"/>
      <c r="BC1775" s="533"/>
    </row>
    <row r="1776" spans="12:55" x14ac:dyDescent="0.35">
      <c r="L1776" s="533"/>
      <c r="M1776" s="533"/>
      <c r="BC1776" s="533"/>
    </row>
    <row r="1777" spans="12:55" x14ac:dyDescent="0.35">
      <c r="L1777" s="533"/>
      <c r="M1777" s="533"/>
      <c r="BC1777" s="533"/>
    </row>
    <row r="1778" spans="12:55" x14ac:dyDescent="0.35">
      <c r="L1778" s="533"/>
      <c r="M1778" s="533"/>
      <c r="BC1778" s="533"/>
    </row>
    <row r="1779" spans="12:55" x14ac:dyDescent="0.35">
      <c r="L1779" s="533"/>
      <c r="M1779" s="533"/>
      <c r="BC1779" s="533"/>
    </row>
    <row r="1780" spans="12:55" x14ac:dyDescent="0.35">
      <c r="L1780" s="533"/>
      <c r="M1780" s="533"/>
      <c r="BC1780" s="533"/>
    </row>
    <row r="1781" spans="12:55" x14ac:dyDescent="0.35">
      <c r="L1781" s="533"/>
      <c r="M1781" s="533"/>
      <c r="BC1781" s="533"/>
    </row>
    <row r="1782" spans="12:55" x14ac:dyDescent="0.35">
      <c r="L1782" s="533"/>
      <c r="M1782" s="533"/>
      <c r="BC1782" s="533"/>
    </row>
    <row r="1783" spans="12:55" x14ac:dyDescent="0.35">
      <c r="L1783" s="533"/>
      <c r="M1783" s="533"/>
      <c r="BC1783" s="533"/>
    </row>
    <row r="1784" spans="12:55" x14ac:dyDescent="0.35">
      <c r="L1784" s="533"/>
      <c r="M1784" s="533"/>
      <c r="BC1784" s="533"/>
    </row>
    <row r="1785" spans="12:55" x14ac:dyDescent="0.35">
      <c r="L1785" s="533"/>
      <c r="M1785" s="533"/>
      <c r="BC1785" s="533"/>
    </row>
    <row r="1786" spans="12:55" x14ac:dyDescent="0.35">
      <c r="L1786" s="533"/>
      <c r="M1786" s="533"/>
      <c r="BC1786" s="533"/>
    </row>
    <row r="1787" spans="12:55" x14ac:dyDescent="0.35">
      <c r="L1787" s="533"/>
      <c r="M1787" s="533"/>
      <c r="BC1787" s="533"/>
    </row>
    <row r="1788" spans="12:55" x14ac:dyDescent="0.35">
      <c r="L1788" s="533"/>
      <c r="M1788" s="533"/>
      <c r="BC1788" s="533"/>
    </row>
    <row r="1789" spans="12:55" x14ac:dyDescent="0.35">
      <c r="L1789" s="533"/>
      <c r="M1789" s="533"/>
      <c r="BC1789" s="533"/>
    </row>
    <row r="1790" spans="12:55" x14ac:dyDescent="0.35">
      <c r="L1790" s="533"/>
      <c r="M1790" s="533"/>
      <c r="BC1790" s="533"/>
    </row>
    <row r="1791" spans="12:55" x14ac:dyDescent="0.35">
      <c r="L1791" s="533"/>
      <c r="M1791" s="533"/>
      <c r="BC1791" s="533"/>
    </row>
    <row r="1792" spans="12:55" x14ac:dyDescent="0.35">
      <c r="L1792" s="533"/>
      <c r="M1792" s="533"/>
      <c r="BC1792" s="533"/>
    </row>
    <row r="1793" spans="12:55" x14ac:dyDescent="0.35">
      <c r="L1793" s="533"/>
      <c r="M1793" s="533"/>
      <c r="BC1793" s="533"/>
    </row>
    <row r="1794" spans="12:55" x14ac:dyDescent="0.35">
      <c r="L1794" s="533"/>
      <c r="M1794" s="533"/>
      <c r="BC1794" s="533"/>
    </row>
    <row r="1795" spans="12:55" x14ac:dyDescent="0.35">
      <c r="L1795" s="533"/>
      <c r="M1795" s="533"/>
      <c r="BC1795" s="533"/>
    </row>
    <row r="1796" spans="12:55" x14ac:dyDescent="0.35">
      <c r="L1796" s="533"/>
      <c r="M1796" s="533"/>
      <c r="BC1796" s="533"/>
    </row>
    <row r="1797" spans="12:55" x14ac:dyDescent="0.35">
      <c r="L1797" s="533"/>
      <c r="M1797" s="533"/>
      <c r="BC1797" s="533"/>
    </row>
    <row r="1798" spans="12:55" x14ac:dyDescent="0.35">
      <c r="L1798" s="533"/>
      <c r="M1798" s="533"/>
      <c r="BC1798" s="533"/>
    </row>
    <row r="1799" spans="12:55" x14ac:dyDescent="0.35">
      <c r="L1799" s="533"/>
      <c r="M1799" s="533"/>
      <c r="BC1799" s="533"/>
    </row>
    <row r="1800" spans="12:55" x14ac:dyDescent="0.35">
      <c r="L1800" s="533"/>
      <c r="M1800" s="533"/>
      <c r="BC1800" s="533"/>
    </row>
    <row r="1801" spans="12:55" x14ac:dyDescent="0.35">
      <c r="L1801" s="533"/>
      <c r="M1801" s="533"/>
      <c r="BC1801" s="533"/>
    </row>
    <row r="1802" spans="12:55" x14ac:dyDescent="0.35">
      <c r="L1802" s="533"/>
      <c r="M1802" s="533"/>
      <c r="BC1802" s="533"/>
    </row>
    <row r="1803" spans="12:55" x14ac:dyDescent="0.35">
      <c r="L1803" s="533"/>
      <c r="M1803" s="533"/>
      <c r="BC1803" s="533"/>
    </row>
    <row r="1804" spans="12:55" x14ac:dyDescent="0.35">
      <c r="L1804" s="533"/>
      <c r="M1804" s="533"/>
      <c r="BC1804" s="533"/>
    </row>
    <row r="1805" spans="12:55" x14ac:dyDescent="0.35">
      <c r="L1805" s="533"/>
      <c r="M1805" s="533"/>
      <c r="BC1805" s="533"/>
    </row>
    <row r="1806" spans="12:55" x14ac:dyDescent="0.35">
      <c r="L1806" s="533"/>
      <c r="M1806" s="533"/>
      <c r="BC1806" s="533"/>
    </row>
    <row r="1807" spans="12:55" x14ac:dyDescent="0.35">
      <c r="L1807" s="533"/>
      <c r="M1807" s="533"/>
      <c r="BC1807" s="533"/>
    </row>
    <row r="1808" spans="12:55" x14ac:dyDescent="0.35">
      <c r="L1808" s="533"/>
      <c r="M1808" s="533"/>
      <c r="BC1808" s="533"/>
    </row>
    <row r="1809" spans="12:55" x14ac:dyDescent="0.35">
      <c r="L1809" s="533"/>
      <c r="M1809" s="533"/>
      <c r="BC1809" s="533"/>
    </row>
    <row r="1810" spans="12:55" x14ac:dyDescent="0.35">
      <c r="L1810" s="533"/>
      <c r="M1810" s="533"/>
      <c r="BC1810" s="533"/>
    </row>
    <row r="1811" spans="12:55" x14ac:dyDescent="0.35">
      <c r="L1811" s="533"/>
      <c r="M1811" s="533"/>
      <c r="BC1811" s="533"/>
    </row>
    <row r="1812" spans="12:55" x14ac:dyDescent="0.35">
      <c r="L1812" s="533"/>
      <c r="M1812" s="533"/>
      <c r="BC1812" s="533"/>
    </row>
    <row r="1813" spans="12:55" x14ac:dyDescent="0.35">
      <c r="L1813" s="533"/>
      <c r="M1813" s="533"/>
      <c r="BC1813" s="533"/>
    </row>
    <row r="1814" spans="12:55" x14ac:dyDescent="0.35">
      <c r="L1814" s="533"/>
      <c r="M1814" s="533"/>
      <c r="BC1814" s="533"/>
    </row>
    <row r="1815" spans="12:55" x14ac:dyDescent="0.35">
      <c r="L1815" s="533"/>
      <c r="M1815" s="533"/>
      <c r="BC1815" s="533"/>
    </row>
    <row r="1816" spans="12:55" x14ac:dyDescent="0.35">
      <c r="L1816" s="533"/>
      <c r="M1816" s="533"/>
      <c r="BC1816" s="533"/>
    </row>
    <row r="1817" spans="12:55" x14ac:dyDescent="0.35">
      <c r="L1817" s="533"/>
      <c r="M1817" s="533"/>
      <c r="BC1817" s="533"/>
    </row>
    <row r="1818" spans="12:55" x14ac:dyDescent="0.35">
      <c r="L1818" s="533"/>
      <c r="M1818" s="533"/>
      <c r="BC1818" s="533"/>
    </row>
    <row r="1819" spans="12:55" x14ac:dyDescent="0.35">
      <c r="L1819" s="533"/>
      <c r="M1819" s="533"/>
      <c r="BC1819" s="533"/>
    </row>
    <row r="1820" spans="12:55" x14ac:dyDescent="0.35">
      <c r="L1820" s="533"/>
      <c r="M1820" s="533"/>
      <c r="BC1820" s="533"/>
    </row>
    <row r="1821" spans="12:55" x14ac:dyDescent="0.35">
      <c r="L1821" s="533"/>
      <c r="M1821" s="533"/>
      <c r="BC1821" s="533"/>
    </row>
    <row r="1822" spans="12:55" x14ac:dyDescent="0.35">
      <c r="L1822" s="533"/>
      <c r="M1822" s="533"/>
      <c r="BC1822" s="533"/>
    </row>
    <row r="1823" spans="12:55" x14ac:dyDescent="0.35">
      <c r="L1823" s="533"/>
      <c r="M1823" s="533"/>
      <c r="BC1823" s="533"/>
    </row>
    <row r="1824" spans="12:55" x14ac:dyDescent="0.35">
      <c r="L1824" s="533"/>
      <c r="M1824" s="533"/>
      <c r="BC1824" s="533"/>
    </row>
    <row r="1825" spans="12:55" x14ac:dyDescent="0.35">
      <c r="L1825" s="533"/>
      <c r="M1825" s="533"/>
      <c r="BC1825" s="533"/>
    </row>
    <row r="1826" spans="12:55" x14ac:dyDescent="0.35">
      <c r="L1826" s="533"/>
      <c r="M1826" s="533"/>
      <c r="BC1826" s="533"/>
    </row>
    <row r="1827" spans="12:55" x14ac:dyDescent="0.35">
      <c r="L1827" s="533"/>
      <c r="M1827" s="533"/>
      <c r="BC1827" s="533"/>
    </row>
    <row r="1828" spans="12:55" x14ac:dyDescent="0.35">
      <c r="L1828" s="533"/>
      <c r="M1828" s="533"/>
      <c r="BC1828" s="533"/>
    </row>
    <row r="1829" spans="12:55" x14ac:dyDescent="0.35">
      <c r="L1829" s="533"/>
      <c r="M1829" s="533"/>
      <c r="BC1829" s="533"/>
    </row>
    <row r="1830" spans="12:55" x14ac:dyDescent="0.35">
      <c r="L1830" s="533"/>
      <c r="M1830" s="533"/>
      <c r="BC1830" s="533"/>
    </row>
    <row r="1831" spans="12:55" x14ac:dyDescent="0.35">
      <c r="L1831" s="533"/>
      <c r="M1831" s="533"/>
      <c r="BC1831" s="533"/>
    </row>
    <row r="1832" spans="12:55" x14ac:dyDescent="0.35">
      <c r="L1832" s="533"/>
      <c r="M1832" s="533"/>
      <c r="BC1832" s="533"/>
    </row>
    <row r="1833" spans="12:55" x14ac:dyDescent="0.35">
      <c r="L1833" s="533"/>
      <c r="M1833" s="533"/>
      <c r="BC1833" s="533"/>
    </row>
    <row r="1834" spans="12:55" x14ac:dyDescent="0.35">
      <c r="L1834" s="533"/>
      <c r="M1834" s="533"/>
      <c r="BC1834" s="533"/>
    </row>
    <row r="1835" spans="12:55" x14ac:dyDescent="0.35">
      <c r="L1835" s="533"/>
      <c r="M1835" s="533"/>
      <c r="BC1835" s="533"/>
    </row>
    <row r="1836" spans="12:55" x14ac:dyDescent="0.35">
      <c r="L1836" s="533"/>
      <c r="M1836" s="533"/>
      <c r="BC1836" s="533"/>
    </row>
    <row r="1837" spans="12:55" x14ac:dyDescent="0.35">
      <c r="L1837" s="533"/>
      <c r="M1837" s="533"/>
      <c r="BC1837" s="533"/>
    </row>
    <row r="1838" spans="12:55" x14ac:dyDescent="0.35">
      <c r="L1838" s="533"/>
      <c r="M1838" s="533"/>
      <c r="BC1838" s="533"/>
    </row>
    <row r="1839" spans="12:55" x14ac:dyDescent="0.35">
      <c r="L1839" s="533"/>
      <c r="M1839" s="533"/>
      <c r="BC1839" s="533"/>
    </row>
    <row r="1840" spans="12:55" x14ac:dyDescent="0.35">
      <c r="L1840" s="533"/>
      <c r="M1840" s="533"/>
      <c r="BC1840" s="533"/>
    </row>
    <row r="1841" spans="12:55" x14ac:dyDescent="0.35">
      <c r="L1841" s="533"/>
      <c r="M1841" s="533"/>
      <c r="BC1841" s="533"/>
    </row>
    <row r="1842" spans="12:55" x14ac:dyDescent="0.35">
      <c r="L1842" s="533"/>
      <c r="M1842" s="533"/>
      <c r="BC1842" s="533"/>
    </row>
    <row r="1843" spans="12:55" x14ac:dyDescent="0.35">
      <c r="L1843" s="533"/>
      <c r="M1843" s="533"/>
      <c r="BC1843" s="533"/>
    </row>
    <row r="1844" spans="12:55" x14ac:dyDescent="0.35">
      <c r="L1844" s="533"/>
      <c r="M1844" s="533"/>
      <c r="BC1844" s="533"/>
    </row>
    <row r="1845" spans="12:55" x14ac:dyDescent="0.35">
      <c r="L1845" s="533"/>
      <c r="M1845" s="533"/>
      <c r="BC1845" s="533"/>
    </row>
    <row r="1846" spans="12:55" x14ac:dyDescent="0.35">
      <c r="L1846" s="533"/>
      <c r="M1846" s="533"/>
      <c r="BC1846" s="533"/>
    </row>
    <row r="1847" spans="12:55" x14ac:dyDescent="0.35">
      <c r="L1847" s="533"/>
      <c r="M1847" s="533"/>
      <c r="BC1847" s="533"/>
    </row>
    <row r="1848" spans="12:55" x14ac:dyDescent="0.35">
      <c r="L1848" s="533"/>
      <c r="M1848" s="533"/>
      <c r="BC1848" s="533"/>
    </row>
    <row r="1849" spans="12:55" x14ac:dyDescent="0.35">
      <c r="L1849" s="533"/>
      <c r="M1849" s="533"/>
      <c r="BC1849" s="533"/>
    </row>
    <row r="1850" spans="12:55" x14ac:dyDescent="0.35">
      <c r="L1850" s="533"/>
      <c r="M1850" s="533"/>
      <c r="BC1850" s="533"/>
    </row>
    <row r="1851" spans="12:55" x14ac:dyDescent="0.35">
      <c r="L1851" s="533"/>
      <c r="M1851" s="533"/>
      <c r="BC1851" s="533"/>
    </row>
    <row r="1852" spans="12:55" x14ac:dyDescent="0.35">
      <c r="L1852" s="533"/>
      <c r="M1852" s="533"/>
      <c r="BC1852" s="533"/>
    </row>
    <row r="1853" spans="12:55" x14ac:dyDescent="0.35">
      <c r="L1853" s="533"/>
      <c r="M1853" s="533"/>
      <c r="BC1853" s="533"/>
    </row>
    <row r="1854" spans="12:55" x14ac:dyDescent="0.35">
      <c r="L1854" s="533"/>
      <c r="M1854" s="533"/>
      <c r="BC1854" s="533"/>
    </row>
    <row r="1855" spans="12:55" x14ac:dyDescent="0.35">
      <c r="L1855" s="533"/>
      <c r="M1855" s="533"/>
      <c r="BC1855" s="533"/>
    </row>
    <row r="1856" spans="12:55" x14ac:dyDescent="0.35">
      <c r="L1856" s="533"/>
      <c r="M1856" s="533"/>
      <c r="BC1856" s="533"/>
    </row>
    <row r="1857" spans="12:55" x14ac:dyDescent="0.35">
      <c r="L1857" s="533"/>
      <c r="M1857" s="533"/>
      <c r="BC1857" s="533"/>
    </row>
    <row r="1858" spans="12:55" x14ac:dyDescent="0.35">
      <c r="L1858" s="533"/>
      <c r="M1858" s="533"/>
      <c r="BC1858" s="533"/>
    </row>
    <row r="1859" spans="12:55" x14ac:dyDescent="0.35">
      <c r="L1859" s="533"/>
      <c r="M1859" s="533"/>
      <c r="BC1859" s="533"/>
    </row>
    <row r="1860" spans="12:55" x14ac:dyDescent="0.35">
      <c r="L1860" s="533"/>
      <c r="M1860" s="533"/>
      <c r="BC1860" s="533"/>
    </row>
    <row r="1861" spans="12:55" x14ac:dyDescent="0.35">
      <c r="L1861" s="533"/>
      <c r="M1861" s="533"/>
      <c r="BC1861" s="533"/>
    </row>
    <row r="1862" spans="12:55" x14ac:dyDescent="0.35">
      <c r="L1862" s="533"/>
      <c r="M1862" s="533"/>
      <c r="BC1862" s="533"/>
    </row>
    <row r="1863" spans="12:55" x14ac:dyDescent="0.35">
      <c r="L1863" s="533"/>
      <c r="M1863" s="533"/>
      <c r="BC1863" s="533"/>
    </row>
    <row r="1864" spans="12:55" x14ac:dyDescent="0.35">
      <c r="L1864" s="533"/>
      <c r="M1864" s="533"/>
      <c r="BC1864" s="533"/>
    </row>
    <row r="1865" spans="12:55" x14ac:dyDescent="0.35">
      <c r="L1865" s="533"/>
      <c r="M1865" s="533"/>
      <c r="BC1865" s="533"/>
    </row>
    <row r="1866" spans="12:55" x14ac:dyDescent="0.35">
      <c r="L1866" s="533"/>
      <c r="M1866" s="533"/>
      <c r="BC1866" s="533"/>
    </row>
    <row r="1867" spans="12:55" x14ac:dyDescent="0.35">
      <c r="L1867" s="533"/>
      <c r="M1867" s="533"/>
      <c r="BC1867" s="533"/>
    </row>
    <row r="1868" spans="12:55" x14ac:dyDescent="0.35">
      <c r="L1868" s="533"/>
      <c r="M1868" s="533"/>
      <c r="BC1868" s="533"/>
    </row>
    <row r="1869" spans="12:55" x14ac:dyDescent="0.35">
      <c r="L1869" s="533"/>
      <c r="M1869" s="533"/>
      <c r="BC1869" s="533"/>
    </row>
    <row r="1870" spans="12:55" x14ac:dyDescent="0.35">
      <c r="L1870" s="533"/>
      <c r="M1870" s="533"/>
      <c r="BC1870" s="533"/>
    </row>
    <row r="1871" spans="12:55" x14ac:dyDescent="0.35">
      <c r="L1871" s="533"/>
      <c r="M1871" s="533"/>
      <c r="BC1871" s="533"/>
    </row>
    <row r="1872" spans="12:55" x14ac:dyDescent="0.35">
      <c r="L1872" s="533"/>
      <c r="M1872" s="533"/>
      <c r="BC1872" s="533"/>
    </row>
    <row r="1873" spans="12:55" x14ac:dyDescent="0.35">
      <c r="L1873" s="533"/>
      <c r="M1873" s="533"/>
      <c r="BC1873" s="533"/>
    </row>
    <row r="1874" spans="12:55" x14ac:dyDescent="0.35">
      <c r="L1874" s="533"/>
      <c r="M1874" s="533"/>
      <c r="BC1874" s="533"/>
    </row>
    <row r="1875" spans="12:55" x14ac:dyDescent="0.35">
      <c r="L1875" s="533"/>
      <c r="M1875" s="533"/>
      <c r="BC1875" s="533"/>
    </row>
    <row r="1876" spans="12:55" x14ac:dyDescent="0.35">
      <c r="L1876" s="533"/>
      <c r="M1876" s="533"/>
      <c r="BC1876" s="533"/>
    </row>
    <row r="1877" spans="12:55" x14ac:dyDescent="0.35">
      <c r="L1877" s="533"/>
      <c r="M1877" s="533"/>
      <c r="BC1877" s="533"/>
    </row>
    <row r="1878" spans="12:55" x14ac:dyDescent="0.35">
      <c r="L1878" s="533"/>
      <c r="M1878" s="533"/>
      <c r="BC1878" s="533"/>
    </row>
    <row r="1879" spans="12:55" x14ac:dyDescent="0.35">
      <c r="L1879" s="533"/>
      <c r="M1879" s="533"/>
      <c r="BC1879" s="533"/>
    </row>
    <row r="1880" spans="12:55" x14ac:dyDescent="0.35">
      <c r="L1880" s="533"/>
      <c r="M1880" s="533"/>
      <c r="BC1880" s="533"/>
    </row>
    <row r="1881" spans="12:55" x14ac:dyDescent="0.35">
      <c r="L1881" s="533"/>
      <c r="M1881" s="533"/>
      <c r="BC1881" s="533"/>
    </row>
    <row r="1882" spans="12:55" x14ac:dyDescent="0.35">
      <c r="L1882" s="533"/>
      <c r="M1882" s="533"/>
      <c r="BC1882" s="533"/>
    </row>
    <row r="1883" spans="12:55" x14ac:dyDescent="0.35">
      <c r="L1883" s="533"/>
      <c r="M1883" s="533"/>
      <c r="BC1883" s="533"/>
    </row>
    <row r="1884" spans="12:55" x14ac:dyDescent="0.35">
      <c r="L1884" s="533"/>
      <c r="M1884" s="533"/>
      <c r="BC1884" s="533"/>
    </row>
    <row r="1885" spans="12:55" x14ac:dyDescent="0.35">
      <c r="L1885" s="533"/>
      <c r="M1885" s="533"/>
      <c r="BC1885" s="533"/>
    </row>
    <row r="1886" spans="12:55" x14ac:dyDescent="0.35">
      <c r="L1886" s="533"/>
      <c r="M1886" s="533"/>
      <c r="BC1886" s="533"/>
    </row>
    <row r="1887" spans="12:55" x14ac:dyDescent="0.35">
      <c r="L1887" s="533"/>
      <c r="M1887" s="533"/>
      <c r="BC1887" s="533"/>
    </row>
    <row r="1888" spans="12:55" x14ac:dyDescent="0.35">
      <c r="L1888" s="533"/>
      <c r="M1888" s="533"/>
      <c r="BC1888" s="533"/>
    </row>
    <row r="1889" spans="12:55" x14ac:dyDescent="0.35">
      <c r="L1889" s="533"/>
      <c r="M1889" s="533"/>
      <c r="BC1889" s="533"/>
    </row>
    <row r="1890" spans="12:55" x14ac:dyDescent="0.35">
      <c r="L1890" s="533"/>
      <c r="M1890" s="533"/>
      <c r="BC1890" s="533"/>
    </row>
    <row r="1891" spans="12:55" x14ac:dyDescent="0.35">
      <c r="L1891" s="533"/>
      <c r="M1891" s="533"/>
      <c r="BC1891" s="533"/>
    </row>
    <row r="1892" spans="12:55" x14ac:dyDescent="0.35">
      <c r="L1892" s="533"/>
      <c r="M1892" s="533"/>
      <c r="BC1892" s="533"/>
    </row>
    <row r="1893" spans="12:55" x14ac:dyDescent="0.35">
      <c r="L1893" s="533"/>
      <c r="M1893" s="533"/>
      <c r="BC1893" s="533"/>
    </row>
    <row r="1894" spans="12:55" x14ac:dyDescent="0.35">
      <c r="L1894" s="533"/>
      <c r="M1894" s="533"/>
      <c r="BC1894" s="533"/>
    </row>
    <row r="1895" spans="12:55" x14ac:dyDescent="0.35">
      <c r="L1895" s="533"/>
      <c r="M1895" s="533"/>
      <c r="BC1895" s="533"/>
    </row>
    <row r="1896" spans="12:55" x14ac:dyDescent="0.35">
      <c r="L1896" s="533"/>
      <c r="M1896" s="533"/>
      <c r="BC1896" s="533"/>
    </row>
    <row r="1897" spans="12:55" x14ac:dyDescent="0.35">
      <c r="L1897" s="533"/>
      <c r="M1897" s="533"/>
      <c r="BC1897" s="533"/>
    </row>
    <row r="1898" spans="12:55" x14ac:dyDescent="0.35">
      <c r="L1898" s="533"/>
      <c r="M1898" s="533"/>
      <c r="BC1898" s="533"/>
    </row>
    <row r="1899" spans="12:55" x14ac:dyDescent="0.35">
      <c r="L1899" s="533"/>
      <c r="M1899" s="533"/>
      <c r="BC1899" s="533"/>
    </row>
    <row r="1900" spans="12:55" x14ac:dyDescent="0.35">
      <c r="L1900" s="533"/>
      <c r="M1900" s="533"/>
      <c r="BC1900" s="533"/>
    </row>
    <row r="1901" spans="12:55" x14ac:dyDescent="0.35">
      <c r="L1901" s="533"/>
      <c r="M1901" s="533"/>
      <c r="BC1901" s="533"/>
    </row>
    <row r="1902" spans="12:55" x14ac:dyDescent="0.35">
      <c r="L1902" s="533"/>
      <c r="M1902" s="533"/>
      <c r="BC1902" s="533"/>
    </row>
    <row r="1903" spans="12:55" x14ac:dyDescent="0.35">
      <c r="L1903" s="533"/>
      <c r="M1903" s="533"/>
      <c r="BC1903" s="533"/>
    </row>
    <row r="1904" spans="12:55" x14ac:dyDescent="0.35">
      <c r="L1904" s="533"/>
      <c r="M1904" s="533"/>
      <c r="BC1904" s="533"/>
    </row>
    <row r="1905" spans="12:55" x14ac:dyDescent="0.35">
      <c r="L1905" s="533"/>
      <c r="M1905" s="533"/>
      <c r="BC1905" s="533"/>
    </row>
    <row r="1906" spans="12:55" x14ac:dyDescent="0.35">
      <c r="L1906" s="533"/>
      <c r="M1906" s="533"/>
      <c r="BC1906" s="533"/>
    </row>
    <row r="1907" spans="12:55" x14ac:dyDescent="0.35">
      <c r="L1907" s="533"/>
      <c r="M1907" s="533"/>
      <c r="BC1907" s="533"/>
    </row>
    <row r="1908" spans="12:55" x14ac:dyDescent="0.35">
      <c r="L1908" s="533"/>
      <c r="M1908" s="533"/>
      <c r="BC1908" s="533"/>
    </row>
    <row r="1909" spans="12:55" x14ac:dyDescent="0.35">
      <c r="L1909" s="533"/>
      <c r="M1909" s="533"/>
      <c r="BC1909" s="533"/>
    </row>
    <row r="1910" spans="12:55" x14ac:dyDescent="0.35">
      <c r="L1910" s="533"/>
      <c r="M1910" s="533"/>
      <c r="BC1910" s="533"/>
    </row>
    <row r="1911" spans="12:55" x14ac:dyDescent="0.35">
      <c r="L1911" s="533"/>
      <c r="M1911" s="533"/>
      <c r="BC1911" s="533"/>
    </row>
    <row r="1912" spans="12:55" x14ac:dyDescent="0.35">
      <c r="L1912" s="533"/>
      <c r="M1912" s="533"/>
      <c r="BC1912" s="533"/>
    </row>
    <row r="1913" spans="12:55" x14ac:dyDescent="0.35">
      <c r="L1913" s="533"/>
      <c r="M1913" s="533"/>
      <c r="BC1913" s="533"/>
    </row>
    <row r="1914" spans="12:55" x14ac:dyDescent="0.35">
      <c r="L1914" s="533"/>
      <c r="M1914" s="533"/>
      <c r="BC1914" s="533"/>
    </row>
    <row r="1915" spans="12:55" x14ac:dyDescent="0.35">
      <c r="L1915" s="533"/>
      <c r="M1915" s="533"/>
      <c r="BC1915" s="533"/>
    </row>
    <row r="1916" spans="12:55" x14ac:dyDescent="0.35">
      <c r="L1916" s="533"/>
      <c r="M1916" s="533"/>
      <c r="BC1916" s="533"/>
    </row>
    <row r="1917" spans="12:55" x14ac:dyDescent="0.35">
      <c r="L1917" s="533"/>
      <c r="M1917" s="533"/>
      <c r="BC1917" s="533"/>
    </row>
    <row r="1918" spans="12:55" x14ac:dyDescent="0.35">
      <c r="L1918" s="533"/>
      <c r="M1918" s="533"/>
      <c r="BC1918" s="533"/>
    </row>
    <row r="1919" spans="12:55" x14ac:dyDescent="0.35">
      <c r="L1919" s="533"/>
      <c r="M1919" s="533"/>
      <c r="BC1919" s="533"/>
    </row>
    <row r="1920" spans="12:55" x14ac:dyDescent="0.35">
      <c r="L1920" s="533"/>
      <c r="M1920" s="533"/>
      <c r="BC1920" s="533"/>
    </row>
    <row r="1921" spans="12:55" x14ac:dyDescent="0.35">
      <c r="L1921" s="533"/>
      <c r="M1921" s="533"/>
      <c r="BC1921" s="533"/>
    </row>
    <row r="1922" spans="12:55" x14ac:dyDescent="0.35">
      <c r="L1922" s="533"/>
      <c r="M1922" s="533"/>
      <c r="BC1922" s="533"/>
    </row>
    <row r="1923" spans="12:55" x14ac:dyDescent="0.35">
      <c r="L1923" s="533"/>
      <c r="M1923" s="533"/>
      <c r="BC1923" s="533"/>
    </row>
    <row r="1924" spans="12:55" x14ac:dyDescent="0.35">
      <c r="L1924" s="533"/>
      <c r="M1924" s="533"/>
      <c r="BC1924" s="533"/>
    </row>
    <row r="1925" spans="12:55" x14ac:dyDescent="0.35">
      <c r="L1925" s="533"/>
      <c r="M1925" s="533"/>
      <c r="BC1925" s="533"/>
    </row>
    <row r="1926" spans="12:55" x14ac:dyDescent="0.35">
      <c r="L1926" s="533"/>
      <c r="M1926" s="533"/>
      <c r="BC1926" s="533"/>
    </row>
    <row r="1927" spans="12:55" x14ac:dyDescent="0.35">
      <c r="L1927" s="533"/>
      <c r="M1927" s="533"/>
      <c r="BC1927" s="533"/>
    </row>
    <row r="1928" spans="12:55" x14ac:dyDescent="0.35">
      <c r="L1928" s="533"/>
      <c r="M1928" s="533"/>
      <c r="BC1928" s="533"/>
    </row>
    <row r="1929" spans="12:55" x14ac:dyDescent="0.35">
      <c r="L1929" s="533"/>
      <c r="M1929" s="533"/>
      <c r="BC1929" s="533"/>
    </row>
    <row r="1930" spans="12:55" x14ac:dyDescent="0.35">
      <c r="L1930" s="533"/>
      <c r="M1930" s="533"/>
      <c r="BC1930" s="533"/>
    </row>
    <row r="1931" spans="12:55" x14ac:dyDescent="0.35">
      <c r="L1931" s="533"/>
      <c r="M1931" s="533"/>
      <c r="BC1931" s="533"/>
    </row>
    <row r="1932" spans="12:55" x14ac:dyDescent="0.35">
      <c r="L1932" s="533"/>
      <c r="M1932" s="533"/>
      <c r="BC1932" s="533"/>
    </row>
    <row r="1933" spans="12:55" x14ac:dyDescent="0.35">
      <c r="L1933" s="533"/>
      <c r="M1933" s="533"/>
      <c r="BC1933" s="533"/>
    </row>
    <row r="1934" spans="12:55" x14ac:dyDescent="0.35">
      <c r="L1934" s="533"/>
      <c r="M1934" s="533"/>
      <c r="BC1934" s="533"/>
    </row>
    <row r="1935" spans="12:55" x14ac:dyDescent="0.35">
      <c r="L1935" s="533"/>
      <c r="M1935" s="533"/>
      <c r="BC1935" s="533"/>
    </row>
    <row r="1936" spans="12:55" x14ac:dyDescent="0.35">
      <c r="L1936" s="533"/>
      <c r="M1936" s="533"/>
      <c r="BC1936" s="533"/>
    </row>
    <row r="1937" spans="12:55" x14ac:dyDescent="0.35">
      <c r="L1937" s="533"/>
      <c r="M1937" s="533"/>
      <c r="BC1937" s="533"/>
    </row>
    <row r="1938" spans="12:55" x14ac:dyDescent="0.35">
      <c r="L1938" s="533"/>
      <c r="M1938" s="533"/>
      <c r="BC1938" s="533"/>
    </row>
    <row r="1939" spans="12:55" x14ac:dyDescent="0.35">
      <c r="L1939" s="533"/>
      <c r="M1939" s="533"/>
      <c r="BC1939" s="533"/>
    </row>
    <row r="1940" spans="12:55" x14ac:dyDescent="0.35">
      <c r="L1940" s="533"/>
      <c r="M1940" s="533"/>
      <c r="BC1940" s="533"/>
    </row>
    <row r="1941" spans="12:55" x14ac:dyDescent="0.35">
      <c r="L1941" s="533"/>
      <c r="M1941" s="533"/>
      <c r="BC1941" s="533"/>
    </row>
    <row r="1942" spans="12:55" x14ac:dyDescent="0.35">
      <c r="L1942" s="533"/>
      <c r="M1942" s="533"/>
      <c r="BC1942" s="533"/>
    </row>
    <row r="1943" spans="12:55" x14ac:dyDescent="0.35">
      <c r="L1943" s="533"/>
      <c r="M1943" s="533"/>
      <c r="BC1943" s="533"/>
    </row>
    <row r="1944" spans="12:55" x14ac:dyDescent="0.35">
      <c r="L1944" s="533"/>
      <c r="M1944" s="533"/>
      <c r="BC1944" s="533"/>
    </row>
    <row r="1945" spans="12:55" x14ac:dyDescent="0.35">
      <c r="L1945" s="533"/>
      <c r="M1945" s="533"/>
      <c r="BC1945" s="533"/>
    </row>
    <row r="1946" spans="12:55" x14ac:dyDescent="0.35">
      <c r="L1946" s="533"/>
      <c r="M1946" s="533"/>
      <c r="BC1946" s="533"/>
    </row>
    <row r="1947" spans="12:55" x14ac:dyDescent="0.35">
      <c r="L1947" s="533"/>
      <c r="M1947" s="533"/>
      <c r="BC1947" s="533"/>
    </row>
    <row r="1948" spans="12:55" x14ac:dyDescent="0.35">
      <c r="L1948" s="533"/>
      <c r="M1948" s="533"/>
      <c r="BC1948" s="533"/>
    </row>
    <row r="1949" spans="12:55" x14ac:dyDescent="0.35">
      <c r="L1949" s="533"/>
      <c r="M1949" s="533"/>
      <c r="BC1949" s="533"/>
    </row>
    <row r="1950" spans="12:55" x14ac:dyDescent="0.35">
      <c r="L1950" s="533"/>
      <c r="M1950" s="533"/>
      <c r="BC1950" s="533"/>
    </row>
    <row r="1951" spans="12:55" x14ac:dyDescent="0.35">
      <c r="L1951" s="533"/>
      <c r="M1951" s="533"/>
      <c r="BC1951" s="533"/>
    </row>
    <row r="1952" spans="12:55" x14ac:dyDescent="0.35">
      <c r="L1952" s="533"/>
      <c r="M1952" s="533"/>
      <c r="BC1952" s="533"/>
    </row>
    <row r="1953" spans="12:55" x14ac:dyDescent="0.35">
      <c r="L1953" s="533"/>
      <c r="M1953" s="533"/>
      <c r="BC1953" s="533"/>
    </row>
    <row r="1954" spans="12:55" x14ac:dyDescent="0.35">
      <c r="L1954" s="533"/>
      <c r="M1954" s="533"/>
      <c r="BC1954" s="533"/>
    </row>
    <row r="1955" spans="12:55" x14ac:dyDescent="0.35">
      <c r="L1955" s="533"/>
      <c r="M1955" s="533"/>
      <c r="BC1955" s="533"/>
    </row>
    <row r="1956" spans="12:55" x14ac:dyDescent="0.35">
      <c r="L1956" s="533"/>
      <c r="M1956" s="533"/>
      <c r="BC1956" s="533"/>
    </row>
    <row r="1957" spans="12:55" x14ac:dyDescent="0.35">
      <c r="L1957" s="533"/>
      <c r="M1957" s="533"/>
      <c r="BC1957" s="533"/>
    </row>
    <row r="1958" spans="12:55" x14ac:dyDescent="0.35">
      <c r="L1958" s="533"/>
      <c r="M1958" s="533"/>
      <c r="BC1958" s="533"/>
    </row>
    <row r="1959" spans="12:55" x14ac:dyDescent="0.35">
      <c r="L1959" s="533"/>
      <c r="M1959" s="533"/>
      <c r="BC1959" s="533"/>
    </row>
    <row r="1960" spans="12:55" x14ac:dyDescent="0.35">
      <c r="L1960" s="533"/>
      <c r="M1960" s="533"/>
      <c r="BC1960" s="533"/>
    </row>
    <row r="1961" spans="12:55" x14ac:dyDescent="0.35">
      <c r="L1961" s="533"/>
      <c r="M1961" s="533"/>
      <c r="BC1961" s="533"/>
    </row>
    <row r="1962" spans="12:55" x14ac:dyDescent="0.35">
      <c r="L1962" s="533"/>
      <c r="M1962" s="533"/>
      <c r="BC1962" s="533"/>
    </row>
    <row r="1963" spans="12:55" x14ac:dyDescent="0.35">
      <c r="L1963" s="533"/>
      <c r="M1963" s="533"/>
      <c r="BC1963" s="533"/>
    </row>
    <row r="1964" spans="12:55" x14ac:dyDescent="0.35">
      <c r="L1964" s="533"/>
      <c r="M1964" s="533"/>
      <c r="BC1964" s="533"/>
    </row>
    <row r="1965" spans="12:55" x14ac:dyDescent="0.35">
      <c r="L1965" s="533"/>
      <c r="M1965" s="533"/>
      <c r="BC1965" s="533"/>
    </row>
    <row r="1966" spans="12:55" x14ac:dyDescent="0.35">
      <c r="L1966" s="533"/>
      <c r="M1966" s="533"/>
      <c r="BC1966" s="533"/>
    </row>
    <row r="1967" spans="12:55" x14ac:dyDescent="0.35">
      <c r="L1967" s="533"/>
      <c r="M1967" s="533"/>
      <c r="BC1967" s="533"/>
    </row>
    <row r="1968" spans="12:55" x14ac:dyDescent="0.35">
      <c r="L1968" s="533"/>
      <c r="M1968" s="533"/>
      <c r="BC1968" s="533"/>
    </row>
    <row r="1969" spans="12:55" x14ac:dyDescent="0.35">
      <c r="L1969" s="533"/>
      <c r="M1969" s="533"/>
      <c r="BC1969" s="533"/>
    </row>
    <row r="1970" spans="12:55" x14ac:dyDescent="0.35">
      <c r="L1970" s="533"/>
      <c r="M1970" s="533"/>
      <c r="BC1970" s="533"/>
    </row>
    <row r="1971" spans="12:55" x14ac:dyDescent="0.35">
      <c r="L1971" s="533"/>
      <c r="M1971" s="533"/>
      <c r="BC1971" s="533"/>
    </row>
    <row r="1972" spans="12:55" x14ac:dyDescent="0.35">
      <c r="L1972" s="533"/>
      <c r="M1972" s="533"/>
      <c r="BC1972" s="533"/>
    </row>
    <row r="1973" spans="12:55" x14ac:dyDescent="0.35">
      <c r="L1973" s="533"/>
      <c r="M1973" s="533"/>
      <c r="BC1973" s="533"/>
    </row>
    <row r="1974" spans="12:55" x14ac:dyDescent="0.35">
      <c r="L1974" s="533"/>
      <c r="M1974" s="533"/>
      <c r="BC1974" s="533"/>
    </row>
    <row r="1975" spans="12:55" x14ac:dyDescent="0.35">
      <c r="L1975" s="533"/>
      <c r="M1975" s="533"/>
      <c r="BC1975" s="533"/>
    </row>
    <row r="1976" spans="12:55" x14ac:dyDescent="0.35">
      <c r="L1976" s="533"/>
      <c r="M1976" s="533"/>
      <c r="BC1976" s="533"/>
    </row>
    <row r="1977" spans="12:55" x14ac:dyDescent="0.35">
      <c r="L1977" s="533"/>
      <c r="M1977" s="533"/>
      <c r="BC1977" s="533"/>
    </row>
    <row r="1978" spans="12:55" x14ac:dyDescent="0.35">
      <c r="L1978" s="533"/>
      <c r="M1978" s="533"/>
      <c r="BC1978" s="533"/>
    </row>
    <row r="1979" spans="12:55" x14ac:dyDescent="0.35">
      <c r="L1979" s="533"/>
      <c r="M1979" s="533"/>
      <c r="BC1979" s="533"/>
    </row>
    <row r="1980" spans="12:55" x14ac:dyDescent="0.35">
      <c r="L1980" s="533"/>
      <c r="M1980" s="533"/>
      <c r="BC1980" s="533"/>
    </row>
    <row r="1981" spans="12:55" x14ac:dyDescent="0.35">
      <c r="L1981" s="533"/>
      <c r="M1981" s="533"/>
      <c r="BC1981" s="533"/>
    </row>
    <row r="1982" spans="12:55" x14ac:dyDescent="0.35">
      <c r="L1982" s="533"/>
      <c r="M1982" s="533"/>
      <c r="BC1982" s="533"/>
    </row>
    <row r="1983" spans="12:55" x14ac:dyDescent="0.35">
      <c r="L1983" s="533"/>
      <c r="M1983" s="533"/>
      <c r="BC1983" s="533"/>
    </row>
    <row r="1984" spans="12:55" x14ac:dyDescent="0.35">
      <c r="L1984" s="533"/>
      <c r="M1984" s="533"/>
      <c r="BC1984" s="533"/>
    </row>
    <row r="1985" spans="12:55" x14ac:dyDescent="0.35">
      <c r="L1985" s="533"/>
      <c r="M1985" s="533"/>
      <c r="BC1985" s="533"/>
    </row>
    <row r="1986" spans="12:55" x14ac:dyDescent="0.35">
      <c r="L1986" s="533"/>
      <c r="M1986" s="533"/>
      <c r="BC1986" s="533"/>
    </row>
    <row r="1987" spans="12:55" x14ac:dyDescent="0.35">
      <c r="L1987" s="533"/>
      <c r="M1987" s="533"/>
      <c r="BC1987" s="533"/>
    </row>
    <row r="1988" spans="12:55" x14ac:dyDescent="0.35">
      <c r="L1988" s="533"/>
      <c r="M1988" s="533"/>
      <c r="BC1988" s="533"/>
    </row>
    <row r="1989" spans="12:55" x14ac:dyDescent="0.35">
      <c r="L1989" s="533"/>
      <c r="M1989" s="533"/>
      <c r="BC1989" s="533"/>
    </row>
    <row r="1990" spans="12:55" x14ac:dyDescent="0.35">
      <c r="L1990" s="533"/>
      <c r="M1990" s="533"/>
      <c r="BC1990" s="533"/>
    </row>
    <row r="1991" spans="12:55" x14ac:dyDescent="0.35">
      <c r="L1991" s="533"/>
      <c r="M1991" s="533"/>
      <c r="BC1991" s="533"/>
    </row>
    <row r="1992" spans="12:55" x14ac:dyDescent="0.35">
      <c r="L1992" s="533"/>
      <c r="M1992" s="533"/>
      <c r="BC1992" s="533"/>
    </row>
    <row r="1993" spans="12:55" x14ac:dyDescent="0.35">
      <c r="L1993" s="533"/>
      <c r="M1993" s="533"/>
      <c r="BC1993" s="533"/>
    </row>
    <row r="1994" spans="12:55" x14ac:dyDescent="0.35">
      <c r="L1994" s="533"/>
      <c r="M1994" s="533"/>
      <c r="BC1994" s="533"/>
    </row>
    <row r="1995" spans="12:55" x14ac:dyDescent="0.35">
      <c r="L1995" s="533"/>
      <c r="M1995" s="533"/>
      <c r="BC1995" s="533"/>
    </row>
    <row r="1996" spans="12:55" x14ac:dyDescent="0.35">
      <c r="L1996" s="533"/>
      <c r="M1996" s="533"/>
      <c r="BC1996" s="533"/>
    </row>
    <row r="1997" spans="12:55" x14ac:dyDescent="0.35">
      <c r="L1997" s="533"/>
      <c r="M1997" s="533"/>
      <c r="BC1997" s="533"/>
    </row>
    <row r="1998" spans="12:55" x14ac:dyDescent="0.35">
      <c r="L1998" s="533"/>
      <c r="M1998" s="533"/>
      <c r="BC1998" s="533"/>
    </row>
    <row r="1999" spans="12:55" x14ac:dyDescent="0.35">
      <c r="L1999" s="533"/>
      <c r="M1999" s="533"/>
      <c r="BC1999" s="533"/>
    </row>
    <row r="2000" spans="12:55" x14ac:dyDescent="0.35">
      <c r="L2000" s="533"/>
      <c r="M2000" s="533"/>
      <c r="BC2000" s="533"/>
    </row>
    <row r="2001" spans="12:55" x14ac:dyDescent="0.35">
      <c r="L2001" s="533"/>
      <c r="M2001" s="533"/>
      <c r="BC2001" s="533"/>
    </row>
    <row r="2002" spans="12:55" x14ac:dyDescent="0.35">
      <c r="L2002" s="533"/>
      <c r="M2002" s="533"/>
      <c r="BC2002" s="533"/>
    </row>
    <row r="2003" spans="12:55" x14ac:dyDescent="0.35">
      <c r="L2003" s="533"/>
      <c r="M2003" s="533"/>
      <c r="BC2003" s="533"/>
    </row>
    <row r="2004" spans="12:55" x14ac:dyDescent="0.35">
      <c r="L2004" s="533"/>
      <c r="M2004" s="533"/>
      <c r="BC2004" s="533"/>
    </row>
    <row r="2005" spans="12:55" x14ac:dyDescent="0.35">
      <c r="L2005" s="533"/>
      <c r="M2005" s="533"/>
      <c r="BC2005" s="533"/>
    </row>
    <row r="2006" spans="12:55" x14ac:dyDescent="0.35">
      <c r="L2006" s="533"/>
      <c r="M2006" s="533"/>
      <c r="BC2006" s="533"/>
    </row>
    <row r="2007" spans="12:55" x14ac:dyDescent="0.35">
      <c r="L2007" s="533"/>
      <c r="M2007" s="533"/>
      <c r="BC2007" s="533"/>
    </row>
    <row r="2008" spans="12:55" x14ac:dyDescent="0.35">
      <c r="L2008" s="533"/>
      <c r="M2008" s="533"/>
      <c r="BC2008" s="533"/>
    </row>
    <row r="2009" spans="12:55" x14ac:dyDescent="0.35">
      <c r="L2009" s="533"/>
      <c r="M2009" s="533"/>
      <c r="BC2009" s="533"/>
    </row>
    <row r="2010" spans="12:55" x14ac:dyDescent="0.35">
      <c r="L2010" s="533"/>
      <c r="M2010" s="533"/>
      <c r="BC2010" s="533"/>
    </row>
    <row r="2011" spans="12:55" x14ac:dyDescent="0.35">
      <c r="L2011" s="533"/>
      <c r="M2011" s="533"/>
      <c r="BC2011" s="533"/>
    </row>
    <row r="2012" spans="12:55" x14ac:dyDescent="0.35">
      <c r="L2012" s="533"/>
      <c r="M2012" s="533"/>
      <c r="BC2012" s="533"/>
    </row>
    <row r="2013" spans="12:55" x14ac:dyDescent="0.35">
      <c r="L2013" s="533"/>
      <c r="M2013" s="533"/>
      <c r="BC2013" s="533"/>
    </row>
    <row r="2014" spans="12:55" x14ac:dyDescent="0.35">
      <c r="L2014" s="533"/>
      <c r="M2014" s="533"/>
      <c r="BC2014" s="533"/>
    </row>
    <row r="2015" spans="12:55" x14ac:dyDescent="0.35">
      <c r="L2015" s="533"/>
      <c r="M2015" s="533"/>
      <c r="BC2015" s="533"/>
    </row>
    <row r="2016" spans="12:55" x14ac:dyDescent="0.35">
      <c r="L2016" s="533"/>
      <c r="M2016" s="533"/>
      <c r="BC2016" s="533"/>
    </row>
    <row r="2017" spans="12:55" x14ac:dyDescent="0.35">
      <c r="L2017" s="533"/>
      <c r="M2017" s="533"/>
      <c r="BC2017" s="533"/>
    </row>
    <row r="2018" spans="12:55" x14ac:dyDescent="0.35">
      <c r="L2018" s="533"/>
      <c r="M2018" s="533"/>
      <c r="BC2018" s="533"/>
    </row>
    <row r="2019" spans="12:55" x14ac:dyDescent="0.35">
      <c r="L2019" s="533"/>
      <c r="M2019" s="533"/>
      <c r="BC2019" s="533"/>
    </row>
    <row r="2020" spans="12:55" x14ac:dyDescent="0.35">
      <c r="L2020" s="533"/>
      <c r="M2020" s="533"/>
      <c r="BC2020" s="533"/>
    </row>
    <row r="2021" spans="12:55" x14ac:dyDescent="0.35">
      <c r="L2021" s="533"/>
      <c r="M2021" s="533"/>
      <c r="BC2021" s="533"/>
    </row>
    <row r="2022" spans="12:55" x14ac:dyDescent="0.35">
      <c r="L2022" s="533"/>
      <c r="M2022" s="533"/>
      <c r="BC2022" s="533"/>
    </row>
    <row r="2023" spans="12:55" x14ac:dyDescent="0.35">
      <c r="L2023" s="533"/>
      <c r="M2023" s="533"/>
      <c r="BC2023" s="533"/>
    </row>
    <row r="2024" spans="12:55" x14ac:dyDescent="0.35">
      <c r="L2024" s="533"/>
      <c r="M2024" s="533"/>
      <c r="BC2024" s="533"/>
    </row>
    <row r="2025" spans="12:55" x14ac:dyDescent="0.35">
      <c r="L2025" s="533"/>
      <c r="M2025" s="533"/>
      <c r="BC2025" s="533"/>
    </row>
    <row r="2026" spans="12:55" x14ac:dyDescent="0.35">
      <c r="L2026" s="533"/>
      <c r="M2026" s="533"/>
      <c r="BC2026" s="533"/>
    </row>
    <row r="2027" spans="12:55" x14ac:dyDescent="0.35">
      <c r="L2027" s="533"/>
      <c r="M2027" s="533"/>
      <c r="BC2027" s="533"/>
    </row>
    <row r="2028" spans="12:55" x14ac:dyDescent="0.35">
      <c r="L2028" s="533"/>
      <c r="M2028" s="533"/>
      <c r="BC2028" s="533"/>
    </row>
    <row r="2029" spans="12:55" x14ac:dyDescent="0.35">
      <c r="L2029" s="533"/>
      <c r="M2029" s="533"/>
      <c r="BC2029" s="533"/>
    </row>
    <row r="2030" spans="12:55" x14ac:dyDescent="0.35">
      <c r="L2030" s="533"/>
      <c r="M2030" s="533"/>
      <c r="BC2030" s="533"/>
    </row>
    <row r="2031" spans="12:55" x14ac:dyDescent="0.35">
      <c r="L2031" s="533"/>
      <c r="M2031" s="533"/>
      <c r="BC2031" s="533"/>
    </row>
    <row r="2032" spans="12:55" x14ac:dyDescent="0.35">
      <c r="L2032" s="533"/>
      <c r="M2032" s="533"/>
      <c r="BC2032" s="533"/>
    </row>
    <row r="2033" spans="12:55" x14ac:dyDescent="0.35">
      <c r="L2033" s="533"/>
      <c r="M2033" s="533"/>
      <c r="BC2033" s="533"/>
    </row>
    <row r="2034" spans="12:55" x14ac:dyDescent="0.35">
      <c r="L2034" s="533"/>
      <c r="M2034" s="533"/>
      <c r="BC2034" s="533"/>
    </row>
    <row r="2035" spans="12:55" x14ac:dyDescent="0.35">
      <c r="L2035" s="533"/>
      <c r="M2035" s="533"/>
      <c r="BC2035" s="533"/>
    </row>
    <row r="2036" spans="12:55" x14ac:dyDescent="0.35">
      <c r="L2036" s="533"/>
      <c r="M2036" s="533"/>
      <c r="BC2036" s="533"/>
    </row>
    <row r="2037" spans="12:55" x14ac:dyDescent="0.35">
      <c r="L2037" s="533"/>
      <c r="M2037" s="533"/>
      <c r="BC2037" s="533"/>
    </row>
    <row r="2038" spans="12:55" x14ac:dyDescent="0.35">
      <c r="L2038" s="533"/>
      <c r="M2038" s="533"/>
      <c r="BC2038" s="533"/>
    </row>
    <row r="2039" spans="12:55" x14ac:dyDescent="0.35">
      <c r="L2039" s="533"/>
      <c r="M2039" s="533"/>
      <c r="BC2039" s="533"/>
    </row>
    <row r="2040" spans="12:55" x14ac:dyDescent="0.35">
      <c r="L2040" s="533"/>
      <c r="M2040" s="533"/>
      <c r="BC2040" s="533"/>
    </row>
    <row r="2041" spans="12:55" x14ac:dyDescent="0.35">
      <c r="L2041" s="533"/>
      <c r="M2041" s="533"/>
      <c r="BC2041" s="533"/>
    </row>
    <row r="2042" spans="12:55" x14ac:dyDescent="0.35">
      <c r="L2042" s="533"/>
      <c r="M2042" s="533"/>
      <c r="BC2042" s="533"/>
    </row>
    <row r="2043" spans="12:55" x14ac:dyDescent="0.35">
      <c r="L2043" s="533"/>
      <c r="M2043" s="533"/>
      <c r="BC2043" s="533"/>
    </row>
    <row r="2044" spans="12:55" x14ac:dyDescent="0.35">
      <c r="L2044" s="533"/>
      <c r="M2044" s="533"/>
      <c r="BC2044" s="533"/>
    </row>
    <row r="2045" spans="12:55" x14ac:dyDescent="0.35">
      <c r="L2045" s="533"/>
      <c r="M2045" s="533"/>
      <c r="BC2045" s="533"/>
    </row>
    <row r="2046" spans="12:55" x14ac:dyDescent="0.35">
      <c r="L2046" s="533"/>
      <c r="M2046" s="533"/>
      <c r="BC2046" s="533"/>
    </row>
    <row r="2047" spans="12:55" x14ac:dyDescent="0.35">
      <c r="L2047" s="533"/>
      <c r="M2047" s="533"/>
      <c r="BC2047" s="533"/>
    </row>
    <row r="2048" spans="12:55" x14ac:dyDescent="0.35">
      <c r="L2048" s="533"/>
      <c r="M2048" s="533"/>
      <c r="BC2048" s="533"/>
    </row>
    <row r="2049" spans="12:55" x14ac:dyDescent="0.35">
      <c r="L2049" s="533"/>
      <c r="M2049" s="533"/>
      <c r="BC2049" s="533"/>
    </row>
    <row r="2050" spans="12:55" x14ac:dyDescent="0.35">
      <c r="L2050" s="533"/>
      <c r="M2050" s="533"/>
      <c r="BC2050" s="533"/>
    </row>
    <row r="2051" spans="12:55" x14ac:dyDescent="0.35">
      <c r="L2051" s="533"/>
      <c r="M2051" s="533"/>
      <c r="BC2051" s="533"/>
    </row>
    <row r="2052" spans="12:55" x14ac:dyDescent="0.35">
      <c r="L2052" s="533"/>
      <c r="M2052" s="533"/>
      <c r="BC2052" s="533"/>
    </row>
    <row r="2053" spans="12:55" x14ac:dyDescent="0.35">
      <c r="L2053" s="533"/>
      <c r="M2053" s="533"/>
      <c r="BC2053" s="533"/>
    </row>
    <row r="2054" spans="12:55" x14ac:dyDescent="0.35">
      <c r="L2054" s="533"/>
      <c r="M2054" s="533"/>
      <c r="BC2054" s="533"/>
    </row>
    <row r="2055" spans="12:55" x14ac:dyDescent="0.35">
      <c r="L2055" s="533"/>
      <c r="M2055" s="533"/>
      <c r="BC2055" s="533"/>
    </row>
    <row r="2056" spans="12:55" x14ac:dyDescent="0.35">
      <c r="L2056" s="533"/>
      <c r="M2056" s="533"/>
      <c r="BC2056" s="533"/>
    </row>
    <row r="2057" spans="12:55" x14ac:dyDescent="0.35">
      <c r="L2057" s="533"/>
      <c r="M2057" s="533"/>
      <c r="BC2057" s="533"/>
    </row>
    <row r="2058" spans="12:55" x14ac:dyDescent="0.35">
      <c r="L2058" s="533"/>
      <c r="M2058" s="533"/>
      <c r="BC2058" s="533"/>
    </row>
    <row r="2059" spans="12:55" x14ac:dyDescent="0.35">
      <c r="L2059" s="533"/>
      <c r="M2059" s="533"/>
      <c r="BC2059" s="533"/>
    </row>
    <row r="2060" spans="12:55" x14ac:dyDescent="0.35">
      <c r="L2060" s="533"/>
      <c r="M2060" s="533"/>
      <c r="BC2060" s="533"/>
    </row>
    <row r="2061" spans="12:55" x14ac:dyDescent="0.35">
      <c r="L2061" s="533"/>
      <c r="M2061" s="533"/>
      <c r="BC2061" s="533"/>
    </row>
    <row r="2062" spans="12:55" x14ac:dyDescent="0.35">
      <c r="L2062" s="533"/>
      <c r="M2062" s="533"/>
      <c r="BC2062" s="533"/>
    </row>
    <row r="2063" spans="12:55" x14ac:dyDescent="0.35">
      <c r="L2063" s="533"/>
      <c r="M2063" s="533"/>
      <c r="BC2063" s="533"/>
    </row>
    <row r="2064" spans="12:55" x14ac:dyDescent="0.35">
      <c r="L2064" s="533"/>
      <c r="M2064" s="533"/>
      <c r="BC2064" s="533"/>
    </row>
    <row r="2065" spans="12:55" x14ac:dyDescent="0.35">
      <c r="L2065" s="533"/>
      <c r="M2065" s="533"/>
      <c r="BC2065" s="533"/>
    </row>
    <row r="2066" spans="12:55" x14ac:dyDescent="0.35">
      <c r="L2066" s="533"/>
      <c r="M2066" s="533"/>
      <c r="BC2066" s="533"/>
    </row>
    <row r="2067" spans="12:55" x14ac:dyDescent="0.35">
      <c r="L2067" s="533"/>
      <c r="M2067" s="533"/>
      <c r="BC2067" s="533"/>
    </row>
    <row r="2068" spans="12:55" x14ac:dyDescent="0.35">
      <c r="L2068" s="533"/>
      <c r="M2068" s="533"/>
      <c r="BC2068" s="533"/>
    </row>
    <row r="2069" spans="12:55" x14ac:dyDescent="0.35">
      <c r="L2069" s="533"/>
      <c r="M2069" s="533"/>
      <c r="BC2069" s="533"/>
    </row>
    <row r="2070" spans="12:55" x14ac:dyDescent="0.35">
      <c r="L2070" s="533"/>
      <c r="M2070" s="533"/>
      <c r="BC2070" s="533"/>
    </row>
    <row r="2071" spans="12:55" x14ac:dyDescent="0.35">
      <c r="L2071" s="533"/>
      <c r="M2071" s="533"/>
      <c r="BC2071" s="533"/>
    </row>
    <row r="2072" spans="12:55" x14ac:dyDescent="0.35">
      <c r="L2072" s="533"/>
      <c r="M2072" s="533"/>
      <c r="BC2072" s="533"/>
    </row>
    <row r="2073" spans="12:55" x14ac:dyDescent="0.35">
      <c r="L2073" s="533"/>
      <c r="M2073" s="533"/>
      <c r="BC2073" s="533"/>
    </row>
    <row r="2074" spans="12:55" x14ac:dyDescent="0.35">
      <c r="L2074" s="533"/>
      <c r="M2074" s="533"/>
      <c r="BC2074" s="533"/>
    </row>
    <row r="2075" spans="12:55" x14ac:dyDescent="0.35">
      <c r="L2075" s="533"/>
      <c r="M2075" s="533"/>
      <c r="BC2075" s="533"/>
    </row>
    <row r="2076" spans="12:55" x14ac:dyDescent="0.35">
      <c r="L2076" s="533"/>
      <c r="M2076" s="533"/>
      <c r="BC2076" s="533"/>
    </row>
    <row r="2077" spans="12:55" x14ac:dyDescent="0.35">
      <c r="L2077" s="533"/>
      <c r="M2077" s="533"/>
      <c r="BC2077" s="533"/>
    </row>
    <row r="2078" spans="12:55" x14ac:dyDescent="0.35">
      <c r="L2078" s="533"/>
      <c r="M2078" s="533"/>
      <c r="BC2078" s="533"/>
    </row>
    <row r="2079" spans="12:55" x14ac:dyDescent="0.35">
      <c r="L2079" s="533"/>
      <c r="M2079" s="533"/>
      <c r="BC2079" s="533"/>
    </row>
    <row r="2080" spans="12:55" x14ac:dyDescent="0.35">
      <c r="L2080" s="533"/>
      <c r="M2080" s="533"/>
      <c r="BC2080" s="533"/>
    </row>
    <row r="2081" spans="12:55" x14ac:dyDescent="0.35">
      <c r="L2081" s="533"/>
      <c r="M2081" s="533"/>
      <c r="BC2081" s="533"/>
    </row>
    <row r="2082" spans="12:55" x14ac:dyDescent="0.35">
      <c r="L2082" s="533"/>
      <c r="M2082" s="533"/>
      <c r="BC2082" s="533"/>
    </row>
    <row r="2083" spans="12:55" x14ac:dyDescent="0.35">
      <c r="L2083" s="533"/>
      <c r="M2083" s="533"/>
      <c r="BC2083" s="533"/>
    </row>
    <row r="2084" spans="12:55" x14ac:dyDescent="0.35">
      <c r="L2084" s="533"/>
      <c r="M2084" s="533"/>
      <c r="BC2084" s="533"/>
    </row>
    <row r="2085" spans="12:55" x14ac:dyDescent="0.35">
      <c r="L2085" s="533"/>
      <c r="M2085" s="533"/>
      <c r="BC2085" s="533"/>
    </row>
    <row r="2086" spans="12:55" x14ac:dyDescent="0.35">
      <c r="L2086" s="533"/>
      <c r="M2086" s="533"/>
      <c r="BC2086" s="533"/>
    </row>
    <row r="2087" spans="12:55" x14ac:dyDescent="0.35">
      <c r="L2087" s="533"/>
      <c r="M2087" s="533"/>
      <c r="BC2087" s="533"/>
    </row>
    <row r="2088" spans="12:55" x14ac:dyDescent="0.35">
      <c r="L2088" s="533"/>
      <c r="M2088" s="533"/>
      <c r="BC2088" s="533"/>
    </row>
    <row r="2089" spans="12:55" x14ac:dyDescent="0.35">
      <c r="L2089" s="533"/>
      <c r="M2089" s="533"/>
      <c r="BC2089" s="533"/>
    </row>
    <row r="2090" spans="12:55" x14ac:dyDescent="0.35">
      <c r="L2090" s="533"/>
      <c r="M2090" s="533"/>
      <c r="BC2090" s="533"/>
    </row>
    <row r="2091" spans="12:55" x14ac:dyDescent="0.35">
      <c r="L2091" s="533"/>
      <c r="M2091" s="533"/>
      <c r="BC2091" s="533"/>
    </row>
    <row r="2092" spans="12:55" x14ac:dyDescent="0.35">
      <c r="L2092" s="533"/>
      <c r="M2092" s="533"/>
      <c r="BC2092" s="533"/>
    </row>
    <row r="2093" spans="12:55" x14ac:dyDescent="0.35">
      <c r="L2093" s="533"/>
      <c r="M2093" s="533"/>
      <c r="BC2093" s="533"/>
    </row>
    <row r="2094" spans="12:55" x14ac:dyDescent="0.35">
      <c r="L2094" s="533"/>
      <c r="M2094" s="533"/>
      <c r="BC2094" s="533"/>
    </row>
    <row r="2095" spans="12:55" x14ac:dyDescent="0.35">
      <c r="L2095" s="533"/>
      <c r="M2095" s="533"/>
      <c r="BC2095" s="533"/>
    </row>
    <row r="2096" spans="12:55" x14ac:dyDescent="0.35">
      <c r="L2096" s="533"/>
      <c r="M2096" s="533"/>
      <c r="BC2096" s="533"/>
    </row>
    <row r="2097" spans="12:55" x14ac:dyDescent="0.35">
      <c r="L2097" s="533"/>
      <c r="M2097" s="533"/>
      <c r="BC2097" s="533"/>
    </row>
    <row r="2098" spans="12:55" x14ac:dyDescent="0.35">
      <c r="L2098" s="533"/>
      <c r="M2098" s="533"/>
      <c r="BC2098" s="533"/>
    </row>
    <row r="2099" spans="12:55" x14ac:dyDescent="0.35">
      <c r="L2099" s="533"/>
      <c r="M2099" s="533"/>
      <c r="BC2099" s="533"/>
    </row>
    <row r="2100" spans="12:55" x14ac:dyDescent="0.35">
      <c r="L2100" s="533"/>
      <c r="M2100" s="533"/>
      <c r="BC2100" s="533"/>
    </row>
    <row r="2101" spans="12:55" x14ac:dyDescent="0.35">
      <c r="L2101" s="533"/>
      <c r="M2101" s="533"/>
      <c r="BC2101" s="533"/>
    </row>
    <row r="2102" spans="12:55" x14ac:dyDescent="0.35">
      <c r="L2102" s="533"/>
      <c r="M2102" s="533"/>
      <c r="BC2102" s="533"/>
    </row>
    <row r="2103" spans="12:55" x14ac:dyDescent="0.35">
      <c r="L2103" s="533"/>
      <c r="M2103" s="533"/>
      <c r="BC2103" s="533"/>
    </row>
    <row r="2104" spans="12:55" x14ac:dyDescent="0.35">
      <c r="L2104" s="533"/>
      <c r="M2104" s="533"/>
      <c r="BC2104" s="533"/>
    </row>
    <row r="2105" spans="12:55" x14ac:dyDescent="0.35">
      <c r="L2105" s="533"/>
      <c r="M2105" s="533"/>
      <c r="BC2105" s="533"/>
    </row>
    <row r="2106" spans="12:55" x14ac:dyDescent="0.35">
      <c r="L2106" s="533"/>
      <c r="M2106" s="533"/>
      <c r="BC2106" s="533"/>
    </row>
    <row r="2107" spans="12:55" x14ac:dyDescent="0.35">
      <c r="L2107" s="533"/>
      <c r="M2107" s="533"/>
      <c r="BC2107" s="533"/>
    </row>
    <row r="2108" spans="12:55" x14ac:dyDescent="0.35">
      <c r="L2108" s="533"/>
      <c r="M2108" s="533"/>
      <c r="BC2108" s="533"/>
    </row>
    <row r="2109" spans="12:55" x14ac:dyDescent="0.35">
      <c r="L2109" s="533"/>
      <c r="M2109" s="533"/>
      <c r="BC2109" s="533"/>
    </row>
    <row r="2110" spans="12:55" x14ac:dyDescent="0.35">
      <c r="L2110" s="533"/>
      <c r="M2110" s="533"/>
      <c r="BC2110" s="533"/>
    </row>
    <row r="2111" spans="12:55" x14ac:dyDescent="0.35">
      <c r="L2111" s="533"/>
      <c r="M2111" s="533"/>
      <c r="BC2111" s="533"/>
    </row>
    <row r="2112" spans="12:55" x14ac:dyDescent="0.35">
      <c r="L2112" s="533"/>
      <c r="M2112" s="533"/>
      <c r="BC2112" s="533"/>
    </row>
    <row r="2113" spans="12:55" x14ac:dyDescent="0.35">
      <c r="L2113" s="533"/>
      <c r="M2113" s="533"/>
      <c r="BC2113" s="533"/>
    </row>
    <row r="2114" spans="12:55" x14ac:dyDescent="0.35">
      <c r="L2114" s="533"/>
      <c r="M2114" s="533"/>
      <c r="BC2114" s="533"/>
    </row>
    <row r="2115" spans="12:55" x14ac:dyDescent="0.35">
      <c r="L2115" s="533"/>
      <c r="M2115" s="533"/>
      <c r="BC2115" s="533"/>
    </row>
    <row r="2116" spans="12:55" x14ac:dyDescent="0.35">
      <c r="L2116" s="533"/>
      <c r="M2116" s="533"/>
      <c r="BC2116" s="533"/>
    </row>
    <row r="2117" spans="12:55" x14ac:dyDescent="0.35">
      <c r="L2117" s="533"/>
      <c r="M2117" s="533"/>
      <c r="BC2117" s="533"/>
    </row>
    <row r="2118" spans="12:55" x14ac:dyDescent="0.35">
      <c r="L2118" s="533"/>
      <c r="M2118" s="533"/>
      <c r="BC2118" s="533"/>
    </row>
    <row r="2119" spans="12:55" x14ac:dyDescent="0.35">
      <c r="L2119" s="533"/>
      <c r="M2119" s="533"/>
      <c r="BC2119" s="533"/>
    </row>
    <row r="2120" spans="12:55" x14ac:dyDescent="0.35">
      <c r="L2120" s="533"/>
      <c r="M2120" s="533"/>
      <c r="BC2120" s="533"/>
    </row>
    <row r="2121" spans="12:55" x14ac:dyDescent="0.35">
      <c r="L2121" s="533"/>
      <c r="M2121" s="533"/>
      <c r="BC2121" s="533"/>
    </row>
    <row r="2122" spans="12:55" x14ac:dyDescent="0.35">
      <c r="L2122" s="533"/>
      <c r="M2122" s="533"/>
      <c r="BC2122" s="533"/>
    </row>
    <row r="2123" spans="12:55" x14ac:dyDescent="0.35">
      <c r="L2123" s="533"/>
      <c r="M2123" s="533"/>
      <c r="BC2123" s="533"/>
    </row>
    <row r="2124" spans="12:55" x14ac:dyDescent="0.35">
      <c r="L2124" s="533"/>
      <c r="M2124" s="533"/>
      <c r="BC2124" s="533"/>
    </row>
    <row r="2125" spans="12:55" x14ac:dyDescent="0.35">
      <c r="L2125" s="533"/>
      <c r="M2125" s="533"/>
      <c r="BC2125" s="533"/>
    </row>
    <row r="2126" spans="12:55" x14ac:dyDescent="0.35">
      <c r="L2126" s="533"/>
      <c r="M2126" s="533"/>
      <c r="BC2126" s="533"/>
    </row>
    <row r="2127" spans="12:55" x14ac:dyDescent="0.35">
      <c r="L2127" s="533"/>
      <c r="M2127" s="533"/>
      <c r="BC2127" s="533"/>
    </row>
    <row r="2128" spans="12:55" x14ac:dyDescent="0.35">
      <c r="L2128" s="533"/>
      <c r="M2128" s="533"/>
      <c r="BC2128" s="533"/>
    </row>
    <row r="2129" spans="12:55" x14ac:dyDescent="0.35">
      <c r="L2129" s="533"/>
      <c r="M2129" s="533"/>
      <c r="BC2129" s="533"/>
    </row>
    <row r="2130" spans="12:55" x14ac:dyDescent="0.35">
      <c r="L2130" s="533"/>
      <c r="M2130" s="533"/>
      <c r="BC2130" s="533"/>
    </row>
    <row r="2131" spans="12:55" x14ac:dyDescent="0.35">
      <c r="L2131" s="533"/>
      <c r="M2131" s="533"/>
      <c r="BC2131" s="533"/>
    </row>
    <row r="2132" spans="12:55" x14ac:dyDescent="0.35">
      <c r="L2132" s="533"/>
      <c r="M2132" s="533"/>
      <c r="BC2132" s="533"/>
    </row>
    <row r="2133" spans="12:55" x14ac:dyDescent="0.35">
      <c r="L2133" s="533"/>
      <c r="M2133" s="533"/>
      <c r="BC2133" s="533"/>
    </row>
    <row r="2134" spans="12:55" x14ac:dyDescent="0.35">
      <c r="L2134" s="533"/>
      <c r="M2134" s="533"/>
      <c r="BC2134" s="533"/>
    </row>
    <row r="2135" spans="12:55" x14ac:dyDescent="0.35">
      <c r="L2135" s="533"/>
      <c r="M2135" s="533"/>
      <c r="BC2135" s="533"/>
    </row>
    <row r="2136" spans="12:55" x14ac:dyDescent="0.35">
      <c r="L2136" s="533"/>
      <c r="M2136" s="533"/>
      <c r="BC2136" s="533"/>
    </row>
    <row r="2137" spans="12:55" x14ac:dyDescent="0.35">
      <c r="L2137" s="533"/>
      <c r="M2137" s="533"/>
      <c r="BC2137" s="533"/>
    </row>
    <row r="2138" spans="12:55" x14ac:dyDescent="0.35">
      <c r="L2138" s="533"/>
      <c r="M2138" s="533"/>
      <c r="BC2138" s="533"/>
    </row>
    <row r="2139" spans="12:55" x14ac:dyDescent="0.35">
      <c r="L2139" s="533"/>
      <c r="M2139" s="533"/>
      <c r="BC2139" s="533"/>
    </row>
    <row r="2140" spans="12:55" x14ac:dyDescent="0.35">
      <c r="L2140" s="533"/>
      <c r="M2140" s="533"/>
      <c r="BC2140" s="533"/>
    </row>
    <row r="2141" spans="12:55" x14ac:dyDescent="0.35">
      <c r="L2141" s="533"/>
      <c r="M2141" s="533"/>
      <c r="BC2141" s="533"/>
    </row>
    <row r="2142" spans="12:55" x14ac:dyDescent="0.35">
      <c r="L2142" s="533"/>
      <c r="M2142" s="533"/>
      <c r="BC2142" s="533"/>
    </row>
    <row r="2143" spans="12:55" x14ac:dyDescent="0.35">
      <c r="L2143" s="533"/>
      <c r="M2143" s="533"/>
      <c r="BC2143" s="533"/>
    </row>
    <row r="2144" spans="12:55" x14ac:dyDescent="0.35">
      <c r="L2144" s="533"/>
      <c r="M2144" s="533"/>
      <c r="BC2144" s="533"/>
    </row>
    <row r="2145" spans="12:55" x14ac:dyDescent="0.35">
      <c r="L2145" s="533"/>
      <c r="M2145" s="533"/>
      <c r="BC2145" s="533"/>
    </row>
    <row r="2146" spans="12:55" x14ac:dyDescent="0.35">
      <c r="L2146" s="533"/>
      <c r="M2146" s="533"/>
      <c r="BC2146" s="533"/>
    </row>
    <row r="2147" spans="12:55" x14ac:dyDescent="0.35">
      <c r="L2147" s="533"/>
      <c r="M2147" s="533"/>
      <c r="BC2147" s="533"/>
    </row>
    <row r="2148" spans="12:55" x14ac:dyDescent="0.35">
      <c r="L2148" s="533"/>
      <c r="M2148" s="533"/>
      <c r="BC2148" s="533"/>
    </row>
    <row r="2149" spans="12:55" x14ac:dyDescent="0.35">
      <c r="L2149" s="533"/>
      <c r="M2149" s="533"/>
      <c r="BC2149" s="533"/>
    </row>
    <row r="2150" spans="12:55" x14ac:dyDescent="0.35">
      <c r="L2150" s="533"/>
      <c r="M2150" s="533"/>
      <c r="BC2150" s="533"/>
    </row>
    <row r="2151" spans="12:55" x14ac:dyDescent="0.35">
      <c r="L2151" s="533"/>
      <c r="M2151" s="533"/>
      <c r="BC2151" s="533"/>
    </row>
    <row r="2152" spans="12:55" x14ac:dyDescent="0.35">
      <c r="L2152" s="533"/>
      <c r="M2152" s="533"/>
      <c r="BC2152" s="533"/>
    </row>
    <row r="2153" spans="12:55" x14ac:dyDescent="0.35">
      <c r="L2153" s="533"/>
      <c r="M2153" s="533"/>
      <c r="BC2153" s="533"/>
    </row>
    <row r="2154" spans="12:55" x14ac:dyDescent="0.35">
      <c r="L2154" s="533"/>
      <c r="M2154" s="533"/>
      <c r="BC2154" s="533"/>
    </row>
    <row r="2155" spans="12:55" x14ac:dyDescent="0.35">
      <c r="L2155" s="533"/>
      <c r="M2155" s="533"/>
      <c r="BC2155" s="533"/>
    </row>
    <row r="2156" spans="12:55" x14ac:dyDescent="0.35">
      <c r="L2156" s="533"/>
      <c r="M2156" s="533"/>
      <c r="BC2156" s="533"/>
    </row>
    <row r="2157" spans="12:55" x14ac:dyDescent="0.35">
      <c r="L2157" s="533"/>
      <c r="M2157" s="533"/>
      <c r="BC2157" s="533"/>
    </row>
    <row r="2158" spans="12:55" x14ac:dyDescent="0.35">
      <c r="L2158" s="533"/>
      <c r="M2158" s="533"/>
      <c r="BC2158" s="533"/>
    </row>
    <row r="2159" spans="12:55" x14ac:dyDescent="0.35">
      <c r="L2159" s="533"/>
      <c r="M2159" s="533"/>
      <c r="BC2159" s="533"/>
    </row>
    <row r="2160" spans="12:55" x14ac:dyDescent="0.35">
      <c r="L2160" s="533"/>
      <c r="M2160" s="533"/>
      <c r="BC2160" s="533"/>
    </row>
    <row r="2161" spans="12:55" x14ac:dyDescent="0.35">
      <c r="L2161" s="533"/>
      <c r="M2161" s="533"/>
      <c r="BC2161" s="533"/>
    </row>
    <row r="2162" spans="12:55" x14ac:dyDescent="0.35">
      <c r="L2162" s="533"/>
      <c r="M2162" s="533"/>
      <c r="BC2162" s="533"/>
    </row>
    <row r="2163" spans="12:55" x14ac:dyDescent="0.35">
      <c r="L2163" s="533"/>
      <c r="M2163" s="533"/>
      <c r="BC2163" s="533"/>
    </row>
    <row r="2164" spans="12:55" x14ac:dyDescent="0.35">
      <c r="L2164" s="533"/>
      <c r="M2164" s="533"/>
      <c r="BC2164" s="533"/>
    </row>
    <row r="2165" spans="12:55" x14ac:dyDescent="0.35">
      <c r="L2165" s="533"/>
      <c r="M2165" s="533"/>
      <c r="BC2165" s="533"/>
    </row>
    <row r="2166" spans="12:55" x14ac:dyDescent="0.35">
      <c r="L2166" s="533"/>
      <c r="M2166" s="533"/>
      <c r="BC2166" s="533"/>
    </row>
    <row r="2167" spans="12:55" x14ac:dyDescent="0.35">
      <c r="L2167" s="533"/>
      <c r="M2167" s="533"/>
      <c r="BC2167" s="533"/>
    </row>
    <row r="2168" spans="12:55" x14ac:dyDescent="0.35">
      <c r="L2168" s="533"/>
      <c r="M2168" s="533"/>
      <c r="BC2168" s="533"/>
    </row>
    <row r="2169" spans="12:55" x14ac:dyDescent="0.35">
      <c r="L2169" s="533"/>
      <c r="M2169" s="533"/>
      <c r="BC2169" s="533"/>
    </row>
    <row r="2170" spans="12:55" x14ac:dyDescent="0.35">
      <c r="L2170" s="533"/>
      <c r="M2170" s="533"/>
      <c r="BC2170" s="533"/>
    </row>
    <row r="2171" spans="12:55" x14ac:dyDescent="0.35">
      <c r="L2171" s="533"/>
      <c r="M2171" s="533"/>
      <c r="BC2171" s="533"/>
    </row>
    <row r="2172" spans="12:55" x14ac:dyDescent="0.35">
      <c r="L2172" s="533"/>
      <c r="M2172" s="533"/>
      <c r="BC2172" s="533"/>
    </row>
    <row r="2173" spans="12:55" x14ac:dyDescent="0.35">
      <c r="L2173" s="533"/>
      <c r="M2173" s="533"/>
      <c r="BC2173" s="533"/>
    </row>
    <row r="2174" spans="12:55" x14ac:dyDescent="0.35">
      <c r="L2174" s="533"/>
      <c r="M2174" s="533"/>
      <c r="BC2174" s="533"/>
    </row>
    <row r="2175" spans="12:55" x14ac:dyDescent="0.35">
      <c r="L2175" s="533"/>
      <c r="M2175" s="533"/>
      <c r="BC2175" s="533"/>
    </row>
    <row r="2176" spans="12:55" x14ac:dyDescent="0.35">
      <c r="L2176" s="533"/>
      <c r="M2176" s="533"/>
      <c r="BC2176" s="533"/>
    </row>
    <row r="2177" spans="12:55" x14ac:dyDescent="0.35">
      <c r="L2177" s="533"/>
      <c r="M2177" s="533"/>
      <c r="BC2177" s="533"/>
    </row>
    <row r="2178" spans="12:55" x14ac:dyDescent="0.35">
      <c r="L2178" s="533"/>
      <c r="M2178" s="533"/>
      <c r="BC2178" s="533"/>
    </row>
    <row r="2179" spans="12:55" x14ac:dyDescent="0.35">
      <c r="L2179" s="533"/>
      <c r="M2179" s="533"/>
      <c r="BC2179" s="533"/>
    </row>
    <row r="2180" spans="12:55" x14ac:dyDescent="0.35">
      <c r="L2180" s="533"/>
      <c r="M2180" s="533"/>
      <c r="BC2180" s="533"/>
    </row>
    <row r="2181" spans="12:55" x14ac:dyDescent="0.35">
      <c r="L2181" s="533"/>
      <c r="M2181" s="533"/>
      <c r="BC2181" s="533"/>
    </row>
    <row r="2182" spans="12:55" x14ac:dyDescent="0.35">
      <c r="L2182" s="533"/>
      <c r="M2182" s="533"/>
      <c r="BC2182" s="533"/>
    </row>
    <row r="2183" spans="12:55" x14ac:dyDescent="0.35">
      <c r="L2183" s="533"/>
      <c r="M2183" s="533"/>
      <c r="BC2183" s="533"/>
    </row>
    <row r="2184" spans="12:55" x14ac:dyDescent="0.35">
      <c r="L2184" s="533"/>
      <c r="M2184" s="533"/>
      <c r="BC2184" s="533"/>
    </row>
    <row r="2185" spans="12:55" x14ac:dyDescent="0.35">
      <c r="L2185" s="533"/>
      <c r="M2185" s="533"/>
      <c r="BC2185" s="533"/>
    </row>
    <row r="2186" spans="12:55" x14ac:dyDescent="0.35">
      <c r="L2186" s="533"/>
      <c r="M2186" s="533"/>
      <c r="BC2186" s="533"/>
    </row>
    <row r="2187" spans="12:55" x14ac:dyDescent="0.35">
      <c r="L2187" s="533"/>
      <c r="M2187" s="533"/>
      <c r="BC2187" s="533"/>
    </row>
    <row r="2188" spans="12:55" x14ac:dyDescent="0.35">
      <c r="L2188" s="533"/>
      <c r="M2188" s="533"/>
      <c r="BC2188" s="533"/>
    </row>
    <row r="2189" spans="12:55" x14ac:dyDescent="0.35">
      <c r="L2189" s="533"/>
      <c r="M2189" s="533"/>
      <c r="BC2189" s="533"/>
    </row>
    <row r="2190" spans="12:55" x14ac:dyDescent="0.35">
      <c r="L2190" s="533"/>
      <c r="M2190" s="533"/>
      <c r="BC2190" s="533"/>
    </row>
    <row r="2191" spans="12:55" x14ac:dyDescent="0.35">
      <c r="L2191" s="533"/>
      <c r="M2191" s="533"/>
      <c r="BC2191" s="533"/>
    </row>
    <row r="2192" spans="12:55" x14ac:dyDescent="0.35">
      <c r="L2192" s="533"/>
      <c r="M2192" s="533"/>
      <c r="BC2192" s="533"/>
    </row>
    <row r="2193" spans="12:55" x14ac:dyDescent="0.35">
      <c r="L2193" s="533"/>
      <c r="M2193" s="533"/>
      <c r="BC2193" s="533"/>
    </row>
    <row r="2194" spans="12:55" x14ac:dyDescent="0.35">
      <c r="L2194" s="533"/>
      <c r="M2194" s="533"/>
      <c r="BC2194" s="533"/>
    </row>
    <row r="2195" spans="12:55" x14ac:dyDescent="0.35">
      <c r="L2195" s="533"/>
      <c r="M2195" s="533"/>
      <c r="BC2195" s="533"/>
    </row>
    <row r="2196" spans="12:55" x14ac:dyDescent="0.35">
      <c r="L2196" s="533"/>
      <c r="M2196" s="533"/>
      <c r="BC2196" s="533"/>
    </row>
    <row r="2197" spans="12:55" x14ac:dyDescent="0.35">
      <c r="L2197" s="533"/>
      <c r="M2197" s="533"/>
      <c r="BC2197" s="533"/>
    </row>
    <row r="2198" spans="12:55" x14ac:dyDescent="0.35">
      <c r="L2198" s="533"/>
      <c r="M2198" s="533"/>
      <c r="BC2198" s="533"/>
    </row>
    <row r="2199" spans="12:55" x14ac:dyDescent="0.35">
      <c r="L2199" s="533"/>
      <c r="M2199" s="533"/>
      <c r="BC2199" s="533"/>
    </row>
    <row r="2200" spans="12:55" x14ac:dyDescent="0.35">
      <c r="L2200" s="533"/>
      <c r="M2200" s="533"/>
      <c r="BC2200" s="533"/>
    </row>
    <row r="2201" spans="12:55" x14ac:dyDescent="0.35">
      <c r="L2201" s="533"/>
      <c r="M2201" s="533"/>
      <c r="BC2201" s="533"/>
    </row>
    <row r="2202" spans="12:55" x14ac:dyDescent="0.35">
      <c r="L2202" s="533"/>
      <c r="M2202" s="533"/>
      <c r="BC2202" s="533"/>
    </row>
    <row r="2203" spans="12:55" x14ac:dyDescent="0.35">
      <c r="L2203" s="533"/>
      <c r="M2203" s="533"/>
      <c r="BC2203" s="533"/>
    </row>
    <row r="2204" spans="12:55" x14ac:dyDescent="0.35">
      <c r="L2204" s="533"/>
      <c r="M2204" s="533"/>
      <c r="BC2204" s="533"/>
    </row>
    <row r="2205" spans="12:55" x14ac:dyDescent="0.35">
      <c r="L2205" s="533"/>
      <c r="M2205" s="533"/>
      <c r="BC2205" s="533"/>
    </row>
    <row r="2206" spans="12:55" x14ac:dyDescent="0.35">
      <c r="L2206" s="533"/>
      <c r="M2206" s="533"/>
      <c r="BC2206" s="533"/>
    </row>
    <row r="2207" spans="12:55" x14ac:dyDescent="0.35">
      <c r="L2207" s="533"/>
      <c r="M2207" s="533"/>
      <c r="BC2207" s="533"/>
    </row>
    <row r="2208" spans="12:55" x14ac:dyDescent="0.35">
      <c r="L2208" s="533"/>
      <c r="M2208" s="533"/>
      <c r="BC2208" s="533"/>
    </row>
    <row r="2209" spans="12:55" x14ac:dyDescent="0.35">
      <c r="L2209" s="533"/>
      <c r="M2209" s="533"/>
      <c r="BC2209" s="533"/>
    </row>
    <row r="2210" spans="12:55" x14ac:dyDescent="0.35">
      <c r="L2210" s="533"/>
      <c r="M2210" s="533"/>
      <c r="BC2210" s="533"/>
    </row>
    <row r="2211" spans="12:55" x14ac:dyDescent="0.35">
      <c r="L2211" s="533"/>
      <c r="M2211" s="533"/>
      <c r="BC2211" s="533"/>
    </row>
    <row r="2212" spans="12:55" x14ac:dyDescent="0.35">
      <c r="L2212" s="533"/>
      <c r="M2212" s="533"/>
      <c r="BC2212" s="533"/>
    </row>
    <row r="2213" spans="12:55" x14ac:dyDescent="0.35">
      <c r="L2213" s="533"/>
      <c r="M2213" s="533"/>
      <c r="BC2213" s="533"/>
    </row>
    <row r="2214" spans="12:55" x14ac:dyDescent="0.35">
      <c r="L2214" s="533"/>
      <c r="M2214" s="533"/>
      <c r="BC2214" s="533"/>
    </row>
    <row r="2215" spans="12:55" x14ac:dyDescent="0.35">
      <c r="L2215" s="533"/>
      <c r="M2215" s="533"/>
      <c r="BC2215" s="533"/>
    </row>
    <row r="2216" spans="12:55" x14ac:dyDescent="0.35">
      <c r="L2216" s="533"/>
      <c r="M2216" s="533"/>
      <c r="BC2216" s="533"/>
    </row>
    <row r="2217" spans="12:55" x14ac:dyDescent="0.35">
      <c r="L2217" s="533"/>
      <c r="M2217" s="533"/>
      <c r="BC2217" s="533"/>
    </row>
    <row r="2218" spans="12:55" x14ac:dyDescent="0.35">
      <c r="L2218" s="533"/>
      <c r="M2218" s="533"/>
      <c r="BC2218" s="533"/>
    </row>
    <row r="2219" spans="12:55" x14ac:dyDescent="0.35">
      <c r="L2219" s="533"/>
      <c r="M2219" s="533"/>
      <c r="BC2219" s="533"/>
    </row>
    <row r="2220" spans="12:55" x14ac:dyDescent="0.35">
      <c r="L2220" s="533"/>
      <c r="M2220" s="533"/>
      <c r="BC2220" s="533"/>
    </row>
    <row r="2221" spans="12:55" x14ac:dyDescent="0.35">
      <c r="L2221" s="533"/>
      <c r="M2221" s="533"/>
      <c r="BC2221" s="533"/>
    </row>
    <row r="2222" spans="12:55" x14ac:dyDescent="0.35">
      <c r="L2222" s="533"/>
      <c r="M2222" s="533"/>
      <c r="BC2222" s="533"/>
    </row>
    <row r="2223" spans="12:55" x14ac:dyDescent="0.35">
      <c r="L2223" s="533"/>
      <c r="M2223" s="533"/>
      <c r="BC2223" s="533"/>
    </row>
    <row r="2224" spans="12:55" x14ac:dyDescent="0.35">
      <c r="L2224" s="533"/>
      <c r="M2224" s="533"/>
      <c r="BC2224" s="533"/>
    </row>
    <row r="2225" spans="12:55" x14ac:dyDescent="0.35">
      <c r="L2225" s="533"/>
      <c r="M2225" s="533"/>
      <c r="BC2225" s="533"/>
    </row>
    <row r="2226" spans="12:55" x14ac:dyDescent="0.35">
      <c r="L2226" s="533"/>
      <c r="M2226" s="533"/>
      <c r="BC2226" s="533"/>
    </row>
    <row r="2227" spans="12:55" x14ac:dyDescent="0.35">
      <c r="L2227" s="533"/>
      <c r="M2227" s="533"/>
      <c r="BC2227" s="533"/>
    </row>
    <row r="2228" spans="12:55" x14ac:dyDescent="0.35">
      <c r="L2228" s="533"/>
      <c r="M2228" s="533"/>
      <c r="BC2228" s="533"/>
    </row>
    <row r="2229" spans="12:55" x14ac:dyDescent="0.35">
      <c r="L2229" s="533"/>
      <c r="M2229" s="533"/>
      <c r="BC2229" s="533"/>
    </row>
    <row r="2230" spans="12:55" x14ac:dyDescent="0.35">
      <c r="L2230" s="533"/>
      <c r="M2230" s="533"/>
      <c r="BC2230" s="533"/>
    </row>
    <row r="2231" spans="12:55" x14ac:dyDescent="0.35">
      <c r="L2231" s="533"/>
      <c r="M2231" s="533"/>
      <c r="BC2231" s="533"/>
    </row>
    <row r="2232" spans="12:55" x14ac:dyDescent="0.35">
      <c r="L2232" s="533"/>
      <c r="M2232" s="533"/>
      <c r="BC2232" s="533"/>
    </row>
    <row r="2233" spans="12:55" x14ac:dyDescent="0.35">
      <c r="L2233" s="533"/>
      <c r="M2233" s="533"/>
      <c r="BC2233" s="533"/>
    </row>
    <row r="2234" spans="12:55" x14ac:dyDescent="0.35">
      <c r="L2234" s="533"/>
      <c r="M2234" s="533"/>
      <c r="BC2234" s="533"/>
    </row>
    <row r="2235" spans="12:55" x14ac:dyDescent="0.35">
      <c r="L2235" s="533"/>
      <c r="M2235" s="533"/>
      <c r="BC2235" s="533"/>
    </row>
    <row r="2236" spans="12:55" x14ac:dyDescent="0.35">
      <c r="L2236" s="533"/>
      <c r="M2236" s="533"/>
      <c r="BC2236" s="533"/>
    </row>
    <row r="2237" spans="12:55" x14ac:dyDescent="0.35">
      <c r="L2237" s="533"/>
      <c r="M2237" s="533"/>
      <c r="BC2237" s="533"/>
    </row>
    <row r="2238" spans="12:55" x14ac:dyDescent="0.35">
      <c r="L2238" s="533"/>
      <c r="M2238" s="533"/>
      <c r="BC2238" s="533"/>
    </row>
    <row r="2239" spans="12:55" x14ac:dyDescent="0.35">
      <c r="L2239" s="533"/>
      <c r="M2239" s="533"/>
      <c r="BC2239" s="533"/>
    </row>
    <row r="2240" spans="12:55" x14ac:dyDescent="0.35">
      <c r="L2240" s="533"/>
      <c r="M2240" s="533"/>
      <c r="BC2240" s="533"/>
    </row>
    <row r="2241" spans="12:55" x14ac:dyDescent="0.35">
      <c r="L2241" s="533"/>
      <c r="M2241" s="533"/>
      <c r="BC2241" s="533"/>
    </row>
    <row r="2242" spans="12:55" x14ac:dyDescent="0.35">
      <c r="L2242" s="533"/>
      <c r="M2242" s="533"/>
      <c r="BC2242" s="533"/>
    </row>
    <row r="2243" spans="12:55" x14ac:dyDescent="0.35">
      <c r="L2243" s="533"/>
      <c r="M2243" s="533"/>
      <c r="BC2243" s="533"/>
    </row>
    <row r="2244" spans="12:55" x14ac:dyDescent="0.35">
      <c r="L2244" s="533"/>
      <c r="M2244" s="533"/>
      <c r="BC2244" s="533"/>
    </row>
    <row r="2245" spans="12:55" x14ac:dyDescent="0.35">
      <c r="L2245" s="533"/>
      <c r="M2245" s="533"/>
      <c r="BC2245" s="533"/>
    </row>
    <row r="2246" spans="12:55" x14ac:dyDescent="0.35">
      <c r="L2246" s="533"/>
      <c r="M2246" s="533"/>
      <c r="BC2246" s="533"/>
    </row>
    <row r="2247" spans="12:55" x14ac:dyDescent="0.35">
      <c r="L2247" s="533"/>
      <c r="M2247" s="533"/>
      <c r="BC2247" s="533"/>
    </row>
    <row r="2248" spans="12:55" x14ac:dyDescent="0.35">
      <c r="L2248" s="533"/>
      <c r="M2248" s="533"/>
      <c r="BC2248" s="533"/>
    </row>
    <row r="2249" spans="12:55" x14ac:dyDescent="0.35">
      <c r="L2249" s="533"/>
      <c r="M2249" s="533"/>
      <c r="BC2249" s="533"/>
    </row>
    <row r="2250" spans="12:55" x14ac:dyDescent="0.35">
      <c r="L2250" s="533"/>
      <c r="M2250" s="533"/>
      <c r="BC2250" s="533"/>
    </row>
    <row r="2251" spans="12:55" x14ac:dyDescent="0.35">
      <c r="L2251" s="533"/>
      <c r="M2251" s="533"/>
      <c r="BC2251" s="533"/>
    </row>
    <row r="2252" spans="12:55" x14ac:dyDescent="0.35">
      <c r="L2252" s="533"/>
      <c r="M2252" s="533"/>
      <c r="BC2252" s="533"/>
    </row>
    <row r="2253" spans="12:55" x14ac:dyDescent="0.35">
      <c r="L2253" s="533"/>
      <c r="M2253" s="533"/>
      <c r="BC2253" s="533"/>
    </row>
    <row r="2254" spans="12:55" x14ac:dyDescent="0.35">
      <c r="L2254" s="533"/>
      <c r="M2254" s="533"/>
      <c r="BC2254" s="533"/>
    </row>
    <row r="2255" spans="12:55" x14ac:dyDescent="0.35">
      <c r="L2255" s="533"/>
      <c r="M2255" s="533"/>
      <c r="BC2255" s="533"/>
    </row>
    <row r="2256" spans="12:55" x14ac:dyDescent="0.35">
      <c r="L2256" s="533"/>
      <c r="M2256" s="533"/>
      <c r="BC2256" s="533"/>
    </row>
    <row r="2257" spans="12:55" x14ac:dyDescent="0.35">
      <c r="L2257" s="533"/>
      <c r="M2257" s="533"/>
      <c r="BC2257" s="533"/>
    </row>
    <row r="2258" spans="12:55" x14ac:dyDescent="0.35">
      <c r="L2258" s="533"/>
      <c r="M2258" s="533"/>
      <c r="BC2258" s="533"/>
    </row>
    <row r="2259" spans="12:55" x14ac:dyDescent="0.35">
      <c r="L2259" s="533"/>
      <c r="M2259" s="533"/>
      <c r="BC2259" s="533"/>
    </row>
    <row r="2260" spans="12:55" x14ac:dyDescent="0.35">
      <c r="L2260" s="533"/>
      <c r="M2260" s="533"/>
      <c r="BC2260" s="533"/>
    </row>
    <row r="2261" spans="12:55" x14ac:dyDescent="0.35">
      <c r="L2261" s="533"/>
      <c r="M2261" s="533"/>
      <c r="BC2261" s="533"/>
    </row>
    <row r="2262" spans="12:55" x14ac:dyDescent="0.35">
      <c r="L2262" s="533"/>
      <c r="M2262" s="533"/>
      <c r="BC2262" s="533"/>
    </row>
    <row r="2263" spans="12:55" x14ac:dyDescent="0.35">
      <c r="L2263" s="533"/>
      <c r="M2263" s="533"/>
      <c r="BC2263" s="533"/>
    </row>
    <row r="2264" spans="12:55" x14ac:dyDescent="0.35">
      <c r="L2264" s="533"/>
      <c r="M2264" s="533"/>
      <c r="BC2264" s="533"/>
    </row>
    <row r="2265" spans="12:55" x14ac:dyDescent="0.35">
      <c r="L2265" s="533"/>
      <c r="M2265" s="533"/>
      <c r="BC2265" s="533"/>
    </row>
    <row r="2266" spans="12:55" x14ac:dyDescent="0.35">
      <c r="L2266" s="533"/>
      <c r="M2266" s="533"/>
      <c r="BC2266" s="533"/>
    </row>
    <row r="2267" spans="12:55" x14ac:dyDescent="0.35">
      <c r="L2267" s="533"/>
      <c r="M2267" s="533"/>
      <c r="BC2267" s="533"/>
    </row>
    <row r="2268" spans="12:55" x14ac:dyDescent="0.35">
      <c r="L2268" s="533"/>
      <c r="M2268" s="533"/>
      <c r="BC2268" s="533"/>
    </row>
    <row r="2269" spans="12:55" x14ac:dyDescent="0.35">
      <c r="L2269" s="533"/>
      <c r="M2269" s="533"/>
      <c r="BC2269" s="533"/>
    </row>
    <row r="2270" spans="12:55" x14ac:dyDescent="0.35">
      <c r="L2270" s="533"/>
      <c r="M2270" s="533"/>
      <c r="BC2270" s="533"/>
    </row>
    <row r="2271" spans="12:55" x14ac:dyDescent="0.35">
      <c r="L2271" s="533"/>
      <c r="M2271" s="533"/>
      <c r="BC2271" s="533"/>
    </row>
    <row r="2272" spans="12:55" x14ac:dyDescent="0.35">
      <c r="L2272" s="533"/>
      <c r="M2272" s="533"/>
      <c r="BC2272" s="533"/>
    </row>
    <row r="2273" spans="12:55" x14ac:dyDescent="0.35">
      <c r="L2273" s="533"/>
      <c r="M2273" s="533"/>
      <c r="BC2273" s="533"/>
    </row>
    <row r="2274" spans="12:55" x14ac:dyDescent="0.35">
      <c r="L2274" s="533"/>
      <c r="M2274" s="533"/>
      <c r="BC2274" s="533"/>
    </row>
    <row r="2275" spans="12:55" x14ac:dyDescent="0.35">
      <c r="L2275" s="533"/>
      <c r="M2275" s="533"/>
      <c r="BC2275" s="533"/>
    </row>
    <row r="2276" spans="12:55" x14ac:dyDescent="0.35">
      <c r="L2276" s="533"/>
      <c r="M2276" s="533"/>
      <c r="BC2276" s="533"/>
    </row>
    <row r="2277" spans="12:55" x14ac:dyDescent="0.35">
      <c r="L2277" s="533"/>
      <c r="M2277" s="533"/>
      <c r="BC2277" s="533"/>
    </row>
    <row r="2278" spans="12:55" x14ac:dyDescent="0.35">
      <c r="L2278" s="533"/>
      <c r="M2278" s="533"/>
      <c r="BC2278" s="533"/>
    </row>
    <row r="2279" spans="12:55" x14ac:dyDescent="0.35">
      <c r="L2279" s="533"/>
      <c r="M2279" s="533"/>
      <c r="BC2279" s="533"/>
    </row>
    <row r="2280" spans="12:55" x14ac:dyDescent="0.35">
      <c r="L2280" s="533"/>
      <c r="M2280" s="533"/>
      <c r="BC2280" s="533"/>
    </row>
    <row r="2281" spans="12:55" x14ac:dyDescent="0.35">
      <c r="L2281" s="533"/>
      <c r="M2281" s="533"/>
      <c r="BC2281" s="533"/>
    </row>
    <row r="2282" spans="12:55" x14ac:dyDescent="0.35">
      <c r="L2282" s="533"/>
      <c r="M2282" s="533"/>
      <c r="BC2282" s="533"/>
    </row>
    <row r="2283" spans="12:55" x14ac:dyDescent="0.35">
      <c r="L2283" s="533"/>
      <c r="M2283" s="533"/>
      <c r="BC2283" s="533"/>
    </row>
    <row r="2284" spans="12:55" x14ac:dyDescent="0.35">
      <c r="L2284" s="533"/>
      <c r="M2284" s="533"/>
      <c r="BC2284" s="533"/>
    </row>
    <row r="2285" spans="12:55" x14ac:dyDescent="0.35">
      <c r="L2285" s="533"/>
      <c r="M2285" s="533"/>
      <c r="BC2285" s="533"/>
    </row>
    <row r="2286" spans="12:55" x14ac:dyDescent="0.35">
      <c r="L2286" s="533"/>
      <c r="M2286" s="533"/>
      <c r="BC2286" s="533"/>
    </row>
    <row r="2287" spans="12:55" x14ac:dyDescent="0.35">
      <c r="L2287" s="533"/>
      <c r="M2287" s="533"/>
      <c r="BC2287" s="533"/>
    </row>
    <row r="2288" spans="12:55" x14ac:dyDescent="0.35">
      <c r="L2288" s="533"/>
      <c r="M2288" s="533"/>
      <c r="BC2288" s="533"/>
    </row>
    <row r="2289" spans="12:55" x14ac:dyDescent="0.35">
      <c r="L2289" s="533"/>
      <c r="M2289" s="533"/>
      <c r="BC2289" s="533"/>
    </row>
    <row r="2290" spans="12:55" x14ac:dyDescent="0.35">
      <c r="L2290" s="533"/>
      <c r="M2290" s="533"/>
      <c r="BC2290" s="533"/>
    </row>
    <row r="2291" spans="12:55" x14ac:dyDescent="0.35">
      <c r="L2291" s="533"/>
      <c r="M2291" s="533"/>
      <c r="BC2291" s="533"/>
    </row>
    <row r="2292" spans="12:55" x14ac:dyDescent="0.35">
      <c r="L2292" s="533"/>
      <c r="M2292" s="533"/>
      <c r="BC2292" s="533"/>
    </row>
    <row r="2293" spans="12:55" x14ac:dyDescent="0.35">
      <c r="L2293" s="533"/>
      <c r="M2293" s="533"/>
      <c r="BC2293" s="533"/>
    </row>
    <row r="2294" spans="12:55" x14ac:dyDescent="0.35">
      <c r="L2294" s="533"/>
      <c r="M2294" s="533"/>
      <c r="BC2294" s="533"/>
    </row>
    <row r="2295" spans="12:55" x14ac:dyDescent="0.35">
      <c r="L2295" s="533"/>
      <c r="M2295" s="533"/>
      <c r="BC2295" s="533"/>
    </row>
    <row r="2296" spans="12:55" x14ac:dyDescent="0.35">
      <c r="L2296" s="533"/>
      <c r="M2296" s="533"/>
      <c r="BC2296" s="533"/>
    </row>
    <row r="2297" spans="12:55" x14ac:dyDescent="0.35">
      <c r="L2297" s="533"/>
      <c r="M2297" s="533"/>
      <c r="BC2297" s="533"/>
    </row>
    <row r="2298" spans="12:55" x14ac:dyDescent="0.35">
      <c r="L2298" s="533"/>
      <c r="M2298" s="533"/>
      <c r="BC2298" s="533"/>
    </row>
    <row r="2299" spans="12:55" x14ac:dyDescent="0.35">
      <c r="L2299" s="533"/>
      <c r="M2299" s="533"/>
      <c r="BC2299" s="533"/>
    </row>
    <row r="2300" spans="12:55" x14ac:dyDescent="0.35">
      <c r="L2300" s="533"/>
      <c r="M2300" s="533"/>
      <c r="BC2300" s="533"/>
    </row>
    <row r="2301" spans="12:55" x14ac:dyDescent="0.35">
      <c r="L2301" s="533"/>
      <c r="M2301" s="533"/>
      <c r="BC2301" s="533"/>
    </row>
    <row r="2302" spans="12:55" x14ac:dyDescent="0.35">
      <c r="L2302" s="533"/>
      <c r="M2302" s="533"/>
      <c r="BC2302" s="533"/>
    </row>
    <row r="2303" spans="12:55" x14ac:dyDescent="0.35">
      <c r="L2303" s="533"/>
      <c r="M2303" s="533"/>
      <c r="BC2303" s="533"/>
    </row>
    <row r="2304" spans="12:55" x14ac:dyDescent="0.35">
      <c r="L2304" s="533"/>
      <c r="M2304" s="533"/>
      <c r="BC2304" s="533"/>
    </row>
    <row r="2305" spans="12:55" x14ac:dyDescent="0.35">
      <c r="L2305" s="533"/>
      <c r="M2305" s="533"/>
      <c r="BC2305" s="533"/>
    </row>
    <row r="2306" spans="12:55" x14ac:dyDescent="0.35">
      <c r="L2306" s="533"/>
      <c r="M2306" s="533"/>
      <c r="BC2306" s="533"/>
    </row>
    <row r="2307" spans="12:55" x14ac:dyDescent="0.35">
      <c r="L2307" s="533"/>
      <c r="M2307" s="533"/>
      <c r="BC2307" s="533"/>
    </row>
    <row r="2308" spans="12:55" x14ac:dyDescent="0.35">
      <c r="L2308" s="533"/>
      <c r="M2308" s="533"/>
      <c r="BC2308" s="533"/>
    </row>
    <row r="2309" spans="12:55" x14ac:dyDescent="0.35">
      <c r="L2309" s="533"/>
      <c r="M2309" s="533"/>
      <c r="BC2309" s="533"/>
    </row>
    <row r="2310" spans="12:55" x14ac:dyDescent="0.35">
      <c r="L2310" s="533"/>
      <c r="M2310" s="533"/>
      <c r="BC2310" s="533"/>
    </row>
    <row r="2311" spans="12:55" x14ac:dyDescent="0.35">
      <c r="L2311" s="533"/>
      <c r="M2311" s="533"/>
      <c r="BC2311" s="533"/>
    </row>
    <row r="2312" spans="12:55" x14ac:dyDescent="0.35">
      <c r="L2312" s="533"/>
      <c r="M2312" s="533"/>
      <c r="BC2312" s="533"/>
    </row>
    <row r="2313" spans="12:55" x14ac:dyDescent="0.35">
      <c r="L2313" s="533"/>
      <c r="M2313" s="533"/>
      <c r="BC2313" s="533"/>
    </row>
    <row r="2314" spans="12:55" x14ac:dyDescent="0.35">
      <c r="L2314" s="533"/>
      <c r="M2314" s="533"/>
      <c r="BC2314" s="533"/>
    </row>
    <row r="2315" spans="12:55" x14ac:dyDescent="0.35">
      <c r="L2315" s="533"/>
      <c r="M2315" s="533"/>
      <c r="BC2315" s="533"/>
    </row>
    <row r="2316" spans="12:55" x14ac:dyDescent="0.35">
      <c r="L2316" s="533"/>
      <c r="M2316" s="533"/>
      <c r="BC2316" s="533"/>
    </row>
    <row r="2317" spans="12:55" x14ac:dyDescent="0.35">
      <c r="L2317" s="533"/>
      <c r="M2317" s="533"/>
      <c r="BC2317" s="533"/>
    </row>
    <row r="2318" spans="12:55" x14ac:dyDescent="0.35">
      <c r="L2318" s="533"/>
      <c r="M2318" s="533"/>
      <c r="BC2318" s="533"/>
    </row>
    <row r="2319" spans="12:55" x14ac:dyDescent="0.35">
      <c r="L2319" s="533"/>
      <c r="M2319" s="533"/>
      <c r="BC2319" s="533"/>
    </row>
    <row r="2320" spans="12:55" x14ac:dyDescent="0.35">
      <c r="L2320" s="533"/>
      <c r="M2320" s="533"/>
      <c r="BC2320" s="533"/>
    </row>
    <row r="2321" spans="12:55" x14ac:dyDescent="0.35">
      <c r="L2321" s="533"/>
      <c r="M2321" s="533"/>
      <c r="BC2321" s="533"/>
    </row>
    <row r="2322" spans="12:55" x14ac:dyDescent="0.35">
      <c r="L2322" s="533"/>
      <c r="M2322" s="533"/>
      <c r="BC2322" s="533"/>
    </row>
    <row r="2323" spans="12:55" x14ac:dyDescent="0.35">
      <c r="L2323" s="533"/>
      <c r="M2323" s="533"/>
      <c r="BC2323" s="533"/>
    </row>
    <row r="2324" spans="12:55" x14ac:dyDescent="0.35">
      <c r="L2324" s="533"/>
      <c r="M2324" s="533"/>
      <c r="BC2324" s="533"/>
    </row>
    <row r="2325" spans="12:55" x14ac:dyDescent="0.35">
      <c r="L2325" s="533"/>
      <c r="M2325" s="533"/>
      <c r="BC2325" s="533"/>
    </row>
    <row r="2326" spans="12:55" x14ac:dyDescent="0.35">
      <c r="L2326" s="533"/>
      <c r="M2326" s="533"/>
      <c r="BC2326" s="533"/>
    </row>
    <row r="2327" spans="12:55" x14ac:dyDescent="0.35">
      <c r="L2327" s="533"/>
      <c r="M2327" s="533"/>
      <c r="BC2327" s="533"/>
    </row>
    <row r="2328" spans="12:55" x14ac:dyDescent="0.35">
      <c r="L2328" s="533"/>
      <c r="M2328" s="533"/>
      <c r="BC2328" s="533"/>
    </row>
    <row r="2329" spans="12:55" x14ac:dyDescent="0.35">
      <c r="L2329" s="533"/>
      <c r="M2329" s="533"/>
      <c r="BC2329" s="533"/>
    </row>
    <row r="2330" spans="12:55" x14ac:dyDescent="0.35">
      <c r="L2330" s="533"/>
      <c r="M2330" s="533"/>
      <c r="BC2330" s="533"/>
    </row>
    <row r="2331" spans="12:55" x14ac:dyDescent="0.35">
      <c r="L2331" s="533"/>
      <c r="M2331" s="533"/>
      <c r="BC2331" s="533"/>
    </row>
    <row r="2332" spans="12:55" x14ac:dyDescent="0.35">
      <c r="L2332" s="533"/>
      <c r="M2332" s="533"/>
      <c r="BC2332" s="533"/>
    </row>
    <row r="2333" spans="12:55" x14ac:dyDescent="0.35">
      <c r="L2333" s="533"/>
      <c r="M2333" s="533"/>
      <c r="BC2333" s="533"/>
    </row>
    <row r="2334" spans="12:55" x14ac:dyDescent="0.35">
      <c r="L2334" s="533"/>
      <c r="M2334" s="533"/>
      <c r="BC2334" s="533"/>
    </row>
    <row r="2335" spans="12:55" x14ac:dyDescent="0.35">
      <c r="L2335" s="533"/>
      <c r="M2335" s="533"/>
      <c r="BC2335" s="533"/>
    </row>
    <row r="2336" spans="12:55" x14ac:dyDescent="0.35">
      <c r="L2336" s="533"/>
      <c r="M2336" s="533"/>
      <c r="BC2336" s="533"/>
    </row>
    <row r="2337" spans="12:55" x14ac:dyDescent="0.35">
      <c r="L2337" s="533"/>
      <c r="M2337" s="533"/>
      <c r="BC2337" s="533"/>
    </row>
    <row r="2338" spans="12:55" x14ac:dyDescent="0.35">
      <c r="L2338" s="533"/>
      <c r="M2338" s="533"/>
      <c r="BC2338" s="533"/>
    </row>
    <row r="2339" spans="12:55" x14ac:dyDescent="0.35">
      <c r="L2339" s="533"/>
      <c r="M2339" s="533"/>
      <c r="BC2339" s="533"/>
    </row>
    <row r="2340" spans="12:55" x14ac:dyDescent="0.35">
      <c r="L2340" s="533"/>
      <c r="M2340" s="533"/>
      <c r="BC2340" s="533"/>
    </row>
    <row r="2341" spans="12:55" x14ac:dyDescent="0.35">
      <c r="L2341" s="533"/>
      <c r="M2341" s="533"/>
      <c r="BC2341" s="533"/>
    </row>
    <row r="2342" spans="12:55" x14ac:dyDescent="0.35">
      <c r="L2342" s="533"/>
      <c r="M2342" s="533"/>
      <c r="BC2342" s="533"/>
    </row>
    <row r="2343" spans="12:55" x14ac:dyDescent="0.35">
      <c r="L2343" s="533"/>
      <c r="M2343" s="533"/>
      <c r="BC2343" s="533"/>
    </row>
    <row r="2344" spans="12:55" x14ac:dyDescent="0.35">
      <c r="L2344" s="533"/>
      <c r="M2344" s="533"/>
      <c r="BC2344" s="533"/>
    </row>
    <row r="2345" spans="12:55" x14ac:dyDescent="0.35">
      <c r="L2345" s="533"/>
      <c r="M2345" s="533"/>
      <c r="BC2345" s="533"/>
    </row>
    <row r="2346" spans="12:55" x14ac:dyDescent="0.35">
      <c r="L2346" s="533"/>
      <c r="M2346" s="533"/>
      <c r="BC2346" s="533"/>
    </row>
    <row r="2347" spans="12:55" x14ac:dyDescent="0.35">
      <c r="L2347" s="533"/>
      <c r="M2347" s="533"/>
      <c r="BC2347" s="533"/>
    </row>
    <row r="2348" spans="12:55" x14ac:dyDescent="0.35">
      <c r="L2348" s="533"/>
      <c r="M2348" s="533"/>
      <c r="BC2348" s="533"/>
    </row>
    <row r="2349" spans="12:55" x14ac:dyDescent="0.35">
      <c r="L2349" s="533"/>
      <c r="M2349" s="533"/>
      <c r="BC2349" s="533"/>
    </row>
    <row r="2350" spans="12:55" x14ac:dyDescent="0.35">
      <c r="L2350" s="533"/>
      <c r="M2350" s="533"/>
      <c r="BC2350" s="533"/>
    </row>
    <row r="2351" spans="12:55" x14ac:dyDescent="0.35">
      <c r="L2351" s="533"/>
      <c r="M2351" s="533"/>
      <c r="BC2351" s="533"/>
    </row>
    <row r="2352" spans="12:55" x14ac:dyDescent="0.35">
      <c r="L2352" s="533"/>
      <c r="M2352" s="533"/>
      <c r="BC2352" s="533"/>
    </row>
    <row r="2353" spans="12:55" x14ac:dyDescent="0.35">
      <c r="L2353" s="533"/>
      <c r="M2353" s="533"/>
      <c r="BC2353" s="533"/>
    </row>
    <row r="2354" spans="12:55" x14ac:dyDescent="0.35">
      <c r="L2354" s="533"/>
      <c r="M2354" s="533"/>
      <c r="BC2354" s="533"/>
    </row>
    <row r="2355" spans="12:55" x14ac:dyDescent="0.35">
      <c r="L2355" s="533"/>
      <c r="M2355" s="533"/>
      <c r="BC2355" s="533"/>
    </row>
    <row r="2356" spans="12:55" x14ac:dyDescent="0.35">
      <c r="L2356" s="533"/>
      <c r="M2356" s="533"/>
      <c r="BC2356" s="533"/>
    </row>
    <row r="2357" spans="12:55" x14ac:dyDescent="0.35">
      <c r="L2357" s="533"/>
      <c r="M2357" s="533"/>
      <c r="BC2357" s="533"/>
    </row>
    <row r="2358" spans="12:55" x14ac:dyDescent="0.35">
      <c r="L2358" s="533"/>
      <c r="M2358" s="533"/>
      <c r="BC2358" s="533"/>
    </row>
    <row r="2359" spans="12:55" x14ac:dyDescent="0.35">
      <c r="L2359" s="533"/>
      <c r="M2359" s="533"/>
      <c r="BC2359" s="533"/>
    </row>
    <row r="2360" spans="12:55" x14ac:dyDescent="0.35">
      <c r="L2360" s="533"/>
      <c r="M2360" s="533"/>
      <c r="BC2360" s="533"/>
    </row>
    <row r="2361" spans="12:55" x14ac:dyDescent="0.35">
      <c r="L2361" s="533"/>
      <c r="M2361" s="533"/>
      <c r="BC2361" s="533"/>
    </row>
    <row r="2362" spans="12:55" x14ac:dyDescent="0.35">
      <c r="L2362" s="533"/>
      <c r="M2362" s="533"/>
      <c r="BC2362" s="533"/>
    </row>
    <row r="2363" spans="12:55" x14ac:dyDescent="0.35">
      <c r="L2363" s="533"/>
      <c r="M2363" s="533"/>
      <c r="BC2363" s="533"/>
    </row>
    <row r="2364" spans="12:55" x14ac:dyDescent="0.35">
      <c r="L2364" s="533"/>
      <c r="M2364" s="533"/>
      <c r="BC2364" s="533"/>
    </row>
    <row r="2365" spans="12:55" x14ac:dyDescent="0.35">
      <c r="L2365" s="533"/>
      <c r="M2365" s="533"/>
      <c r="BC2365" s="533"/>
    </row>
    <row r="2366" spans="12:55" x14ac:dyDescent="0.35">
      <c r="L2366" s="533"/>
      <c r="M2366" s="533"/>
      <c r="BC2366" s="533"/>
    </row>
    <row r="2367" spans="12:55" x14ac:dyDescent="0.35">
      <c r="L2367" s="533"/>
      <c r="M2367" s="533"/>
      <c r="BC2367" s="533"/>
    </row>
    <row r="2368" spans="12:55" x14ac:dyDescent="0.35">
      <c r="L2368" s="533"/>
      <c r="M2368" s="533"/>
      <c r="BC2368" s="533"/>
    </row>
    <row r="2369" spans="12:55" x14ac:dyDescent="0.35">
      <c r="L2369" s="533"/>
      <c r="M2369" s="533"/>
      <c r="BC2369" s="533"/>
    </row>
    <row r="2370" spans="12:55" x14ac:dyDescent="0.35">
      <c r="L2370" s="533"/>
      <c r="M2370" s="533"/>
      <c r="BC2370" s="533"/>
    </row>
    <row r="2371" spans="12:55" x14ac:dyDescent="0.35">
      <c r="L2371" s="533"/>
      <c r="M2371" s="533"/>
      <c r="BC2371" s="533"/>
    </row>
    <row r="2372" spans="12:55" x14ac:dyDescent="0.35">
      <c r="L2372" s="533"/>
      <c r="M2372" s="533"/>
      <c r="BC2372" s="533"/>
    </row>
    <row r="2373" spans="12:55" x14ac:dyDescent="0.35">
      <c r="L2373" s="533"/>
      <c r="M2373" s="533"/>
      <c r="BC2373" s="533"/>
    </row>
    <row r="2374" spans="12:55" x14ac:dyDescent="0.35">
      <c r="L2374" s="533"/>
      <c r="M2374" s="533"/>
      <c r="BC2374" s="533"/>
    </row>
    <row r="2375" spans="12:55" x14ac:dyDescent="0.35">
      <c r="L2375" s="533"/>
      <c r="M2375" s="533"/>
      <c r="BC2375" s="533"/>
    </row>
    <row r="2376" spans="12:55" x14ac:dyDescent="0.35">
      <c r="L2376" s="533"/>
      <c r="M2376" s="533"/>
      <c r="BC2376" s="533"/>
    </row>
    <row r="2377" spans="12:55" x14ac:dyDescent="0.35">
      <c r="L2377" s="533"/>
      <c r="M2377" s="533"/>
      <c r="BC2377" s="533"/>
    </row>
    <row r="2378" spans="12:55" x14ac:dyDescent="0.35">
      <c r="L2378" s="533"/>
      <c r="M2378" s="533"/>
      <c r="BC2378" s="533"/>
    </row>
    <row r="2379" spans="12:55" x14ac:dyDescent="0.35">
      <c r="L2379" s="533"/>
      <c r="M2379" s="533"/>
      <c r="BC2379" s="533"/>
    </row>
    <row r="2380" spans="12:55" x14ac:dyDescent="0.35">
      <c r="L2380" s="533"/>
      <c r="M2380" s="533"/>
      <c r="BC2380" s="533"/>
    </row>
    <row r="2381" spans="12:55" x14ac:dyDescent="0.35">
      <c r="L2381" s="533"/>
      <c r="M2381" s="533"/>
      <c r="BC2381" s="533"/>
    </row>
    <row r="2382" spans="12:55" x14ac:dyDescent="0.35">
      <c r="L2382" s="533"/>
      <c r="M2382" s="533"/>
      <c r="BC2382" s="533"/>
    </row>
    <row r="2383" spans="12:55" x14ac:dyDescent="0.35">
      <c r="L2383" s="533"/>
      <c r="M2383" s="533"/>
      <c r="BC2383" s="533"/>
    </row>
    <row r="2384" spans="12:55" x14ac:dyDescent="0.35">
      <c r="L2384" s="533"/>
      <c r="M2384" s="533"/>
      <c r="BC2384" s="533"/>
    </row>
    <row r="2385" spans="12:55" x14ac:dyDescent="0.35">
      <c r="L2385" s="533"/>
      <c r="M2385" s="533"/>
      <c r="BC2385" s="533"/>
    </row>
    <row r="2386" spans="12:55" x14ac:dyDescent="0.35">
      <c r="L2386" s="533"/>
      <c r="M2386" s="533"/>
      <c r="BC2386" s="533"/>
    </row>
    <row r="2387" spans="12:55" x14ac:dyDescent="0.35">
      <c r="L2387" s="533"/>
      <c r="M2387" s="533"/>
      <c r="BC2387" s="533"/>
    </row>
    <row r="2388" spans="12:55" x14ac:dyDescent="0.35">
      <c r="L2388" s="533"/>
      <c r="M2388" s="533"/>
      <c r="BC2388" s="533"/>
    </row>
    <row r="2389" spans="12:55" x14ac:dyDescent="0.35">
      <c r="L2389" s="533"/>
      <c r="M2389" s="533"/>
      <c r="BC2389" s="533"/>
    </row>
    <row r="2390" spans="12:55" x14ac:dyDescent="0.35">
      <c r="L2390" s="533"/>
      <c r="M2390" s="533"/>
      <c r="BC2390" s="533"/>
    </row>
    <row r="2391" spans="12:55" x14ac:dyDescent="0.35">
      <c r="L2391" s="533"/>
      <c r="M2391" s="533"/>
      <c r="BC2391" s="533"/>
    </row>
    <row r="2392" spans="12:55" x14ac:dyDescent="0.35">
      <c r="L2392" s="533"/>
      <c r="M2392" s="533"/>
      <c r="BC2392" s="533"/>
    </row>
    <row r="2393" spans="12:55" x14ac:dyDescent="0.35">
      <c r="L2393" s="533"/>
      <c r="M2393" s="533"/>
      <c r="BC2393" s="533"/>
    </row>
    <row r="2394" spans="12:55" x14ac:dyDescent="0.35">
      <c r="L2394" s="533"/>
      <c r="M2394" s="533"/>
      <c r="BC2394" s="533"/>
    </row>
    <row r="2395" spans="12:55" x14ac:dyDescent="0.35">
      <c r="L2395" s="533"/>
      <c r="M2395" s="533"/>
      <c r="BC2395" s="533"/>
    </row>
    <row r="2396" spans="12:55" x14ac:dyDescent="0.35">
      <c r="L2396" s="533"/>
      <c r="M2396" s="533"/>
      <c r="BC2396" s="533"/>
    </row>
    <row r="2397" spans="12:55" x14ac:dyDescent="0.35">
      <c r="L2397" s="533"/>
      <c r="M2397" s="533"/>
      <c r="BC2397" s="533"/>
    </row>
    <row r="2398" spans="12:55" x14ac:dyDescent="0.35">
      <c r="L2398" s="533"/>
      <c r="M2398" s="533"/>
      <c r="BC2398" s="533"/>
    </row>
    <row r="2399" spans="12:55" x14ac:dyDescent="0.35">
      <c r="L2399" s="533"/>
      <c r="M2399" s="533"/>
      <c r="BC2399" s="533"/>
    </row>
    <row r="2400" spans="12:55" x14ac:dyDescent="0.35">
      <c r="L2400" s="533"/>
      <c r="M2400" s="533"/>
      <c r="BC2400" s="533"/>
    </row>
    <row r="2401" spans="12:55" x14ac:dyDescent="0.35">
      <c r="L2401" s="533"/>
      <c r="M2401" s="533"/>
      <c r="BC2401" s="533"/>
    </row>
    <row r="2402" spans="12:55" x14ac:dyDescent="0.35">
      <c r="L2402" s="533"/>
      <c r="M2402" s="533"/>
      <c r="BC2402" s="533"/>
    </row>
    <row r="2403" spans="12:55" x14ac:dyDescent="0.35">
      <c r="L2403" s="533"/>
      <c r="M2403" s="533"/>
      <c r="BC2403" s="533"/>
    </row>
    <row r="2404" spans="12:55" x14ac:dyDescent="0.35">
      <c r="L2404" s="533"/>
      <c r="M2404" s="533"/>
      <c r="BC2404" s="533"/>
    </row>
    <row r="2405" spans="12:55" x14ac:dyDescent="0.35">
      <c r="L2405" s="533"/>
      <c r="M2405" s="533"/>
      <c r="BC2405" s="533"/>
    </row>
    <row r="2406" spans="12:55" x14ac:dyDescent="0.35">
      <c r="L2406" s="533"/>
      <c r="M2406" s="533"/>
      <c r="BC2406" s="533"/>
    </row>
    <row r="2407" spans="12:55" x14ac:dyDescent="0.35">
      <c r="L2407" s="533"/>
      <c r="M2407" s="533"/>
      <c r="BC2407" s="533"/>
    </row>
    <row r="2408" spans="12:55" x14ac:dyDescent="0.35">
      <c r="L2408" s="533"/>
      <c r="M2408" s="533"/>
      <c r="BC2408" s="533"/>
    </row>
    <row r="2409" spans="12:55" x14ac:dyDescent="0.35">
      <c r="L2409" s="533"/>
      <c r="M2409" s="533"/>
      <c r="BC2409" s="533"/>
    </row>
    <row r="2410" spans="12:55" x14ac:dyDescent="0.35">
      <c r="L2410" s="533"/>
      <c r="M2410" s="533"/>
      <c r="BC2410" s="533"/>
    </row>
    <row r="2411" spans="12:55" x14ac:dyDescent="0.35">
      <c r="L2411" s="533"/>
      <c r="M2411" s="533"/>
      <c r="BC2411" s="533"/>
    </row>
    <row r="2412" spans="12:55" x14ac:dyDescent="0.35">
      <c r="L2412" s="533"/>
      <c r="M2412" s="533"/>
      <c r="BC2412" s="533"/>
    </row>
    <row r="2413" spans="12:55" x14ac:dyDescent="0.35">
      <c r="L2413" s="533"/>
      <c r="M2413" s="533"/>
      <c r="BC2413" s="533"/>
    </row>
    <row r="2414" spans="12:55" x14ac:dyDescent="0.35">
      <c r="L2414" s="533"/>
      <c r="M2414" s="533"/>
      <c r="BC2414" s="533"/>
    </row>
    <row r="2415" spans="12:55" x14ac:dyDescent="0.35">
      <c r="L2415" s="533"/>
      <c r="M2415" s="533"/>
      <c r="BC2415" s="533"/>
    </row>
    <row r="2416" spans="12:55" x14ac:dyDescent="0.35">
      <c r="L2416" s="533"/>
      <c r="M2416" s="533"/>
      <c r="BC2416" s="533"/>
    </row>
    <row r="2417" spans="12:55" x14ac:dyDescent="0.35">
      <c r="L2417" s="533"/>
      <c r="M2417" s="533"/>
      <c r="BC2417" s="533"/>
    </row>
    <row r="2418" spans="12:55" x14ac:dyDescent="0.35">
      <c r="L2418" s="533"/>
      <c r="M2418" s="533"/>
      <c r="BC2418" s="533"/>
    </row>
    <row r="2419" spans="12:55" x14ac:dyDescent="0.35">
      <c r="L2419" s="533"/>
      <c r="M2419" s="533"/>
      <c r="BC2419" s="533"/>
    </row>
    <row r="2420" spans="12:55" x14ac:dyDescent="0.35">
      <c r="L2420" s="533"/>
      <c r="M2420" s="533"/>
      <c r="BC2420" s="533"/>
    </row>
    <row r="2421" spans="12:55" x14ac:dyDescent="0.35">
      <c r="L2421" s="533"/>
      <c r="M2421" s="533"/>
      <c r="BC2421" s="533"/>
    </row>
    <row r="2422" spans="12:55" x14ac:dyDescent="0.35">
      <c r="L2422" s="533"/>
      <c r="M2422" s="533"/>
      <c r="BC2422" s="533"/>
    </row>
    <row r="2423" spans="12:55" x14ac:dyDescent="0.35">
      <c r="L2423" s="533"/>
      <c r="M2423" s="533"/>
      <c r="BC2423" s="533"/>
    </row>
    <row r="2424" spans="12:55" x14ac:dyDescent="0.35">
      <c r="L2424" s="533"/>
      <c r="M2424" s="533"/>
      <c r="BC2424" s="533"/>
    </row>
    <row r="2425" spans="12:55" x14ac:dyDescent="0.35">
      <c r="L2425" s="533"/>
      <c r="M2425" s="533"/>
      <c r="BC2425" s="533"/>
    </row>
    <row r="2426" spans="12:55" x14ac:dyDescent="0.35">
      <c r="L2426" s="533"/>
      <c r="M2426" s="533"/>
      <c r="BC2426" s="533"/>
    </row>
    <row r="2427" spans="12:55" x14ac:dyDescent="0.35">
      <c r="L2427" s="533"/>
      <c r="M2427" s="533"/>
      <c r="BC2427" s="533"/>
    </row>
    <row r="2428" spans="12:55" x14ac:dyDescent="0.35">
      <c r="L2428" s="533"/>
      <c r="M2428" s="533"/>
      <c r="BC2428" s="533"/>
    </row>
    <row r="2429" spans="12:55" x14ac:dyDescent="0.35">
      <c r="L2429" s="533"/>
      <c r="M2429" s="533"/>
      <c r="BC2429" s="533"/>
    </row>
    <row r="2430" spans="12:55" x14ac:dyDescent="0.35">
      <c r="L2430" s="533"/>
      <c r="M2430" s="533"/>
      <c r="BC2430" s="533"/>
    </row>
    <row r="2431" spans="12:55" x14ac:dyDescent="0.35">
      <c r="L2431" s="533"/>
      <c r="M2431" s="533"/>
      <c r="BC2431" s="533"/>
    </row>
    <row r="2432" spans="12:55" x14ac:dyDescent="0.35">
      <c r="L2432" s="533"/>
      <c r="M2432" s="533"/>
      <c r="BC2432" s="533"/>
    </row>
    <row r="2433" spans="12:55" x14ac:dyDescent="0.35">
      <c r="L2433" s="533"/>
      <c r="M2433" s="533"/>
      <c r="BC2433" s="533"/>
    </row>
    <row r="2434" spans="12:55" x14ac:dyDescent="0.35">
      <c r="L2434" s="533"/>
      <c r="M2434" s="533"/>
      <c r="BC2434" s="533"/>
    </row>
    <row r="2435" spans="12:55" x14ac:dyDescent="0.35">
      <c r="L2435" s="533"/>
      <c r="M2435" s="533"/>
      <c r="BC2435" s="533"/>
    </row>
    <row r="2436" spans="12:55" x14ac:dyDescent="0.35">
      <c r="L2436" s="533"/>
      <c r="M2436" s="533"/>
      <c r="BC2436" s="533"/>
    </row>
    <row r="2437" spans="12:55" x14ac:dyDescent="0.35">
      <c r="L2437" s="533"/>
      <c r="M2437" s="533"/>
      <c r="BC2437" s="533"/>
    </row>
    <row r="2438" spans="12:55" x14ac:dyDescent="0.35">
      <c r="L2438" s="533"/>
      <c r="M2438" s="533"/>
      <c r="BC2438" s="533"/>
    </row>
    <row r="2439" spans="12:55" x14ac:dyDescent="0.35">
      <c r="L2439" s="533"/>
      <c r="M2439" s="533"/>
      <c r="BC2439" s="533"/>
    </row>
    <row r="2440" spans="12:55" x14ac:dyDescent="0.35">
      <c r="L2440" s="533"/>
      <c r="M2440" s="533"/>
      <c r="BC2440" s="533"/>
    </row>
    <row r="2441" spans="12:55" x14ac:dyDescent="0.35">
      <c r="L2441" s="533"/>
      <c r="M2441" s="533"/>
      <c r="BC2441" s="533"/>
    </row>
    <row r="2442" spans="12:55" x14ac:dyDescent="0.35">
      <c r="L2442" s="533"/>
      <c r="M2442" s="533"/>
      <c r="BC2442" s="533"/>
    </row>
    <row r="2443" spans="12:55" x14ac:dyDescent="0.35">
      <c r="L2443" s="533"/>
      <c r="M2443" s="533"/>
      <c r="BC2443" s="533"/>
    </row>
    <row r="2444" spans="12:55" x14ac:dyDescent="0.35">
      <c r="L2444" s="533"/>
      <c r="M2444" s="533"/>
      <c r="BC2444" s="533"/>
    </row>
    <row r="2445" spans="12:55" x14ac:dyDescent="0.35">
      <c r="L2445" s="533"/>
      <c r="M2445" s="533"/>
      <c r="BC2445" s="533"/>
    </row>
    <row r="2446" spans="12:55" x14ac:dyDescent="0.35">
      <c r="L2446" s="533"/>
      <c r="M2446" s="533"/>
      <c r="BC2446" s="533"/>
    </row>
    <row r="2447" spans="12:55" x14ac:dyDescent="0.35">
      <c r="L2447" s="533"/>
      <c r="M2447" s="533"/>
      <c r="BC2447" s="533"/>
    </row>
    <row r="2448" spans="12:55" x14ac:dyDescent="0.35">
      <c r="L2448" s="533"/>
      <c r="M2448" s="533"/>
      <c r="BC2448" s="533"/>
    </row>
    <row r="2449" spans="12:55" x14ac:dyDescent="0.35">
      <c r="L2449" s="533"/>
      <c r="M2449" s="533"/>
      <c r="BC2449" s="533"/>
    </row>
    <row r="2450" spans="12:55" x14ac:dyDescent="0.35">
      <c r="L2450" s="533"/>
      <c r="M2450" s="533"/>
      <c r="BC2450" s="533"/>
    </row>
    <row r="2451" spans="12:55" x14ac:dyDescent="0.35">
      <c r="L2451" s="533"/>
      <c r="M2451" s="533"/>
      <c r="BC2451" s="533"/>
    </row>
    <row r="2452" spans="12:55" x14ac:dyDescent="0.35">
      <c r="L2452" s="533"/>
      <c r="M2452" s="533"/>
      <c r="BC2452" s="533"/>
    </row>
    <row r="2453" spans="12:55" x14ac:dyDescent="0.35">
      <c r="L2453" s="533"/>
      <c r="M2453" s="533"/>
      <c r="BC2453" s="533"/>
    </row>
    <row r="2454" spans="12:55" x14ac:dyDescent="0.35">
      <c r="L2454" s="533"/>
      <c r="M2454" s="533"/>
      <c r="BC2454" s="533"/>
    </row>
    <row r="2455" spans="12:55" x14ac:dyDescent="0.35">
      <c r="L2455" s="533"/>
      <c r="M2455" s="533"/>
      <c r="BC2455" s="533"/>
    </row>
    <row r="2456" spans="12:55" x14ac:dyDescent="0.35">
      <c r="L2456" s="533"/>
      <c r="M2456" s="533"/>
      <c r="BC2456" s="533"/>
    </row>
    <row r="2457" spans="12:55" x14ac:dyDescent="0.35">
      <c r="L2457" s="533"/>
      <c r="M2457" s="533"/>
      <c r="BC2457" s="533"/>
    </row>
    <row r="2458" spans="12:55" x14ac:dyDescent="0.35">
      <c r="L2458" s="533"/>
      <c r="M2458" s="533"/>
      <c r="BC2458" s="533"/>
    </row>
    <row r="2459" spans="12:55" x14ac:dyDescent="0.35">
      <c r="L2459" s="533"/>
      <c r="M2459" s="533"/>
      <c r="BC2459" s="533"/>
    </row>
    <row r="2460" spans="12:55" x14ac:dyDescent="0.35">
      <c r="L2460" s="533"/>
      <c r="M2460" s="533"/>
      <c r="BC2460" s="533"/>
    </row>
    <row r="2461" spans="12:55" x14ac:dyDescent="0.35">
      <c r="L2461" s="533"/>
      <c r="M2461" s="533"/>
      <c r="BC2461" s="533"/>
    </row>
    <row r="2462" spans="12:55" x14ac:dyDescent="0.35">
      <c r="L2462" s="533"/>
      <c r="M2462" s="533"/>
      <c r="BC2462" s="533"/>
    </row>
    <row r="2463" spans="12:55" x14ac:dyDescent="0.35">
      <c r="L2463" s="533"/>
      <c r="M2463" s="533"/>
      <c r="BC2463" s="533"/>
    </row>
    <row r="2464" spans="12:55" x14ac:dyDescent="0.35">
      <c r="L2464" s="533"/>
      <c r="M2464" s="533"/>
      <c r="BC2464" s="533"/>
    </row>
    <row r="2465" spans="12:55" x14ac:dyDescent="0.35">
      <c r="L2465" s="533"/>
      <c r="M2465" s="533"/>
      <c r="BC2465" s="533"/>
    </row>
    <row r="2466" spans="12:55" x14ac:dyDescent="0.35">
      <c r="L2466" s="533"/>
      <c r="M2466" s="533"/>
      <c r="BC2466" s="533"/>
    </row>
    <row r="2467" spans="12:55" x14ac:dyDescent="0.35">
      <c r="L2467" s="533"/>
      <c r="M2467" s="533"/>
      <c r="BC2467" s="533"/>
    </row>
    <row r="2468" spans="12:55" x14ac:dyDescent="0.35">
      <c r="L2468" s="533"/>
      <c r="M2468" s="533"/>
      <c r="BC2468" s="533"/>
    </row>
    <row r="2469" spans="12:55" x14ac:dyDescent="0.35">
      <c r="L2469" s="533"/>
      <c r="M2469" s="533"/>
      <c r="BC2469" s="533"/>
    </row>
    <row r="2470" spans="12:55" x14ac:dyDescent="0.35">
      <c r="L2470" s="533"/>
      <c r="M2470" s="533"/>
      <c r="BC2470" s="533"/>
    </row>
    <row r="2471" spans="12:55" x14ac:dyDescent="0.35">
      <c r="L2471" s="533"/>
      <c r="M2471" s="533"/>
      <c r="BC2471" s="533"/>
    </row>
    <row r="2472" spans="12:55" x14ac:dyDescent="0.35">
      <c r="L2472" s="533"/>
      <c r="M2472" s="533"/>
      <c r="BC2472" s="533"/>
    </row>
    <row r="2473" spans="12:55" x14ac:dyDescent="0.35">
      <c r="L2473" s="533"/>
      <c r="M2473" s="533"/>
      <c r="BC2473" s="533"/>
    </row>
    <row r="2474" spans="12:55" x14ac:dyDescent="0.35">
      <c r="L2474" s="533"/>
      <c r="M2474" s="533"/>
      <c r="BC2474" s="533"/>
    </row>
    <row r="2475" spans="12:55" x14ac:dyDescent="0.35">
      <c r="L2475" s="533"/>
      <c r="M2475" s="533"/>
      <c r="BC2475" s="533"/>
    </row>
    <row r="2476" spans="12:55" x14ac:dyDescent="0.35">
      <c r="L2476" s="533"/>
      <c r="M2476" s="533"/>
      <c r="BC2476" s="533"/>
    </row>
    <row r="2477" spans="12:55" x14ac:dyDescent="0.35">
      <c r="L2477" s="533"/>
      <c r="M2477" s="533"/>
      <c r="BC2477" s="533"/>
    </row>
    <row r="2478" spans="12:55" x14ac:dyDescent="0.35">
      <c r="L2478" s="533"/>
      <c r="M2478" s="533"/>
      <c r="BC2478" s="533"/>
    </row>
    <row r="2479" spans="12:55" x14ac:dyDescent="0.35">
      <c r="L2479" s="533"/>
      <c r="M2479" s="533"/>
      <c r="BC2479" s="533"/>
    </row>
    <row r="2480" spans="12:55" x14ac:dyDescent="0.35">
      <c r="L2480" s="533"/>
      <c r="M2480" s="533"/>
      <c r="BC2480" s="533"/>
    </row>
    <row r="2481" spans="12:55" x14ac:dyDescent="0.35">
      <c r="L2481" s="533"/>
      <c r="M2481" s="533"/>
      <c r="BC2481" s="533"/>
    </row>
    <row r="2482" spans="12:55" x14ac:dyDescent="0.35">
      <c r="L2482" s="533"/>
      <c r="M2482" s="533"/>
      <c r="BC2482" s="533"/>
    </row>
    <row r="2483" spans="12:55" x14ac:dyDescent="0.35">
      <c r="L2483" s="533"/>
      <c r="M2483" s="533"/>
      <c r="BC2483" s="533"/>
    </row>
    <row r="2484" spans="12:55" x14ac:dyDescent="0.35">
      <c r="L2484" s="533"/>
      <c r="M2484" s="533"/>
      <c r="BC2484" s="533"/>
    </row>
    <row r="2485" spans="12:55" x14ac:dyDescent="0.35">
      <c r="L2485" s="533"/>
      <c r="M2485" s="533"/>
      <c r="BC2485" s="533"/>
    </row>
    <row r="2486" spans="12:55" x14ac:dyDescent="0.35">
      <c r="L2486" s="533"/>
      <c r="M2486" s="533"/>
      <c r="BC2486" s="533"/>
    </row>
    <row r="2487" spans="12:55" x14ac:dyDescent="0.35">
      <c r="L2487" s="533"/>
      <c r="M2487" s="533"/>
      <c r="BC2487" s="533"/>
    </row>
    <row r="2488" spans="12:55" x14ac:dyDescent="0.35">
      <c r="L2488" s="533"/>
      <c r="M2488" s="533"/>
      <c r="BC2488" s="533"/>
    </row>
    <row r="2489" spans="12:55" x14ac:dyDescent="0.35">
      <c r="L2489" s="533"/>
      <c r="M2489" s="533"/>
      <c r="BC2489" s="533"/>
    </row>
    <row r="2490" spans="12:55" x14ac:dyDescent="0.35">
      <c r="L2490" s="533"/>
      <c r="M2490" s="533"/>
      <c r="BC2490" s="533"/>
    </row>
    <row r="2491" spans="12:55" x14ac:dyDescent="0.35">
      <c r="L2491" s="533"/>
      <c r="M2491" s="533"/>
      <c r="BC2491" s="533"/>
    </row>
    <row r="2492" spans="12:55" x14ac:dyDescent="0.35">
      <c r="L2492" s="533"/>
      <c r="M2492" s="533"/>
      <c r="BC2492" s="533"/>
    </row>
    <row r="2493" spans="12:55" x14ac:dyDescent="0.35">
      <c r="L2493" s="533"/>
      <c r="M2493" s="533"/>
      <c r="BC2493" s="533"/>
    </row>
    <row r="2494" spans="12:55" x14ac:dyDescent="0.35">
      <c r="L2494" s="533"/>
      <c r="M2494" s="533"/>
      <c r="BC2494" s="533"/>
    </row>
    <row r="2495" spans="12:55" x14ac:dyDescent="0.35">
      <c r="L2495" s="533"/>
      <c r="M2495" s="533"/>
      <c r="BC2495" s="533"/>
    </row>
    <row r="2496" spans="12:55" x14ac:dyDescent="0.35">
      <c r="L2496" s="533"/>
      <c r="M2496" s="533"/>
      <c r="BC2496" s="533"/>
    </row>
    <row r="2497" spans="12:55" x14ac:dyDescent="0.35">
      <c r="L2497" s="533"/>
      <c r="M2497" s="533"/>
      <c r="BC2497" s="533"/>
    </row>
    <row r="2498" spans="12:55" x14ac:dyDescent="0.35">
      <c r="L2498" s="533"/>
      <c r="M2498" s="533"/>
      <c r="BC2498" s="533"/>
    </row>
    <row r="2499" spans="12:55" x14ac:dyDescent="0.35">
      <c r="L2499" s="533"/>
      <c r="M2499" s="533"/>
      <c r="BC2499" s="533"/>
    </row>
    <row r="2500" spans="12:55" x14ac:dyDescent="0.35">
      <c r="L2500" s="533"/>
      <c r="M2500" s="533"/>
      <c r="BC2500" s="533"/>
    </row>
    <row r="2501" spans="12:55" x14ac:dyDescent="0.35">
      <c r="L2501" s="533"/>
      <c r="M2501" s="533"/>
      <c r="BC2501" s="533"/>
    </row>
    <row r="2502" spans="12:55" x14ac:dyDescent="0.35">
      <c r="L2502" s="533"/>
      <c r="M2502" s="533"/>
      <c r="BC2502" s="533"/>
    </row>
    <row r="2503" spans="12:55" x14ac:dyDescent="0.35">
      <c r="L2503" s="533"/>
      <c r="M2503" s="533"/>
      <c r="BC2503" s="533"/>
    </row>
    <row r="2504" spans="12:55" x14ac:dyDescent="0.35">
      <c r="L2504" s="533"/>
      <c r="M2504" s="533"/>
      <c r="BC2504" s="533"/>
    </row>
    <row r="2505" spans="12:55" x14ac:dyDescent="0.35">
      <c r="L2505" s="533"/>
      <c r="M2505" s="533"/>
      <c r="BC2505" s="533"/>
    </row>
    <row r="2506" spans="12:55" x14ac:dyDescent="0.35">
      <c r="L2506" s="533"/>
      <c r="M2506" s="533"/>
      <c r="BC2506" s="533"/>
    </row>
    <row r="2507" spans="12:55" x14ac:dyDescent="0.35">
      <c r="L2507" s="533"/>
      <c r="M2507" s="533"/>
      <c r="BC2507" s="533"/>
    </row>
    <row r="2508" spans="12:55" x14ac:dyDescent="0.35">
      <c r="L2508" s="533"/>
      <c r="M2508" s="533"/>
      <c r="BC2508" s="533"/>
    </row>
    <row r="2509" spans="12:55" x14ac:dyDescent="0.35">
      <c r="L2509" s="533"/>
      <c r="M2509" s="533"/>
      <c r="BC2509" s="533"/>
    </row>
    <row r="2510" spans="12:55" x14ac:dyDescent="0.35">
      <c r="L2510" s="533"/>
      <c r="M2510" s="533"/>
      <c r="BC2510" s="533"/>
    </row>
    <row r="2511" spans="12:55" x14ac:dyDescent="0.35">
      <c r="L2511" s="533"/>
      <c r="M2511" s="533"/>
      <c r="BC2511" s="533"/>
    </row>
    <row r="2512" spans="12:55" x14ac:dyDescent="0.35">
      <c r="L2512" s="533"/>
      <c r="M2512" s="533"/>
      <c r="BC2512" s="533"/>
    </row>
    <row r="2513" spans="12:55" x14ac:dyDescent="0.35">
      <c r="L2513" s="533"/>
      <c r="M2513" s="533"/>
      <c r="BC2513" s="533"/>
    </row>
    <row r="2514" spans="12:55" x14ac:dyDescent="0.35">
      <c r="L2514" s="533"/>
      <c r="M2514" s="533"/>
      <c r="BC2514" s="533"/>
    </row>
    <row r="2515" spans="12:55" x14ac:dyDescent="0.35">
      <c r="L2515" s="533"/>
      <c r="M2515" s="533"/>
      <c r="BC2515" s="533"/>
    </row>
    <row r="2516" spans="12:55" x14ac:dyDescent="0.35">
      <c r="L2516" s="533"/>
      <c r="M2516" s="533"/>
      <c r="BC2516" s="533"/>
    </row>
    <row r="2517" spans="12:55" x14ac:dyDescent="0.35">
      <c r="L2517" s="533"/>
      <c r="M2517" s="533"/>
      <c r="BC2517" s="533"/>
    </row>
    <row r="2518" spans="12:55" x14ac:dyDescent="0.35">
      <c r="L2518" s="533"/>
      <c r="M2518" s="533"/>
      <c r="BC2518" s="533"/>
    </row>
    <row r="2519" spans="12:55" x14ac:dyDescent="0.35">
      <c r="L2519" s="533"/>
      <c r="M2519" s="533"/>
      <c r="BC2519" s="533"/>
    </row>
    <row r="2520" spans="12:55" x14ac:dyDescent="0.35">
      <c r="L2520" s="533"/>
      <c r="M2520" s="533"/>
      <c r="BC2520" s="533"/>
    </row>
    <row r="2521" spans="12:55" x14ac:dyDescent="0.35">
      <c r="L2521" s="533"/>
      <c r="M2521" s="533"/>
      <c r="BC2521" s="533"/>
    </row>
    <row r="2522" spans="12:55" x14ac:dyDescent="0.35">
      <c r="L2522" s="533"/>
      <c r="M2522" s="533"/>
      <c r="BC2522" s="533"/>
    </row>
    <row r="2523" spans="12:55" x14ac:dyDescent="0.35">
      <c r="L2523" s="533"/>
      <c r="M2523" s="533"/>
      <c r="BC2523" s="533"/>
    </row>
    <row r="2524" spans="12:55" x14ac:dyDescent="0.35">
      <c r="L2524" s="533"/>
      <c r="M2524" s="533"/>
      <c r="BC2524" s="533"/>
    </row>
    <row r="2525" spans="12:55" x14ac:dyDescent="0.35">
      <c r="L2525" s="533"/>
      <c r="M2525" s="533"/>
      <c r="BC2525" s="533"/>
    </row>
    <row r="2526" spans="12:55" x14ac:dyDescent="0.35">
      <c r="L2526" s="533"/>
      <c r="M2526" s="533"/>
      <c r="BC2526" s="533"/>
    </row>
    <row r="2527" spans="12:55" x14ac:dyDescent="0.35">
      <c r="L2527" s="533"/>
      <c r="M2527" s="533"/>
      <c r="BC2527" s="533"/>
    </row>
    <row r="2528" spans="12:55" x14ac:dyDescent="0.35">
      <c r="L2528" s="533"/>
      <c r="M2528" s="533"/>
      <c r="BC2528" s="533"/>
    </row>
    <row r="2529" spans="12:55" x14ac:dyDescent="0.35">
      <c r="L2529" s="533"/>
      <c r="M2529" s="533"/>
      <c r="BC2529" s="533"/>
    </row>
    <row r="2530" spans="12:55" x14ac:dyDescent="0.35">
      <c r="L2530" s="533"/>
      <c r="M2530" s="533"/>
      <c r="BC2530" s="533"/>
    </row>
    <row r="2531" spans="12:55" x14ac:dyDescent="0.35">
      <c r="L2531" s="533"/>
      <c r="M2531" s="533"/>
      <c r="BC2531" s="533"/>
    </row>
    <row r="2532" spans="12:55" x14ac:dyDescent="0.35">
      <c r="L2532" s="533"/>
      <c r="M2532" s="533"/>
      <c r="BC2532" s="533"/>
    </row>
    <row r="2533" spans="12:55" x14ac:dyDescent="0.35">
      <c r="L2533" s="533"/>
      <c r="M2533" s="533"/>
      <c r="BC2533" s="533"/>
    </row>
    <row r="2534" spans="12:55" x14ac:dyDescent="0.35">
      <c r="L2534" s="533"/>
      <c r="M2534" s="533"/>
      <c r="BC2534" s="533"/>
    </row>
    <row r="2535" spans="12:55" x14ac:dyDescent="0.35">
      <c r="L2535" s="533"/>
      <c r="M2535" s="533"/>
      <c r="BC2535" s="533"/>
    </row>
    <row r="2536" spans="12:55" x14ac:dyDescent="0.35">
      <c r="L2536" s="533"/>
      <c r="M2536" s="533"/>
      <c r="BC2536" s="533"/>
    </row>
    <row r="2537" spans="12:55" x14ac:dyDescent="0.35">
      <c r="L2537" s="533"/>
      <c r="M2537" s="533"/>
      <c r="BC2537" s="533"/>
    </row>
    <row r="2538" spans="12:55" x14ac:dyDescent="0.35">
      <c r="L2538" s="533"/>
      <c r="M2538" s="533"/>
      <c r="BC2538" s="533"/>
    </row>
    <row r="2539" spans="12:55" x14ac:dyDescent="0.35">
      <c r="L2539" s="533"/>
      <c r="M2539" s="533"/>
      <c r="BC2539" s="533"/>
    </row>
    <row r="2540" spans="12:55" x14ac:dyDescent="0.35">
      <c r="L2540" s="533"/>
      <c r="M2540" s="533"/>
      <c r="BC2540" s="533"/>
    </row>
    <row r="2541" spans="12:55" x14ac:dyDescent="0.35">
      <c r="L2541" s="533"/>
      <c r="M2541" s="533"/>
      <c r="BC2541" s="533"/>
    </row>
    <row r="2542" spans="12:55" x14ac:dyDescent="0.35">
      <c r="L2542" s="533"/>
      <c r="M2542" s="533"/>
      <c r="BC2542" s="533"/>
    </row>
    <row r="2543" spans="12:55" x14ac:dyDescent="0.35">
      <c r="L2543" s="533"/>
      <c r="M2543" s="533"/>
      <c r="BC2543" s="533"/>
    </row>
    <row r="2544" spans="12:55" x14ac:dyDescent="0.35">
      <c r="L2544" s="533"/>
      <c r="M2544" s="533"/>
      <c r="BC2544" s="533"/>
    </row>
    <row r="2545" spans="12:55" x14ac:dyDescent="0.35">
      <c r="L2545" s="533"/>
      <c r="M2545" s="533"/>
      <c r="BC2545" s="533"/>
    </row>
    <row r="2546" spans="12:55" x14ac:dyDescent="0.35">
      <c r="L2546" s="533"/>
      <c r="M2546" s="533"/>
      <c r="BC2546" s="533"/>
    </row>
    <row r="2547" spans="12:55" x14ac:dyDescent="0.35">
      <c r="L2547" s="533"/>
      <c r="M2547" s="533"/>
      <c r="BC2547" s="533"/>
    </row>
    <row r="2548" spans="12:55" x14ac:dyDescent="0.35">
      <c r="L2548" s="533"/>
      <c r="M2548" s="533"/>
      <c r="BC2548" s="533"/>
    </row>
    <row r="2549" spans="12:55" x14ac:dyDescent="0.35">
      <c r="L2549" s="533"/>
      <c r="M2549" s="533"/>
      <c r="BC2549" s="533"/>
    </row>
    <row r="2550" spans="12:55" x14ac:dyDescent="0.35">
      <c r="L2550" s="533"/>
      <c r="M2550" s="533"/>
      <c r="BC2550" s="533"/>
    </row>
    <row r="2551" spans="12:55" x14ac:dyDescent="0.35">
      <c r="L2551" s="533"/>
      <c r="M2551" s="533"/>
      <c r="BC2551" s="533"/>
    </row>
    <row r="2552" spans="12:55" x14ac:dyDescent="0.35">
      <c r="L2552" s="533"/>
      <c r="M2552" s="533"/>
      <c r="BC2552" s="533"/>
    </row>
    <row r="2553" spans="12:55" x14ac:dyDescent="0.35">
      <c r="L2553" s="533"/>
      <c r="M2553" s="533"/>
      <c r="BC2553" s="533"/>
    </row>
    <row r="2554" spans="12:55" x14ac:dyDescent="0.35">
      <c r="L2554" s="533"/>
      <c r="M2554" s="533"/>
      <c r="BC2554" s="533"/>
    </row>
    <row r="2555" spans="12:55" x14ac:dyDescent="0.35">
      <c r="L2555" s="533"/>
      <c r="M2555" s="533"/>
      <c r="BC2555" s="533"/>
    </row>
    <row r="2556" spans="12:55" x14ac:dyDescent="0.35">
      <c r="L2556" s="533"/>
      <c r="M2556" s="533"/>
      <c r="BC2556" s="533"/>
    </row>
    <row r="2557" spans="12:55" x14ac:dyDescent="0.35">
      <c r="L2557" s="533"/>
      <c r="M2557" s="533"/>
      <c r="BC2557" s="533"/>
    </row>
    <row r="2558" spans="12:55" x14ac:dyDescent="0.35">
      <c r="L2558" s="533"/>
      <c r="M2558" s="533"/>
      <c r="BC2558" s="533"/>
    </row>
    <row r="2559" spans="12:55" x14ac:dyDescent="0.35">
      <c r="L2559" s="533"/>
      <c r="M2559" s="533"/>
      <c r="BC2559" s="533"/>
    </row>
    <row r="2560" spans="12:55" x14ac:dyDescent="0.35">
      <c r="L2560" s="533"/>
      <c r="M2560" s="533"/>
      <c r="BC2560" s="533"/>
    </row>
    <row r="2561" spans="12:55" x14ac:dyDescent="0.35">
      <c r="L2561" s="533"/>
      <c r="M2561" s="533"/>
      <c r="BC2561" s="533"/>
    </row>
    <row r="2562" spans="12:55" x14ac:dyDescent="0.35">
      <c r="L2562" s="533"/>
      <c r="M2562" s="533"/>
      <c r="BC2562" s="533"/>
    </row>
    <row r="2563" spans="12:55" x14ac:dyDescent="0.35">
      <c r="L2563" s="533"/>
      <c r="M2563" s="533"/>
      <c r="BC2563" s="533"/>
    </row>
    <row r="2564" spans="12:55" x14ac:dyDescent="0.35">
      <c r="L2564" s="533"/>
      <c r="M2564" s="533"/>
      <c r="BC2564" s="533"/>
    </row>
    <row r="2565" spans="12:55" x14ac:dyDescent="0.35">
      <c r="L2565" s="533"/>
      <c r="M2565" s="533"/>
      <c r="BC2565" s="533"/>
    </row>
    <row r="2566" spans="12:55" x14ac:dyDescent="0.35">
      <c r="L2566" s="533"/>
      <c r="M2566" s="533"/>
      <c r="BC2566" s="533"/>
    </row>
    <row r="2567" spans="12:55" x14ac:dyDescent="0.35">
      <c r="L2567" s="533"/>
      <c r="M2567" s="533"/>
      <c r="BC2567" s="533"/>
    </row>
    <row r="2568" spans="12:55" x14ac:dyDescent="0.35">
      <c r="L2568" s="533"/>
      <c r="M2568" s="533"/>
      <c r="BC2568" s="533"/>
    </row>
    <row r="2569" spans="12:55" x14ac:dyDescent="0.35">
      <c r="L2569" s="533"/>
      <c r="M2569" s="533"/>
      <c r="BC2569" s="533"/>
    </row>
    <row r="2570" spans="12:55" x14ac:dyDescent="0.35">
      <c r="L2570" s="533"/>
      <c r="M2570" s="533"/>
      <c r="BC2570" s="533"/>
    </row>
    <row r="2571" spans="12:55" x14ac:dyDescent="0.35">
      <c r="L2571" s="533"/>
      <c r="M2571" s="533"/>
      <c r="BC2571" s="533"/>
    </row>
    <row r="2572" spans="12:55" x14ac:dyDescent="0.35">
      <c r="L2572" s="533"/>
      <c r="M2572" s="533"/>
      <c r="BC2572" s="533"/>
    </row>
    <row r="2573" spans="12:55" x14ac:dyDescent="0.35">
      <c r="L2573" s="533"/>
      <c r="M2573" s="533"/>
      <c r="BC2573" s="533"/>
    </row>
    <row r="2574" spans="12:55" x14ac:dyDescent="0.35">
      <c r="L2574" s="533"/>
      <c r="M2574" s="533"/>
      <c r="BC2574" s="533"/>
    </row>
    <row r="2575" spans="12:55" x14ac:dyDescent="0.35">
      <c r="L2575" s="533"/>
      <c r="M2575" s="533"/>
      <c r="BC2575" s="533"/>
    </row>
    <row r="2576" spans="12:55" x14ac:dyDescent="0.35">
      <c r="L2576" s="533"/>
      <c r="M2576" s="533"/>
      <c r="BC2576" s="533"/>
    </row>
    <row r="2577" spans="12:55" x14ac:dyDescent="0.35">
      <c r="L2577" s="533"/>
      <c r="M2577" s="533"/>
      <c r="BC2577" s="533"/>
    </row>
    <row r="2578" spans="12:55" x14ac:dyDescent="0.35">
      <c r="L2578" s="533"/>
      <c r="M2578" s="533"/>
      <c r="BC2578" s="533"/>
    </row>
    <row r="2579" spans="12:55" x14ac:dyDescent="0.35">
      <c r="L2579" s="533"/>
      <c r="M2579" s="533"/>
      <c r="BC2579" s="533"/>
    </row>
    <row r="2580" spans="12:55" x14ac:dyDescent="0.35">
      <c r="L2580" s="533"/>
      <c r="M2580" s="533"/>
      <c r="BC2580" s="533"/>
    </row>
    <row r="2581" spans="12:55" x14ac:dyDescent="0.35">
      <c r="L2581" s="533"/>
      <c r="M2581" s="533"/>
      <c r="BC2581" s="533"/>
    </row>
    <row r="2582" spans="12:55" x14ac:dyDescent="0.35">
      <c r="L2582" s="533"/>
      <c r="M2582" s="533"/>
      <c r="BC2582" s="533"/>
    </row>
    <row r="2583" spans="12:55" x14ac:dyDescent="0.35">
      <c r="L2583" s="533"/>
      <c r="M2583" s="533"/>
      <c r="BC2583" s="533"/>
    </row>
    <row r="2584" spans="12:55" x14ac:dyDescent="0.35">
      <c r="L2584" s="533"/>
      <c r="M2584" s="533"/>
      <c r="BC2584" s="533"/>
    </row>
    <row r="2585" spans="12:55" x14ac:dyDescent="0.35">
      <c r="L2585" s="533"/>
      <c r="M2585" s="533"/>
      <c r="BC2585" s="533"/>
    </row>
    <row r="2586" spans="12:55" x14ac:dyDescent="0.35">
      <c r="L2586" s="533"/>
      <c r="M2586" s="533"/>
      <c r="BC2586" s="533"/>
    </row>
    <row r="2587" spans="12:55" x14ac:dyDescent="0.35">
      <c r="L2587" s="533"/>
      <c r="M2587" s="533"/>
      <c r="BC2587" s="533"/>
    </row>
    <row r="2588" spans="12:55" x14ac:dyDescent="0.35">
      <c r="L2588" s="533"/>
      <c r="M2588" s="533"/>
      <c r="BC2588" s="533"/>
    </row>
    <row r="2589" spans="12:55" x14ac:dyDescent="0.35">
      <c r="L2589" s="533"/>
      <c r="M2589" s="533"/>
      <c r="BC2589" s="533"/>
    </row>
    <row r="2590" spans="12:55" x14ac:dyDescent="0.35">
      <c r="L2590" s="533"/>
      <c r="M2590" s="533"/>
      <c r="BC2590" s="533"/>
    </row>
    <row r="2591" spans="12:55" x14ac:dyDescent="0.35">
      <c r="L2591" s="533"/>
      <c r="M2591" s="533"/>
      <c r="BC2591" s="533"/>
    </row>
    <row r="2592" spans="12:55" x14ac:dyDescent="0.35">
      <c r="L2592" s="533"/>
      <c r="M2592" s="533"/>
      <c r="BC2592" s="533"/>
    </row>
    <row r="2593" spans="12:55" x14ac:dyDescent="0.35">
      <c r="L2593" s="533"/>
      <c r="M2593" s="533"/>
      <c r="BC2593" s="533"/>
    </row>
    <row r="2594" spans="12:55" x14ac:dyDescent="0.35">
      <c r="L2594" s="533"/>
      <c r="M2594" s="533"/>
      <c r="BC2594" s="533"/>
    </row>
    <row r="2595" spans="12:55" x14ac:dyDescent="0.35">
      <c r="L2595" s="533"/>
      <c r="M2595" s="533"/>
      <c r="BC2595" s="533"/>
    </row>
    <row r="2596" spans="12:55" x14ac:dyDescent="0.35">
      <c r="L2596" s="533"/>
      <c r="M2596" s="533"/>
      <c r="BC2596" s="533"/>
    </row>
    <row r="2597" spans="12:55" x14ac:dyDescent="0.35">
      <c r="L2597" s="533"/>
      <c r="M2597" s="533"/>
      <c r="BC2597" s="533"/>
    </row>
    <row r="2598" spans="12:55" x14ac:dyDescent="0.35">
      <c r="L2598" s="533"/>
      <c r="M2598" s="533"/>
      <c r="BC2598" s="533"/>
    </row>
    <row r="2599" spans="12:55" x14ac:dyDescent="0.35">
      <c r="L2599" s="533"/>
      <c r="M2599" s="533"/>
      <c r="BC2599" s="533"/>
    </row>
    <row r="2600" spans="12:55" x14ac:dyDescent="0.35">
      <c r="L2600" s="533"/>
      <c r="M2600" s="533"/>
      <c r="BC2600" s="533"/>
    </row>
    <row r="2601" spans="12:55" x14ac:dyDescent="0.35">
      <c r="L2601" s="533"/>
      <c r="M2601" s="533"/>
      <c r="BC2601" s="533"/>
    </row>
    <row r="2602" spans="12:55" x14ac:dyDescent="0.35">
      <c r="L2602" s="533"/>
      <c r="M2602" s="533"/>
      <c r="BC2602" s="533"/>
    </row>
    <row r="2603" spans="12:55" x14ac:dyDescent="0.35">
      <c r="L2603" s="533"/>
      <c r="M2603" s="533"/>
      <c r="BC2603" s="533"/>
    </row>
    <row r="2604" spans="12:55" x14ac:dyDescent="0.35">
      <c r="L2604" s="533"/>
      <c r="M2604" s="533"/>
      <c r="BC2604" s="533"/>
    </row>
    <row r="2605" spans="12:55" x14ac:dyDescent="0.35">
      <c r="L2605" s="533"/>
      <c r="M2605" s="533"/>
      <c r="BC2605" s="533"/>
    </row>
    <row r="2606" spans="12:55" x14ac:dyDescent="0.35">
      <c r="L2606" s="533"/>
      <c r="M2606" s="533"/>
      <c r="BC2606" s="533"/>
    </row>
    <row r="2607" spans="12:55" x14ac:dyDescent="0.35">
      <c r="L2607" s="533"/>
      <c r="M2607" s="533"/>
      <c r="BC2607" s="533"/>
    </row>
    <row r="2608" spans="12:55" x14ac:dyDescent="0.35">
      <c r="L2608" s="533"/>
      <c r="M2608" s="533"/>
      <c r="BC2608" s="533"/>
    </row>
    <row r="2609" spans="12:55" x14ac:dyDescent="0.35">
      <c r="L2609" s="533"/>
      <c r="M2609" s="533"/>
      <c r="BC2609" s="533"/>
    </row>
    <row r="2610" spans="12:55" x14ac:dyDescent="0.35">
      <c r="L2610" s="533"/>
      <c r="M2610" s="533"/>
      <c r="BC2610" s="533"/>
    </row>
    <row r="2611" spans="12:55" x14ac:dyDescent="0.35">
      <c r="L2611" s="533"/>
      <c r="M2611" s="533"/>
      <c r="BC2611" s="533"/>
    </row>
    <row r="2612" spans="12:55" x14ac:dyDescent="0.35">
      <c r="L2612" s="533"/>
      <c r="M2612" s="533"/>
      <c r="BC2612" s="533"/>
    </row>
    <row r="2613" spans="12:55" x14ac:dyDescent="0.35">
      <c r="L2613" s="533"/>
      <c r="M2613" s="533"/>
      <c r="BC2613" s="533"/>
    </row>
    <row r="2614" spans="12:55" x14ac:dyDescent="0.35">
      <c r="L2614" s="533"/>
      <c r="M2614" s="533"/>
      <c r="BC2614" s="533"/>
    </row>
    <row r="2615" spans="12:55" x14ac:dyDescent="0.35">
      <c r="L2615" s="533"/>
      <c r="M2615" s="533"/>
      <c r="BC2615" s="533"/>
    </row>
    <row r="2616" spans="12:55" x14ac:dyDescent="0.35">
      <c r="L2616" s="533"/>
      <c r="M2616" s="533"/>
      <c r="BC2616" s="533"/>
    </row>
    <row r="2617" spans="12:55" x14ac:dyDescent="0.35">
      <c r="L2617" s="533"/>
      <c r="M2617" s="533"/>
      <c r="BC2617" s="533"/>
    </row>
    <row r="2618" spans="12:55" x14ac:dyDescent="0.35">
      <c r="L2618" s="533"/>
      <c r="M2618" s="533"/>
      <c r="BC2618" s="533"/>
    </row>
    <row r="2619" spans="12:55" x14ac:dyDescent="0.35">
      <c r="L2619" s="533"/>
      <c r="M2619" s="533"/>
      <c r="BC2619" s="533"/>
    </row>
    <row r="2620" spans="12:55" x14ac:dyDescent="0.35">
      <c r="L2620" s="533"/>
      <c r="M2620" s="533"/>
      <c r="BC2620" s="533"/>
    </row>
    <row r="2621" spans="12:55" x14ac:dyDescent="0.35">
      <c r="L2621" s="533"/>
      <c r="M2621" s="533"/>
      <c r="BC2621" s="533"/>
    </row>
    <row r="2622" spans="12:55" x14ac:dyDescent="0.35">
      <c r="L2622" s="533"/>
      <c r="M2622" s="533"/>
      <c r="BC2622" s="533"/>
    </row>
    <row r="2623" spans="12:55" x14ac:dyDescent="0.35">
      <c r="L2623" s="533"/>
      <c r="M2623" s="533"/>
      <c r="BC2623" s="533"/>
    </row>
    <row r="2624" spans="12:55" x14ac:dyDescent="0.35">
      <c r="L2624" s="533"/>
      <c r="M2624" s="533"/>
      <c r="BC2624" s="533"/>
    </row>
    <row r="2625" spans="12:55" x14ac:dyDescent="0.35">
      <c r="L2625" s="533"/>
      <c r="M2625" s="533"/>
      <c r="BC2625" s="533"/>
    </row>
    <row r="2626" spans="12:55" x14ac:dyDescent="0.35">
      <c r="L2626" s="533"/>
      <c r="M2626" s="533"/>
      <c r="BC2626" s="533"/>
    </row>
    <row r="2627" spans="12:55" x14ac:dyDescent="0.35">
      <c r="L2627" s="533"/>
      <c r="M2627" s="533"/>
      <c r="BC2627" s="533"/>
    </row>
    <row r="2628" spans="12:55" x14ac:dyDescent="0.35">
      <c r="L2628" s="533"/>
      <c r="M2628" s="533"/>
      <c r="BC2628" s="533"/>
    </row>
    <row r="2629" spans="12:55" x14ac:dyDescent="0.35">
      <c r="L2629" s="533"/>
      <c r="M2629" s="533"/>
      <c r="BC2629" s="533"/>
    </row>
    <row r="2630" spans="12:55" x14ac:dyDescent="0.35">
      <c r="L2630" s="533"/>
      <c r="M2630" s="533"/>
      <c r="BC2630" s="533"/>
    </row>
    <row r="2631" spans="12:55" x14ac:dyDescent="0.35">
      <c r="L2631" s="533"/>
      <c r="M2631" s="533"/>
      <c r="BC2631" s="533"/>
    </row>
    <row r="2632" spans="12:55" x14ac:dyDescent="0.35">
      <c r="L2632" s="533"/>
      <c r="M2632" s="533"/>
      <c r="BC2632" s="533"/>
    </row>
    <row r="2633" spans="12:55" x14ac:dyDescent="0.35">
      <c r="L2633" s="533"/>
      <c r="M2633" s="533"/>
      <c r="BC2633" s="533"/>
    </row>
    <row r="2634" spans="12:55" x14ac:dyDescent="0.35">
      <c r="L2634" s="533"/>
      <c r="M2634" s="533"/>
      <c r="BC2634" s="533"/>
    </row>
    <row r="2635" spans="12:55" x14ac:dyDescent="0.35">
      <c r="L2635" s="533"/>
      <c r="M2635" s="533"/>
      <c r="BC2635" s="533"/>
    </row>
    <row r="2636" spans="12:55" x14ac:dyDescent="0.35">
      <c r="L2636" s="533"/>
      <c r="M2636" s="533"/>
      <c r="BC2636" s="533"/>
    </row>
    <row r="2637" spans="12:55" x14ac:dyDescent="0.35">
      <c r="L2637" s="533"/>
      <c r="M2637" s="533"/>
      <c r="BC2637" s="533"/>
    </row>
    <row r="2638" spans="12:55" x14ac:dyDescent="0.35">
      <c r="L2638" s="533"/>
      <c r="M2638" s="533"/>
      <c r="BC2638" s="533"/>
    </row>
    <row r="2639" spans="12:55" x14ac:dyDescent="0.35">
      <c r="L2639" s="533"/>
      <c r="M2639" s="533"/>
      <c r="BC2639" s="533"/>
    </row>
    <row r="2640" spans="12:55" x14ac:dyDescent="0.35">
      <c r="L2640" s="533"/>
      <c r="M2640" s="533"/>
      <c r="BC2640" s="533"/>
    </row>
    <row r="2641" spans="12:55" x14ac:dyDescent="0.35">
      <c r="L2641" s="533"/>
      <c r="M2641" s="533"/>
      <c r="BC2641" s="533"/>
    </row>
    <row r="2642" spans="12:55" x14ac:dyDescent="0.35">
      <c r="L2642" s="533"/>
      <c r="M2642" s="533"/>
      <c r="BC2642" s="533"/>
    </row>
    <row r="2643" spans="12:55" x14ac:dyDescent="0.35">
      <c r="L2643" s="533"/>
      <c r="M2643" s="533"/>
      <c r="BC2643" s="533"/>
    </row>
    <row r="2644" spans="12:55" x14ac:dyDescent="0.35">
      <c r="L2644" s="533"/>
      <c r="M2644" s="533"/>
      <c r="BC2644" s="533"/>
    </row>
    <row r="2645" spans="12:55" x14ac:dyDescent="0.35">
      <c r="L2645" s="533"/>
      <c r="M2645" s="533"/>
      <c r="BC2645" s="533"/>
    </row>
    <row r="2646" spans="12:55" x14ac:dyDescent="0.35">
      <c r="L2646" s="533"/>
      <c r="M2646" s="533"/>
      <c r="BC2646" s="533"/>
    </row>
    <row r="2647" spans="12:55" x14ac:dyDescent="0.35">
      <c r="L2647" s="533"/>
      <c r="M2647" s="533"/>
      <c r="BC2647" s="533"/>
    </row>
    <row r="2648" spans="12:55" x14ac:dyDescent="0.35">
      <c r="L2648" s="533"/>
      <c r="M2648" s="533"/>
      <c r="BC2648" s="533"/>
    </row>
    <row r="2649" spans="12:55" x14ac:dyDescent="0.35">
      <c r="L2649" s="533"/>
      <c r="M2649" s="533"/>
      <c r="BC2649" s="533"/>
    </row>
    <row r="2650" spans="12:55" x14ac:dyDescent="0.35">
      <c r="L2650" s="533"/>
      <c r="M2650" s="533"/>
      <c r="BC2650" s="533"/>
    </row>
    <row r="2651" spans="12:55" x14ac:dyDescent="0.35">
      <c r="L2651" s="533"/>
      <c r="M2651" s="533"/>
      <c r="BC2651" s="533"/>
    </row>
    <row r="2652" spans="12:55" x14ac:dyDescent="0.35">
      <c r="L2652" s="533"/>
      <c r="M2652" s="533"/>
      <c r="BC2652" s="533"/>
    </row>
    <row r="2653" spans="12:55" x14ac:dyDescent="0.35">
      <c r="L2653" s="533"/>
      <c r="M2653" s="533"/>
      <c r="BC2653" s="533"/>
    </row>
    <row r="2654" spans="12:55" x14ac:dyDescent="0.35">
      <c r="L2654" s="533"/>
      <c r="M2654" s="533"/>
      <c r="BC2654" s="533"/>
    </row>
    <row r="2655" spans="12:55" x14ac:dyDescent="0.35">
      <c r="L2655" s="533"/>
      <c r="M2655" s="533"/>
      <c r="BC2655" s="533"/>
    </row>
    <row r="2656" spans="12:55" x14ac:dyDescent="0.35">
      <c r="L2656" s="533"/>
      <c r="M2656" s="533"/>
      <c r="BC2656" s="533"/>
    </row>
    <row r="2657" spans="12:55" x14ac:dyDescent="0.35">
      <c r="L2657" s="533"/>
      <c r="M2657" s="533"/>
      <c r="BC2657" s="533"/>
    </row>
    <row r="2658" spans="12:55" x14ac:dyDescent="0.35">
      <c r="L2658" s="533"/>
      <c r="M2658" s="533"/>
      <c r="BC2658" s="533"/>
    </row>
    <row r="2659" spans="12:55" x14ac:dyDescent="0.35">
      <c r="L2659" s="533"/>
      <c r="M2659" s="533"/>
      <c r="BC2659" s="533"/>
    </row>
    <row r="2660" spans="12:55" x14ac:dyDescent="0.35">
      <c r="L2660" s="533"/>
      <c r="M2660" s="533"/>
      <c r="BC2660" s="533"/>
    </row>
    <row r="2661" spans="12:55" x14ac:dyDescent="0.35">
      <c r="L2661" s="533"/>
      <c r="M2661" s="533"/>
      <c r="BC2661" s="533"/>
    </row>
    <row r="2662" spans="12:55" x14ac:dyDescent="0.35">
      <c r="L2662" s="533"/>
      <c r="M2662" s="533"/>
      <c r="BC2662" s="533"/>
    </row>
    <row r="2663" spans="12:55" x14ac:dyDescent="0.35">
      <c r="L2663" s="533"/>
      <c r="M2663" s="533"/>
      <c r="BC2663" s="533"/>
    </row>
    <row r="2664" spans="12:55" x14ac:dyDescent="0.35">
      <c r="L2664" s="533"/>
      <c r="M2664" s="533"/>
      <c r="BC2664" s="533"/>
    </row>
    <row r="2665" spans="12:55" x14ac:dyDescent="0.35">
      <c r="L2665" s="533"/>
      <c r="M2665" s="533"/>
      <c r="BC2665" s="533"/>
    </row>
    <row r="2666" spans="12:55" x14ac:dyDescent="0.35">
      <c r="L2666" s="533"/>
      <c r="M2666" s="533"/>
      <c r="BC2666" s="533"/>
    </row>
    <row r="2667" spans="12:55" x14ac:dyDescent="0.35">
      <c r="L2667" s="533"/>
      <c r="M2667" s="533"/>
      <c r="BC2667" s="533"/>
    </row>
    <row r="2668" spans="12:55" x14ac:dyDescent="0.35">
      <c r="L2668" s="533"/>
      <c r="M2668" s="533"/>
      <c r="BC2668" s="533"/>
    </row>
    <row r="2669" spans="12:55" x14ac:dyDescent="0.35">
      <c r="L2669" s="533"/>
      <c r="M2669" s="533"/>
      <c r="BC2669" s="533"/>
    </row>
    <row r="2670" spans="12:55" x14ac:dyDescent="0.35">
      <c r="L2670" s="533"/>
      <c r="M2670" s="533"/>
      <c r="BC2670" s="533"/>
    </row>
    <row r="2671" spans="12:55" x14ac:dyDescent="0.35">
      <c r="L2671" s="533"/>
      <c r="M2671" s="533"/>
      <c r="BC2671" s="533"/>
    </row>
    <row r="2672" spans="12:55" x14ac:dyDescent="0.35">
      <c r="L2672" s="533"/>
      <c r="M2672" s="533"/>
      <c r="BC2672" s="533"/>
    </row>
    <row r="2673" spans="12:55" x14ac:dyDescent="0.35">
      <c r="L2673" s="533"/>
      <c r="M2673" s="533"/>
      <c r="BC2673" s="533"/>
    </row>
    <row r="2674" spans="12:55" x14ac:dyDescent="0.35">
      <c r="L2674" s="533"/>
      <c r="M2674" s="533"/>
      <c r="BC2674" s="533"/>
    </row>
    <row r="2675" spans="12:55" x14ac:dyDescent="0.35">
      <c r="L2675" s="533"/>
      <c r="M2675" s="533"/>
      <c r="BC2675" s="533"/>
    </row>
    <row r="2676" spans="12:55" x14ac:dyDescent="0.35">
      <c r="L2676" s="533"/>
      <c r="M2676" s="533"/>
      <c r="BC2676" s="533"/>
    </row>
    <row r="2677" spans="12:55" x14ac:dyDescent="0.35">
      <c r="L2677" s="533"/>
      <c r="M2677" s="533"/>
      <c r="BC2677" s="533"/>
    </row>
    <row r="2678" spans="12:55" x14ac:dyDescent="0.35">
      <c r="L2678" s="533"/>
      <c r="M2678" s="533"/>
      <c r="BC2678" s="533"/>
    </row>
    <row r="2679" spans="12:55" x14ac:dyDescent="0.35">
      <c r="L2679" s="533"/>
      <c r="M2679" s="533"/>
      <c r="BC2679" s="533"/>
    </row>
    <row r="2680" spans="12:55" x14ac:dyDescent="0.35">
      <c r="L2680" s="533"/>
      <c r="M2680" s="533"/>
      <c r="BC2680" s="533"/>
    </row>
    <row r="2681" spans="12:55" x14ac:dyDescent="0.35">
      <c r="L2681" s="533"/>
      <c r="M2681" s="533"/>
      <c r="BC2681" s="533"/>
    </row>
    <row r="2682" spans="12:55" x14ac:dyDescent="0.35">
      <c r="L2682" s="533"/>
      <c r="M2682" s="533"/>
      <c r="BC2682" s="533"/>
    </row>
    <row r="2683" spans="12:55" x14ac:dyDescent="0.35">
      <c r="L2683" s="533"/>
      <c r="M2683" s="533"/>
      <c r="BC2683" s="533"/>
    </row>
    <row r="2684" spans="12:55" x14ac:dyDescent="0.35">
      <c r="L2684" s="533"/>
      <c r="M2684" s="533"/>
      <c r="BC2684" s="533"/>
    </row>
    <row r="2685" spans="12:55" x14ac:dyDescent="0.35">
      <c r="L2685" s="533"/>
      <c r="M2685" s="533"/>
      <c r="BC2685" s="533"/>
    </row>
    <row r="2686" spans="12:55" x14ac:dyDescent="0.35">
      <c r="L2686" s="533"/>
      <c r="M2686" s="533"/>
      <c r="BC2686" s="533"/>
    </row>
    <row r="2687" spans="12:55" x14ac:dyDescent="0.35">
      <c r="L2687" s="533"/>
      <c r="M2687" s="533"/>
      <c r="BC2687" s="533"/>
    </row>
    <row r="2688" spans="12:55" x14ac:dyDescent="0.35">
      <c r="L2688" s="533"/>
      <c r="M2688" s="533"/>
      <c r="BC2688" s="533"/>
    </row>
    <row r="2689" spans="12:55" x14ac:dyDescent="0.35">
      <c r="L2689" s="533"/>
      <c r="M2689" s="533"/>
      <c r="BC2689" s="533"/>
    </row>
    <row r="2690" spans="12:55" x14ac:dyDescent="0.35">
      <c r="L2690" s="533"/>
      <c r="M2690" s="533"/>
      <c r="BC2690" s="533"/>
    </row>
    <row r="2691" spans="12:55" x14ac:dyDescent="0.35">
      <c r="L2691" s="533"/>
      <c r="M2691" s="533"/>
      <c r="BC2691" s="533"/>
    </row>
    <row r="2692" spans="12:55" x14ac:dyDescent="0.35">
      <c r="L2692" s="533"/>
      <c r="M2692" s="533"/>
      <c r="BC2692" s="533"/>
    </row>
    <row r="2693" spans="12:55" x14ac:dyDescent="0.35">
      <c r="L2693" s="533"/>
      <c r="M2693" s="533"/>
      <c r="BC2693" s="533"/>
    </row>
    <row r="2694" spans="12:55" x14ac:dyDescent="0.35">
      <c r="L2694" s="533"/>
      <c r="M2694" s="533"/>
      <c r="BC2694" s="533"/>
    </row>
    <row r="2695" spans="12:55" x14ac:dyDescent="0.35">
      <c r="L2695" s="533"/>
      <c r="M2695" s="533"/>
      <c r="BC2695" s="533"/>
    </row>
    <row r="2696" spans="12:55" x14ac:dyDescent="0.35">
      <c r="L2696" s="533"/>
      <c r="M2696" s="533"/>
      <c r="BC2696" s="533"/>
    </row>
    <row r="2697" spans="12:55" x14ac:dyDescent="0.35">
      <c r="L2697" s="533"/>
      <c r="M2697" s="533"/>
      <c r="BC2697" s="533"/>
    </row>
    <row r="2698" spans="12:55" x14ac:dyDescent="0.35">
      <c r="L2698" s="533"/>
      <c r="M2698" s="533"/>
      <c r="BC2698" s="533"/>
    </row>
    <row r="2699" spans="12:55" x14ac:dyDescent="0.35">
      <c r="L2699" s="533"/>
      <c r="M2699" s="533"/>
      <c r="BC2699" s="533"/>
    </row>
    <row r="2700" spans="12:55" x14ac:dyDescent="0.35">
      <c r="L2700" s="533"/>
      <c r="M2700" s="533"/>
      <c r="BC2700" s="533"/>
    </row>
    <row r="2701" spans="12:55" x14ac:dyDescent="0.35">
      <c r="L2701" s="533"/>
      <c r="M2701" s="533"/>
      <c r="BC2701" s="533"/>
    </row>
    <row r="2702" spans="12:55" x14ac:dyDescent="0.35">
      <c r="L2702" s="533"/>
      <c r="M2702" s="533"/>
      <c r="BC2702" s="533"/>
    </row>
    <row r="2703" spans="12:55" x14ac:dyDescent="0.35">
      <c r="L2703" s="533"/>
      <c r="M2703" s="533"/>
      <c r="BC2703" s="533"/>
    </row>
    <row r="2704" spans="12:55" x14ac:dyDescent="0.35">
      <c r="L2704" s="533"/>
      <c r="M2704" s="533"/>
      <c r="BC2704" s="533"/>
    </row>
    <row r="2705" spans="12:55" x14ac:dyDescent="0.35">
      <c r="L2705" s="533"/>
      <c r="M2705" s="533"/>
      <c r="BC2705" s="533"/>
    </row>
    <row r="2706" spans="12:55" x14ac:dyDescent="0.35">
      <c r="L2706" s="533"/>
      <c r="M2706" s="533"/>
      <c r="BC2706" s="533"/>
    </row>
    <row r="2707" spans="12:55" x14ac:dyDescent="0.35">
      <c r="L2707" s="533"/>
      <c r="M2707" s="533"/>
      <c r="BC2707" s="533"/>
    </row>
    <row r="2708" spans="12:55" x14ac:dyDescent="0.35">
      <c r="L2708" s="533"/>
      <c r="M2708" s="533"/>
      <c r="BC2708" s="533"/>
    </row>
    <row r="2709" spans="12:55" x14ac:dyDescent="0.35">
      <c r="L2709" s="533"/>
      <c r="M2709" s="533"/>
      <c r="BC2709" s="533"/>
    </row>
    <row r="2710" spans="12:55" x14ac:dyDescent="0.35">
      <c r="L2710" s="533"/>
      <c r="M2710" s="533"/>
      <c r="BC2710" s="533"/>
    </row>
    <row r="2711" spans="12:55" x14ac:dyDescent="0.35">
      <c r="L2711" s="533"/>
      <c r="M2711" s="533"/>
      <c r="BC2711" s="533"/>
    </row>
    <row r="2712" spans="12:55" x14ac:dyDescent="0.35">
      <c r="L2712" s="533"/>
      <c r="M2712" s="533"/>
      <c r="BC2712" s="533"/>
    </row>
    <row r="2713" spans="12:55" x14ac:dyDescent="0.35">
      <c r="L2713" s="533"/>
      <c r="M2713" s="533"/>
      <c r="BC2713" s="533"/>
    </row>
    <row r="2714" spans="12:55" x14ac:dyDescent="0.35">
      <c r="L2714" s="533"/>
      <c r="M2714" s="533"/>
      <c r="BC2714" s="533"/>
    </row>
    <row r="2715" spans="12:55" x14ac:dyDescent="0.35">
      <c r="L2715" s="533"/>
      <c r="M2715" s="533"/>
      <c r="BC2715" s="533"/>
    </row>
    <row r="2716" spans="12:55" x14ac:dyDescent="0.35">
      <c r="L2716" s="533"/>
      <c r="M2716" s="533"/>
      <c r="BC2716" s="533"/>
    </row>
    <row r="2717" spans="12:55" x14ac:dyDescent="0.35">
      <c r="L2717" s="533"/>
      <c r="M2717" s="533"/>
      <c r="BC2717" s="533"/>
    </row>
    <row r="2718" spans="12:55" x14ac:dyDescent="0.35">
      <c r="L2718" s="533"/>
      <c r="M2718" s="533"/>
      <c r="BC2718" s="533"/>
    </row>
    <row r="2719" spans="12:55" x14ac:dyDescent="0.35">
      <c r="L2719" s="533"/>
      <c r="M2719" s="533"/>
      <c r="BC2719" s="533"/>
    </row>
    <row r="2720" spans="12:55" x14ac:dyDescent="0.35">
      <c r="L2720" s="533"/>
      <c r="M2720" s="533"/>
      <c r="BC2720" s="533"/>
    </row>
    <row r="2721" spans="12:55" x14ac:dyDescent="0.35">
      <c r="L2721" s="533"/>
      <c r="M2721" s="533"/>
      <c r="BC2721" s="533"/>
    </row>
    <row r="2722" spans="12:55" x14ac:dyDescent="0.35">
      <c r="L2722" s="533"/>
      <c r="M2722" s="533"/>
      <c r="BC2722" s="533"/>
    </row>
    <row r="2723" spans="12:55" x14ac:dyDescent="0.35">
      <c r="L2723" s="533"/>
      <c r="M2723" s="533"/>
      <c r="BC2723" s="533"/>
    </row>
    <row r="2724" spans="12:55" x14ac:dyDescent="0.35">
      <c r="L2724" s="533"/>
      <c r="M2724" s="533"/>
      <c r="BC2724" s="533"/>
    </row>
    <row r="2725" spans="12:55" x14ac:dyDescent="0.35">
      <c r="L2725" s="533"/>
      <c r="M2725" s="533"/>
      <c r="BC2725" s="533"/>
    </row>
    <row r="2726" spans="12:55" x14ac:dyDescent="0.35">
      <c r="L2726" s="533"/>
      <c r="M2726" s="533"/>
      <c r="BC2726" s="533"/>
    </row>
    <row r="2727" spans="12:55" x14ac:dyDescent="0.35">
      <c r="L2727" s="533"/>
      <c r="M2727" s="533"/>
      <c r="BC2727" s="533"/>
    </row>
    <row r="2728" spans="12:55" x14ac:dyDescent="0.35">
      <c r="L2728" s="533"/>
      <c r="M2728" s="533"/>
      <c r="BC2728" s="533"/>
    </row>
    <row r="2729" spans="12:55" x14ac:dyDescent="0.35">
      <c r="L2729" s="533"/>
      <c r="M2729" s="533"/>
      <c r="BC2729" s="533"/>
    </row>
    <row r="2730" spans="12:55" x14ac:dyDescent="0.35">
      <c r="L2730" s="533"/>
      <c r="M2730" s="533"/>
      <c r="BC2730" s="533"/>
    </row>
    <row r="2731" spans="12:55" x14ac:dyDescent="0.35">
      <c r="L2731" s="533"/>
      <c r="M2731" s="533"/>
      <c r="BC2731" s="533"/>
    </row>
    <row r="2732" spans="12:55" x14ac:dyDescent="0.35">
      <c r="L2732" s="533"/>
      <c r="M2732" s="533"/>
      <c r="BC2732" s="533"/>
    </row>
    <row r="2733" spans="12:55" x14ac:dyDescent="0.35">
      <c r="L2733" s="533"/>
      <c r="M2733" s="533"/>
      <c r="BC2733" s="533"/>
    </row>
    <row r="2734" spans="12:55" x14ac:dyDescent="0.35">
      <c r="L2734" s="533"/>
      <c r="M2734" s="533"/>
      <c r="BC2734" s="533"/>
    </row>
    <row r="2735" spans="12:55" x14ac:dyDescent="0.35">
      <c r="L2735" s="533"/>
      <c r="M2735" s="533"/>
      <c r="BC2735" s="533"/>
    </row>
    <row r="2736" spans="12:55" x14ac:dyDescent="0.35">
      <c r="L2736" s="533"/>
      <c r="M2736" s="533"/>
      <c r="BC2736" s="533"/>
    </row>
    <row r="2737" spans="12:55" x14ac:dyDescent="0.35">
      <c r="L2737" s="533"/>
      <c r="M2737" s="533"/>
      <c r="BC2737" s="533"/>
    </row>
    <row r="2738" spans="12:55" x14ac:dyDescent="0.35">
      <c r="L2738" s="533"/>
      <c r="M2738" s="533"/>
      <c r="BC2738" s="533"/>
    </row>
    <row r="2739" spans="12:55" x14ac:dyDescent="0.35">
      <c r="L2739" s="533"/>
      <c r="M2739" s="533"/>
      <c r="BC2739" s="533"/>
    </row>
    <row r="2740" spans="12:55" x14ac:dyDescent="0.35">
      <c r="L2740" s="533"/>
      <c r="M2740" s="533"/>
      <c r="BC2740" s="533"/>
    </row>
    <row r="2741" spans="12:55" x14ac:dyDescent="0.35">
      <c r="L2741" s="533"/>
      <c r="M2741" s="533"/>
      <c r="BC2741" s="533"/>
    </row>
    <row r="2742" spans="12:55" x14ac:dyDescent="0.35">
      <c r="L2742" s="533"/>
      <c r="M2742" s="533"/>
      <c r="BC2742" s="533"/>
    </row>
    <row r="2743" spans="12:55" x14ac:dyDescent="0.35">
      <c r="L2743" s="533"/>
      <c r="M2743" s="533"/>
      <c r="BC2743" s="533"/>
    </row>
    <row r="2744" spans="12:55" x14ac:dyDescent="0.35">
      <c r="L2744" s="533"/>
      <c r="M2744" s="533"/>
      <c r="BC2744" s="533"/>
    </row>
    <row r="2745" spans="12:55" x14ac:dyDescent="0.35">
      <c r="L2745" s="533"/>
      <c r="M2745" s="533"/>
      <c r="BC2745" s="533"/>
    </row>
    <row r="2746" spans="12:55" x14ac:dyDescent="0.35">
      <c r="L2746" s="533"/>
      <c r="M2746" s="533"/>
      <c r="BC2746" s="533"/>
    </row>
    <row r="2747" spans="12:55" x14ac:dyDescent="0.35">
      <c r="L2747" s="533"/>
      <c r="M2747" s="533"/>
      <c r="BC2747" s="533"/>
    </row>
    <row r="2748" spans="12:55" x14ac:dyDescent="0.35">
      <c r="L2748" s="533"/>
      <c r="M2748" s="533"/>
      <c r="BC2748" s="533"/>
    </row>
    <row r="2749" spans="12:55" x14ac:dyDescent="0.35">
      <c r="L2749" s="533"/>
      <c r="M2749" s="533"/>
      <c r="BC2749" s="533"/>
    </row>
    <row r="2750" spans="12:55" x14ac:dyDescent="0.35">
      <c r="L2750" s="533"/>
      <c r="M2750" s="533"/>
      <c r="BC2750" s="533"/>
    </row>
    <row r="2751" spans="12:55" x14ac:dyDescent="0.35">
      <c r="L2751" s="533"/>
      <c r="M2751" s="533"/>
      <c r="BC2751" s="533"/>
    </row>
    <row r="2752" spans="12:55" x14ac:dyDescent="0.35">
      <c r="L2752" s="533"/>
      <c r="M2752" s="533"/>
      <c r="BC2752" s="533"/>
    </row>
    <row r="2753" spans="12:55" x14ac:dyDescent="0.35">
      <c r="L2753" s="533"/>
      <c r="M2753" s="533"/>
      <c r="BC2753" s="533"/>
    </row>
    <row r="2754" spans="12:55" x14ac:dyDescent="0.35">
      <c r="L2754" s="533"/>
      <c r="M2754" s="533"/>
      <c r="BC2754" s="533"/>
    </row>
    <row r="2755" spans="12:55" x14ac:dyDescent="0.35">
      <c r="L2755" s="533"/>
      <c r="M2755" s="533"/>
      <c r="BC2755" s="533"/>
    </row>
    <row r="2756" spans="12:55" x14ac:dyDescent="0.35">
      <c r="L2756" s="533"/>
      <c r="M2756" s="533"/>
      <c r="BC2756" s="533"/>
    </row>
    <row r="2757" spans="12:55" x14ac:dyDescent="0.35">
      <c r="L2757" s="533"/>
      <c r="M2757" s="533"/>
      <c r="BC2757" s="533"/>
    </row>
    <row r="2758" spans="12:55" x14ac:dyDescent="0.35">
      <c r="L2758" s="533"/>
      <c r="M2758" s="533"/>
      <c r="BC2758" s="533"/>
    </row>
    <row r="2759" spans="12:55" x14ac:dyDescent="0.35">
      <c r="L2759" s="533"/>
      <c r="M2759" s="533"/>
      <c r="BC2759" s="533"/>
    </row>
    <row r="2760" spans="12:55" x14ac:dyDescent="0.35">
      <c r="L2760" s="533"/>
      <c r="M2760" s="533"/>
      <c r="BC2760" s="533"/>
    </row>
    <row r="2761" spans="12:55" x14ac:dyDescent="0.35">
      <c r="L2761" s="533"/>
      <c r="M2761" s="533"/>
      <c r="BC2761" s="533"/>
    </row>
    <row r="2762" spans="12:55" x14ac:dyDescent="0.35">
      <c r="L2762" s="533"/>
      <c r="M2762" s="533"/>
      <c r="BC2762" s="533"/>
    </row>
    <row r="2763" spans="12:55" x14ac:dyDescent="0.35">
      <c r="L2763" s="533"/>
      <c r="M2763" s="533"/>
      <c r="BC2763" s="533"/>
    </row>
    <row r="2764" spans="12:55" x14ac:dyDescent="0.35">
      <c r="L2764" s="533"/>
      <c r="M2764" s="533"/>
      <c r="BC2764" s="533"/>
    </row>
    <row r="2765" spans="12:55" x14ac:dyDescent="0.35">
      <c r="L2765" s="533"/>
      <c r="M2765" s="533"/>
      <c r="BC2765" s="533"/>
    </row>
    <row r="2766" spans="12:55" x14ac:dyDescent="0.35">
      <c r="L2766" s="533"/>
      <c r="M2766" s="533"/>
      <c r="BC2766" s="533"/>
    </row>
    <row r="2767" spans="12:55" x14ac:dyDescent="0.35">
      <c r="L2767" s="533"/>
      <c r="M2767" s="533"/>
      <c r="BC2767" s="533"/>
    </row>
    <row r="2768" spans="12:55" x14ac:dyDescent="0.35">
      <c r="L2768" s="533"/>
      <c r="M2768" s="533"/>
      <c r="BC2768" s="533"/>
    </row>
    <row r="2769" spans="12:55" x14ac:dyDescent="0.35">
      <c r="L2769" s="533"/>
      <c r="M2769" s="533"/>
      <c r="BC2769" s="533"/>
    </row>
    <row r="2770" spans="12:55" x14ac:dyDescent="0.35">
      <c r="L2770" s="533"/>
      <c r="M2770" s="533"/>
      <c r="BC2770" s="533"/>
    </row>
    <row r="2771" spans="12:55" x14ac:dyDescent="0.35">
      <c r="L2771" s="533"/>
      <c r="M2771" s="533"/>
      <c r="BC2771" s="533"/>
    </row>
    <row r="2772" spans="12:55" x14ac:dyDescent="0.35">
      <c r="L2772" s="533"/>
      <c r="M2772" s="533"/>
      <c r="BC2772" s="533"/>
    </row>
    <row r="2773" spans="12:55" x14ac:dyDescent="0.35">
      <c r="L2773" s="533"/>
      <c r="M2773" s="533"/>
      <c r="BC2773" s="533"/>
    </row>
    <row r="2774" spans="12:55" x14ac:dyDescent="0.35">
      <c r="L2774" s="533"/>
      <c r="M2774" s="533"/>
      <c r="BC2774" s="533"/>
    </row>
    <row r="2775" spans="12:55" x14ac:dyDescent="0.35">
      <c r="L2775" s="533"/>
      <c r="M2775" s="533"/>
      <c r="BC2775" s="533"/>
    </row>
    <row r="2776" spans="12:55" x14ac:dyDescent="0.35">
      <c r="L2776" s="533"/>
      <c r="M2776" s="533"/>
      <c r="BC2776" s="533"/>
    </row>
    <row r="2777" spans="12:55" x14ac:dyDescent="0.35">
      <c r="L2777" s="533"/>
      <c r="M2777" s="533"/>
      <c r="BC2777" s="533"/>
    </row>
    <row r="2778" spans="12:55" x14ac:dyDescent="0.35">
      <c r="L2778" s="533"/>
      <c r="M2778" s="533"/>
      <c r="BC2778" s="533"/>
    </row>
    <row r="2779" spans="12:55" x14ac:dyDescent="0.35">
      <c r="L2779" s="533"/>
      <c r="M2779" s="533"/>
      <c r="BC2779" s="533"/>
    </row>
    <row r="2780" spans="12:55" x14ac:dyDescent="0.35">
      <c r="L2780" s="533"/>
      <c r="M2780" s="533"/>
      <c r="BC2780" s="533"/>
    </row>
    <row r="2781" spans="12:55" x14ac:dyDescent="0.35">
      <c r="L2781" s="533"/>
      <c r="M2781" s="533"/>
      <c r="BC2781" s="533"/>
    </row>
    <row r="2782" spans="12:55" x14ac:dyDescent="0.35">
      <c r="L2782" s="533"/>
      <c r="M2782" s="533"/>
      <c r="BC2782" s="533"/>
    </row>
    <row r="2783" spans="12:55" x14ac:dyDescent="0.35">
      <c r="L2783" s="533"/>
      <c r="M2783" s="533"/>
      <c r="BC2783" s="533"/>
    </row>
    <row r="2784" spans="12:55" x14ac:dyDescent="0.35">
      <c r="L2784" s="533"/>
      <c r="M2784" s="533"/>
      <c r="BC2784" s="533"/>
    </row>
    <row r="2785" spans="12:55" x14ac:dyDescent="0.35">
      <c r="L2785" s="533"/>
      <c r="M2785" s="533"/>
      <c r="BC2785" s="533"/>
    </row>
    <row r="2786" spans="12:55" x14ac:dyDescent="0.35">
      <c r="L2786" s="533"/>
      <c r="M2786" s="533"/>
      <c r="BC2786" s="533"/>
    </row>
    <row r="2787" spans="12:55" x14ac:dyDescent="0.35">
      <c r="L2787" s="533"/>
      <c r="M2787" s="533"/>
      <c r="BC2787" s="533"/>
    </row>
    <row r="2788" spans="12:55" x14ac:dyDescent="0.35">
      <c r="L2788" s="533"/>
      <c r="M2788" s="533"/>
      <c r="BC2788" s="533"/>
    </row>
    <row r="2789" spans="12:55" x14ac:dyDescent="0.35">
      <c r="L2789" s="533"/>
      <c r="M2789" s="533"/>
      <c r="BC2789" s="533"/>
    </row>
    <row r="2790" spans="12:55" x14ac:dyDescent="0.35">
      <c r="L2790" s="533"/>
      <c r="M2790" s="533"/>
      <c r="BC2790" s="533"/>
    </row>
    <row r="2791" spans="12:55" x14ac:dyDescent="0.35">
      <c r="L2791" s="533"/>
      <c r="M2791" s="533"/>
      <c r="BC2791" s="533"/>
    </row>
    <row r="2792" spans="12:55" x14ac:dyDescent="0.35">
      <c r="L2792" s="533"/>
      <c r="M2792" s="533"/>
      <c r="BC2792" s="533"/>
    </row>
    <row r="2793" spans="12:55" x14ac:dyDescent="0.35">
      <c r="L2793" s="533"/>
      <c r="M2793" s="533"/>
      <c r="BC2793" s="533"/>
    </row>
    <row r="2794" spans="12:55" x14ac:dyDescent="0.35">
      <c r="L2794" s="533"/>
      <c r="M2794" s="533"/>
      <c r="BC2794" s="533"/>
    </row>
    <row r="2795" spans="12:55" x14ac:dyDescent="0.35">
      <c r="L2795" s="533"/>
      <c r="M2795" s="533"/>
      <c r="BC2795" s="533"/>
    </row>
    <row r="2796" spans="12:55" x14ac:dyDescent="0.35">
      <c r="L2796" s="533"/>
      <c r="M2796" s="533"/>
      <c r="BC2796" s="533"/>
    </row>
    <row r="2797" spans="12:55" x14ac:dyDescent="0.35">
      <c r="L2797" s="533"/>
      <c r="M2797" s="533"/>
      <c r="BC2797" s="533"/>
    </row>
    <row r="2798" spans="12:55" x14ac:dyDescent="0.35">
      <c r="L2798" s="533"/>
      <c r="M2798" s="533"/>
      <c r="BC2798" s="533"/>
    </row>
    <row r="2799" spans="12:55" x14ac:dyDescent="0.35">
      <c r="L2799" s="533"/>
      <c r="M2799" s="533"/>
      <c r="BC2799" s="533"/>
    </row>
    <row r="2800" spans="12:55" x14ac:dyDescent="0.35">
      <c r="L2800" s="533"/>
      <c r="M2800" s="533"/>
      <c r="BC2800" s="533"/>
    </row>
    <row r="2801" spans="12:55" x14ac:dyDescent="0.35">
      <c r="L2801" s="533"/>
      <c r="M2801" s="533"/>
      <c r="BC2801" s="533"/>
    </row>
    <row r="2802" spans="12:55" x14ac:dyDescent="0.35">
      <c r="L2802" s="533"/>
      <c r="M2802" s="533"/>
      <c r="BC2802" s="533"/>
    </row>
    <row r="2803" spans="12:55" x14ac:dyDescent="0.35">
      <c r="L2803" s="533"/>
      <c r="M2803" s="533"/>
      <c r="BC2803" s="533"/>
    </row>
    <row r="2804" spans="12:55" x14ac:dyDescent="0.35">
      <c r="L2804" s="533"/>
      <c r="M2804" s="533"/>
      <c r="BC2804" s="533"/>
    </row>
    <row r="2805" spans="12:55" x14ac:dyDescent="0.35">
      <c r="L2805" s="533"/>
      <c r="M2805" s="533"/>
      <c r="BC2805" s="533"/>
    </row>
    <row r="2806" spans="12:55" x14ac:dyDescent="0.35">
      <c r="L2806" s="533"/>
      <c r="M2806" s="533"/>
      <c r="BC2806" s="533"/>
    </row>
    <row r="2807" spans="12:55" x14ac:dyDescent="0.35">
      <c r="L2807" s="533"/>
      <c r="M2807" s="533"/>
      <c r="BC2807" s="533"/>
    </row>
    <row r="2808" spans="12:55" x14ac:dyDescent="0.35">
      <c r="L2808" s="533"/>
      <c r="M2808" s="533"/>
      <c r="BC2808" s="533"/>
    </row>
    <row r="2809" spans="12:55" x14ac:dyDescent="0.35">
      <c r="L2809" s="533"/>
      <c r="M2809" s="533"/>
      <c r="BC2809" s="533"/>
    </row>
    <row r="2810" spans="12:55" x14ac:dyDescent="0.35">
      <c r="L2810" s="533"/>
      <c r="M2810" s="533"/>
      <c r="BC2810" s="533"/>
    </row>
    <row r="2811" spans="12:55" x14ac:dyDescent="0.35">
      <c r="L2811" s="533"/>
      <c r="M2811" s="533"/>
      <c r="BC2811" s="533"/>
    </row>
    <row r="2812" spans="12:55" x14ac:dyDescent="0.35">
      <c r="L2812" s="533"/>
      <c r="M2812" s="533"/>
      <c r="BC2812" s="533"/>
    </row>
    <row r="2813" spans="12:55" x14ac:dyDescent="0.35">
      <c r="L2813" s="533"/>
      <c r="M2813" s="533"/>
      <c r="BC2813" s="533"/>
    </row>
    <row r="2814" spans="12:55" x14ac:dyDescent="0.35">
      <c r="L2814" s="533"/>
      <c r="M2814" s="533"/>
      <c r="BC2814" s="533"/>
    </row>
    <row r="2815" spans="12:55" x14ac:dyDescent="0.35">
      <c r="L2815" s="533"/>
      <c r="M2815" s="533"/>
      <c r="BC2815" s="533"/>
    </row>
    <row r="2816" spans="12:55" x14ac:dyDescent="0.35">
      <c r="L2816" s="533"/>
      <c r="M2816" s="533"/>
      <c r="BC2816" s="533"/>
    </row>
    <row r="2817" spans="12:55" x14ac:dyDescent="0.35">
      <c r="L2817" s="533"/>
      <c r="M2817" s="533"/>
      <c r="BC2817" s="533"/>
    </row>
    <row r="2818" spans="12:55" x14ac:dyDescent="0.35">
      <c r="L2818" s="533"/>
      <c r="M2818" s="533"/>
      <c r="BC2818" s="533"/>
    </row>
    <row r="2819" spans="12:55" x14ac:dyDescent="0.35">
      <c r="L2819" s="533"/>
      <c r="M2819" s="533"/>
      <c r="BC2819" s="533"/>
    </row>
    <row r="2820" spans="12:55" x14ac:dyDescent="0.35">
      <c r="L2820" s="533"/>
      <c r="M2820" s="533"/>
      <c r="BC2820" s="533"/>
    </row>
    <row r="2821" spans="12:55" x14ac:dyDescent="0.35">
      <c r="L2821" s="533"/>
      <c r="M2821" s="533"/>
      <c r="BC2821" s="533"/>
    </row>
    <row r="2822" spans="12:55" x14ac:dyDescent="0.35">
      <c r="L2822" s="533"/>
      <c r="M2822" s="533"/>
      <c r="BC2822" s="533"/>
    </row>
    <row r="2823" spans="12:55" x14ac:dyDescent="0.35">
      <c r="L2823" s="533"/>
      <c r="M2823" s="533"/>
      <c r="BC2823" s="533"/>
    </row>
    <row r="2824" spans="12:55" x14ac:dyDescent="0.35">
      <c r="L2824" s="533"/>
      <c r="M2824" s="533"/>
      <c r="BC2824" s="533"/>
    </row>
    <row r="2825" spans="12:55" x14ac:dyDescent="0.35">
      <c r="L2825" s="533"/>
      <c r="M2825" s="533"/>
      <c r="BC2825" s="533"/>
    </row>
    <row r="2826" spans="12:55" x14ac:dyDescent="0.35">
      <c r="L2826" s="533"/>
      <c r="M2826" s="533"/>
      <c r="BC2826" s="533"/>
    </row>
    <row r="2827" spans="12:55" x14ac:dyDescent="0.35">
      <c r="L2827" s="533"/>
      <c r="M2827" s="533"/>
      <c r="BC2827" s="533"/>
    </row>
    <row r="2828" spans="12:55" x14ac:dyDescent="0.35">
      <c r="L2828" s="533"/>
      <c r="M2828" s="533"/>
      <c r="BC2828" s="533"/>
    </row>
    <row r="2829" spans="12:55" x14ac:dyDescent="0.35">
      <c r="L2829" s="533"/>
      <c r="M2829" s="533"/>
      <c r="BC2829" s="533"/>
    </row>
    <row r="2830" spans="12:55" x14ac:dyDescent="0.35">
      <c r="L2830" s="533"/>
      <c r="M2830" s="533"/>
      <c r="BC2830" s="533"/>
    </row>
    <row r="2831" spans="12:55" x14ac:dyDescent="0.35">
      <c r="L2831" s="533"/>
      <c r="M2831" s="533"/>
      <c r="BC2831" s="533"/>
    </row>
    <row r="2832" spans="12:55" x14ac:dyDescent="0.35">
      <c r="L2832" s="533"/>
      <c r="M2832" s="533"/>
      <c r="BC2832" s="533"/>
    </row>
    <row r="2833" spans="12:55" x14ac:dyDescent="0.35">
      <c r="L2833" s="533"/>
      <c r="M2833" s="533"/>
      <c r="BC2833" s="533"/>
    </row>
    <row r="2834" spans="12:55" x14ac:dyDescent="0.35">
      <c r="L2834" s="533"/>
      <c r="M2834" s="533"/>
      <c r="BC2834" s="533"/>
    </row>
    <row r="2835" spans="12:55" x14ac:dyDescent="0.35">
      <c r="L2835" s="533"/>
      <c r="M2835" s="533"/>
      <c r="BC2835" s="533"/>
    </row>
    <row r="2836" spans="12:55" x14ac:dyDescent="0.35">
      <c r="L2836" s="533"/>
      <c r="M2836" s="533"/>
      <c r="BC2836" s="533"/>
    </row>
    <row r="2837" spans="12:55" x14ac:dyDescent="0.35">
      <c r="L2837" s="533"/>
      <c r="M2837" s="533"/>
      <c r="BC2837" s="533"/>
    </row>
    <row r="2838" spans="12:55" x14ac:dyDescent="0.35">
      <c r="L2838" s="533"/>
      <c r="M2838" s="533"/>
      <c r="BC2838" s="533"/>
    </row>
    <row r="2839" spans="12:55" x14ac:dyDescent="0.35">
      <c r="L2839" s="533"/>
      <c r="M2839" s="533"/>
      <c r="BC2839" s="533"/>
    </row>
    <row r="2840" spans="12:55" x14ac:dyDescent="0.35">
      <c r="L2840" s="533"/>
      <c r="M2840" s="533"/>
      <c r="BC2840" s="533"/>
    </row>
    <row r="2841" spans="12:55" x14ac:dyDescent="0.35">
      <c r="L2841" s="533"/>
      <c r="M2841" s="533"/>
      <c r="BC2841" s="533"/>
    </row>
    <row r="2842" spans="12:55" x14ac:dyDescent="0.35">
      <c r="L2842" s="533"/>
      <c r="M2842" s="533"/>
      <c r="BC2842" s="533"/>
    </row>
    <row r="2843" spans="12:55" x14ac:dyDescent="0.35">
      <c r="L2843" s="533"/>
      <c r="M2843" s="533"/>
      <c r="BC2843" s="533"/>
    </row>
    <row r="2844" spans="12:55" x14ac:dyDescent="0.35">
      <c r="L2844" s="533"/>
      <c r="M2844" s="533"/>
      <c r="BC2844" s="533"/>
    </row>
    <row r="2845" spans="12:55" x14ac:dyDescent="0.35">
      <c r="L2845" s="533"/>
      <c r="M2845" s="533"/>
      <c r="BC2845" s="533"/>
    </row>
    <row r="2846" spans="12:55" x14ac:dyDescent="0.35">
      <c r="L2846" s="533"/>
      <c r="M2846" s="533"/>
      <c r="BC2846" s="533"/>
    </row>
    <row r="2847" spans="12:55" x14ac:dyDescent="0.35">
      <c r="L2847" s="533"/>
      <c r="M2847" s="533"/>
      <c r="BC2847" s="533"/>
    </row>
    <row r="2848" spans="12:55" x14ac:dyDescent="0.35">
      <c r="L2848" s="533"/>
      <c r="M2848" s="533"/>
      <c r="BC2848" s="533"/>
    </row>
    <row r="2849" spans="12:55" x14ac:dyDescent="0.35">
      <c r="L2849" s="533"/>
      <c r="M2849" s="533"/>
      <c r="BC2849" s="533"/>
    </row>
    <row r="2850" spans="12:55" x14ac:dyDescent="0.35">
      <c r="L2850" s="533"/>
      <c r="M2850" s="533"/>
      <c r="BC2850" s="533"/>
    </row>
    <row r="2851" spans="12:55" x14ac:dyDescent="0.35">
      <c r="L2851" s="533"/>
      <c r="M2851" s="533"/>
      <c r="BC2851" s="533"/>
    </row>
    <row r="2852" spans="12:55" x14ac:dyDescent="0.35">
      <c r="L2852" s="533"/>
      <c r="M2852" s="533"/>
      <c r="BC2852" s="533"/>
    </row>
    <row r="2853" spans="12:55" x14ac:dyDescent="0.35">
      <c r="L2853" s="533"/>
      <c r="M2853" s="533"/>
      <c r="BC2853" s="533"/>
    </row>
    <row r="2854" spans="12:55" x14ac:dyDescent="0.35">
      <c r="L2854" s="533"/>
      <c r="M2854" s="533"/>
      <c r="BC2854" s="533"/>
    </row>
    <row r="2855" spans="12:55" x14ac:dyDescent="0.35">
      <c r="L2855" s="533"/>
      <c r="M2855" s="533"/>
      <c r="BC2855" s="533"/>
    </row>
    <row r="2856" spans="12:55" x14ac:dyDescent="0.35">
      <c r="L2856" s="533"/>
      <c r="M2856" s="533"/>
      <c r="BC2856" s="533"/>
    </row>
    <row r="2857" spans="12:55" x14ac:dyDescent="0.35">
      <c r="L2857" s="533"/>
      <c r="M2857" s="533"/>
      <c r="BC2857" s="533"/>
    </row>
    <row r="2858" spans="12:55" x14ac:dyDescent="0.35">
      <c r="L2858" s="533"/>
      <c r="M2858" s="533"/>
      <c r="BC2858" s="533"/>
    </row>
    <row r="2859" spans="12:55" x14ac:dyDescent="0.35">
      <c r="L2859" s="533"/>
      <c r="M2859" s="533"/>
      <c r="BC2859" s="533"/>
    </row>
    <row r="2860" spans="12:55" x14ac:dyDescent="0.35">
      <c r="L2860" s="533"/>
      <c r="M2860" s="533"/>
      <c r="BC2860" s="533"/>
    </row>
    <row r="2861" spans="12:55" x14ac:dyDescent="0.35">
      <c r="L2861" s="533"/>
      <c r="M2861" s="533"/>
      <c r="BC2861" s="533"/>
    </row>
    <row r="2862" spans="12:55" x14ac:dyDescent="0.35">
      <c r="L2862" s="533"/>
      <c r="M2862" s="533"/>
      <c r="BC2862" s="533"/>
    </row>
    <row r="2863" spans="12:55" x14ac:dyDescent="0.35">
      <c r="L2863" s="533"/>
      <c r="M2863" s="533"/>
      <c r="BC2863" s="533"/>
    </row>
    <row r="2864" spans="12:55" x14ac:dyDescent="0.35">
      <c r="L2864" s="533"/>
      <c r="M2864" s="533"/>
      <c r="BC2864" s="533"/>
    </row>
    <row r="2865" spans="12:55" x14ac:dyDescent="0.35">
      <c r="L2865" s="533"/>
      <c r="M2865" s="533"/>
      <c r="BC2865" s="533"/>
    </row>
    <row r="2866" spans="12:55" x14ac:dyDescent="0.35">
      <c r="L2866" s="533"/>
      <c r="M2866" s="533"/>
      <c r="BC2866" s="533"/>
    </row>
    <row r="2867" spans="12:55" x14ac:dyDescent="0.35">
      <c r="L2867" s="533"/>
      <c r="M2867" s="533"/>
      <c r="BC2867" s="533"/>
    </row>
    <row r="2868" spans="12:55" x14ac:dyDescent="0.35">
      <c r="L2868" s="533"/>
      <c r="M2868" s="533"/>
      <c r="BC2868" s="533"/>
    </row>
    <row r="2869" spans="12:55" x14ac:dyDescent="0.35">
      <c r="L2869" s="533"/>
      <c r="M2869" s="533"/>
      <c r="BC2869" s="533"/>
    </row>
    <row r="2870" spans="12:55" x14ac:dyDescent="0.35">
      <c r="L2870" s="533"/>
      <c r="M2870" s="533"/>
      <c r="BC2870" s="533"/>
    </row>
    <row r="2871" spans="12:55" x14ac:dyDescent="0.35">
      <c r="L2871" s="533"/>
      <c r="M2871" s="533"/>
      <c r="BC2871" s="533"/>
    </row>
    <row r="2872" spans="12:55" x14ac:dyDescent="0.35">
      <c r="L2872" s="533"/>
      <c r="M2872" s="533"/>
      <c r="BC2872" s="533"/>
    </row>
    <row r="2873" spans="12:55" x14ac:dyDescent="0.35">
      <c r="L2873" s="533"/>
      <c r="M2873" s="533"/>
      <c r="BC2873" s="533"/>
    </row>
    <row r="2874" spans="12:55" x14ac:dyDescent="0.35">
      <c r="L2874" s="533"/>
      <c r="M2874" s="533"/>
      <c r="BC2874" s="533"/>
    </row>
    <row r="2875" spans="12:55" x14ac:dyDescent="0.35">
      <c r="L2875" s="533"/>
      <c r="M2875" s="533"/>
      <c r="BC2875" s="533"/>
    </row>
    <row r="2876" spans="12:55" x14ac:dyDescent="0.35">
      <c r="L2876" s="533"/>
      <c r="M2876" s="533"/>
      <c r="BC2876" s="533"/>
    </row>
    <row r="2877" spans="12:55" x14ac:dyDescent="0.35">
      <c r="L2877" s="533"/>
      <c r="M2877" s="533"/>
      <c r="BC2877" s="533"/>
    </row>
    <row r="2878" spans="12:55" x14ac:dyDescent="0.35">
      <c r="L2878" s="533"/>
      <c r="M2878" s="533"/>
      <c r="BC2878" s="533"/>
    </row>
    <row r="2879" spans="12:55" x14ac:dyDescent="0.35">
      <c r="L2879" s="533"/>
      <c r="M2879" s="533"/>
      <c r="BC2879" s="533"/>
    </row>
    <row r="2880" spans="12:55" x14ac:dyDescent="0.35">
      <c r="L2880" s="533"/>
      <c r="M2880" s="533"/>
      <c r="BC2880" s="533"/>
    </row>
    <row r="2881" spans="12:55" x14ac:dyDescent="0.35">
      <c r="L2881" s="533"/>
      <c r="M2881" s="533"/>
      <c r="BC2881" s="533"/>
    </row>
    <row r="2882" spans="12:55" x14ac:dyDescent="0.35">
      <c r="L2882" s="533"/>
      <c r="M2882" s="533"/>
      <c r="BC2882" s="533"/>
    </row>
    <row r="2883" spans="12:55" x14ac:dyDescent="0.35">
      <c r="L2883" s="533"/>
      <c r="M2883" s="533"/>
      <c r="BC2883" s="533"/>
    </row>
    <row r="2884" spans="12:55" x14ac:dyDescent="0.35">
      <c r="L2884" s="533"/>
      <c r="M2884" s="533"/>
      <c r="BC2884" s="533"/>
    </row>
    <row r="2885" spans="12:55" x14ac:dyDescent="0.35">
      <c r="L2885" s="533"/>
      <c r="M2885" s="533"/>
      <c r="BC2885" s="533"/>
    </row>
    <row r="2886" spans="12:55" x14ac:dyDescent="0.35">
      <c r="L2886" s="533"/>
      <c r="M2886" s="533"/>
      <c r="BC2886" s="533"/>
    </row>
    <row r="2887" spans="12:55" x14ac:dyDescent="0.35">
      <c r="L2887" s="533"/>
      <c r="M2887" s="533"/>
      <c r="BC2887" s="533"/>
    </row>
    <row r="2888" spans="12:55" x14ac:dyDescent="0.35">
      <c r="L2888" s="533"/>
      <c r="M2888" s="533"/>
      <c r="BC2888" s="533"/>
    </row>
    <row r="2889" spans="12:55" x14ac:dyDescent="0.35">
      <c r="L2889" s="533"/>
      <c r="M2889" s="533"/>
      <c r="BC2889" s="533"/>
    </row>
    <row r="2890" spans="12:55" x14ac:dyDescent="0.35">
      <c r="L2890" s="533"/>
      <c r="M2890" s="533"/>
      <c r="BC2890" s="533"/>
    </row>
    <row r="2891" spans="12:55" x14ac:dyDescent="0.35">
      <c r="L2891" s="533"/>
      <c r="M2891" s="533"/>
      <c r="BC2891" s="533"/>
    </row>
    <row r="2892" spans="12:55" x14ac:dyDescent="0.35">
      <c r="L2892" s="533"/>
      <c r="M2892" s="533"/>
      <c r="BC2892" s="533"/>
    </row>
    <row r="2893" spans="12:55" x14ac:dyDescent="0.35">
      <c r="L2893" s="533"/>
      <c r="M2893" s="533"/>
      <c r="BC2893" s="533"/>
    </row>
    <row r="2894" spans="12:55" x14ac:dyDescent="0.35">
      <c r="L2894" s="533"/>
      <c r="M2894" s="533"/>
      <c r="BC2894" s="533"/>
    </row>
    <row r="2895" spans="12:55" x14ac:dyDescent="0.35">
      <c r="L2895" s="533"/>
      <c r="M2895" s="533"/>
      <c r="BC2895" s="533"/>
    </row>
    <row r="2896" spans="12:55" x14ac:dyDescent="0.35">
      <c r="L2896" s="533"/>
      <c r="M2896" s="533"/>
      <c r="BC2896" s="533"/>
    </row>
    <row r="2897" spans="12:55" x14ac:dyDescent="0.35">
      <c r="L2897" s="533"/>
      <c r="M2897" s="533"/>
      <c r="BC2897" s="533"/>
    </row>
    <row r="2898" spans="12:55" x14ac:dyDescent="0.35">
      <c r="L2898" s="533"/>
      <c r="M2898" s="533"/>
      <c r="BC2898" s="533"/>
    </row>
    <row r="2899" spans="12:55" x14ac:dyDescent="0.35">
      <c r="L2899" s="533"/>
      <c r="M2899" s="533"/>
      <c r="BC2899" s="533"/>
    </row>
    <row r="2900" spans="12:55" x14ac:dyDescent="0.35">
      <c r="L2900" s="533"/>
      <c r="M2900" s="533"/>
      <c r="BC2900" s="533"/>
    </row>
    <row r="2901" spans="12:55" x14ac:dyDescent="0.35">
      <c r="L2901" s="533"/>
      <c r="M2901" s="533"/>
      <c r="BC2901" s="533"/>
    </row>
    <row r="2902" spans="12:55" x14ac:dyDescent="0.35">
      <c r="L2902" s="533"/>
      <c r="M2902" s="533"/>
      <c r="BC2902" s="533"/>
    </row>
    <row r="2903" spans="12:55" x14ac:dyDescent="0.35">
      <c r="L2903" s="533"/>
      <c r="M2903" s="533"/>
      <c r="BC2903" s="533"/>
    </row>
    <row r="2904" spans="12:55" x14ac:dyDescent="0.35">
      <c r="L2904" s="533"/>
      <c r="M2904" s="533"/>
      <c r="BC2904" s="533"/>
    </row>
    <row r="2905" spans="12:55" x14ac:dyDescent="0.35">
      <c r="L2905" s="533"/>
      <c r="M2905" s="533"/>
      <c r="BC2905" s="533"/>
    </row>
    <row r="2906" spans="12:55" x14ac:dyDescent="0.35">
      <c r="L2906" s="533"/>
      <c r="M2906" s="533"/>
      <c r="BC2906" s="533"/>
    </row>
    <row r="2907" spans="12:55" x14ac:dyDescent="0.35">
      <c r="L2907" s="533"/>
      <c r="M2907" s="533"/>
      <c r="BC2907" s="533"/>
    </row>
    <row r="2908" spans="12:55" x14ac:dyDescent="0.35">
      <c r="L2908" s="533"/>
      <c r="M2908" s="533"/>
      <c r="BC2908" s="533"/>
    </row>
    <row r="2909" spans="12:55" x14ac:dyDescent="0.35">
      <c r="L2909" s="533"/>
      <c r="M2909" s="533"/>
      <c r="BC2909" s="533"/>
    </row>
    <row r="2910" spans="12:55" x14ac:dyDescent="0.35">
      <c r="L2910" s="533"/>
      <c r="M2910" s="533"/>
      <c r="BC2910" s="533"/>
    </row>
    <row r="2911" spans="12:55" x14ac:dyDescent="0.35">
      <c r="L2911" s="533"/>
      <c r="M2911" s="533"/>
      <c r="BC2911" s="533"/>
    </row>
    <row r="2912" spans="12:55" x14ac:dyDescent="0.35">
      <c r="L2912" s="533"/>
      <c r="M2912" s="533"/>
      <c r="BC2912" s="533"/>
    </row>
    <row r="2913" spans="12:55" x14ac:dyDescent="0.35">
      <c r="L2913" s="533"/>
      <c r="M2913" s="533"/>
      <c r="BC2913" s="533"/>
    </row>
    <row r="2914" spans="12:55" x14ac:dyDescent="0.35">
      <c r="L2914" s="533"/>
      <c r="M2914" s="533"/>
      <c r="BC2914" s="533"/>
    </row>
    <row r="2915" spans="12:55" x14ac:dyDescent="0.35">
      <c r="L2915" s="533"/>
      <c r="M2915" s="533"/>
      <c r="BC2915" s="533"/>
    </row>
    <row r="2916" spans="12:55" x14ac:dyDescent="0.35">
      <c r="L2916" s="533"/>
      <c r="M2916" s="533"/>
      <c r="BC2916" s="533"/>
    </row>
    <row r="2917" spans="12:55" x14ac:dyDescent="0.35">
      <c r="L2917" s="533"/>
      <c r="M2917" s="533"/>
      <c r="BC2917" s="533"/>
    </row>
    <row r="2918" spans="12:55" x14ac:dyDescent="0.35">
      <c r="L2918" s="533"/>
      <c r="M2918" s="533"/>
      <c r="BC2918" s="533"/>
    </row>
    <row r="2919" spans="12:55" x14ac:dyDescent="0.35">
      <c r="L2919" s="533"/>
      <c r="M2919" s="533"/>
      <c r="BC2919" s="533"/>
    </row>
    <row r="2920" spans="12:55" x14ac:dyDescent="0.35">
      <c r="L2920" s="533"/>
      <c r="M2920" s="533"/>
      <c r="BC2920" s="533"/>
    </row>
    <row r="2921" spans="12:55" x14ac:dyDescent="0.35">
      <c r="L2921" s="533"/>
      <c r="M2921" s="533"/>
      <c r="BC2921" s="533"/>
    </row>
    <row r="2922" spans="12:55" x14ac:dyDescent="0.35">
      <c r="L2922" s="533"/>
      <c r="M2922" s="533"/>
      <c r="BC2922" s="533"/>
    </row>
    <row r="2923" spans="12:55" x14ac:dyDescent="0.35">
      <c r="L2923" s="533"/>
      <c r="M2923" s="533"/>
      <c r="BC2923" s="533"/>
    </row>
    <row r="2924" spans="12:55" x14ac:dyDescent="0.35">
      <c r="L2924" s="533"/>
      <c r="M2924" s="533"/>
      <c r="BC2924" s="533"/>
    </row>
    <row r="2925" spans="12:55" x14ac:dyDescent="0.35">
      <c r="L2925" s="533"/>
      <c r="M2925" s="533"/>
      <c r="BC2925" s="533"/>
    </row>
    <row r="2926" spans="12:55" x14ac:dyDescent="0.35">
      <c r="L2926" s="533"/>
      <c r="M2926" s="533"/>
      <c r="BC2926" s="533"/>
    </row>
    <row r="2927" spans="12:55" x14ac:dyDescent="0.35">
      <c r="L2927" s="533"/>
      <c r="M2927" s="533"/>
      <c r="BC2927" s="533"/>
    </row>
    <row r="2928" spans="12:55" x14ac:dyDescent="0.35">
      <c r="L2928" s="533"/>
      <c r="M2928" s="533"/>
      <c r="BC2928" s="533"/>
    </row>
    <row r="2929" spans="12:55" x14ac:dyDescent="0.35">
      <c r="L2929" s="533"/>
      <c r="M2929" s="533"/>
      <c r="BC2929" s="533"/>
    </row>
    <row r="2930" spans="12:55" x14ac:dyDescent="0.35">
      <c r="L2930" s="533"/>
      <c r="M2930" s="533"/>
      <c r="BC2930" s="533"/>
    </row>
    <row r="2931" spans="12:55" x14ac:dyDescent="0.35">
      <c r="L2931" s="533"/>
      <c r="M2931" s="533"/>
      <c r="BC2931" s="533"/>
    </row>
    <row r="2932" spans="12:55" x14ac:dyDescent="0.35">
      <c r="L2932" s="533"/>
      <c r="M2932" s="533"/>
      <c r="BC2932" s="533"/>
    </row>
    <row r="2933" spans="12:55" x14ac:dyDescent="0.35">
      <c r="L2933" s="533"/>
      <c r="M2933" s="533"/>
      <c r="BC2933" s="533"/>
    </row>
    <row r="2934" spans="12:55" x14ac:dyDescent="0.35">
      <c r="L2934" s="533"/>
      <c r="M2934" s="533"/>
      <c r="BC2934" s="533"/>
    </row>
    <row r="2935" spans="12:55" x14ac:dyDescent="0.35">
      <c r="L2935" s="533"/>
      <c r="M2935" s="533"/>
      <c r="BC2935" s="533"/>
    </row>
    <row r="2936" spans="12:55" x14ac:dyDescent="0.35">
      <c r="L2936" s="533"/>
      <c r="M2936" s="533"/>
      <c r="BC2936" s="533"/>
    </row>
    <row r="2937" spans="12:55" x14ac:dyDescent="0.35">
      <c r="L2937" s="533"/>
      <c r="M2937" s="533"/>
      <c r="BC2937" s="533"/>
    </row>
    <row r="2938" spans="12:55" x14ac:dyDescent="0.35">
      <c r="L2938" s="533"/>
      <c r="M2938" s="533"/>
      <c r="BC2938" s="533"/>
    </row>
    <row r="2939" spans="12:55" x14ac:dyDescent="0.35">
      <c r="L2939" s="533"/>
      <c r="M2939" s="533"/>
      <c r="BC2939" s="533"/>
    </row>
    <row r="2940" spans="12:55" x14ac:dyDescent="0.35">
      <c r="L2940" s="533"/>
      <c r="M2940" s="533"/>
      <c r="BC2940" s="533"/>
    </row>
    <row r="2941" spans="12:55" x14ac:dyDescent="0.35">
      <c r="L2941" s="533"/>
      <c r="M2941" s="533"/>
      <c r="BC2941" s="533"/>
    </row>
    <row r="2942" spans="12:55" x14ac:dyDescent="0.35">
      <c r="L2942" s="533"/>
      <c r="M2942" s="533"/>
      <c r="BC2942" s="533"/>
    </row>
    <row r="2943" spans="12:55" x14ac:dyDescent="0.35">
      <c r="L2943" s="533"/>
      <c r="M2943" s="533"/>
      <c r="BC2943" s="533"/>
    </row>
    <row r="2944" spans="12:55" x14ac:dyDescent="0.35">
      <c r="L2944" s="533"/>
      <c r="M2944" s="533"/>
      <c r="BC2944" s="533"/>
    </row>
    <row r="2945" spans="12:55" x14ac:dyDescent="0.35">
      <c r="L2945" s="533"/>
      <c r="M2945" s="533"/>
      <c r="BC2945" s="533"/>
    </row>
    <row r="2946" spans="12:55" x14ac:dyDescent="0.35">
      <c r="L2946" s="533"/>
      <c r="M2946" s="533"/>
      <c r="BC2946" s="533"/>
    </row>
    <row r="2947" spans="12:55" x14ac:dyDescent="0.35">
      <c r="L2947" s="533"/>
      <c r="M2947" s="533"/>
      <c r="BC2947" s="533"/>
    </row>
    <row r="2948" spans="12:55" x14ac:dyDescent="0.35">
      <c r="L2948" s="533"/>
      <c r="M2948" s="533"/>
      <c r="BC2948" s="533"/>
    </row>
    <row r="2949" spans="12:55" x14ac:dyDescent="0.35">
      <c r="L2949" s="533"/>
      <c r="M2949" s="533"/>
      <c r="BC2949" s="533"/>
    </row>
    <row r="2950" spans="12:55" x14ac:dyDescent="0.35">
      <c r="L2950" s="533"/>
      <c r="M2950" s="533"/>
      <c r="BC2950" s="533"/>
    </row>
    <row r="2951" spans="12:55" x14ac:dyDescent="0.35">
      <c r="L2951" s="533"/>
      <c r="M2951" s="533"/>
      <c r="BC2951" s="533"/>
    </row>
    <row r="2952" spans="12:55" x14ac:dyDescent="0.35">
      <c r="L2952" s="533"/>
      <c r="M2952" s="533"/>
      <c r="BC2952" s="533"/>
    </row>
    <row r="2953" spans="12:55" x14ac:dyDescent="0.35">
      <c r="L2953" s="533"/>
      <c r="M2953" s="533"/>
      <c r="BC2953" s="533"/>
    </row>
    <row r="2954" spans="12:55" x14ac:dyDescent="0.35">
      <c r="L2954" s="533"/>
      <c r="M2954" s="533"/>
      <c r="BC2954" s="533"/>
    </row>
    <row r="2955" spans="12:55" x14ac:dyDescent="0.35">
      <c r="L2955" s="533"/>
      <c r="M2955" s="533"/>
      <c r="BC2955" s="533"/>
    </row>
    <row r="2956" spans="12:55" x14ac:dyDescent="0.35">
      <c r="L2956" s="533"/>
      <c r="M2956" s="533"/>
      <c r="BC2956" s="533"/>
    </row>
    <row r="2957" spans="12:55" x14ac:dyDescent="0.35">
      <c r="L2957" s="533"/>
      <c r="M2957" s="533"/>
      <c r="BC2957" s="533"/>
    </row>
    <row r="2958" spans="12:55" x14ac:dyDescent="0.35">
      <c r="L2958" s="533"/>
      <c r="M2958" s="533"/>
      <c r="BC2958" s="533"/>
    </row>
    <row r="2959" spans="12:55" x14ac:dyDescent="0.35">
      <c r="L2959" s="533"/>
      <c r="M2959" s="533"/>
      <c r="BC2959" s="533"/>
    </row>
    <row r="2960" spans="12:55" x14ac:dyDescent="0.35">
      <c r="L2960" s="533"/>
      <c r="M2960" s="533"/>
      <c r="BC2960" s="533"/>
    </row>
    <row r="2961" spans="12:55" x14ac:dyDescent="0.35">
      <c r="L2961" s="533"/>
      <c r="M2961" s="533"/>
      <c r="BC2961" s="533"/>
    </row>
    <row r="2962" spans="12:55" x14ac:dyDescent="0.35">
      <c r="L2962" s="533"/>
      <c r="M2962" s="533"/>
      <c r="BC2962" s="533"/>
    </row>
    <row r="2963" spans="12:55" x14ac:dyDescent="0.35">
      <c r="L2963" s="533"/>
      <c r="M2963" s="533"/>
      <c r="BC2963" s="533"/>
    </row>
    <row r="2964" spans="12:55" x14ac:dyDescent="0.35">
      <c r="L2964" s="533"/>
      <c r="M2964" s="533"/>
      <c r="BC2964" s="533"/>
    </row>
    <row r="2965" spans="12:55" x14ac:dyDescent="0.35">
      <c r="L2965" s="533"/>
      <c r="M2965" s="533"/>
      <c r="BC2965" s="533"/>
    </row>
    <row r="2966" spans="12:55" x14ac:dyDescent="0.35">
      <c r="L2966" s="533"/>
      <c r="M2966" s="533"/>
      <c r="BC2966" s="533"/>
    </row>
    <row r="2967" spans="12:55" x14ac:dyDescent="0.35">
      <c r="L2967" s="533"/>
      <c r="M2967" s="533"/>
      <c r="BC2967" s="533"/>
    </row>
    <row r="2968" spans="12:55" x14ac:dyDescent="0.35">
      <c r="L2968" s="533"/>
      <c r="M2968" s="533"/>
      <c r="BC2968" s="533"/>
    </row>
    <row r="2969" spans="12:55" x14ac:dyDescent="0.35">
      <c r="L2969" s="533"/>
      <c r="M2969" s="533"/>
      <c r="BC2969" s="533"/>
    </row>
    <row r="2970" spans="12:55" x14ac:dyDescent="0.35">
      <c r="L2970" s="533"/>
      <c r="M2970" s="533"/>
      <c r="BC2970" s="533"/>
    </row>
    <row r="2971" spans="12:55" x14ac:dyDescent="0.35">
      <c r="L2971" s="533"/>
      <c r="M2971" s="533"/>
      <c r="BC2971" s="533"/>
    </row>
    <row r="2972" spans="12:55" x14ac:dyDescent="0.35">
      <c r="L2972" s="533"/>
      <c r="M2972" s="533"/>
      <c r="BC2972" s="533"/>
    </row>
    <row r="2973" spans="12:55" x14ac:dyDescent="0.35">
      <c r="L2973" s="533"/>
      <c r="M2973" s="533"/>
      <c r="BC2973" s="533"/>
    </row>
    <row r="2974" spans="12:55" x14ac:dyDescent="0.35">
      <c r="L2974" s="533"/>
      <c r="M2974" s="533"/>
      <c r="BC2974" s="533"/>
    </row>
    <row r="2975" spans="12:55" x14ac:dyDescent="0.35">
      <c r="L2975" s="533"/>
      <c r="M2975" s="533"/>
      <c r="BC2975" s="533"/>
    </row>
    <row r="2976" spans="12:55" x14ac:dyDescent="0.35">
      <c r="L2976" s="533"/>
      <c r="M2976" s="533"/>
      <c r="BC2976" s="533"/>
    </row>
    <row r="2977" spans="12:55" x14ac:dyDescent="0.35">
      <c r="L2977" s="533"/>
      <c r="M2977" s="533"/>
      <c r="BC2977" s="533"/>
    </row>
    <row r="2978" spans="12:55" x14ac:dyDescent="0.35">
      <c r="L2978" s="533"/>
      <c r="M2978" s="533"/>
      <c r="BC2978" s="533"/>
    </row>
    <row r="2979" spans="12:55" x14ac:dyDescent="0.35">
      <c r="L2979" s="533"/>
      <c r="M2979" s="533"/>
      <c r="BC2979" s="533"/>
    </row>
    <row r="2980" spans="12:55" x14ac:dyDescent="0.35">
      <c r="L2980" s="533"/>
      <c r="M2980" s="533"/>
      <c r="BC2980" s="533"/>
    </row>
    <row r="2981" spans="12:55" x14ac:dyDescent="0.35">
      <c r="L2981" s="533"/>
      <c r="M2981" s="533"/>
      <c r="BC2981" s="533"/>
    </row>
    <row r="2982" spans="12:55" x14ac:dyDescent="0.35">
      <c r="L2982" s="533"/>
      <c r="M2982" s="533"/>
      <c r="BC2982" s="533"/>
    </row>
    <row r="2983" spans="12:55" x14ac:dyDescent="0.35">
      <c r="L2983" s="533"/>
      <c r="M2983" s="533"/>
      <c r="BC2983" s="533"/>
    </row>
    <row r="2984" spans="12:55" x14ac:dyDescent="0.35">
      <c r="L2984" s="533"/>
      <c r="M2984" s="533"/>
      <c r="BC2984" s="533"/>
    </row>
    <row r="2985" spans="12:55" x14ac:dyDescent="0.35">
      <c r="L2985" s="533"/>
      <c r="M2985" s="533"/>
      <c r="BC2985" s="533"/>
    </row>
    <row r="2986" spans="12:55" x14ac:dyDescent="0.35">
      <c r="L2986" s="533"/>
      <c r="M2986" s="533"/>
      <c r="BC2986" s="533"/>
    </row>
    <row r="2987" spans="12:55" x14ac:dyDescent="0.35">
      <c r="L2987" s="533"/>
      <c r="M2987" s="533"/>
      <c r="BC2987" s="533"/>
    </row>
    <row r="2988" spans="12:55" x14ac:dyDescent="0.35">
      <c r="L2988" s="533"/>
      <c r="M2988" s="533"/>
      <c r="BC2988" s="533"/>
    </row>
    <row r="2989" spans="12:55" x14ac:dyDescent="0.35">
      <c r="L2989" s="533"/>
      <c r="M2989" s="533"/>
      <c r="BC2989" s="533"/>
    </row>
    <row r="2990" spans="12:55" x14ac:dyDescent="0.35">
      <c r="L2990" s="533"/>
      <c r="M2990" s="533"/>
      <c r="BC2990" s="533"/>
    </row>
    <row r="2991" spans="12:55" x14ac:dyDescent="0.35">
      <c r="L2991" s="533"/>
      <c r="M2991" s="533"/>
      <c r="BC2991" s="533"/>
    </row>
    <row r="2992" spans="12:55" x14ac:dyDescent="0.35">
      <c r="L2992" s="533"/>
      <c r="M2992" s="533"/>
      <c r="BC2992" s="533"/>
    </row>
    <row r="2993" spans="12:55" x14ac:dyDescent="0.35">
      <c r="L2993" s="533"/>
      <c r="M2993" s="533"/>
      <c r="BC2993" s="533"/>
    </row>
    <row r="2994" spans="12:55" x14ac:dyDescent="0.35">
      <c r="L2994" s="533"/>
      <c r="M2994" s="533"/>
      <c r="BC2994" s="533"/>
    </row>
    <row r="2995" spans="12:55" x14ac:dyDescent="0.35">
      <c r="L2995" s="533"/>
      <c r="M2995" s="533"/>
      <c r="BC2995" s="533"/>
    </row>
    <row r="2996" spans="12:55" x14ac:dyDescent="0.35">
      <c r="L2996" s="533"/>
      <c r="M2996" s="533"/>
      <c r="BC2996" s="533"/>
    </row>
    <row r="2997" spans="12:55" x14ac:dyDescent="0.35">
      <c r="L2997" s="533"/>
      <c r="M2997" s="533"/>
      <c r="BC2997" s="533"/>
    </row>
    <row r="2998" spans="12:55" x14ac:dyDescent="0.35">
      <c r="L2998" s="533"/>
      <c r="M2998" s="533"/>
      <c r="BC2998" s="533"/>
    </row>
    <row r="2999" spans="12:55" x14ac:dyDescent="0.35">
      <c r="L2999" s="533"/>
      <c r="M2999" s="533"/>
      <c r="BC2999" s="533"/>
    </row>
    <row r="3000" spans="12:55" x14ac:dyDescent="0.35">
      <c r="L3000" s="533"/>
      <c r="M3000" s="533"/>
      <c r="BC3000" s="533"/>
    </row>
    <row r="3001" spans="12:55" x14ac:dyDescent="0.35">
      <c r="L3001" s="533"/>
      <c r="M3001" s="533"/>
      <c r="BC3001" s="533"/>
    </row>
    <row r="3002" spans="12:55" x14ac:dyDescent="0.35">
      <c r="L3002" s="533"/>
      <c r="M3002" s="533"/>
      <c r="BC3002" s="533"/>
    </row>
    <row r="3003" spans="12:55" x14ac:dyDescent="0.35">
      <c r="L3003" s="533"/>
      <c r="M3003" s="533"/>
      <c r="BC3003" s="533"/>
    </row>
    <row r="3004" spans="12:55" x14ac:dyDescent="0.35">
      <c r="L3004" s="533"/>
      <c r="M3004" s="533"/>
      <c r="BC3004" s="533"/>
    </row>
    <row r="3005" spans="12:55" x14ac:dyDescent="0.35">
      <c r="L3005" s="533"/>
      <c r="M3005" s="533"/>
      <c r="BC3005" s="533"/>
    </row>
    <row r="3006" spans="12:55" x14ac:dyDescent="0.35">
      <c r="L3006" s="533"/>
      <c r="M3006" s="533"/>
      <c r="BC3006" s="533"/>
    </row>
    <row r="3007" spans="12:55" x14ac:dyDescent="0.35">
      <c r="L3007" s="533"/>
      <c r="M3007" s="533"/>
      <c r="BC3007" s="533"/>
    </row>
    <row r="3008" spans="12:55" x14ac:dyDescent="0.35">
      <c r="L3008" s="533"/>
      <c r="M3008" s="533"/>
      <c r="BC3008" s="533"/>
    </row>
    <row r="3009" spans="12:55" x14ac:dyDescent="0.35">
      <c r="L3009" s="533"/>
      <c r="M3009" s="533"/>
      <c r="BC3009" s="533"/>
    </row>
    <row r="3010" spans="12:55" x14ac:dyDescent="0.35">
      <c r="L3010" s="533"/>
      <c r="M3010" s="533"/>
      <c r="BC3010" s="533"/>
    </row>
    <row r="3011" spans="12:55" x14ac:dyDescent="0.35">
      <c r="L3011" s="533"/>
      <c r="M3011" s="533"/>
      <c r="BC3011" s="533"/>
    </row>
    <row r="3012" spans="12:55" x14ac:dyDescent="0.35">
      <c r="L3012" s="533"/>
      <c r="M3012" s="533"/>
      <c r="BC3012" s="533"/>
    </row>
    <row r="3013" spans="12:55" x14ac:dyDescent="0.35">
      <c r="L3013" s="533"/>
      <c r="M3013" s="533"/>
      <c r="BC3013" s="533"/>
    </row>
    <row r="3014" spans="12:55" x14ac:dyDescent="0.35">
      <c r="L3014" s="533"/>
      <c r="M3014" s="533"/>
      <c r="BC3014" s="533"/>
    </row>
    <row r="3015" spans="12:55" x14ac:dyDescent="0.35">
      <c r="L3015" s="533"/>
      <c r="M3015" s="533"/>
      <c r="BC3015" s="533"/>
    </row>
    <row r="3016" spans="12:55" x14ac:dyDescent="0.35">
      <c r="L3016" s="533"/>
      <c r="M3016" s="533"/>
      <c r="BC3016" s="533"/>
    </row>
    <row r="3017" spans="12:55" x14ac:dyDescent="0.35">
      <c r="L3017" s="533"/>
      <c r="M3017" s="533"/>
      <c r="BC3017" s="533"/>
    </row>
    <row r="3018" spans="12:55" x14ac:dyDescent="0.35">
      <c r="L3018" s="533"/>
      <c r="M3018" s="533"/>
      <c r="BC3018" s="533"/>
    </row>
    <row r="3019" spans="12:55" x14ac:dyDescent="0.35">
      <c r="L3019" s="533"/>
      <c r="M3019" s="533"/>
      <c r="BC3019" s="533"/>
    </row>
    <row r="3020" spans="12:55" x14ac:dyDescent="0.35">
      <c r="L3020" s="533"/>
      <c r="M3020" s="533"/>
      <c r="BC3020" s="533"/>
    </row>
    <row r="3021" spans="12:55" x14ac:dyDescent="0.35">
      <c r="L3021" s="533"/>
      <c r="M3021" s="533"/>
      <c r="BC3021" s="533"/>
    </row>
    <row r="3022" spans="12:55" x14ac:dyDescent="0.35">
      <c r="L3022" s="533"/>
      <c r="M3022" s="533"/>
      <c r="BC3022" s="533"/>
    </row>
    <row r="3023" spans="12:55" x14ac:dyDescent="0.35">
      <c r="L3023" s="533"/>
      <c r="M3023" s="533"/>
      <c r="BC3023" s="533"/>
    </row>
    <row r="3024" spans="12:55" x14ac:dyDescent="0.35">
      <c r="L3024" s="533"/>
      <c r="M3024" s="533"/>
      <c r="BC3024" s="533"/>
    </row>
    <row r="3025" spans="12:55" x14ac:dyDescent="0.35">
      <c r="L3025" s="533"/>
      <c r="M3025" s="533"/>
      <c r="BC3025" s="533"/>
    </row>
    <row r="3026" spans="12:55" x14ac:dyDescent="0.35">
      <c r="L3026" s="533"/>
      <c r="M3026" s="533"/>
      <c r="BC3026" s="533"/>
    </row>
    <row r="3027" spans="12:55" x14ac:dyDescent="0.35">
      <c r="L3027" s="533"/>
      <c r="M3027" s="533"/>
      <c r="BC3027" s="533"/>
    </row>
    <row r="3028" spans="12:55" x14ac:dyDescent="0.35">
      <c r="L3028" s="533"/>
      <c r="M3028" s="533"/>
      <c r="BC3028" s="533"/>
    </row>
    <row r="3029" spans="12:55" x14ac:dyDescent="0.35">
      <c r="L3029" s="533"/>
      <c r="M3029" s="533"/>
      <c r="BC3029" s="533"/>
    </row>
    <row r="3030" spans="12:55" x14ac:dyDescent="0.35">
      <c r="L3030" s="533"/>
      <c r="M3030" s="533"/>
      <c r="BC3030" s="533"/>
    </row>
    <row r="3031" spans="12:55" x14ac:dyDescent="0.35">
      <c r="L3031" s="533"/>
      <c r="M3031" s="533"/>
      <c r="BC3031" s="533"/>
    </row>
    <row r="3032" spans="12:55" x14ac:dyDescent="0.35">
      <c r="L3032" s="533"/>
      <c r="M3032" s="533"/>
      <c r="BC3032" s="533"/>
    </row>
    <row r="3033" spans="12:55" x14ac:dyDescent="0.35">
      <c r="L3033" s="533"/>
      <c r="M3033" s="533"/>
      <c r="BC3033" s="533"/>
    </row>
    <row r="3034" spans="12:55" x14ac:dyDescent="0.35">
      <c r="L3034" s="533"/>
      <c r="M3034" s="533"/>
      <c r="BC3034" s="533"/>
    </row>
    <row r="3035" spans="12:55" x14ac:dyDescent="0.35">
      <c r="L3035" s="533"/>
      <c r="M3035" s="533"/>
      <c r="BC3035" s="533"/>
    </row>
    <row r="3036" spans="12:55" x14ac:dyDescent="0.35">
      <c r="L3036" s="533"/>
      <c r="M3036" s="533"/>
      <c r="BC3036" s="533"/>
    </row>
    <row r="3037" spans="12:55" x14ac:dyDescent="0.35">
      <c r="L3037" s="533"/>
      <c r="M3037" s="533"/>
      <c r="BC3037" s="533"/>
    </row>
    <row r="3038" spans="12:55" x14ac:dyDescent="0.35">
      <c r="L3038" s="533"/>
      <c r="M3038" s="533"/>
      <c r="BC3038" s="533"/>
    </row>
    <row r="3039" spans="12:55" x14ac:dyDescent="0.35">
      <c r="L3039" s="533"/>
      <c r="M3039" s="533"/>
      <c r="BC3039" s="533"/>
    </row>
    <row r="3040" spans="12:55" x14ac:dyDescent="0.35">
      <c r="L3040" s="533"/>
      <c r="M3040" s="533"/>
      <c r="BC3040" s="533"/>
    </row>
    <row r="3041" spans="12:55" x14ac:dyDescent="0.35">
      <c r="L3041" s="533"/>
      <c r="M3041" s="533"/>
      <c r="BC3041" s="533"/>
    </row>
    <row r="3042" spans="12:55" x14ac:dyDescent="0.35">
      <c r="L3042" s="533"/>
      <c r="M3042" s="533"/>
      <c r="BC3042" s="533"/>
    </row>
    <row r="3043" spans="12:55" x14ac:dyDescent="0.35">
      <c r="L3043" s="533"/>
      <c r="M3043" s="533"/>
      <c r="BC3043" s="533"/>
    </row>
    <row r="3044" spans="12:55" x14ac:dyDescent="0.35">
      <c r="L3044" s="533"/>
      <c r="M3044" s="533"/>
      <c r="BC3044" s="533"/>
    </row>
    <row r="3045" spans="12:55" x14ac:dyDescent="0.35">
      <c r="L3045" s="533"/>
      <c r="M3045" s="533"/>
      <c r="BC3045" s="533"/>
    </row>
    <row r="3046" spans="12:55" x14ac:dyDescent="0.35">
      <c r="L3046" s="533"/>
      <c r="M3046" s="533"/>
      <c r="BC3046" s="533"/>
    </row>
    <row r="3047" spans="12:55" x14ac:dyDescent="0.35">
      <c r="L3047" s="533"/>
      <c r="M3047" s="533"/>
      <c r="BC3047" s="533"/>
    </row>
    <row r="3048" spans="12:55" x14ac:dyDescent="0.35">
      <c r="L3048" s="533"/>
      <c r="M3048" s="533"/>
      <c r="BC3048" s="533"/>
    </row>
    <row r="3049" spans="12:55" x14ac:dyDescent="0.35">
      <c r="L3049" s="533"/>
      <c r="M3049" s="533"/>
      <c r="BC3049" s="533"/>
    </row>
    <row r="3050" spans="12:55" x14ac:dyDescent="0.35">
      <c r="L3050" s="533"/>
      <c r="M3050" s="533"/>
      <c r="BC3050" s="533"/>
    </row>
    <row r="3051" spans="12:55" x14ac:dyDescent="0.35">
      <c r="L3051" s="533"/>
      <c r="M3051" s="533"/>
      <c r="BC3051" s="533"/>
    </row>
    <row r="3052" spans="12:55" x14ac:dyDescent="0.35">
      <c r="L3052" s="533"/>
      <c r="M3052" s="533"/>
      <c r="BC3052" s="533"/>
    </row>
    <row r="3053" spans="12:55" x14ac:dyDescent="0.35">
      <c r="L3053" s="533"/>
      <c r="M3053" s="533"/>
      <c r="BC3053" s="533"/>
    </row>
    <row r="3054" spans="12:55" x14ac:dyDescent="0.35">
      <c r="L3054" s="533"/>
      <c r="M3054" s="533"/>
      <c r="BC3054" s="533"/>
    </row>
    <row r="3055" spans="12:55" x14ac:dyDescent="0.35">
      <c r="L3055" s="533"/>
      <c r="M3055" s="533"/>
      <c r="BC3055" s="533"/>
    </row>
    <row r="3056" spans="12:55" x14ac:dyDescent="0.35">
      <c r="L3056" s="533"/>
      <c r="M3056" s="533"/>
      <c r="BC3056" s="533"/>
    </row>
    <row r="3057" spans="12:55" x14ac:dyDescent="0.35">
      <c r="L3057" s="533"/>
      <c r="M3057" s="533"/>
      <c r="BC3057" s="533"/>
    </row>
    <row r="3058" spans="12:55" x14ac:dyDescent="0.35">
      <c r="L3058" s="533"/>
      <c r="M3058" s="533"/>
      <c r="BC3058" s="533"/>
    </row>
    <row r="3059" spans="12:55" x14ac:dyDescent="0.35">
      <c r="L3059" s="533"/>
      <c r="M3059" s="533"/>
      <c r="BC3059" s="533"/>
    </row>
    <row r="3060" spans="12:55" x14ac:dyDescent="0.35">
      <c r="L3060" s="533"/>
      <c r="M3060" s="533"/>
      <c r="BC3060" s="533"/>
    </row>
    <row r="3061" spans="12:55" x14ac:dyDescent="0.35">
      <c r="L3061" s="533"/>
      <c r="M3061" s="533"/>
      <c r="BC3061" s="533"/>
    </row>
    <row r="3062" spans="12:55" x14ac:dyDescent="0.35">
      <c r="L3062" s="533"/>
      <c r="M3062" s="533"/>
      <c r="BC3062" s="533"/>
    </row>
    <row r="3063" spans="12:55" x14ac:dyDescent="0.35">
      <c r="L3063" s="533"/>
      <c r="M3063" s="533"/>
      <c r="BC3063" s="533"/>
    </row>
    <row r="3064" spans="12:55" x14ac:dyDescent="0.35">
      <c r="L3064" s="533"/>
      <c r="M3064" s="533"/>
      <c r="BC3064" s="533"/>
    </row>
    <row r="3065" spans="12:55" x14ac:dyDescent="0.35">
      <c r="L3065" s="533"/>
      <c r="M3065" s="533"/>
      <c r="BC3065" s="533"/>
    </row>
    <row r="3066" spans="12:55" x14ac:dyDescent="0.35">
      <c r="L3066" s="533"/>
      <c r="M3066" s="533"/>
      <c r="BC3066" s="533"/>
    </row>
    <row r="3067" spans="12:55" x14ac:dyDescent="0.35">
      <c r="L3067" s="533"/>
      <c r="M3067" s="533"/>
      <c r="BC3067" s="533"/>
    </row>
    <row r="3068" spans="12:55" x14ac:dyDescent="0.35">
      <c r="L3068" s="533"/>
      <c r="M3068" s="533"/>
      <c r="BC3068" s="533"/>
    </row>
    <row r="3069" spans="12:55" x14ac:dyDescent="0.35">
      <c r="L3069" s="533"/>
      <c r="M3069" s="533"/>
      <c r="BC3069" s="533"/>
    </row>
    <row r="3070" spans="12:55" x14ac:dyDescent="0.35">
      <c r="L3070" s="533"/>
      <c r="M3070" s="533"/>
      <c r="BC3070" s="533"/>
    </row>
    <row r="3071" spans="12:55" x14ac:dyDescent="0.35">
      <c r="L3071" s="533"/>
      <c r="M3071" s="533"/>
      <c r="BC3071" s="533"/>
    </row>
    <row r="3072" spans="12:55" x14ac:dyDescent="0.35">
      <c r="L3072" s="533"/>
      <c r="M3072" s="533"/>
      <c r="BC3072" s="533"/>
    </row>
    <row r="3073" spans="12:55" x14ac:dyDescent="0.35">
      <c r="L3073" s="533"/>
      <c r="M3073" s="533"/>
      <c r="BC3073" s="533"/>
    </row>
    <row r="3074" spans="12:55" x14ac:dyDescent="0.35">
      <c r="L3074" s="533"/>
      <c r="M3074" s="533"/>
      <c r="BC3074" s="533"/>
    </row>
    <row r="3075" spans="12:55" x14ac:dyDescent="0.35">
      <c r="L3075" s="533"/>
      <c r="M3075" s="533"/>
      <c r="BC3075" s="533"/>
    </row>
    <row r="3076" spans="12:55" x14ac:dyDescent="0.35">
      <c r="L3076" s="533"/>
      <c r="M3076" s="533"/>
      <c r="BC3076" s="533"/>
    </row>
    <row r="3077" spans="12:55" x14ac:dyDescent="0.35">
      <c r="L3077" s="533"/>
      <c r="M3077" s="533"/>
      <c r="BC3077" s="533"/>
    </row>
    <row r="3078" spans="12:55" x14ac:dyDescent="0.35">
      <c r="L3078" s="533"/>
      <c r="M3078" s="533"/>
      <c r="BC3078" s="533"/>
    </row>
    <row r="3079" spans="12:55" x14ac:dyDescent="0.35">
      <c r="L3079" s="533"/>
      <c r="M3079" s="533"/>
      <c r="BC3079" s="533"/>
    </row>
    <row r="3080" spans="12:55" x14ac:dyDescent="0.35">
      <c r="L3080" s="533"/>
      <c r="M3080" s="533"/>
      <c r="BC3080" s="533"/>
    </row>
    <row r="3081" spans="12:55" x14ac:dyDescent="0.35">
      <c r="L3081" s="533"/>
      <c r="M3081" s="533"/>
      <c r="BC3081" s="533"/>
    </row>
    <row r="3082" spans="12:55" x14ac:dyDescent="0.35">
      <c r="L3082" s="533"/>
      <c r="M3082" s="533"/>
      <c r="BC3082" s="533"/>
    </row>
    <row r="3083" spans="12:55" x14ac:dyDescent="0.35">
      <c r="L3083" s="533"/>
      <c r="M3083" s="533"/>
      <c r="BC3083" s="533"/>
    </row>
    <row r="3084" spans="12:55" x14ac:dyDescent="0.35">
      <c r="L3084" s="533"/>
      <c r="M3084" s="533"/>
      <c r="BC3084" s="533"/>
    </row>
    <row r="3085" spans="12:55" x14ac:dyDescent="0.35">
      <c r="L3085" s="533"/>
      <c r="M3085" s="533"/>
      <c r="BC3085" s="533"/>
    </row>
    <row r="3086" spans="12:55" x14ac:dyDescent="0.35">
      <c r="L3086" s="533"/>
      <c r="M3086" s="533"/>
      <c r="BC3086" s="533"/>
    </row>
    <row r="3087" spans="12:55" x14ac:dyDescent="0.35">
      <c r="L3087" s="533"/>
      <c r="M3087" s="533"/>
      <c r="BC3087" s="533"/>
    </row>
    <row r="3088" spans="12:55" x14ac:dyDescent="0.35">
      <c r="L3088" s="533"/>
      <c r="M3088" s="533"/>
      <c r="BC3088" s="533"/>
    </row>
    <row r="3089" spans="12:55" x14ac:dyDescent="0.35">
      <c r="L3089" s="533"/>
      <c r="M3089" s="533"/>
      <c r="BC3089" s="533"/>
    </row>
    <row r="3090" spans="12:55" x14ac:dyDescent="0.35">
      <c r="L3090" s="533"/>
      <c r="M3090" s="533"/>
      <c r="BC3090" s="533"/>
    </row>
    <row r="3091" spans="12:55" x14ac:dyDescent="0.35">
      <c r="L3091" s="533"/>
      <c r="M3091" s="533"/>
      <c r="BC3091" s="533"/>
    </row>
    <row r="3092" spans="12:55" x14ac:dyDescent="0.35">
      <c r="L3092" s="533"/>
      <c r="M3092" s="533"/>
      <c r="BC3092" s="533"/>
    </row>
    <row r="3093" spans="12:55" x14ac:dyDescent="0.35">
      <c r="L3093" s="533"/>
      <c r="M3093" s="533"/>
      <c r="BC3093" s="533"/>
    </row>
    <row r="3094" spans="12:55" x14ac:dyDescent="0.35">
      <c r="L3094" s="533"/>
      <c r="M3094" s="533"/>
      <c r="BC3094" s="533"/>
    </row>
    <row r="3095" spans="12:55" x14ac:dyDescent="0.35">
      <c r="L3095" s="533"/>
      <c r="M3095" s="533"/>
      <c r="BC3095" s="533"/>
    </row>
    <row r="3096" spans="12:55" x14ac:dyDescent="0.35">
      <c r="L3096" s="533"/>
      <c r="M3096" s="533"/>
      <c r="BC3096" s="533"/>
    </row>
    <row r="3097" spans="12:55" x14ac:dyDescent="0.35">
      <c r="L3097" s="533"/>
      <c r="M3097" s="533"/>
      <c r="BC3097" s="533"/>
    </row>
    <row r="3098" spans="12:55" x14ac:dyDescent="0.35">
      <c r="L3098" s="533"/>
      <c r="M3098" s="533"/>
      <c r="BC3098" s="533"/>
    </row>
    <row r="3099" spans="12:55" x14ac:dyDescent="0.35">
      <c r="L3099" s="533"/>
      <c r="M3099" s="533"/>
      <c r="BC3099" s="533"/>
    </row>
    <row r="3100" spans="12:55" x14ac:dyDescent="0.35">
      <c r="L3100" s="533"/>
      <c r="M3100" s="533"/>
      <c r="BC3100" s="533"/>
    </row>
    <row r="3101" spans="12:55" x14ac:dyDescent="0.35">
      <c r="L3101" s="533"/>
      <c r="M3101" s="533"/>
      <c r="BC3101" s="533"/>
    </row>
    <row r="3102" spans="12:55" x14ac:dyDescent="0.35">
      <c r="L3102" s="533"/>
      <c r="M3102" s="533"/>
      <c r="BC3102" s="533"/>
    </row>
    <row r="3103" spans="12:55" x14ac:dyDescent="0.35">
      <c r="L3103" s="533"/>
      <c r="M3103" s="533"/>
      <c r="BC3103" s="533"/>
    </row>
    <row r="3104" spans="12:55" x14ac:dyDescent="0.35">
      <c r="L3104" s="533"/>
      <c r="M3104" s="533"/>
      <c r="BC3104" s="533"/>
    </row>
    <row r="3105" spans="12:55" x14ac:dyDescent="0.35">
      <c r="L3105" s="533"/>
      <c r="M3105" s="533"/>
      <c r="BC3105" s="533"/>
    </row>
    <row r="3106" spans="12:55" x14ac:dyDescent="0.35">
      <c r="L3106" s="533"/>
      <c r="M3106" s="533"/>
      <c r="BC3106" s="533"/>
    </row>
    <row r="3107" spans="12:55" x14ac:dyDescent="0.35">
      <c r="L3107" s="533"/>
      <c r="M3107" s="533"/>
      <c r="BC3107" s="533"/>
    </row>
    <row r="3108" spans="12:55" x14ac:dyDescent="0.35">
      <c r="L3108" s="533"/>
      <c r="M3108" s="533"/>
      <c r="BC3108" s="533"/>
    </row>
    <row r="3109" spans="12:55" x14ac:dyDescent="0.35">
      <c r="L3109" s="533"/>
      <c r="M3109" s="533"/>
      <c r="BC3109" s="533"/>
    </row>
    <row r="3110" spans="12:55" x14ac:dyDescent="0.35">
      <c r="L3110" s="533"/>
      <c r="M3110" s="533"/>
      <c r="BC3110" s="533"/>
    </row>
    <row r="3111" spans="12:55" x14ac:dyDescent="0.35">
      <c r="L3111" s="533"/>
      <c r="M3111" s="533"/>
      <c r="BC3111" s="533"/>
    </row>
    <row r="3112" spans="12:55" x14ac:dyDescent="0.35">
      <c r="L3112" s="533"/>
      <c r="M3112" s="533"/>
      <c r="BC3112" s="533"/>
    </row>
    <row r="3113" spans="12:55" x14ac:dyDescent="0.35">
      <c r="L3113" s="533"/>
      <c r="M3113" s="533"/>
      <c r="BC3113" s="533"/>
    </row>
    <row r="3114" spans="12:55" x14ac:dyDescent="0.35">
      <c r="L3114" s="533"/>
      <c r="M3114" s="533"/>
      <c r="BC3114" s="533"/>
    </row>
    <row r="3115" spans="12:55" x14ac:dyDescent="0.35">
      <c r="L3115" s="533"/>
      <c r="M3115" s="533"/>
      <c r="BC3115" s="533"/>
    </row>
    <row r="3116" spans="12:55" x14ac:dyDescent="0.35">
      <c r="L3116" s="533"/>
      <c r="M3116" s="533"/>
      <c r="BC3116" s="533"/>
    </row>
    <row r="3117" spans="12:55" x14ac:dyDescent="0.35">
      <c r="L3117" s="533"/>
      <c r="M3117" s="533"/>
      <c r="BC3117" s="533"/>
    </row>
    <row r="3118" spans="12:55" x14ac:dyDescent="0.35">
      <c r="L3118" s="533"/>
      <c r="M3118" s="533"/>
      <c r="BC3118" s="533"/>
    </row>
    <row r="3119" spans="12:55" x14ac:dyDescent="0.35">
      <c r="L3119" s="533"/>
      <c r="M3119" s="533"/>
      <c r="BC3119" s="533"/>
    </row>
    <row r="3120" spans="12:55" x14ac:dyDescent="0.35">
      <c r="L3120" s="533"/>
      <c r="M3120" s="533"/>
      <c r="BC3120" s="533"/>
    </row>
    <row r="3121" spans="12:55" x14ac:dyDescent="0.35">
      <c r="L3121" s="533"/>
      <c r="M3121" s="533"/>
      <c r="BC3121" s="533"/>
    </row>
    <row r="3122" spans="12:55" x14ac:dyDescent="0.35">
      <c r="L3122" s="533"/>
      <c r="M3122" s="533"/>
      <c r="BC3122" s="533"/>
    </row>
    <row r="3123" spans="12:55" x14ac:dyDescent="0.35">
      <c r="L3123" s="533"/>
      <c r="M3123" s="533"/>
      <c r="BC3123" s="533"/>
    </row>
    <row r="3124" spans="12:55" x14ac:dyDescent="0.35">
      <c r="L3124" s="533"/>
      <c r="M3124" s="533"/>
      <c r="BC3124" s="533"/>
    </row>
    <row r="3125" spans="12:55" x14ac:dyDescent="0.35">
      <c r="L3125" s="533"/>
      <c r="M3125" s="533"/>
      <c r="BC3125" s="533"/>
    </row>
    <row r="3126" spans="12:55" x14ac:dyDescent="0.35">
      <c r="L3126" s="533"/>
      <c r="M3126" s="533"/>
      <c r="BC3126" s="533"/>
    </row>
    <row r="3127" spans="12:55" x14ac:dyDescent="0.35">
      <c r="L3127" s="533"/>
      <c r="M3127" s="533"/>
      <c r="BC3127" s="533"/>
    </row>
    <row r="3128" spans="12:55" x14ac:dyDescent="0.35">
      <c r="L3128" s="533"/>
      <c r="M3128" s="533"/>
      <c r="BC3128" s="533"/>
    </row>
    <row r="3129" spans="12:55" x14ac:dyDescent="0.35">
      <c r="L3129" s="533"/>
      <c r="M3129" s="533"/>
      <c r="BC3129" s="533"/>
    </row>
    <row r="3130" spans="12:55" x14ac:dyDescent="0.35">
      <c r="L3130" s="533"/>
      <c r="M3130" s="533"/>
      <c r="BC3130" s="533"/>
    </row>
    <row r="3131" spans="12:55" x14ac:dyDescent="0.35">
      <c r="L3131" s="533"/>
      <c r="M3131" s="533"/>
      <c r="BC3131" s="533"/>
    </row>
    <row r="3132" spans="12:55" x14ac:dyDescent="0.35">
      <c r="L3132" s="533"/>
      <c r="M3132" s="533"/>
      <c r="BC3132" s="533"/>
    </row>
    <row r="3133" spans="12:55" x14ac:dyDescent="0.35">
      <c r="L3133" s="533"/>
      <c r="M3133" s="533"/>
      <c r="BC3133" s="533"/>
    </row>
    <row r="3134" spans="12:55" x14ac:dyDescent="0.35">
      <c r="L3134" s="533"/>
      <c r="M3134" s="533"/>
      <c r="BC3134" s="533"/>
    </row>
    <row r="3135" spans="12:55" x14ac:dyDescent="0.35">
      <c r="L3135" s="533"/>
      <c r="M3135" s="533"/>
      <c r="BC3135" s="533"/>
    </row>
    <row r="3136" spans="12:55" x14ac:dyDescent="0.35">
      <c r="L3136" s="533"/>
      <c r="M3136" s="533"/>
      <c r="BC3136" s="533"/>
    </row>
    <row r="3137" spans="12:55" x14ac:dyDescent="0.35">
      <c r="L3137" s="533"/>
      <c r="M3137" s="533"/>
      <c r="BC3137" s="533"/>
    </row>
    <row r="3138" spans="12:55" x14ac:dyDescent="0.35">
      <c r="L3138" s="533"/>
      <c r="M3138" s="533"/>
      <c r="BC3138" s="533"/>
    </row>
    <row r="3139" spans="12:55" x14ac:dyDescent="0.35">
      <c r="L3139" s="533"/>
      <c r="M3139" s="533"/>
      <c r="BC3139" s="533"/>
    </row>
    <row r="3140" spans="12:55" x14ac:dyDescent="0.35">
      <c r="L3140" s="533"/>
      <c r="M3140" s="533"/>
      <c r="BC3140" s="533"/>
    </row>
    <row r="3141" spans="12:55" x14ac:dyDescent="0.35">
      <c r="L3141" s="533"/>
      <c r="M3141" s="533"/>
      <c r="BC3141" s="533"/>
    </row>
    <row r="3142" spans="12:55" x14ac:dyDescent="0.35">
      <c r="L3142" s="533"/>
      <c r="M3142" s="533"/>
      <c r="BC3142" s="533"/>
    </row>
    <row r="3143" spans="12:55" x14ac:dyDescent="0.35">
      <c r="L3143" s="533"/>
      <c r="M3143" s="533"/>
      <c r="BC3143" s="533"/>
    </row>
    <row r="3144" spans="12:55" x14ac:dyDescent="0.35">
      <c r="L3144" s="533"/>
      <c r="M3144" s="533"/>
      <c r="BC3144" s="533"/>
    </row>
    <row r="3145" spans="12:55" x14ac:dyDescent="0.35">
      <c r="L3145" s="533"/>
      <c r="M3145" s="533"/>
      <c r="BC3145" s="533"/>
    </row>
    <row r="3146" spans="12:55" x14ac:dyDescent="0.35">
      <c r="L3146" s="533"/>
      <c r="M3146" s="533"/>
      <c r="BC3146" s="533"/>
    </row>
    <row r="3147" spans="12:55" x14ac:dyDescent="0.35">
      <c r="L3147" s="533"/>
      <c r="M3147" s="533"/>
      <c r="BC3147" s="533"/>
    </row>
    <row r="3148" spans="12:55" x14ac:dyDescent="0.35">
      <c r="L3148" s="533"/>
      <c r="M3148" s="533"/>
      <c r="BC3148" s="533"/>
    </row>
    <row r="3149" spans="12:55" x14ac:dyDescent="0.35">
      <c r="L3149" s="533"/>
      <c r="M3149" s="533"/>
      <c r="BC3149" s="533"/>
    </row>
    <row r="3150" spans="12:55" x14ac:dyDescent="0.35">
      <c r="L3150" s="533"/>
      <c r="M3150" s="533"/>
      <c r="BC3150" s="533"/>
    </row>
    <row r="3151" spans="12:55" x14ac:dyDescent="0.35">
      <c r="L3151" s="533"/>
      <c r="M3151" s="533"/>
      <c r="BC3151" s="533"/>
    </row>
    <row r="3152" spans="12:55" x14ac:dyDescent="0.35">
      <c r="L3152" s="533"/>
      <c r="M3152" s="533"/>
      <c r="BC3152" s="533"/>
    </row>
    <row r="3153" spans="12:55" x14ac:dyDescent="0.35">
      <c r="L3153" s="533"/>
      <c r="M3153" s="533"/>
      <c r="BC3153" s="533"/>
    </row>
    <row r="3154" spans="12:55" x14ac:dyDescent="0.35">
      <c r="L3154" s="533"/>
      <c r="M3154" s="533"/>
      <c r="BC3154" s="533"/>
    </row>
    <row r="3155" spans="12:55" x14ac:dyDescent="0.35">
      <c r="L3155" s="533"/>
      <c r="M3155" s="533"/>
      <c r="BC3155" s="533"/>
    </row>
    <row r="3156" spans="12:55" x14ac:dyDescent="0.35">
      <c r="L3156" s="533"/>
      <c r="M3156" s="533"/>
      <c r="BC3156" s="533"/>
    </row>
    <row r="3157" spans="12:55" x14ac:dyDescent="0.35">
      <c r="L3157" s="533"/>
      <c r="M3157" s="533"/>
      <c r="BC3157" s="533"/>
    </row>
    <row r="3158" spans="12:55" x14ac:dyDescent="0.35">
      <c r="L3158" s="533"/>
      <c r="M3158" s="533"/>
      <c r="BC3158" s="533"/>
    </row>
    <row r="3159" spans="12:55" x14ac:dyDescent="0.35">
      <c r="L3159" s="533"/>
      <c r="M3159" s="533"/>
      <c r="BC3159" s="533"/>
    </row>
    <row r="3160" spans="12:55" x14ac:dyDescent="0.35">
      <c r="L3160" s="533"/>
      <c r="M3160" s="533"/>
      <c r="BC3160" s="533"/>
    </row>
    <row r="3161" spans="12:55" x14ac:dyDescent="0.35">
      <c r="L3161" s="533"/>
      <c r="M3161" s="533"/>
      <c r="BC3161" s="533"/>
    </row>
    <row r="3162" spans="12:55" x14ac:dyDescent="0.35">
      <c r="L3162" s="533"/>
      <c r="M3162" s="533"/>
      <c r="BC3162" s="533"/>
    </row>
    <row r="3163" spans="12:55" x14ac:dyDescent="0.35">
      <c r="L3163" s="533"/>
      <c r="M3163" s="533"/>
      <c r="BC3163" s="533"/>
    </row>
    <row r="3164" spans="12:55" x14ac:dyDescent="0.35">
      <c r="L3164" s="533"/>
      <c r="M3164" s="533"/>
      <c r="BC3164" s="533"/>
    </row>
    <row r="3165" spans="12:55" x14ac:dyDescent="0.35">
      <c r="L3165" s="533"/>
      <c r="M3165" s="533"/>
      <c r="BC3165" s="533"/>
    </row>
    <row r="3166" spans="12:55" x14ac:dyDescent="0.35">
      <c r="L3166" s="533"/>
      <c r="M3166" s="533"/>
      <c r="BC3166" s="533"/>
    </row>
    <row r="3167" spans="12:55" x14ac:dyDescent="0.35">
      <c r="L3167" s="533"/>
      <c r="M3167" s="533"/>
      <c r="BC3167" s="533"/>
    </row>
    <row r="3168" spans="12:55" x14ac:dyDescent="0.35">
      <c r="L3168" s="533"/>
      <c r="M3168" s="533"/>
      <c r="BC3168" s="533"/>
    </row>
    <row r="3169" spans="12:55" x14ac:dyDescent="0.35">
      <c r="L3169" s="533"/>
      <c r="M3169" s="533"/>
      <c r="BC3169" s="533"/>
    </row>
    <row r="3170" spans="12:55" x14ac:dyDescent="0.35">
      <c r="L3170" s="533"/>
      <c r="M3170" s="533"/>
      <c r="BC3170" s="533"/>
    </row>
    <row r="3171" spans="12:55" x14ac:dyDescent="0.35">
      <c r="L3171" s="533"/>
      <c r="M3171" s="533"/>
      <c r="BC3171" s="533"/>
    </row>
    <row r="3172" spans="12:55" x14ac:dyDescent="0.35">
      <c r="L3172" s="533"/>
      <c r="M3172" s="533"/>
      <c r="BC3172" s="533"/>
    </row>
    <row r="3173" spans="12:55" x14ac:dyDescent="0.35">
      <c r="L3173" s="533"/>
      <c r="M3173" s="533"/>
      <c r="BC3173" s="533"/>
    </row>
    <row r="3174" spans="12:55" x14ac:dyDescent="0.35">
      <c r="L3174" s="533"/>
      <c r="M3174" s="533"/>
      <c r="BC3174" s="533"/>
    </row>
    <row r="3175" spans="12:55" x14ac:dyDescent="0.35">
      <c r="L3175" s="533"/>
      <c r="M3175" s="533"/>
      <c r="BC3175" s="533"/>
    </row>
    <row r="3176" spans="12:55" x14ac:dyDescent="0.35">
      <c r="L3176" s="533"/>
      <c r="M3176" s="533"/>
      <c r="BC3176" s="533"/>
    </row>
    <row r="3177" spans="12:55" x14ac:dyDescent="0.35">
      <c r="L3177" s="533"/>
      <c r="M3177" s="533"/>
      <c r="BC3177" s="533"/>
    </row>
    <row r="3178" spans="12:55" x14ac:dyDescent="0.35">
      <c r="L3178" s="533"/>
      <c r="M3178" s="533"/>
      <c r="BC3178" s="533"/>
    </row>
    <row r="3179" spans="12:55" x14ac:dyDescent="0.35">
      <c r="L3179" s="533"/>
      <c r="M3179" s="533"/>
      <c r="BC3179" s="533"/>
    </row>
    <row r="3180" spans="12:55" x14ac:dyDescent="0.35">
      <c r="L3180" s="533"/>
      <c r="M3180" s="533"/>
      <c r="BC3180" s="533"/>
    </row>
    <row r="3181" spans="12:55" x14ac:dyDescent="0.35">
      <c r="L3181" s="533"/>
      <c r="M3181" s="533"/>
      <c r="BC3181" s="533"/>
    </row>
    <row r="3182" spans="12:55" x14ac:dyDescent="0.35">
      <c r="L3182" s="533"/>
      <c r="M3182" s="533"/>
      <c r="BC3182" s="533"/>
    </row>
    <row r="3183" spans="12:55" x14ac:dyDescent="0.35">
      <c r="L3183" s="533"/>
      <c r="M3183" s="533"/>
      <c r="BC3183" s="533"/>
    </row>
    <row r="3184" spans="12:55" x14ac:dyDescent="0.35">
      <c r="L3184" s="533"/>
      <c r="M3184" s="533"/>
      <c r="BC3184" s="533"/>
    </row>
    <row r="3185" spans="12:55" x14ac:dyDescent="0.35">
      <c r="L3185" s="533"/>
      <c r="M3185" s="533"/>
      <c r="BC3185" s="533"/>
    </row>
    <row r="3186" spans="12:55" x14ac:dyDescent="0.35">
      <c r="L3186" s="533"/>
      <c r="M3186" s="533"/>
      <c r="BC3186" s="533"/>
    </row>
    <row r="3187" spans="12:55" x14ac:dyDescent="0.35">
      <c r="L3187" s="533"/>
      <c r="M3187" s="533"/>
      <c r="BC3187" s="533"/>
    </row>
    <row r="3188" spans="12:55" x14ac:dyDescent="0.35">
      <c r="L3188" s="533"/>
      <c r="M3188" s="533"/>
      <c r="BC3188" s="533"/>
    </row>
    <row r="3189" spans="12:55" x14ac:dyDescent="0.35">
      <c r="L3189" s="533"/>
      <c r="M3189" s="533"/>
      <c r="BC3189" s="533"/>
    </row>
    <row r="3190" spans="12:55" x14ac:dyDescent="0.35">
      <c r="L3190" s="533"/>
      <c r="M3190" s="533"/>
      <c r="BC3190" s="533"/>
    </row>
    <row r="3191" spans="12:55" x14ac:dyDescent="0.35">
      <c r="L3191" s="533"/>
      <c r="M3191" s="533"/>
      <c r="BC3191" s="533"/>
    </row>
    <row r="3192" spans="12:55" x14ac:dyDescent="0.35">
      <c r="L3192" s="533"/>
      <c r="M3192" s="533"/>
      <c r="BC3192" s="533"/>
    </row>
    <row r="3193" spans="12:55" x14ac:dyDescent="0.35">
      <c r="L3193" s="533"/>
      <c r="M3193" s="533"/>
      <c r="BC3193" s="533"/>
    </row>
    <row r="3194" spans="12:55" x14ac:dyDescent="0.35">
      <c r="L3194" s="533"/>
      <c r="M3194" s="533"/>
      <c r="BC3194" s="533"/>
    </row>
    <row r="3195" spans="12:55" x14ac:dyDescent="0.35">
      <c r="L3195" s="533"/>
      <c r="M3195" s="533"/>
      <c r="BC3195" s="533"/>
    </row>
    <row r="3196" spans="12:55" x14ac:dyDescent="0.35">
      <c r="L3196" s="533"/>
      <c r="M3196" s="533"/>
      <c r="BC3196" s="533"/>
    </row>
    <row r="3197" spans="12:55" x14ac:dyDescent="0.35">
      <c r="L3197" s="533"/>
      <c r="M3197" s="533"/>
      <c r="BC3197" s="533"/>
    </row>
    <row r="3198" spans="12:55" x14ac:dyDescent="0.35">
      <c r="L3198" s="533"/>
      <c r="M3198" s="533"/>
      <c r="BC3198" s="533"/>
    </row>
    <row r="3199" spans="12:55" x14ac:dyDescent="0.35">
      <c r="L3199" s="533"/>
      <c r="M3199" s="533"/>
      <c r="BC3199" s="533"/>
    </row>
    <row r="3200" spans="12:55" x14ac:dyDescent="0.35">
      <c r="L3200" s="533"/>
      <c r="M3200" s="533"/>
      <c r="BC3200" s="533"/>
    </row>
    <row r="3201" spans="12:55" x14ac:dyDescent="0.35">
      <c r="L3201" s="533"/>
      <c r="M3201" s="533"/>
      <c r="BC3201" s="533"/>
    </row>
    <row r="3202" spans="12:55" x14ac:dyDescent="0.35">
      <c r="L3202" s="533"/>
      <c r="M3202" s="533"/>
      <c r="BC3202" s="533"/>
    </row>
    <row r="3203" spans="12:55" x14ac:dyDescent="0.35">
      <c r="L3203" s="533"/>
      <c r="M3203" s="533"/>
      <c r="BC3203" s="533"/>
    </row>
    <row r="3204" spans="12:55" x14ac:dyDescent="0.35">
      <c r="L3204" s="533"/>
      <c r="M3204" s="533"/>
      <c r="BC3204" s="533"/>
    </row>
    <row r="3205" spans="12:55" x14ac:dyDescent="0.35">
      <c r="L3205" s="533"/>
      <c r="M3205" s="533"/>
      <c r="BC3205" s="533"/>
    </row>
    <row r="3206" spans="12:55" x14ac:dyDescent="0.35">
      <c r="L3206" s="533"/>
      <c r="M3206" s="533"/>
      <c r="BC3206" s="533"/>
    </row>
    <row r="3207" spans="12:55" x14ac:dyDescent="0.35">
      <c r="L3207" s="533"/>
      <c r="M3207" s="533"/>
      <c r="BC3207" s="533"/>
    </row>
    <row r="3208" spans="12:55" x14ac:dyDescent="0.35">
      <c r="L3208" s="533"/>
      <c r="M3208" s="533"/>
      <c r="BC3208" s="533"/>
    </row>
    <row r="3209" spans="12:55" x14ac:dyDescent="0.35">
      <c r="L3209" s="533"/>
      <c r="M3209" s="533"/>
      <c r="BC3209" s="533"/>
    </row>
    <row r="3210" spans="12:55" x14ac:dyDescent="0.35">
      <c r="L3210" s="533"/>
      <c r="M3210" s="533"/>
      <c r="BC3210" s="533"/>
    </row>
    <row r="3211" spans="12:55" x14ac:dyDescent="0.35">
      <c r="L3211" s="533"/>
      <c r="M3211" s="533"/>
      <c r="BC3211" s="533"/>
    </row>
    <row r="3212" spans="12:55" x14ac:dyDescent="0.35">
      <c r="L3212" s="533"/>
      <c r="M3212" s="533"/>
      <c r="BC3212" s="533"/>
    </row>
    <row r="3213" spans="12:55" x14ac:dyDescent="0.35">
      <c r="L3213" s="533"/>
      <c r="M3213" s="533"/>
      <c r="BC3213" s="533"/>
    </row>
    <row r="3214" spans="12:55" x14ac:dyDescent="0.35">
      <c r="L3214" s="533"/>
      <c r="M3214" s="533"/>
      <c r="BC3214" s="533"/>
    </row>
    <row r="3215" spans="12:55" x14ac:dyDescent="0.35">
      <c r="L3215" s="533"/>
      <c r="M3215" s="533"/>
      <c r="BC3215" s="533"/>
    </row>
    <row r="3216" spans="12:55" x14ac:dyDescent="0.35">
      <c r="L3216" s="533"/>
      <c r="M3216" s="533"/>
      <c r="BC3216" s="533"/>
    </row>
    <row r="3217" spans="12:55" x14ac:dyDescent="0.35">
      <c r="L3217" s="533"/>
      <c r="M3217" s="533"/>
      <c r="BC3217" s="533"/>
    </row>
    <row r="3218" spans="12:55" x14ac:dyDescent="0.35">
      <c r="L3218" s="533"/>
      <c r="M3218" s="533"/>
      <c r="BC3218" s="533"/>
    </row>
    <row r="3219" spans="12:55" x14ac:dyDescent="0.35">
      <c r="L3219" s="533"/>
      <c r="M3219" s="533"/>
      <c r="BC3219" s="533"/>
    </row>
    <row r="3220" spans="12:55" x14ac:dyDescent="0.35">
      <c r="L3220" s="533"/>
      <c r="M3220" s="533"/>
      <c r="BC3220" s="533"/>
    </row>
    <row r="3221" spans="12:55" x14ac:dyDescent="0.35">
      <c r="L3221" s="533"/>
      <c r="M3221" s="533"/>
      <c r="BC3221" s="533"/>
    </row>
    <row r="3222" spans="12:55" x14ac:dyDescent="0.35">
      <c r="L3222" s="533"/>
      <c r="M3222" s="533"/>
      <c r="BC3222" s="533"/>
    </row>
    <row r="3223" spans="12:55" x14ac:dyDescent="0.35">
      <c r="L3223" s="533"/>
      <c r="M3223" s="533"/>
      <c r="BC3223" s="533"/>
    </row>
    <row r="3224" spans="12:55" x14ac:dyDescent="0.35">
      <c r="L3224" s="533"/>
      <c r="M3224" s="533"/>
      <c r="BC3224" s="533"/>
    </row>
    <row r="3225" spans="12:55" x14ac:dyDescent="0.35">
      <c r="L3225" s="533"/>
      <c r="M3225" s="533"/>
      <c r="BC3225" s="533"/>
    </row>
    <row r="3226" spans="12:55" x14ac:dyDescent="0.35">
      <c r="L3226" s="533"/>
      <c r="M3226" s="533"/>
      <c r="BC3226" s="533"/>
    </row>
    <row r="3227" spans="12:55" x14ac:dyDescent="0.35">
      <c r="L3227" s="533"/>
      <c r="M3227" s="533"/>
      <c r="BC3227" s="533"/>
    </row>
    <row r="3228" spans="12:55" x14ac:dyDescent="0.35">
      <c r="L3228" s="533"/>
      <c r="M3228" s="533"/>
      <c r="BC3228" s="533"/>
    </row>
    <row r="3229" spans="12:55" x14ac:dyDescent="0.35">
      <c r="L3229" s="533"/>
      <c r="M3229" s="533"/>
      <c r="BC3229" s="533"/>
    </row>
    <row r="3230" spans="12:55" x14ac:dyDescent="0.35">
      <c r="L3230" s="533"/>
      <c r="M3230" s="533"/>
      <c r="BC3230" s="533"/>
    </row>
    <row r="3231" spans="12:55" x14ac:dyDescent="0.35">
      <c r="L3231" s="533"/>
      <c r="M3231" s="533"/>
      <c r="BC3231" s="533"/>
    </row>
    <row r="3232" spans="12:55" x14ac:dyDescent="0.35">
      <c r="L3232" s="533"/>
      <c r="M3232" s="533"/>
      <c r="BC3232" s="533"/>
    </row>
    <row r="3233" spans="12:55" x14ac:dyDescent="0.35">
      <c r="L3233" s="533"/>
      <c r="M3233" s="533"/>
      <c r="BC3233" s="533"/>
    </row>
    <row r="3234" spans="12:55" x14ac:dyDescent="0.35">
      <c r="L3234" s="533"/>
      <c r="M3234" s="533"/>
      <c r="BC3234" s="533"/>
    </row>
    <row r="3235" spans="12:55" x14ac:dyDescent="0.35">
      <c r="L3235" s="533"/>
      <c r="M3235" s="533"/>
      <c r="BC3235" s="533"/>
    </row>
    <row r="3236" spans="12:55" x14ac:dyDescent="0.35">
      <c r="L3236" s="533"/>
      <c r="M3236" s="533"/>
      <c r="BC3236" s="533"/>
    </row>
    <row r="3237" spans="12:55" x14ac:dyDescent="0.35">
      <c r="L3237" s="533"/>
      <c r="M3237" s="533"/>
      <c r="BC3237" s="533"/>
    </row>
    <row r="3238" spans="12:55" x14ac:dyDescent="0.35">
      <c r="L3238" s="533"/>
      <c r="M3238" s="533"/>
      <c r="BC3238" s="533"/>
    </row>
    <row r="3239" spans="12:55" x14ac:dyDescent="0.35">
      <c r="L3239" s="533"/>
      <c r="M3239" s="533"/>
      <c r="BC3239" s="533"/>
    </row>
    <row r="3240" spans="12:55" x14ac:dyDescent="0.35">
      <c r="L3240" s="533"/>
      <c r="M3240" s="533"/>
      <c r="BC3240" s="533"/>
    </row>
    <row r="3241" spans="12:55" x14ac:dyDescent="0.35">
      <c r="L3241" s="533"/>
      <c r="M3241" s="533"/>
      <c r="BC3241" s="533"/>
    </row>
    <row r="3242" spans="12:55" x14ac:dyDescent="0.35">
      <c r="L3242" s="533"/>
      <c r="M3242" s="533"/>
      <c r="BC3242" s="533"/>
    </row>
    <row r="3243" spans="12:55" x14ac:dyDescent="0.35">
      <c r="L3243" s="533"/>
      <c r="M3243" s="533"/>
      <c r="BC3243" s="533"/>
    </row>
    <row r="3244" spans="12:55" x14ac:dyDescent="0.35">
      <c r="L3244" s="533"/>
      <c r="M3244" s="533"/>
      <c r="BC3244" s="533"/>
    </row>
    <row r="3245" spans="12:55" x14ac:dyDescent="0.35">
      <c r="L3245" s="533"/>
      <c r="M3245" s="533"/>
      <c r="BC3245" s="533"/>
    </row>
    <row r="3246" spans="12:55" x14ac:dyDescent="0.35">
      <c r="L3246" s="533"/>
      <c r="M3246" s="533"/>
      <c r="BC3246" s="533"/>
    </row>
    <row r="3247" spans="12:55" x14ac:dyDescent="0.35">
      <c r="L3247" s="533"/>
      <c r="M3247" s="533"/>
      <c r="BC3247" s="533"/>
    </row>
    <row r="3248" spans="12:55" x14ac:dyDescent="0.35">
      <c r="L3248" s="533"/>
      <c r="M3248" s="533"/>
      <c r="BC3248" s="533"/>
    </row>
    <row r="3249" spans="12:55" x14ac:dyDescent="0.35">
      <c r="L3249" s="533"/>
      <c r="M3249" s="533"/>
      <c r="BC3249" s="533"/>
    </row>
    <row r="3250" spans="12:55" x14ac:dyDescent="0.35">
      <c r="L3250" s="533"/>
      <c r="M3250" s="533"/>
      <c r="BC3250" s="533"/>
    </row>
    <row r="3251" spans="12:55" x14ac:dyDescent="0.35">
      <c r="L3251" s="533"/>
      <c r="M3251" s="533"/>
      <c r="BC3251" s="533"/>
    </row>
    <row r="3252" spans="12:55" x14ac:dyDescent="0.35">
      <c r="L3252" s="533"/>
      <c r="M3252" s="533"/>
      <c r="BC3252" s="533"/>
    </row>
    <row r="3253" spans="12:55" x14ac:dyDescent="0.35">
      <c r="L3253" s="533"/>
      <c r="M3253" s="533"/>
      <c r="BC3253" s="533"/>
    </row>
    <row r="3254" spans="12:55" x14ac:dyDescent="0.35">
      <c r="L3254" s="533"/>
      <c r="M3254" s="533"/>
      <c r="BC3254" s="533"/>
    </row>
    <row r="3255" spans="12:55" x14ac:dyDescent="0.35">
      <c r="L3255" s="533"/>
      <c r="M3255" s="533"/>
      <c r="BC3255" s="533"/>
    </row>
    <row r="3256" spans="12:55" x14ac:dyDescent="0.35">
      <c r="L3256" s="533"/>
      <c r="M3256" s="533"/>
      <c r="BC3256" s="533"/>
    </row>
    <row r="3257" spans="12:55" x14ac:dyDescent="0.35">
      <c r="L3257" s="533"/>
      <c r="M3257" s="533"/>
      <c r="BC3257" s="533"/>
    </row>
    <row r="3258" spans="12:55" x14ac:dyDescent="0.35">
      <c r="L3258" s="533"/>
      <c r="M3258" s="533"/>
      <c r="BC3258" s="533"/>
    </row>
    <row r="3259" spans="12:55" x14ac:dyDescent="0.35">
      <c r="L3259" s="533"/>
      <c r="M3259" s="533"/>
      <c r="BC3259" s="533"/>
    </row>
    <row r="3260" spans="12:55" x14ac:dyDescent="0.35">
      <c r="L3260" s="533"/>
      <c r="M3260" s="533"/>
      <c r="BC3260" s="533"/>
    </row>
    <row r="3261" spans="12:55" x14ac:dyDescent="0.35">
      <c r="L3261" s="533"/>
      <c r="M3261" s="533"/>
      <c r="BC3261" s="533"/>
    </row>
    <row r="3262" spans="12:55" x14ac:dyDescent="0.35">
      <c r="L3262" s="533"/>
      <c r="M3262" s="533"/>
      <c r="BC3262" s="533"/>
    </row>
    <row r="3263" spans="12:55" x14ac:dyDescent="0.35">
      <c r="L3263" s="533"/>
      <c r="M3263" s="533"/>
      <c r="BC3263" s="533"/>
    </row>
    <row r="3264" spans="12:55" x14ac:dyDescent="0.35">
      <c r="L3264" s="533"/>
      <c r="M3264" s="533"/>
      <c r="BC3264" s="533"/>
    </row>
    <row r="3265" spans="12:55" x14ac:dyDescent="0.35">
      <c r="L3265" s="533"/>
      <c r="M3265" s="533"/>
      <c r="BC3265" s="533"/>
    </row>
    <row r="3266" spans="12:55" x14ac:dyDescent="0.35">
      <c r="L3266" s="533"/>
      <c r="M3266" s="533"/>
      <c r="BC3266" s="533"/>
    </row>
    <row r="3267" spans="12:55" x14ac:dyDescent="0.35">
      <c r="L3267" s="533"/>
      <c r="M3267" s="533"/>
      <c r="BC3267" s="533"/>
    </row>
    <row r="3268" spans="12:55" x14ac:dyDescent="0.35">
      <c r="L3268" s="533"/>
      <c r="M3268" s="533"/>
      <c r="BC3268" s="533"/>
    </row>
    <row r="3269" spans="12:55" x14ac:dyDescent="0.35">
      <c r="L3269" s="533"/>
      <c r="M3269" s="533"/>
      <c r="BC3269" s="533"/>
    </row>
    <row r="3270" spans="12:55" x14ac:dyDescent="0.35">
      <c r="L3270" s="533"/>
      <c r="M3270" s="533"/>
      <c r="BC3270" s="533"/>
    </row>
    <row r="3271" spans="12:55" x14ac:dyDescent="0.35">
      <c r="L3271" s="533"/>
      <c r="M3271" s="533"/>
      <c r="BC3271" s="533"/>
    </row>
    <row r="3272" spans="12:55" x14ac:dyDescent="0.35">
      <c r="L3272" s="533"/>
      <c r="M3272" s="533"/>
      <c r="BC3272" s="533"/>
    </row>
    <row r="3273" spans="12:55" x14ac:dyDescent="0.35">
      <c r="L3273" s="533"/>
      <c r="M3273" s="533"/>
      <c r="BC3273" s="533"/>
    </row>
    <row r="3274" spans="12:55" x14ac:dyDescent="0.35">
      <c r="L3274" s="533"/>
      <c r="M3274" s="533"/>
      <c r="BC3274" s="533"/>
    </row>
    <row r="3275" spans="12:55" x14ac:dyDescent="0.35">
      <c r="L3275" s="533"/>
      <c r="M3275" s="533"/>
      <c r="BC3275" s="533"/>
    </row>
    <row r="3276" spans="12:55" x14ac:dyDescent="0.35">
      <c r="L3276" s="533"/>
      <c r="M3276" s="533"/>
      <c r="BC3276" s="533"/>
    </row>
    <row r="3277" spans="12:55" x14ac:dyDescent="0.35">
      <c r="L3277" s="533"/>
      <c r="M3277" s="533"/>
      <c r="BC3277" s="533"/>
    </row>
    <row r="3278" spans="12:55" x14ac:dyDescent="0.35">
      <c r="L3278" s="533"/>
      <c r="M3278" s="533"/>
      <c r="BC3278" s="533"/>
    </row>
    <row r="3279" spans="12:55" x14ac:dyDescent="0.35">
      <c r="L3279" s="533"/>
      <c r="M3279" s="533"/>
      <c r="BC3279" s="533"/>
    </row>
    <row r="3280" spans="12:55" x14ac:dyDescent="0.35">
      <c r="L3280" s="533"/>
      <c r="M3280" s="533"/>
      <c r="BC3280" s="533"/>
    </row>
    <row r="3281" spans="12:55" x14ac:dyDescent="0.35">
      <c r="L3281" s="533"/>
      <c r="M3281" s="533"/>
      <c r="BC3281" s="533"/>
    </row>
    <row r="3282" spans="12:55" x14ac:dyDescent="0.35">
      <c r="L3282" s="533"/>
      <c r="M3282" s="533"/>
      <c r="BC3282" s="533"/>
    </row>
    <row r="3283" spans="12:55" x14ac:dyDescent="0.35">
      <c r="L3283" s="533"/>
      <c r="M3283" s="533"/>
      <c r="BC3283" s="533"/>
    </row>
    <row r="3284" spans="12:55" x14ac:dyDescent="0.35">
      <c r="L3284" s="533"/>
      <c r="M3284" s="533"/>
      <c r="BC3284" s="533"/>
    </row>
    <row r="3285" spans="12:55" x14ac:dyDescent="0.35">
      <c r="L3285" s="533"/>
      <c r="M3285" s="533"/>
      <c r="BC3285" s="533"/>
    </row>
    <row r="3286" spans="12:55" x14ac:dyDescent="0.35">
      <c r="L3286" s="533"/>
      <c r="M3286" s="533"/>
      <c r="BC3286" s="533"/>
    </row>
    <row r="3287" spans="12:55" x14ac:dyDescent="0.35">
      <c r="L3287" s="533"/>
      <c r="M3287" s="533"/>
      <c r="BC3287" s="533"/>
    </row>
    <row r="3288" spans="12:55" x14ac:dyDescent="0.35">
      <c r="L3288" s="533"/>
      <c r="M3288" s="533"/>
      <c r="BC3288" s="533"/>
    </row>
    <row r="3289" spans="12:55" x14ac:dyDescent="0.35">
      <c r="L3289" s="533"/>
      <c r="M3289" s="533"/>
      <c r="BC3289" s="533"/>
    </row>
    <row r="3290" spans="12:55" x14ac:dyDescent="0.35">
      <c r="L3290" s="533"/>
      <c r="M3290" s="533"/>
      <c r="BC3290" s="533"/>
    </row>
    <row r="3291" spans="12:55" x14ac:dyDescent="0.35">
      <c r="L3291" s="533"/>
      <c r="M3291" s="533"/>
      <c r="BC3291" s="533"/>
    </row>
    <row r="3292" spans="12:55" x14ac:dyDescent="0.35">
      <c r="L3292" s="533"/>
      <c r="M3292" s="533"/>
      <c r="BC3292" s="533"/>
    </row>
    <row r="3293" spans="12:55" x14ac:dyDescent="0.35">
      <c r="L3293" s="533"/>
      <c r="M3293" s="533"/>
      <c r="BC3293" s="533"/>
    </row>
    <row r="3294" spans="12:55" x14ac:dyDescent="0.35">
      <c r="L3294" s="533"/>
      <c r="M3294" s="533"/>
      <c r="BC3294" s="533"/>
    </row>
    <row r="3295" spans="12:55" x14ac:dyDescent="0.35">
      <c r="L3295" s="533"/>
      <c r="M3295" s="533"/>
      <c r="BC3295" s="533"/>
    </row>
    <row r="3296" spans="12:55" x14ac:dyDescent="0.35">
      <c r="L3296" s="533"/>
      <c r="M3296" s="533"/>
      <c r="BC3296" s="533"/>
    </row>
    <row r="3297" spans="12:55" x14ac:dyDescent="0.35">
      <c r="L3297" s="533"/>
      <c r="M3297" s="533"/>
      <c r="BC3297" s="533"/>
    </row>
    <row r="3298" spans="12:55" x14ac:dyDescent="0.35">
      <c r="L3298" s="533"/>
      <c r="M3298" s="533"/>
      <c r="BC3298" s="533"/>
    </row>
    <row r="3299" spans="12:55" x14ac:dyDescent="0.35">
      <c r="L3299" s="533"/>
      <c r="M3299" s="533"/>
      <c r="BC3299" s="533"/>
    </row>
    <row r="3300" spans="12:55" x14ac:dyDescent="0.35">
      <c r="L3300" s="533"/>
      <c r="M3300" s="533"/>
      <c r="BC3300" s="533"/>
    </row>
    <row r="3301" spans="12:55" x14ac:dyDescent="0.35">
      <c r="L3301" s="533"/>
      <c r="M3301" s="533"/>
      <c r="BC3301" s="533"/>
    </row>
    <row r="3302" spans="12:55" x14ac:dyDescent="0.35">
      <c r="L3302" s="533"/>
      <c r="M3302" s="533"/>
      <c r="BC3302" s="533"/>
    </row>
    <row r="3303" spans="12:55" x14ac:dyDescent="0.35">
      <c r="L3303" s="533"/>
      <c r="M3303" s="533"/>
      <c r="BC3303" s="533"/>
    </row>
    <row r="3304" spans="12:55" x14ac:dyDescent="0.35">
      <c r="L3304" s="533"/>
      <c r="M3304" s="533"/>
      <c r="BC3304" s="533"/>
    </row>
    <row r="3305" spans="12:55" x14ac:dyDescent="0.35">
      <c r="L3305" s="533"/>
      <c r="M3305" s="533"/>
      <c r="BC3305" s="533"/>
    </row>
    <row r="3306" spans="12:55" x14ac:dyDescent="0.35">
      <c r="L3306" s="533"/>
      <c r="M3306" s="533"/>
      <c r="BC3306" s="533"/>
    </row>
    <row r="3307" spans="12:55" x14ac:dyDescent="0.35">
      <c r="L3307" s="533"/>
      <c r="M3307" s="533"/>
      <c r="BC3307" s="533"/>
    </row>
    <row r="3308" spans="12:55" x14ac:dyDescent="0.35">
      <c r="L3308" s="533"/>
      <c r="M3308" s="533"/>
      <c r="BC3308" s="533"/>
    </row>
    <row r="3309" spans="12:55" x14ac:dyDescent="0.35">
      <c r="L3309" s="533"/>
      <c r="M3309" s="533"/>
      <c r="BC3309" s="533"/>
    </row>
    <row r="3310" spans="12:55" x14ac:dyDescent="0.35">
      <c r="L3310" s="533"/>
      <c r="M3310" s="533"/>
      <c r="BC3310" s="533"/>
    </row>
    <row r="3311" spans="12:55" x14ac:dyDescent="0.35">
      <c r="L3311" s="533"/>
      <c r="M3311" s="533"/>
      <c r="BC3311" s="533"/>
    </row>
    <row r="3312" spans="12:55" x14ac:dyDescent="0.35">
      <c r="L3312" s="533"/>
      <c r="M3312" s="533"/>
      <c r="BC3312" s="533"/>
    </row>
    <row r="3313" spans="12:55" x14ac:dyDescent="0.35">
      <c r="L3313" s="533"/>
      <c r="M3313" s="533"/>
      <c r="BC3313" s="533"/>
    </row>
    <row r="3314" spans="12:55" x14ac:dyDescent="0.35">
      <c r="L3314" s="533"/>
      <c r="M3314" s="533"/>
      <c r="BC3314" s="533"/>
    </row>
    <row r="3315" spans="12:55" x14ac:dyDescent="0.35">
      <c r="L3315" s="533"/>
      <c r="M3315" s="533"/>
      <c r="BC3315" s="533"/>
    </row>
    <row r="3316" spans="12:55" x14ac:dyDescent="0.35">
      <c r="L3316" s="533"/>
      <c r="M3316" s="533"/>
      <c r="BC3316" s="533"/>
    </row>
    <row r="3317" spans="12:55" x14ac:dyDescent="0.35">
      <c r="L3317" s="533"/>
      <c r="M3317" s="533"/>
      <c r="BC3317" s="533"/>
    </row>
    <row r="3318" spans="12:55" x14ac:dyDescent="0.35">
      <c r="L3318" s="533"/>
      <c r="M3318" s="533"/>
      <c r="BC3318" s="533"/>
    </row>
    <row r="3319" spans="12:55" x14ac:dyDescent="0.35">
      <c r="L3319" s="533"/>
      <c r="M3319" s="533"/>
      <c r="BC3319" s="533"/>
    </row>
    <row r="3320" spans="12:55" x14ac:dyDescent="0.35">
      <c r="L3320" s="533"/>
      <c r="M3320" s="533"/>
      <c r="BC3320" s="533"/>
    </row>
    <row r="3321" spans="12:55" x14ac:dyDescent="0.35">
      <c r="L3321" s="533"/>
      <c r="M3321" s="533"/>
      <c r="BC3321" s="533"/>
    </row>
    <row r="3322" spans="12:55" x14ac:dyDescent="0.35">
      <c r="L3322" s="533"/>
      <c r="M3322" s="533"/>
      <c r="BC3322" s="533"/>
    </row>
    <row r="3323" spans="12:55" x14ac:dyDescent="0.35">
      <c r="L3323" s="533"/>
      <c r="M3323" s="533"/>
      <c r="BC3323" s="533"/>
    </row>
    <row r="3324" spans="12:55" x14ac:dyDescent="0.35">
      <c r="L3324" s="533"/>
      <c r="M3324" s="533"/>
      <c r="BC3324" s="533"/>
    </row>
    <row r="3325" spans="12:55" x14ac:dyDescent="0.35">
      <c r="L3325" s="533"/>
      <c r="M3325" s="533"/>
      <c r="BC3325" s="533"/>
    </row>
    <row r="3326" spans="12:55" x14ac:dyDescent="0.35">
      <c r="L3326" s="533"/>
      <c r="M3326" s="533"/>
      <c r="BC3326" s="533"/>
    </row>
    <row r="3327" spans="12:55" x14ac:dyDescent="0.35">
      <c r="L3327" s="533"/>
      <c r="M3327" s="533"/>
      <c r="BC3327" s="533"/>
    </row>
    <row r="3328" spans="12:55" x14ac:dyDescent="0.35">
      <c r="L3328" s="533"/>
      <c r="M3328" s="533"/>
      <c r="BC3328" s="533"/>
    </row>
    <row r="3329" spans="12:55" x14ac:dyDescent="0.35">
      <c r="L3329" s="533"/>
      <c r="M3329" s="533"/>
      <c r="BC3329" s="533"/>
    </row>
    <row r="3330" spans="12:55" x14ac:dyDescent="0.35">
      <c r="L3330" s="533"/>
      <c r="M3330" s="533"/>
      <c r="BC3330" s="533"/>
    </row>
    <row r="3331" spans="12:55" x14ac:dyDescent="0.35">
      <c r="L3331" s="533"/>
      <c r="M3331" s="533"/>
      <c r="BC3331" s="533"/>
    </row>
    <row r="3332" spans="12:55" x14ac:dyDescent="0.35">
      <c r="L3332" s="533"/>
      <c r="M3332" s="533"/>
      <c r="BC3332" s="533"/>
    </row>
    <row r="3333" spans="12:55" x14ac:dyDescent="0.35">
      <c r="L3333" s="533"/>
      <c r="M3333" s="533"/>
      <c r="BC3333" s="533"/>
    </row>
    <row r="3334" spans="12:55" x14ac:dyDescent="0.35">
      <c r="L3334" s="533"/>
      <c r="M3334" s="533"/>
      <c r="BC3334" s="533"/>
    </row>
    <row r="3335" spans="12:55" x14ac:dyDescent="0.35">
      <c r="L3335" s="533"/>
      <c r="M3335" s="533"/>
      <c r="BC3335" s="533"/>
    </row>
    <row r="3336" spans="12:55" x14ac:dyDescent="0.35">
      <c r="L3336" s="533"/>
      <c r="M3336" s="533"/>
      <c r="BC3336" s="533"/>
    </row>
    <row r="3337" spans="12:55" x14ac:dyDescent="0.35">
      <c r="L3337" s="533"/>
      <c r="M3337" s="533"/>
      <c r="BC3337" s="533"/>
    </row>
    <row r="3338" spans="12:55" x14ac:dyDescent="0.35">
      <c r="L3338" s="533"/>
      <c r="M3338" s="533"/>
      <c r="BC3338" s="533"/>
    </row>
    <row r="3339" spans="12:55" x14ac:dyDescent="0.35">
      <c r="L3339" s="533"/>
      <c r="M3339" s="533"/>
      <c r="BC3339" s="533"/>
    </row>
    <row r="3340" spans="12:55" x14ac:dyDescent="0.35">
      <c r="L3340" s="533"/>
      <c r="M3340" s="533"/>
      <c r="BC3340" s="533"/>
    </row>
    <row r="3341" spans="12:55" x14ac:dyDescent="0.35">
      <c r="L3341" s="533"/>
      <c r="M3341" s="533"/>
      <c r="BC3341" s="533"/>
    </row>
    <row r="3342" spans="12:55" x14ac:dyDescent="0.35">
      <c r="L3342" s="533"/>
      <c r="M3342" s="533"/>
      <c r="BC3342" s="533"/>
    </row>
    <row r="3343" spans="12:55" x14ac:dyDescent="0.35">
      <c r="L3343" s="533"/>
      <c r="M3343" s="533"/>
      <c r="BC3343" s="533"/>
    </row>
    <row r="3344" spans="12:55" x14ac:dyDescent="0.35">
      <c r="L3344" s="533"/>
      <c r="M3344" s="533"/>
      <c r="BC3344" s="533"/>
    </row>
    <row r="3345" spans="12:55" x14ac:dyDescent="0.35">
      <c r="L3345" s="533"/>
      <c r="M3345" s="533"/>
      <c r="BC3345" s="533"/>
    </row>
    <row r="3346" spans="12:55" x14ac:dyDescent="0.35">
      <c r="L3346" s="533"/>
      <c r="M3346" s="533"/>
      <c r="BC3346" s="533"/>
    </row>
    <row r="3347" spans="12:55" x14ac:dyDescent="0.35">
      <c r="L3347" s="533"/>
      <c r="M3347" s="533"/>
      <c r="BC3347" s="533"/>
    </row>
    <row r="3348" spans="12:55" x14ac:dyDescent="0.35">
      <c r="L3348" s="533"/>
      <c r="M3348" s="533"/>
      <c r="BC3348" s="533"/>
    </row>
    <row r="3349" spans="12:55" x14ac:dyDescent="0.35">
      <c r="L3349" s="533"/>
      <c r="M3349" s="533"/>
      <c r="BC3349" s="533"/>
    </row>
    <row r="3350" spans="12:55" x14ac:dyDescent="0.35">
      <c r="L3350" s="533"/>
      <c r="M3350" s="533"/>
      <c r="BC3350" s="533"/>
    </row>
    <row r="3351" spans="12:55" x14ac:dyDescent="0.35">
      <c r="L3351" s="533"/>
      <c r="M3351" s="533"/>
      <c r="BC3351" s="533"/>
    </row>
    <row r="3352" spans="12:55" x14ac:dyDescent="0.35">
      <c r="L3352" s="533"/>
      <c r="M3352" s="533"/>
      <c r="BC3352" s="533"/>
    </row>
    <row r="3353" spans="12:55" x14ac:dyDescent="0.35">
      <c r="L3353" s="533"/>
      <c r="M3353" s="533"/>
      <c r="BC3353" s="533"/>
    </row>
    <row r="3354" spans="12:55" x14ac:dyDescent="0.35">
      <c r="L3354" s="533"/>
      <c r="M3354" s="533"/>
      <c r="BC3354" s="533"/>
    </row>
    <row r="3355" spans="12:55" x14ac:dyDescent="0.35">
      <c r="L3355" s="533"/>
      <c r="M3355" s="533"/>
      <c r="BC3355" s="533"/>
    </row>
    <row r="3356" spans="12:55" x14ac:dyDescent="0.35">
      <c r="L3356" s="533"/>
      <c r="M3356" s="533"/>
      <c r="BC3356" s="533"/>
    </row>
    <row r="3357" spans="12:55" x14ac:dyDescent="0.35">
      <c r="L3357" s="533"/>
      <c r="M3357" s="533"/>
      <c r="BC3357" s="533"/>
    </row>
    <row r="3358" spans="12:55" x14ac:dyDescent="0.35">
      <c r="L3358" s="533"/>
      <c r="M3358" s="533"/>
      <c r="BC3358" s="533"/>
    </row>
    <row r="3359" spans="12:55" x14ac:dyDescent="0.35">
      <c r="L3359" s="533"/>
      <c r="M3359" s="533"/>
      <c r="BC3359" s="533"/>
    </row>
    <row r="3360" spans="12:55" x14ac:dyDescent="0.35">
      <c r="L3360" s="533"/>
      <c r="M3360" s="533"/>
      <c r="BC3360" s="533"/>
    </row>
    <row r="3361" spans="12:55" x14ac:dyDescent="0.35">
      <c r="L3361" s="533"/>
      <c r="M3361" s="533"/>
      <c r="BC3361" s="533"/>
    </row>
    <row r="3362" spans="12:55" x14ac:dyDescent="0.35">
      <c r="L3362" s="533"/>
      <c r="M3362" s="533"/>
      <c r="BC3362" s="533"/>
    </row>
    <row r="3363" spans="12:55" x14ac:dyDescent="0.35">
      <c r="L3363" s="533"/>
      <c r="M3363" s="533"/>
      <c r="BC3363" s="533"/>
    </row>
    <row r="3364" spans="12:55" x14ac:dyDescent="0.35">
      <c r="L3364" s="533"/>
      <c r="M3364" s="533"/>
      <c r="BC3364" s="533"/>
    </row>
    <row r="3365" spans="12:55" x14ac:dyDescent="0.35">
      <c r="L3365" s="533"/>
      <c r="M3365" s="533"/>
      <c r="BC3365" s="533"/>
    </row>
    <row r="3366" spans="12:55" x14ac:dyDescent="0.35">
      <c r="L3366" s="533"/>
      <c r="M3366" s="533"/>
      <c r="BC3366" s="533"/>
    </row>
    <row r="3367" spans="12:55" x14ac:dyDescent="0.35">
      <c r="L3367" s="533"/>
      <c r="M3367" s="533"/>
      <c r="BC3367" s="533"/>
    </row>
    <row r="3368" spans="12:55" x14ac:dyDescent="0.35">
      <c r="L3368" s="533"/>
      <c r="M3368" s="533"/>
      <c r="BC3368" s="533"/>
    </row>
    <row r="3369" spans="12:55" x14ac:dyDescent="0.35">
      <c r="L3369" s="533"/>
      <c r="M3369" s="533"/>
      <c r="BC3369" s="533"/>
    </row>
    <row r="3370" spans="12:55" x14ac:dyDescent="0.35">
      <c r="L3370" s="533"/>
      <c r="M3370" s="533"/>
      <c r="BC3370" s="533"/>
    </row>
    <row r="3371" spans="12:55" x14ac:dyDescent="0.35">
      <c r="L3371" s="533"/>
      <c r="M3371" s="533"/>
      <c r="BC3371" s="533"/>
    </row>
    <row r="3372" spans="12:55" x14ac:dyDescent="0.35">
      <c r="L3372" s="533"/>
      <c r="M3372" s="533"/>
      <c r="BC3372" s="533"/>
    </row>
    <row r="3373" spans="12:55" x14ac:dyDescent="0.35">
      <c r="L3373" s="533"/>
      <c r="M3373" s="533"/>
      <c r="BC3373" s="533"/>
    </row>
    <row r="3374" spans="12:55" x14ac:dyDescent="0.35">
      <c r="L3374" s="533"/>
      <c r="M3374" s="533"/>
      <c r="BC3374" s="533"/>
    </row>
    <row r="3375" spans="12:55" x14ac:dyDescent="0.35">
      <c r="L3375" s="533"/>
      <c r="M3375" s="533"/>
      <c r="BC3375" s="533"/>
    </row>
    <row r="3376" spans="12:55" x14ac:dyDescent="0.35">
      <c r="L3376" s="533"/>
      <c r="M3376" s="533"/>
      <c r="BC3376" s="533"/>
    </row>
    <row r="3377" spans="12:55" x14ac:dyDescent="0.35">
      <c r="L3377" s="533"/>
      <c r="M3377" s="533"/>
      <c r="BC3377" s="533"/>
    </row>
    <row r="3378" spans="12:55" x14ac:dyDescent="0.35">
      <c r="L3378" s="533"/>
      <c r="M3378" s="533"/>
      <c r="BC3378" s="533"/>
    </row>
    <row r="3379" spans="12:55" x14ac:dyDescent="0.35">
      <c r="L3379" s="533"/>
      <c r="M3379" s="533"/>
      <c r="BC3379" s="533"/>
    </row>
    <row r="3380" spans="12:55" x14ac:dyDescent="0.35">
      <c r="L3380" s="533"/>
      <c r="M3380" s="533"/>
      <c r="BC3380" s="533"/>
    </row>
    <row r="3381" spans="12:55" x14ac:dyDescent="0.35">
      <c r="L3381" s="533"/>
      <c r="M3381" s="533"/>
      <c r="BC3381" s="533"/>
    </row>
    <row r="3382" spans="12:55" x14ac:dyDescent="0.35">
      <c r="L3382" s="533"/>
      <c r="M3382" s="533"/>
      <c r="BC3382" s="533"/>
    </row>
    <row r="3383" spans="12:55" x14ac:dyDescent="0.35">
      <c r="L3383" s="533"/>
      <c r="M3383" s="533"/>
      <c r="BC3383" s="533"/>
    </row>
    <row r="3384" spans="12:55" x14ac:dyDescent="0.35">
      <c r="L3384" s="533"/>
      <c r="M3384" s="533"/>
      <c r="BC3384" s="533"/>
    </row>
    <row r="3385" spans="12:55" x14ac:dyDescent="0.35">
      <c r="L3385" s="533"/>
      <c r="M3385" s="533"/>
      <c r="BC3385" s="533"/>
    </row>
    <row r="3386" spans="12:55" x14ac:dyDescent="0.35">
      <c r="L3386" s="533"/>
      <c r="M3386" s="533"/>
      <c r="BC3386" s="533"/>
    </row>
    <row r="3387" spans="12:55" x14ac:dyDescent="0.35">
      <c r="L3387" s="533"/>
      <c r="M3387" s="533"/>
      <c r="BC3387" s="533"/>
    </row>
    <row r="3388" spans="12:55" x14ac:dyDescent="0.35">
      <c r="L3388" s="533"/>
      <c r="M3388" s="533"/>
      <c r="BC3388" s="533"/>
    </row>
    <row r="3389" spans="12:55" x14ac:dyDescent="0.35">
      <c r="L3389" s="533"/>
      <c r="M3389" s="533"/>
      <c r="BC3389" s="533"/>
    </row>
    <row r="3390" spans="12:55" x14ac:dyDescent="0.35">
      <c r="L3390" s="533"/>
      <c r="M3390" s="533"/>
      <c r="BC3390" s="533"/>
    </row>
    <row r="3391" spans="12:55" x14ac:dyDescent="0.35">
      <c r="L3391" s="533"/>
      <c r="M3391" s="533"/>
      <c r="BC3391" s="533"/>
    </row>
    <row r="3392" spans="12:55" x14ac:dyDescent="0.35">
      <c r="L3392" s="533"/>
      <c r="M3392" s="533"/>
      <c r="BC3392" s="533"/>
    </row>
    <row r="3393" spans="12:55" x14ac:dyDescent="0.35">
      <c r="L3393" s="533"/>
      <c r="M3393" s="533"/>
      <c r="BC3393" s="533"/>
    </row>
    <row r="3394" spans="12:55" x14ac:dyDescent="0.35">
      <c r="L3394" s="533"/>
      <c r="M3394" s="533"/>
      <c r="BC3394" s="533"/>
    </row>
    <row r="3395" spans="12:55" x14ac:dyDescent="0.35">
      <c r="L3395" s="533"/>
      <c r="M3395" s="533"/>
      <c r="BC3395" s="533"/>
    </row>
    <row r="3396" spans="12:55" x14ac:dyDescent="0.35">
      <c r="L3396" s="533"/>
      <c r="M3396" s="533"/>
      <c r="BC3396" s="533"/>
    </row>
    <row r="3397" spans="12:55" x14ac:dyDescent="0.35">
      <c r="L3397" s="533"/>
      <c r="M3397" s="533"/>
      <c r="BC3397" s="533"/>
    </row>
    <row r="3398" spans="12:55" x14ac:dyDescent="0.35">
      <c r="L3398" s="533"/>
      <c r="M3398" s="533"/>
      <c r="BC3398" s="533"/>
    </row>
    <row r="3399" spans="12:55" x14ac:dyDescent="0.35">
      <c r="L3399" s="533"/>
      <c r="M3399" s="533"/>
      <c r="BC3399" s="533"/>
    </row>
    <row r="3400" spans="12:55" x14ac:dyDescent="0.35">
      <c r="L3400" s="533"/>
      <c r="M3400" s="533"/>
      <c r="BC3400" s="533"/>
    </row>
    <row r="3401" spans="12:55" x14ac:dyDescent="0.35">
      <c r="L3401" s="533"/>
      <c r="M3401" s="533"/>
      <c r="BC3401" s="533"/>
    </row>
    <row r="3402" spans="12:55" x14ac:dyDescent="0.35">
      <c r="L3402" s="533"/>
      <c r="M3402" s="533"/>
      <c r="BC3402" s="533"/>
    </row>
    <row r="3403" spans="12:55" x14ac:dyDescent="0.35">
      <c r="L3403" s="533"/>
      <c r="M3403" s="533"/>
      <c r="BC3403" s="533"/>
    </row>
    <row r="3404" spans="12:55" x14ac:dyDescent="0.35">
      <c r="L3404" s="533"/>
      <c r="M3404" s="533"/>
      <c r="BC3404" s="533"/>
    </row>
    <row r="3405" spans="12:55" x14ac:dyDescent="0.35">
      <c r="L3405" s="533"/>
      <c r="M3405" s="533"/>
      <c r="BC3405" s="533"/>
    </row>
    <row r="3406" spans="12:55" x14ac:dyDescent="0.35">
      <c r="L3406" s="533"/>
      <c r="M3406" s="533"/>
      <c r="BC3406" s="533"/>
    </row>
    <row r="3407" spans="12:55" x14ac:dyDescent="0.35">
      <c r="L3407" s="533"/>
      <c r="M3407" s="533"/>
      <c r="BC3407" s="533"/>
    </row>
    <row r="3408" spans="12:55" x14ac:dyDescent="0.35">
      <c r="L3408" s="533"/>
      <c r="M3408" s="533"/>
      <c r="BC3408" s="533"/>
    </row>
    <row r="3409" spans="12:55" x14ac:dyDescent="0.35">
      <c r="L3409" s="533"/>
      <c r="M3409" s="533"/>
      <c r="BC3409" s="533"/>
    </row>
    <row r="3410" spans="12:55" x14ac:dyDescent="0.35">
      <c r="L3410" s="533"/>
      <c r="M3410" s="533"/>
      <c r="BC3410" s="533"/>
    </row>
    <row r="3411" spans="12:55" x14ac:dyDescent="0.35">
      <c r="L3411" s="533"/>
      <c r="M3411" s="533"/>
      <c r="BC3411" s="533"/>
    </row>
    <row r="3412" spans="12:55" x14ac:dyDescent="0.35">
      <c r="L3412" s="533"/>
      <c r="M3412" s="533"/>
      <c r="BC3412" s="533"/>
    </row>
    <row r="3413" spans="12:55" x14ac:dyDescent="0.35">
      <c r="L3413" s="533"/>
      <c r="M3413" s="533"/>
      <c r="BC3413" s="533"/>
    </row>
    <row r="3414" spans="12:55" x14ac:dyDescent="0.35">
      <c r="L3414" s="533"/>
      <c r="M3414" s="533"/>
      <c r="BC3414" s="533"/>
    </row>
    <row r="3415" spans="12:55" x14ac:dyDescent="0.35">
      <c r="L3415" s="533"/>
      <c r="M3415" s="533"/>
      <c r="BC3415" s="533"/>
    </row>
    <row r="3416" spans="12:55" x14ac:dyDescent="0.35">
      <c r="L3416" s="533"/>
      <c r="M3416" s="533"/>
      <c r="BC3416" s="533"/>
    </row>
    <row r="3417" spans="12:55" x14ac:dyDescent="0.35">
      <c r="L3417" s="533"/>
      <c r="M3417" s="533"/>
      <c r="BC3417" s="533"/>
    </row>
    <row r="3418" spans="12:55" x14ac:dyDescent="0.35">
      <c r="L3418" s="533"/>
      <c r="M3418" s="533"/>
      <c r="BC3418" s="533"/>
    </row>
    <row r="3419" spans="12:55" x14ac:dyDescent="0.35">
      <c r="L3419" s="533"/>
      <c r="M3419" s="533"/>
      <c r="BC3419" s="533"/>
    </row>
    <row r="3420" spans="12:55" x14ac:dyDescent="0.35">
      <c r="L3420" s="533"/>
      <c r="M3420" s="533"/>
      <c r="BC3420" s="533"/>
    </row>
    <row r="3421" spans="12:55" x14ac:dyDescent="0.35">
      <c r="L3421" s="533"/>
      <c r="M3421" s="533"/>
      <c r="BC3421" s="533"/>
    </row>
    <row r="3422" spans="12:55" x14ac:dyDescent="0.35">
      <c r="L3422" s="533"/>
      <c r="M3422" s="533"/>
      <c r="BC3422" s="533"/>
    </row>
    <row r="3423" spans="12:55" x14ac:dyDescent="0.35">
      <c r="L3423" s="533"/>
      <c r="M3423" s="533"/>
      <c r="BC3423" s="533"/>
    </row>
    <row r="3424" spans="12:55" x14ac:dyDescent="0.35">
      <c r="L3424" s="533"/>
      <c r="M3424" s="533"/>
      <c r="BC3424" s="533"/>
    </row>
    <row r="3425" spans="12:55" x14ac:dyDescent="0.35">
      <c r="L3425" s="533"/>
      <c r="M3425" s="533"/>
      <c r="BC3425" s="533"/>
    </row>
    <row r="3426" spans="12:55" x14ac:dyDescent="0.35">
      <c r="L3426" s="533"/>
      <c r="M3426" s="533"/>
      <c r="BC3426" s="533"/>
    </row>
    <row r="3427" spans="12:55" x14ac:dyDescent="0.35">
      <c r="L3427" s="533"/>
      <c r="M3427" s="533"/>
      <c r="BC3427" s="533"/>
    </row>
    <row r="3428" spans="12:55" x14ac:dyDescent="0.35">
      <c r="L3428" s="533"/>
      <c r="M3428" s="533"/>
      <c r="BC3428" s="533"/>
    </row>
    <row r="3429" spans="12:55" x14ac:dyDescent="0.35">
      <c r="L3429" s="533"/>
      <c r="M3429" s="533"/>
      <c r="BC3429" s="533"/>
    </row>
    <row r="3430" spans="12:55" x14ac:dyDescent="0.35">
      <c r="L3430" s="533"/>
      <c r="M3430" s="533"/>
      <c r="BC3430" s="533"/>
    </row>
    <row r="3431" spans="12:55" x14ac:dyDescent="0.35">
      <c r="L3431" s="533"/>
      <c r="M3431" s="533"/>
      <c r="BC3431" s="533"/>
    </row>
    <row r="3432" spans="12:55" x14ac:dyDescent="0.35">
      <c r="L3432" s="533"/>
      <c r="M3432" s="533"/>
      <c r="BC3432" s="533"/>
    </row>
    <row r="3433" spans="12:55" x14ac:dyDescent="0.35">
      <c r="L3433" s="533"/>
      <c r="M3433" s="533"/>
      <c r="BC3433" s="533"/>
    </row>
    <row r="3434" spans="12:55" x14ac:dyDescent="0.35">
      <c r="L3434" s="533"/>
      <c r="M3434" s="533"/>
      <c r="BC3434" s="533"/>
    </row>
    <row r="3435" spans="12:55" x14ac:dyDescent="0.35">
      <c r="L3435" s="533"/>
      <c r="M3435" s="533"/>
      <c r="BC3435" s="533"/>
    </row>
    <row r="3436" spans="12:55" x14ac:dyDescent="0.35">
      <c r="L3436" s="533"/>
      <c r="M3436" s="533"/>
      <c r="BC3436" s="533"/>
    </row>
    <row r="3437" spans="12:55" x14ac:dyDescent="0.35">
      <c r="L3437" s="533"/>
      <c r="M3437" s="533"/>
      <c r="BC3437" s="533"/>
    </row>
    <row r="3438" spans="12:55" x14ac:dyDescent="0.35">
      <c r="L3438" s="533"/>
      <c r="M3438" s="533"/>
      <c r="BC3438" s="533"/>
    </row>
    <row r="3439" spans="12:55" x14ac:dyDescent="0.35">
      <c r="L3439" s="533"/>
      <c r="M3439" s="533"/>
      <c r="BC3439" s="533"/>
    </row>
    <row r="3440" spans="12:55" x14ac:dyDescent="0.35">
      <c r="L3440" s="533"/>
      <c r="M3440" s="533"/>
      <c r="BC3440" s="533"/>
    </row>
    <row r="3441" spans="12:55" x14ac:dyDescent="0.35">
      <c r="L3441" s="533"/>
      <c r="M3441" s="533"/>
      <c r="BC3441" s="533"/>
    </row>
    <row r="3442" spans="12:55" x14ac:dyDescent="0.35">
      <c r="L3442" s="533"/>
      <c r="M3442" s="533"/>
      <c r="BC3442" s="533"/>
    </row>
    <row r="3443" spans="12:55" x14ac:dyDescent="0.35">
      <c r="L3443" s="533"/>
      <c r="M3443" s="533"/>
      <c r="BC3443" s="533"/>
    </row>
    <row r="3444" spans="12:55" x14ac:dyDescent="0.35">
      <c r="L3444" s="533"/>
      <c r="M3444" s="533"/>
      <c r="BC3444" s="533"/>
    </row>
    <row r="3445" spans="12:55" x14ac:dyDescent="0.35">
      <c r="L3445" s="533"/>
      <c r="M3445" s="533"/>
      <c r="BC3445" s="533"/>
    </row>
    <row r="3446" spans="12:55" x14ac:dyDescent="0.35">
      <c r="L3446" s="533"/>
      <c r="M3446" s="533"/>
      <c r="BC3446" s="533"/>
    </row>
    <row r="3447" spans="12:55" x14ac:dyDescent="0.35">
      <c r="L3447" s="533"/>
      <c r="M3447" s="533"/>
      <c r="BC3447" s="533"/>
    </row>
    <row r="3448" spans="12:55" x14ac:dyDescent="0.35">
      <c r="L3448" s="533"/>
      <c r="M3448" s="533"/>
      <c r="BC3448" s="533"/>
    </row>
    <row r="3449" spans="12:55" x14ac:dyDescent="0.35">
      <c r="L3449" s="533"/>
      <c r="M3449" s="533"/>
      <c r="BC3449" s="533"/>
    </row>
    <row r="3450" spans="12:55" x14ac:dyDescent="0.35">
      <c r="L3450" s="533"/>
      <c r="M3450" s="533"/>
      <c r="BC3450" s="533"/>
    </row>
    <row r="3451" spans="12:55" x14ac:dyDescent="0.35">
      <c r="L3451" s="533"/>
      <c r="M3451" s="533"/>
      <c r="BC3451" s="533"/>
    </row>
    <row r="3452" spans="12:55" x14ac:dyDescent="0.35">
      <c r="L3452" s="533"/>
      <c r="M3452" s="533"/>
      <c r="BC3452" s="533"/>
    </row>
    <row r="3453" spans="12:55" x14ac:dyDescent="0.35">
      <c r="L3453" s="533"/>
      <c r="M3453" s="533"/>
      <c r="BC3453" s="533"/>
    </row>
    <row r="3454" spans="12:55" x14ac:dyDescent="0.35">
      <c r="L3454" s="533"/>
      <c r="M3454" s="533"/>
      <c r="BC3454" s="533"/>
    </row>
    <row r="3455" spans="12:55" x14ac:dyDescent="0.35">
      <c r="L3455" s="533"/>
      <c r="M3455" s="533"/>
      <c r="BC3455" s="533"/>
    </row>
    <row r="3456" spans="12:55" x14ac:dyDescent="0.35">
      <c r="L3456" s="533"/>
      <c r="M3456" s="533"/>
      <c r="BC3456" s="533"/>
    </row>
    <row r="3457" spans="12:55" x14ac:dyDescent="0.35">
      <c r="L3457" s="533"/>
      <c r="M3457" s="533"/>
      <c r="BC3457" s="533"/>
    </row>
    <row r="3458" spans="12:55" x14ac:dyDescent="0.35">
      <c r="L3458" s="533"/>
      <c r="M3458" s="533"/>
      <c r="BC3458" s="533"/>
    </row>
    <row r="3459" spans="12:55" x14ac:dyDescent="0.35">
      <c r="L3459" s="533"/>
      <c r="M3459" s="533"/>
      <c r="BC3459" s="533"/>
    </row>
    <row r="3460" spans="12:55" x14ac:dyDescent="0.35">
      <c r="L3460" s="533"/>
      <c r="M3460" s="533"/>
      <c r="BC3460" s="533"/>
    </row>
    <row r="3461" spans="12:55" x14ac:dyDescent="0.35">
      <c r="L3461" s="533"/>
      <c r="M3461" s="533"/>
      <c r="BC3461" s="533"/>
    </row>
    <row r="3462" spans="12:55" x14ac:dyDescent="0.35">
      <c r="L3462" s="533"/>
      <c r="M3462" s="533"/>
      <c r="BC3462" s="533"/>
    </row>
    <row r="3463" spans="12:55" x14ac:dyDescent="0.35">
      <c r="L3463" s="533"/>
      <c r="M3463" s="533"/>
      <c r="BC3463" s="533"/>
    </row>
    <row r="3464" spans="12:55" x14ac:dyDescent="0.35">
      <c r="L3464" s="533"/>
      <c r="M3464" s="533"/>
      <c r="BC3464" s="533"/>
    </row>
    <row r="3465" spans="12:55" x14ac:dyDescent="0.35">
      <c r="L3465" s="533"/>
      <c r="M3465" s="533"/>
      <c r="BC3465" s="533"/>
    </row>
    <row r="3466" spans="12:55" x14ac:dyDescent="0.35">
      <c r="L3466" s="533"/>
      <c r="M3466" s="533"/>
      <c r="BC3466" s="533"/>
    </row>
    <row r="3467" spans="12:55" x14ac:dyDescent="0.35">
      <c r="L3467" s="533"/>
      <c r="M3467" s="533"/>
      <c r="BC3467" s="533"/>
    </row>
    <row r="3468" spans="12:55" x14ac:dyDescent="0.35">
      <c r="L3468" s="533"/>
      <c r="M3468" s="533"/>
      <c r="BC3468" s="533"/>
    </row>
    <row r="3469" spans="12:55" x14ac:dyDescent="0.35">
      <c r="L3469" s="533"/>
      <c r="M3469" s="533"/>
      <c r="BC3469" s="533"/>
    </row>
    <row r="3470" spans="12:55" x14ac:dyDescent="0.35">
      <c r="L3470" s="533"/>
      <c r="M3470" s="533"/>
      <c r="BC3470" s="533"/>
    </row>
    <row r="3471" spans="12:55" x14ac:dyDescent="0.35">
      <c r="L3471" s="533"/>
      <c r="M3471" s="533"/>
      <c r="BC3471" s="533"/>
    </row>
    <row r="3472" spans="12:55" x14ac:dyDescent="0.35">
      <c r="L3472" s="533"/>
      <c r="M3472" s="533"/>
      <c r="BC3472" s="533"/>
    </row>
    <row r="3473" spans="12:55" x14ac:dyDescent="0.35">
      <c r="L3473" s="533"/>
      <c r="M3473" s="533"/>
      <c r="BC3473" s="533"/>
    </row>
    <row r="3474" spans="12:55" x14ac:dyDescent="0.35">
      <c r="L3474" s="533"/>
      <c r="M3474" s="533"/>
      <c r="BC3474" s="533"/>
    </row>
    <row r="3475" spans="12:55" x14ac:dyDescent="0.35">
      <c r="L3475" s="533"/>
      <c r="M3475" s="533"/>
      <c r="BC3475" s="533"/>
    </row>
    <row r="3476" spans="12:55" x14ac:dyDescent="0.35">
      <c r="L3476" s="533"/>
      <c r="M3476" s="533"/>
      <c r="BC3476" s="533"/>
    </row>
    <row r="3477" spans="12:55" x14ac:dyDescent="0.35">
      <c r="L3477" s="533"/>
      <c r="M3477" s="533"/>
      <c r="BC3477" s="533"/>
    </row>
    <row r="3478" spans="12:55" x14ac:dyDescent="0.35">
      <c r="L3478" s="533"/>
      <c r="M3478" s="533"/>
      <c r="BC3478" s="533"/>
    </row>
    <row r="3479" spans="12:55" x14ac:dyDescent="0.35">
      <c r="L3479" s="533"/>
      <c r="M3479" s="533"/>
      <c r="BC3479" s="533"/>
    </row>
    <row r="3480" spans="12:55" x14ac:dyDescent="0.35">
      <c r="L3480" s="533"/>
      <c r="M3480" s="533"/>
      <c r="BC3480" s="533"/>
    </row>
    <row r="3481" spans="12:55" x14ac:dyDescent="0.35">
      <c r="L3481" s="533"/>
      <c r="M3481" s="533"/>
      <c r="BC3481" s="533"/>
    </row>
    <row r="3482" spans="12:55" x14ac:dyDescent="0.35">
      <c r="L3482" s="533"/>
      <c r="M3482" s="533"/>
      <c r="BC3482" s="533"/>
    </row>
    <row r="3483" spans="12:55" x14ac:dyDescent="0.35">
      <c r="L3483" s="533"/>
      <c r="M3483" s="533"/>
      <c r="BC3483" s="533"/>
    </row>
    <row r="3484" spans="12:55" x14ac:dyDescent="0.35">
      <c r="L3484" s="533"/>
      <c r="M3484" s="533"/>
      <c r="BC3484" s="533"/>
    </row>
    <row r="3485" spans="12:55" x14ac:dyDescent="0.35">
      <c r="L3485" s="533"/>
      <c r="M3485" s="533"/>
      <c r="BC3485" s="533"/>
    </row>
    <row r="3486" spans="12:55" x14ac:dyDescent="0.35">
      <c r="L3486" s="533"/>
      <c r="M3486" s="533"/>
      <c r="BC3486" s="533"/>
    </row>
    <row r="3487" spans="12:55" x14ac:dyDescent="0.35">
      <c r="L3487" s="533"/>
      <c r="M3487" s="533"/>
      <c r="BC3487" s="533"/>
    </row>
    <row r="3488" spans="12:55" x14ac:dyDescent="0.35">
      <c r="L3488" s="533"/>
      <c r="M3488" s="533"/>
      <c r="BC3488" s="533"/>
    </row>
    <row r="3489" spans="12:55" x14ac:dyDescent="0.35">
      <c r="L3489" s="533"/>
      <c r="M3489" s="533"/>
      <c r="BC3489" s="533"/>
    </row>
    <row r="3490" spans="12:55" x14ac:dyDescent="0.35">
      <c r="L3490" s="533"/>
      <c r="M3490" s="533"/>
      <c r="BC3490" s="533"/>
    </row>
    <row r="3491" spans="12:55" x14ac:dyDescent="0.35">
      <c r="L3491" s="533"/>
      <c r="M3491" s="533"/>
      <c r="BC3491" s="533"/>
    </row>
    <row r="3492" spans="12:55" x14ac:dyDescent="0.35">
      <c r="L3492" s="533"/>
      <c r="M3492" s="533"/>
      <c r="BC3492" s="533"/>
    </row>
    <row r="3493" spans="12:55" x14ac:dyDescent="0.35">
      <c r="L3493" s="533"/>
      <c r="M3493" s="533"/>
      <c r="BC3493" s="533"/>
    </row>
    <row r="3494" spans="12:55" x14ac:dyDescent="0.35">
      <c r="L3494" s="533"/>
      <c r="M3494" s="533"/>
      <c r="BC3494" s="533"/>
    </row>
    <row r="3495" spans="12:55" x14ac:dyDescent="0.35">
      <c r="L3495" s="533"/>
      <c r="M3495" s="533"/>
      <c r="BC3495" s="533"/>
    </row>
    <row r="3496" spans="12:55" x14ac:dyDescent="0.35">
      <c r="L3496" s="533"/>
      <c r="M3496" s="533"/>
      <c r="BC3496" s="533"/>
    </row>
    <row r="3497" spans="12:55" x14ac:dyDescent="0.35">
      <c r="L3497" s="533"/>
      <c r="M3497" s="533"/>
      <c r="BC3497" s="533"/>
    </row>
    <row r="3498" spans="12:55" x14ac:dyDescent="0.35">
      <c r="L3498" s="533"/>
      <c r="M3498" s="533"/>
      <c r="BC3498" s="533"/>
    </row>
    <row r="3499" spans="12:55" x14ac:dyDescent="0.35">
      <c r="L3499" s="533"/>
      <c r="M3499" s="533"/>
      <c r="BC3499" s="533"/>
    </row>
    <row r="3500" spans="12:55" x14ac:dyDescent="0.35">
      <c r="L3500" s="533"/>
      <c r="M3500" s="533"/>
      <c r="BC3500" s="533"/>
    </row>
    <row r="3501" spans="12:55" x14ac:dyDescent="0.35">
      <c r="L3501" s="533"/>
      <c r="M3501" s="533"/>
      <c r="BC3501" s="533"/>
    </row>
    <row r="3502" spans="12:55" x14ac:dyDescent="0.35">
      <c r="L3502" s="533"/>
      <c r="M3502" s="533"/>
      <c r="BC3502" s="533"/>
    </row>
    <row r="3503" spans="12:55" x14ac:dyDescent="0.35">
      <c r="L3503" s="533"/>
      <c r="M3503" s="533"/>
      <c r="BC3503" s="533"/>
    </row>
    <row r="3504" spans="12:55" x14ac:dyDescent="0.35">
      <c r="L3504" s="533"/>
      <c r="M3504" s="533"/>
      <c r="BC3504" s="533"/>
    </row>
    <row r="3505" spans="12:55" x14ac:dyDescent="0.35">
      <c r="L3505" s="533"/>
      <c r="M3505" s="533"/>
      <c r="BC3505" s="533"/>
    </row>
    <row r="3506" spans="12:55" x14ac:dyDescent="0.35">
      <c r="L3506" s="533"/>
      <c r="M3506" s="533"/>
      <c r="BC3506" s="533"/>
    </row>
    <row r="3507" spans="12:55" x14ac:dyDescent="0.35">
      <c r="L3507" s="533"/>
      <c r="M3507" s="533"/>
      <c r="BC3507" s="533"/>
    </row>
    <row r="3508" spans="12:55" x14ac:dyDescent="0.35">
      <c r="L3508" s="533"/>
      <c r="M3508" s="533"/>
      <c r="BC3508" s="533"/>
    </row>
    <row r="3509" spans="12:55" x14ac:dyDescent="0.35">
      <c r="L3509" s="533"/>
      <c r="M3509" s="533"/>
      <c r="BC3509" s="533"/>
    </row>
    <row r="3510" spans="12:55" x14ac:dyDescent="0.35">
      <c r="L3510" s="533"/>
      <c r="M3510" s="533"/>
      <c r="BC3510" s="533"/>
    </row>
    <row r="3511" spans="12:55" x14ac:dyDescent="0.35">
      <c r="L3511" s="533"/>
      <c r="M3511" s="533"/>
      <c r="BC3511" s="533"/>
    </row>
    <row r="3512" spans="12:55" x14ac:dyDescent="0.35">
      <c r="L3512" s="533"/>
      <c r="M3512" s="533"/>
      <c r="BC3512" s="533"/>
    </row>
    <row r="3513" spans="12:55" x14ac:dyDescent="0.35">
      <c r="L3513" s="533"/>
      <c r="M3513" s="533"/>
      <c r="BC3513" s="533"/>
    </row>
    <row r="3514" spans="12:55" x14ac:dyDescent="0.35">
      <c r="L3514" s="533"/>
      <c r="M3514" s="533"/>
      <c r="BC3514" s="533"/>
    </row>
    <row r="3515" spans="12:55" x14ac:dyDescent="0.35">
      <c r="L3515" s="533"/>
      <c r="M3515" s="533"/>
      <c r="BC3515" s="533"/>
    </row>
    <row r="3516" spans="12:55" x14ac:dyDescent="0.35">
      <c r="L3516" s="533"/>
      <c r="M3516" s="533"/>
      <c r="BC3516" s="533"/>
    </row>
    <row r="3517" spans="12:55" x14ac:dyDescent="0.35">
      <c r="L3517" s="533"/>
      <c r="M3517" s="533"/>
      <c r="BC3517" s="533"/>
    </row>
    <row r="3518" spans="12:55" x14ac:dyDescent="0.35">
      <c r="L3518" s="533"/>
      <c r="M3518" s="533"/>
      <c r="BC3518" s="533"/>
    </row>
    <row r="3519" spans="12:55" x14ac:dyDescent="0.35">
      <c r="L3519" s="533"/>
      <c r="M3519" s="533"/>
      <c r="BC3519" s="533"/>
    </row>
    <row r="3520" spans="12:55" x14ac:dyDescent="0.35">
      <c r="L3520" s="533"/>
      <c r="M3520" s="533"/>
      <c r="BC3520" s="533"/>
    </row>
    <row r="3521" spans="12:55" x14ac:dyDescent="0.35">
      <c r="L3521" s="533"/>
      <c r="M3521" s="533"/>
      <c r="BC3521" s="533"/>
    </row>
    <row r="3522" spans="12:55" x14ac:dyDescent="0.35">
      <c r="L3522" s="533"/>
      <c r="M3522" s="533"/>
      <c r="BC3522" s="533"/>
    </row>
    <row r="3523" spans="12:55" x14ac:dyDescent="0.35">
      <c r="L3523" s="533"/>
      <c r="M3523" s="533"/>
      <c r="BC3523" s="533"/>
    </row>
    <row r="3524" spans="12:55" x14ac:dyDescent="0.35">
      <c r="L3524" s="533"/>
      <c r="M3524" s="533"/>
      <c r="BC3524" s="533"/>
    </row>
    <row r="3525" spans="12:55" x14ac:dyDescent="0.35">
      <c r="L3525" s="533"/>
      <c r="M3525" s="533"/>
      <c r="BC3525" s="533"/>
    </row>
    <row r="3526" spans="12:55" x14ac:dyDescent="0.35">
      <c r="L3526" s="533"/>
      <c r="M3526" s="533"/>
      <c r="BC3526" s="533"/>
    </row>
    <row r="3527" spans="12:55" x14ac:dyDescent="0.35">
      <c r="L3527" s="533"/>
      <c r="M3527" s="533"/>
      <c r="BC3527" s="533"/>
    </row>
    <row r="3528" spans="12:55" x14ac:dyDescent="0.35">
      <c r="L3528" s="533"/>
      <c r="M3528" s="533"/>
      <c r="BC3528" s="533"/>
    </row>
    <row r="3529" spans="12:55" x14ac:dyDescent="0.35">
      <c r="L3529" s="533"/>
      <c r="M3529" s="533"/>
      <c r="BC3529" s="533"/>
    </row>
    <row r="3530" spans="12:55" x14ac:dyDescent="0.35">
      <c r="L3530" s="533"/>
      <c r="M3530" s="533"/>
      <c r="BC3530" s="533"/>
    </row>
    <row r="3531" spans="12:55" x14ac:dyDescent="0.35">
      <c r="L3531" s="533"/>
      <c r="M3531" s="533"/>
      <c r="BC3531" s="533"/>
    </row>
    <row r="3532" spans="12:55" x14ac:dyDescent="0.35">
      <c r="L3532" s="533"/>
      <c r="M3532" s="533"/>
      <c r="BC3532" s="533"/>
    </row>
    <row r="3533" spans="12:55" x14ac:dyDescent="0.35">
      <c r="L3533" s="533"/>
      <c r="M3533" s="533"/>
      <c r="BC3533" s="533"/>
    </row>
    <row r="3534" spans="12:55" x14ac:dyDescent="0.35">
      <c r="L3534" s="533"/>
      <c r="M3534" s="533"/>
      <c r="BC3534" s="533"/>
    </row>
    <row r="3535" spans="12:55" x14ac:dyDescent="0.35">
      <c r="L3535" s="533"/>
      <c r="M3535" s="533"/>
      <c r="BC3535" s="533"/>
    </row>
    <row r="3536" spans="12:55" x14ac:dyDescent="0.35">
      <c r="L3536" s="533"/>
      <c r="M3536" s="533"/>
      <c r="BC3536" s="533"/>
    </row>
    <row r="3537" spans="12:55" x14ac:dyDescent="0.35">
      <c r="L3537" s="533"/>
      <c r="M3537" s="533"/>
      <c r="BC3537" s="533"/>
    </row>
    <row r="3538" spans="12:55" x14ac:dyDescent="0.35">
      <c r="L3538" s="533"/>
      <c r="M3538" s="533"/>
      <c r="BC3538" s="533"/>
    </row>
    <row r="3539" spans="12:55" x14ac:dyDescent="0.35">
      <c r="L3539" s="533"/>
      <c r="M3539" s="533"/>
      <c r="BC3539" s="533"/>
    </row>
    <row r="3540" spans="12:55" x14ac:dyDescent="0.35">
      <c r="L3540" s="533"/>
      <c r="M3540" s="533"/>
      <c r="BC3540" s="533"/>
    </row>
    <row r="3541" spans="12:55" x14ac:dyDescent="0.35">
      <c r="L3541" s="533"/>
      <c r="M3541" s="533"/>
      <c r="BC3541" s="533"/>
    </row>
    <row r="3542" spans="12:55" x14ac:dyDescent="0.35">
      <c r="L3542" s="533"/>
      <c r="M3542" s="533"/>
      <c r="BC3542" s="533"/>
    </row>
    <row r="3543" spans="12:55" x14ac:dyDescent="0.35">
      <c r="L3543" s="533"/>
      <c r="M3543" s="533"/>
      <c r="BC3543" s="533"/>
    </row>
    <row r="3544" spans="12:55" x14ac:dyDescent="0.35">
      <c r="L3544" s="533"/>
      <c r="M3544" s="533"/>
      <c r="BC3544" s="533"/>
    </row>
    <row r="3545" spans="12:55" x14ac:dyDescent="0.35">
      <c r="L3545" s="533"/>
      <c r="M3545" s="533"/>
      <c r="BC3545" s="533"/>
    </row>
    <row r="3546" spans="12:55" x14ac:dyDescent="0.35">
      <c r="L3546" s="533"/>
      <c r="M3546" s="533"/>
      <c r="BC3546" s="533"/>
    </row>
    <row r="3547" spans="12:55" x14ac:dyDescent="0.35">
      <c r="L3547" s="533"/>
      <c r="M3547" s="533"/>
      <c r="BC3547" s="533"/>
    </row>
    <row r="3548" spans="12:55" x14ac:dyDescent="0.35">
      <c r="L3548" s="533"/>
      <c r="M3548" s="533"/>
      <c r="BC3548" s="533"/>
    </row>
    <row r="3549" spans="12:55" x14ac:dyDescent="0.35">
      <c r="L3549" s="533"/>
      <c r="M3549" s="533"/>
      <c r="BC3549" s="533"/>
    </row>
    <row r="3550" spans="12:55" x14ac:dyDescent="0.35">
      <c r="L3550" s="533"/>
      <c r="M3550" s="533"/>
      <c r="BC3550" s="533"/>
    </row>
    <row r="3551" spans="12:55" x14ac:dyDescent="0.35">
      <c r="L3551" s="533"/>
      <c r="M3551" s="533"/>
      <c r="BC3551" s="533"/>
    </row>
    <row r="3552" spans="12:55" x14ac:dyDescent="0.35">
      <c r="L3552" s="533"/>
      <c r="M3552" s="533"/>
      <c r="BC3552" s="533"/>
    </row>
    <row r="3553" spans="12:55" x14ac:dyDescent="0.35">
      <c r="L3553" s="533"/>
      <c r="M3553" s="533"/>
      <c r="BC3553" s="533"/>
    </row>
    <row r="3554" spans="12:55" x14ac:dyDescent="0.35">
      <c r="L3554" s="533"/>
      <c r="M3554" s="533"/>
      <c r="BC3554" s="533"/>
    </row>
    <row r="3555" spans="12:55" x14ac:dyDescent="0.35">
      <c r="L3555" s="533"/>
      <c r="M3555" s="533"/>
      <c r="BC3555" s="533"/>
    </row>
    <row r="3556" spans="12:55" x14ac:dyDescent="0.35">
      <c r="L3556" s="533"/>
      <c r="M3556" s="533"/>
      <c r="BC3556" s="533"/>
    </row>
    <row r="3557" spans="12:55" x14ac:dyDescent="0.35">
      <c r="L3557" s="533"/>
      <c r="M3557" s="533"/>
      <c r="BC3557" s="533"/>
    </row>
    <row r="3558" spans="12:55" x14ac:dyDescent="0.35">
      <c r="L3558" s="533"/>
      <c r="M3558" s="533"/>
      <c r="BC3558" s="533"/>
    </row>
    <row r="3559" spans="12:55" x14ac:dyDescent="0.35">
      <c r="L3559" s="533"/>
      <c r="M3559" s="533"/>
      <c r="BC3559" s="533"/>
    </row>
    <row r="3560" spans="12:55" x14ac:dyDescent="0.35">
      <c r="L3560" s="533"/>
      <c r="M3560" s="533"/>
      <c r="BC3560" s="533"/>
    </row>
    <row r="3561" spans="12:55" x14ac:dyDescent="0.35">
      <c r="L3561" s="533"/>
      <c r="M3561" s="533"/>
      <c r="BC3561" s="533"/>
    </row>
    <row r="3562" spans="12:55" x14ac:dyDescent="0.35">
      <c r="L3562" s="533"/>
      <c r="M3562" s="533"/>
      <c r="BC3562" s="533"/>
    </row>
    <row r="3563" spans="12:55" x14ac:dyDescent="0.35">
      <c r="L3563" s="533"/>
      <c r="M3563" s="533"/>
      <c r="BC3563" s="533"/>
    </row>
    <row r="3564" spans="12:55" x14ac:dyDescent="0.35">
      <c r="L3564" s="533"/>
      <c r="M3564" s="533"/>
      <c r="BC3564" s="533"/>
    </row>
    <row r="3565" spans="12:55" x14ac:dyDescent="0.35">
      <c r="L3565" s="533"/>
      <c r="M3565" s="533"/>
      <c r="BC3565" s="533"/>
    </row>
    <row r="3566" spans="12:55" x14ac:dyDescent="0.35">
      <c r="L3566" s="533"/>
      <c r="M3566" s="533"/>
      <c r="BC3566" s="533"/>
    </row>
    <row r="3567" spans="12:55" x14ac:dyDescent="0.35">
      <c r="L3567" s="533"/>
      <c r="M3567" s="533"/>
      <c r="BC3567" s="533"/>
    </row>
    <row r="3568" spans="12:55" x14ac:dyDescent="0.35">
      <c r="L3568" s="533"/>
      <c r="M3568" s="533"/>
      <c r="BC3568" s="533"/>
    </row>
    <row r="3569" spans="12:55" x14ac:dyDescent="0.35">
      <c r="L3569" s="533"/>
      <c r="M3569" s="533"/>
      <c r="BC3569" s="533"/>
    </row>
    <row r="3570" spans="12:55" x14ac:dyDescent="0.35">
      <c r="L3570" s="533"/>
      <c r="M3570" s="533"/>
      <c r="BC3570" s="533"/>
    </row>
    <row r="3571" spans="12:55" x14ac:dyDescent="0.35">
      <c r="L3571" s="533"/>
      <c r="M3571" s="533"/>
      <c r="BC3571" s="533"/>
    </row>
    <row r="3572" spans="12:55" x14ac:dyDescent="0.35">
      <c r="L3572" s="533"/>
      <c r="M3572" s="533"/>
      <c r="BC3572" s="533"/>
    </row>
    <row r="3573" spans="12:55" x14ac:dyDescent="0.35">
      <c r="L3573" s="533"/>
      <c r="M3573" s="533"/>
      <c r="BC3573" s="533"/>
    </row>
    <row r="3574" spans="12:55" x14ac:dyDescent="0.35">
      <c r="L3574" s="533"/>
      <c r="M3574" s="533"/>
      <c r="BC3574" s="533"/>
    </row>
    <row r="3575" spans="12:55" x14ac:dyDescent="0.35">
      <c r="L3575" s="533"/>
      <c r="M3575" s="533"/>
      <c r="BC3575" s="533"/>
    </row>
    <row r="3576" spans="12:55" x14ac:dyDescent="0.35">
      <c r="L3576" s="533"/>
      <c r="M3576" s="533"/>
      <c r="BC3576" s="533"/>
    </row>
    <row r="3577" spans="12:55" x14ac:dyDescent="0.35">
      <c r="L3577" s="533"/>
      <c r="M3577" s="533"/>
      <c r="BC3577" s="533"/>
    </row>
    <row r="3578" spans="12:55" x14ac:dyDescent="0.35">
      <c r="L3578" s="533"/>
      <c r="M3578" s="533"/>
      <c r="BC3578" s="533"/>
    </row>
    <row r="3579" spans="12:55" x14ac:dyDescent="0.35">
      <c r="L3579" s="533"/>
      <c r="M3579" s="533"/>
      <c r="BC3579" s="533"/>
    </row>
    <row r="3580" spans="12:55" x14ac:dyDescent="0.35">
      <c r="L3580" s="533"/>
      <c r="M3580" s="533"/>
      <c r="BC3580" s="533"/>
    </row>
    <row r="3581" spans="12:55" x14ac:dyDescent="0.35">
      <c r="L3581" s="533"/>
      <c r="M3581" s="533"/>
      <c r="BC3581" s="533"/>
    </row>
    <row r="3582" spans="12:55" x14ac:dyDescent="0.35">
      <c r="L3582" s="533"/>
      <c r="M3582" s="533"/>
      <c r="BC3582" s="533"/>
    </row>
    <row r="3583" spans="12:55" x14ac:dyDescent="0.35">
      <c r="L3583" s="533"/>
      <c r="M3583" s="533"/>
      <c r="BC3583" s="533"/>
    </row>
    <row r="3584" spans="12:55" x14ac:dyDescent="0.35">
      <c r="L3584" s="533"/>
      <c r="M3584" s="533"/>
      <c r="BC3584" s="533"/>
    </row>
    <row r="3585" spans="12:55" x14ac:dyDescent="0.35">
      <c r="L3585" s="533"/>
      <c r="M3585" s="533"/>
      <c r="BC3585" s="533"/>
    </row>
    <row r="3586" spans="12:55" x14ac:dyDescent="0.35">
      <c r="L3586" s="533"/>
      <c r="M3586" s="533"/>
      <c r="BC3586" s="533"/>
    </row>
    <row r="3587" spans="12:55" x14ac:dyDescent="0.35">
      <c r="L3587" s="533"/>
      <c r="M3587" s="533"/>
      <c r="BC3587" s="533"/>
    </row>
    <row r="3588" spans="12:55" x14ac:dyDescent="0.35">
      <c r="L3588" s="533"/>
      <c r="M3588" s="533"/>
      <c r="BC3588" s="533"/>
    </row>
    <row r="3589" spans="12:55" x14ac:dyDescent="0.35">
      <c r="L3589" s="533"/>
      <c r="M3589" s="533"/>
      <c r="BC3589" s="533"/>
    </row>
    <row r="3590" spans="12:55" x14ac:dyDescent="0.35">
      <c r="L3590" s="533"/>
      <c r="M3590" s="533"/>
      <c r="BC3590" s="533"/>
    </row>
    <row r="3591" spans="12:55" x14ac:dyDescent="0.35">
      <c r="L3591" s="533"/>
      <c r="M3591" s="533"/>
      <c r="BC3591" s="533"/>
    </row>
    <row r="3592" spans="12:55" x14ac:dyDescent="0.35">
      <c r="L3592" s="533"/>
      <c r="M3592" s="533"/>
      <c r="BC3592" s="533"/>
    </row>
    <row r="3593" spans="12:55" x14ac:dyDescent="0.35">
      <c r="L3593" s="533"/>
      <c r="M3593" s="533"/>
      <c r="BC3593" s="533"/>
    </row>
    <row r="3594" spans="12:55" x14ac:dyDescent="0.35">
      <c r="L3594" s="533"/>
      <c r="M3594" s="533"/>
      <c r="BC3594" s="533"/>
    </row>
    <row r="3595" spans="12:55" x14ac:dyDescent="0.35">
      <c r="L3595" s="533"/>
      <c r="M3595" s="533"/>
      <c r="BC3595" s="533"/>
    </row>
    <row r="3596" spans="12:55" x14ac:dyDescent="0.35">
      <c r="L3596" s="533"/>
      <c r="M3596" s="533"/>
      <c r="BC3596" s="533"/>
    </row>
    <row r="3597" spans="12:55" x14ac:dyDescent="0.35">
      <c r="L3597" s="533"/>
      <c r="M3597" s="533"/>
      <c r="BC3597" s="533"/>
    </row>
    <row r="3598" spans="12:55" x14ac:dyDescent="0.35">
      <c r="L3598" s="533"/>
      <c r="M3598" s="533"/>
      <c r="BC3598" s="533"/>
    </row>
    <row r="3599" spans="12:55" x14ac:dyDescent="0.35">
      <c r="L3599" s="533"/>
      <c r="M3599" s="533"/>
      <c r="BC3599" s="533"/>
    </row>
    <row r="3600" spans="12:55" x14ac:dyDescent="0.35">
      <c r="L3600" s="533"/>
      <c r="M3600" s="533"/>
      <c r="BC3600" s="533"/>
    </row>
    <row r="3601" spans="12:55" x14ac:dyDescent="0.35">
      <c r="L3601" s="533"/>
      <c r="M3601" s="533"/>
      <c r="BC3601" s="533"/>
    </row>
    <row r="3602" spans="12:55" x14ac:dyDescent="0.35">
      <c r="L3602" s="533"/>
      <c r="M3602" s="533"/>
      <c r="BC3602" s="533"/>
    </row>
    <row r="3603" spans="12:55" x14ac:dyDescent="0.35">
      <c r="L3603" s="533"/>
      <c r="M3603" s="533"/>
      <c r="BC3603" s="533"/>
    </row>
    <row r="3604" spans="12:55" x14ac:dyDescent="0.35">
      <c r="L3604" s="533"/>
      <c r="M3604" s="533"/>
      <c r="BC3604" s="533"/>
    </row>
    <row r="3605" spans="12:55" x14ac:dyDescent="0.35">
      <c r="L3605" s="533"/>
      <c r="M3605" s="533"/>
      <c r="BC3605" s="533"/>
    </row>
    <row r="3606" spans="12:55" x14ac:dyDescent="0.35">
      <c r="L3606" s="533"/>
      <c r="M3606" s="533"/>
      <c r="BC3606" s="533"/>
    </row>
    <row r="3607" spans="12:55" x14ac:dyDescent="0.35">
      <c r="L3607" s="533"/>
      <c r="M3607" s="533"/>
      <c r="BC3607" s="533"/>
    </row>
    <row r="3608" spans="12:55" x14ac:dyDescent="0.35">
      <c r="L3608" s="533"/>
      <c r="M3608" s="533"/>
      <c r="BC3608" s="533"/>
    </row>
    <row r="3609" spans="12:55" x14ac:dyDescent="0.35">
      <c r="L3609" s="533"/>
      <c r="M3609" s="533"/>
      <c r="BC3609" s="533"/>
    </row>
    <row r="3610" spans="12:55" x14ac:dyDescent="0.35">
      <c r="L3610" s="533"/>
      <c r="M3610" s="533"/>
      <c r="BC3610" s="533"/>
    </row>
    <row r="3611" spans="12:55" x14ac:dyDescent="0.35">
      <c r="L3611" s="533"/>
      <c r="M3611" s="533"/>
      <c r="BC3611" s="533"/>
    </row>
    <row r="3612" spans="12:55" x14ac:dyDescent="0.35">
      <c r="L3612" s="533"/>
      <c r="M3612" s="533"/>
      <c r="BC3612" s="533"/>
    </row>
    <row r="3613" spans="12:55" x14ac:dyDescent="0.35">
      <c r="L3613" s="533"/>
      <c r="M3613" s="533"/>
      <c r="BC3613" s="533"/>
    </row>
    <row r="3614" spans="12:55" x14ac:dyDescent="0.35">
      <c r="L3614" s="533"/>
      <c r="M3614" s="533"/>
      <c r="BC3614" s="533"/>
    </row>
    <row r="3615" spans="12:55" x14ac:dyDescent="0.35">
      <c r="L3615" s="533"/>
      <c r="M3615" s="533"/>
      <c r="BC3615" s="533"/>
    </row>
    <row r="3616" spans="12:55" x14ac:dyDescent="0.35">
      <c r="L3616" s="533"/>
      <c r="M3616" s="533"/>
      <c r="BC3616" s="533"/>
    </row>
    <row r="3617" spans="12:55" x14ac:dyDescent="0.35">
      <c r="L3617" s="533"/>
      <c r="M3617" s="533"/>
      <c r="BC3617" s="533"/>
    </row>
    <row r="3618" spans="12:55" x14ac:dyDescent="0.35">
      <c r="L3618" s="533"/>
      <c r="M3618" s="533"/>
      <c r="BC3618" s="533"/>
    </row>
    <row r="3619" spans="12:55" x14ac:dyDescent="0.35">
      <c r="L3619" s="533"/>
      <c r="M3619" s="533"/>
      <c r="BC3619" s="533"/>
    </row>
    <row r="3620" spans="12:55" x14ac:dyDescent="0.35">
      <c r="L3620" s="533"/>
      <c r="M3620" s="533"/>
      <c r="BC3620" s="533"/>
    </row>
    <row r="3621" spans="12:55" x14ac:dyDescent="0.35">
      <c r="L3621" s="533"/>
      <c r="M3621" s="533"/>
      <c r="BC3621" s="533"/>
    </row>
    <row r="3622" spans="12:55" x14ac:dyDescent="0.35">
      <c r="L3622" s="533"/>
      <c r="M3622" s="533"/>
      <c r="BC3622" s="533"/>
    </row>
    <row r="3623" spans="12:55" x14ac:dyDescent="0.35">
      <c r="L3623" s="533"/>
      <c r="M3623" s="533"/>
      <c r="BC3623" s="533"/>
    </row>
    <row r="3624" spans="12:55" x14ac:dyDescent="0.35">
      <c r="L3624" s="533"/>
      <c r="M3624" s="533"/>
      <c r="BC3624" s="533"/>
    </row>
    <row r="3625" spans="12:55" x14ac:dyDescent="0.35">
      <c r="L3625" s="533"/>
      <c r="M3625" s="533"/>
      <c r="BC3625" s="533"/>
    </row>
    <row r="3626" spans="12:55" x14ac:dyDescent="0.35">
      <c r="L3626" s="533"/>
      <c r="M3626" s="533"/>
      <c r="BC3626" s="533"/>
    </row>
    <row r="3627" spans="12:55" x14ac:dyDescent="0.35">
      <c r="L3627" s="533"/>
      <c r="M3627" s="533"/>
      <c r="BC3627" s="533"/>
    </row>
    <row r="3628" spans="12:55" x14ac:dyDescent="0.35">
      <c r="L3628" s="533"/>
      <c r="M3628" s="533"/>
      <c r="BC3628" s="533"/>
    </row>
    <row r="3629" spans="12:55" x14ac:dyDescent="0.35">
      <c r="L3629" s="533"/>
      <c r="M3629" s="533"/>
      <c r="BC3629" s="533"/>
    </row>
    <row r="3630" spans="12:55" x14ac:dyDescent="0.35">
      <c r="L3630" s="533"/>
      <c r="M3630" s="533"/>
      <c r="BC3630" s="533"/>
    </row>
    <row r="3631" spans="12:55" x14ac:dyDescent="0.35">
      <c r="L3631" s="533"/>
      <c r="M3631" s="533"/>
      <c r="BC3631" s="533"/>
    </row>
    <row r="3632" spans="12:55" x14ac:dyDescent="0.35">
      <c r="L3632" s="533"/>
      <c r="M3632" s="533"/>
      <c r="BC3632" s="533"/>
    </row>
    <row r="3633" spans="12:55" x14ac:dyDescent="0.35">
      <c r="L3633" s="533"/>
      <c r="M3633" s="533"/>
      <c r="BC3633" s="533"/>
    </row>
    <row r="3634" spans="12:55" x14ac:dyDescent="0.35">
      <c r="L3634" s="533"/>
      <c r="M3634" s="533"/>
      <c r="BC3634" s="533"/>
    </row>
    <row r="3635" spans="12:55" x14ac:dyDescent="0.35">
      <c r="L3635" s="533"/>
      <c r="M3635" s="533"/>
      <c r="BC3635" s="533"/>
    </row>
    <row r="3636" spans="12:55" x14ac:dyDescent="0.35">
      <c r="L3636" s="533"/>
      <c r="M3636" s="533"/>
      <c r="BC3636" s="533"/>
    </row>
    <row r="3637" spans="12:55" x14ac:dyDescent="0.35">
      <c r="L3637" s="533"/>
      <c r="M3637" s="533"/>
      <c r="BC3637" s="533"/>
    </row>
    <row r="3638" spans="12:55" x14ac:dyDescent="0.35">
      <c r="L3638" s="533"/>
      <c r="M3638" s="533"/>
      <c r="BC3638" s="533"/>
    </row>
    <row r="3639" spans="12:55" x14ac:dyDescent="0.35">
      <c r="L3639" s="533"/>
      <c r="M3639" s="533"/>
      <c r="BC3639" s="533"/>
    </row>
    <row r="3640" spans="12:55" x14ac:dyDescent="0.35">
      <c r="L3640" s="533"/>
      <c r="M3640" s="533"/>
      <c r="BC3640" s="533"/>
    </row>
    <row r="3641" spans="12:55" x14ac:dyDescent="0.35">
      <c r="L3641" s="533"/>
      <c r="M3641" s="533"/>
      <c r="BC3641" s="533"/>
    </row>
    <row r="3642" spans="12:55" x14ac:dyDescent="0.35">
      <c r="L3642" s="533"/>
      <c r="M3642" s="533"/>
      <c r="BC3642" s="533"/>
    </row>
    <row r="3643" spans="12:55" x14ac:dyDescent="0.35">
      <c r="L3643" s="533"/>
      <c r="M3643" s="533"/>
      <c r="BC3643" s="533"/>
    </row>
    <row r="3644" spans="12:55" x14ac:dyDescent="0.35">
      <c r="L3644" s="533"/>
      <c r="M3644" s="533"/>
      <c r="BC3644" s="533"/>
    </row>
    <row r="3645" spans="12:55" x14ac:dyDescent="0.35">
      <c r="L3645" s="533"/>
      <c r="M3645" s="533"/>
      <c r="BC3645" s="533"/>
    </row>
    <row r="3646" spans="12:55" x14ac:dyDescent="0.35">
      <c r="L3646" s="533"/>
      <c r="M3646" s="533"/>
      <c r="BC3646" s="533"/>
    </row>
    <row r="3647" spans="12:55" x14ac:dyDescent="0.35">
      <c r="L3647" s="533"/>
      <c r="M3647" s="533"/>
      <c r="BC3647" s="533"/>
    </row>
    <row r="3648" spans="12:55" x14ac:dyDescent="0.35">
      <c r="L3648" s="533"/>
      <c r="M3648" s="533"/>
      <c r="BC3648" s="533"/>
    </row>
    <row r="3649" spans="12:55" x14ac:dyDescent="0.35">
      <c r="L3649" s="533"/>
      <c r="M3649" s="533"/>
      <c r="BC3649" s="533"/>
    </row>
    <row r="3650" spans="12:55" x14ac:dyDescent="0.35">
      <c r="L3650" s="533"/>
      <c r="M3650" s="533"/>
      <c r="BC3650" s="533"/>
    </row>
    <row r="3651" spans="12:55" x14ac:dyDescent="0.35">
      <c r="L3651" s="533"/>
      <c r="M3651" s="533"/>
      <c r="BC3651" s="533"/>
    </row>
    <row r="3652" spans="12:55" x14ac:dyDescent="0.35">
      <c r="L3652" s="533"/>
      <c r="M3652" s="533"/>
      <c r="BC3652" s="533"/>
    </row>
    <row r="3653" spans="12:55" x14ac:dyDescent="0.35">
      <c r="L3653" s="533"/>
      <c r="M3653" s="533"/>
      <c r="BC3653" s="533"/>
    </row>
    <row r="3654" spans="12:55" x14ac:dyDescent="0.35">
      <c r="L3654" s="533"/>
      <c r="M3654" s="533"/>
      <c r="BC3654" s="533"/>
    </row>
    <row r="3655" spans="12:55" x14ac:dyDescent="0.35">
      <c r="L3655" s="533"/>
      <c r="M3655" s="533"/>
      <c r="BC3655" s="533"/>
    </row>
    <row r="3656" spans="12:55" x14ac:dyDescent="0.35">
      <c r="L3656" s="533"/>
      <c r="M3656" s="533"/>
      <c r="BC3656" s="533"/>
    </row>
    <row r="3657" spans="12:55" x14ac:dyDescent="0.35">
      <c r="L3657" s="533"/>
      <c r="M3657" s="533"/>
      <c r="BC3657" s="533"/>
    </row>
    <row r="3658" spans="12:55" x14ac:dyDescent="0.35">
      <c r="L3658" s="533"/>
      <c r="M3658" s="533"/>
      <c r="BC3658" s="533"/>
    </row>
    <row r="3659" spans="12:55" x14ac:dyDescent="0.35">
      <c r="L3659" s="533"/>
      <c r="M3659" s="533"/>
      <c r="BC3659" s="533"/>
    </row>
    <row r="3660" spans="12:55" x14ac:dyDescent="0.35">
      <c r="L3660" s="533"/>
      <c r="M3660" s="533"/>
      <c r="BC3660" s="533"/>
    </row>
    <row r="3661" spans="12:55" x14ac:dyDescent="0.35">
      <c r="L3661" s="533"/>
      <c r="M3661" s="533"/>
      <c r="BC3661" s="533"/>
    </row>
    <row r="3662" spans="12:55" x14ac:dyDescent="0.35">
      <c r="L3662" s="533"/>
      <c r="M3662" s="533"/>
      <c r="BC3662" s="533"/>
    </row>
    <row r="3663" spans="12:55" x14ac:dyDescent="0.35">
      <c r="L3663" s="533"/>
      <c r="M3663" s="533"/>
      <c r="BC3663" s="533"/>
    </row>
    <row r="3664" spans="12:55" x14ac:dyDescent="0.35">
      <c r="L3664" s="533"/>
      <c r="M3664" s="533"/>
      <c r="BC3664" s="533"/>
    </row>
    <row r="3665" spans="12:55" x14ac:dyDescent="0.35">
      <c r="L3665" s="533"/>
      <c r="M3665" s="533"/>
      <c r="BC3665" s="533"/>
    </row>
    <row r="3666" spans="12:55" x14ac:dyDescent="0.35">
      <c r="L3666" s="533"/>
      <c r="M3666" s="533"/>
      <c r="BC3666" s="533"/>
    </row>
    <row r="3667" spans="12:55" x14ac:dyDescent="0.35">
      <c r="L3667" s="533"/>
      <c r="M3667" s="533"/>
      <c r="BC3667" s="533"/>
    </row>
    <row r="3668" spans="12:55" x14ac:dyDescent="0.35">
      <c r="L3668" s="533"/>
      <c r="M3668" s="533"/>
      <c r="BC3668" s="533"/>
    </row>
    <row r="3669" spans="12:55" x14ac:dyDescent="0.35">
      <c r="L3669" s="533"/>
      <c r="M3669" s="533"/>
      <c r="BC3669" s="533"/>
    </row>
    <row r="3670" spans="12:55" x14ac:dyDescent="0.35">
      <c r="L3670" s="533"/>
      <c r="M3670" s="533"/>
      <c r="BC3670" s="533"/>
    </row>
    <row r="3671" spans="12:55" x14ac:dyDescent="0.35">
      <c r="L3671" s="533"/>
      <c r="M3671" s="533"/>
      <c r="BC3671" s="533"/>
    </row>
    <row r="3672" spans="12:55" x14ac:dyDescent="0.35">
      <c r="L3672" s="533"/>
      <c r="M3672" s="533"/>
      <c r="BC3672" s="533"/>
    </row>
    <row r="3673" spans="12:55" x14ac:dyDescent="0.35">
      <c r="L3673" s="533"/>
      <c r="M3673" s="533"/>
      <c r="BC3673" s="533"/>
    </row>
    <row r="3674" spans="12:55" x14ac:dyDescent="0.35">
      <c r="L3674" s="533"/>
      <c r="M3674" s="533"/>
      <c r="BC3674" s="533"/>
    </row>
    <row r="3675" spans="12:55" x14ac:dyDescent="0.35">
      <c r="L3675" s="533"/>
      <c r="M3675" s="533"/>
      <c r="BC3675" s="533"/>
    </row>
    <row r="3676" spans="12:55" x14ac:dyDescent="0.35">
      <c r="L3676" s="533"/>
      <c r="M3676" s="533"/>
      <c r="BC3676" s="533"/>
    </row>
    <row r="3677" spans="12:55" x14ac:dyDescent="0.35">
      <c r="L3677" s="533"/>
      <c r="M3677" s="533"/>
      <c r="BC3677" s="533"/>
    </row>
    <row r="3678" spans="12:55" x14ac:dyDescent="0.35">
      <c r="L3678" s="533"/>
      <c r="M3678" s="533"/>
      <c r="BC3678" s="533"/>
    </row>
    <row r="3679" spans="12:55" x14ac:dyDescent="0.35">
      <c r="L3679" s="533"/>
      <c r="M3679" s="533"/>
      <c r="BC3679" s="533"/>
    </row>
    <row r="3680" spans="12:55" x14ac:dyDescent="0.35">
      <c r="L3680" s="533"/>
      <c r="M3680" s="533"/>
      <c r="BC3680" s="533"/>
    </row>
    <row r="3681" spans="12:55" x14ac:dyDescent="0.35">
      <c r="L3681" s="533"/>
      <c r="M3681" s="533"/>
      <c r="BC3681" s="533"/>
    </row>
    <row r="3682" spans="12:55" x14ac:dyDescent="0.35">
      <c r="L3682" s="533"/>
      <c r="M3682" s="533"/>
      <c r="BC3682" s="533"/>
    </row>
    <row r="3683" spans="12:55" x14ac:dyDescent="0.35">
      <c r="L3683" s="533"/>
      <c r="M3683" s="533"/>
      <c r="BC3683" s="533"/>
    </row>
    <row r="3684" spans="12:55" x14ac:dyDescent="0.35">
      <c r="L3684" s="533"/>
      <c r="M3684" s="533"/>
      <c r="BC3684" s="533"/>
    </row>
    <row r="3685" spans="12:55" x14ac:dyDescent="0.35">
      <c r="L3685" s="533"/>
      <c r="M3685" s="533"/>
      <c r="BC3685" s="533"/>
    </row>
    <row r="3686" spans="12:55" x14ac:dyDescent="0.35">
      <c r="L3686" s="533"/>
      <c r="M3686" s="533"/>
      <c r="BC3686" s="533"/>
    </row>
    <row r="3687" spans="12:55" x14ac:dyDescent="0.35">
      <c r="L3687" s="533"/>
      <c r="M3687" s="533"/>
      <c r="BC3687" s="533"/>
    </row>
    <row r="3688" spans="12:55" x14ac:dyDescent="0.35">
      <c r="L3688" s="533"/>
      <c r="M3688" s="533"/>
      <c r="BC3688" s="533"/>
    </row>
    <row r="3689" spans="12:55" x14ac:dyDescent="0.35">
      <c r="L3689" s="533"/>
      <c r="M3689" s="533"/>
      <c r="BC3689" s="533"/>
    </row>
    <row r="3690" spans="12:55" x14ac:dyDescent="0.35">
      <c r="L3690" s="533"/>
      <c r="M3690" s="533"/>
      <c r="BC3690" s="533"/>
    </row>
    <row r="3691" spans="12:55" x14ac:dyDescent="0.35">
      <c r="L3691" s="533"/>
      <c r="M3691" s="533"/>
      <c r="BC3691" s="533"/>
    </row>
    <row r="3692" spans="12:55" x14ac:dyDescent="0.35">
      <c r="L3692" s="533"/>
      <c r="M3692" s="533"/>
      <c r="BC3692" s="533"/>
    </row>
    <row r="3693" spans="12:55" x14ac:dyDescent="0.35">
      <c r="L3693" s="533"/>
      <c r="M3693" s="533"/>
      <c r="BC3693" s="533"/>
    </row>
    <row r="3694" spans="12:55" x14ac:dyDescent="0.35">
      <c r="L3694" s="533"/>
      <c r="M3694" s="533"/>
      <c r="BC3694" s="533"/>
    </row>
    <row r="3695" spans="12:55" x14ac:dyDescent="0.35">
      <c r="L3695" s="533"/>
      <c r="M3695" s="533"/>
      <c r="BC3695" s="533"/>
    </row>
    <row r="3696" spans="12:55" x14ac:dyDescent="0.35">
      <c r="L3696" s="533"/>
      <c r="M3696" s="533"/>
      <c r="BC3696" s="533"/>
    </row>
    <row r="3697" spans="12:55" x14ac:dyDescent="0.35">
      <c r="L3697" s="533"/>
      <c r="M3697" s="533"/>
      <c r="BC3697" s="533"/>
    </row>
    <row r="3698" spans="12:55" x14ac:dyDescent="0.35">
      <c r="L3698" s="533"/>
      <c r="M3698" s="533"/>
      <c r="BC3698" s="533"/>
    </row>
    <row r="3699" spans="12:55" x14ac:dyDescent="0.35">
      <c r="L3699" s="533"/>
      <c r="M3699" s="533"/>
      <c r="BC3699" s="533"/>
    </row>
    <row r="3700" spans="12:55" x14ac:dyDescent="0.35">
      <c r="L3700" s="533"/>
      <c r="M3700" s="533"/>
      <c r="BC3700" s="533"/>
    </row>
    <row r="3701" spans="12:55" x14ac:dyDescent="0.35">
      <c r="L3701" s="533"/>
      <c r="M3701" s="533"/>
      <c r="BC3701" s="533"/>
    </row>
    <row r="3702" spans="12:55" x14ac:dyDescent="0.35">
      <c r="L3702" s="533"/>
      <c r="M3702" s="533"/>
      <c r="BC3702" s="533"/>
    </row>
    <row r="3703" spans="12:55" x14ac:dyDescent="0.35">
      <c r="L3703" s="533"/>
      <c r="M3703" s="533"/>
      <c r="BC3703" s="533"/>
    </row>
    <row r="3704" spans="12:55" x14ac:dyDescent="0.35">
      <c r="L3704" s="533"/>
      <c r="M3704" s="533"/>
      <c r="BC3704" s="533"/>
    </row>
    <row r="3705" spans="12:55" x14ac:dyDescent="0.35">
      <c r="L3705" s="533"/>
      <c r="M3705" s="533"/>
      <c r="BC3705" s="533"/>
    </row>
    <row r="3706" spans="12:55" x14ac:dyDescent="0.35">
      <c r="L3706" s="533"/>
      <c r="M3706" s="533"/>
      <c r="BC3706" s="533"/>
    </row>
    <row r="3707" spans="12:55" x14ac:dyDescent="0.35">
      <c r="L3707" s="533"/>
      <c r="M3707" s="533"/>
      <c r="BC3707" s="533"/>
    </row>
    <row r="3708" spans="12:55" x14ac:dyDescent="0.35">
      <c r="L3708" s="533"/>
      <c r="M3708" s="533"/>
      <c r="BC3708" s="533"/>
    </row>
    <row r="3709" spans="12:55" x14ac:dyDescent="0.35">
      <c r="L3709" s="533"/>
      <c r="M3709" s="533"/>
      <c r="BC3709" s="533"/>
    </row>
    <row r="3710" spans="12:55" x14ac:dyDescent="0.35">
      <c r="L3710" s="533"/>
      <c r="M3710" s="533"/>
      <c r="BC3710" s="533"/>
    </row>
    <row r="3711" spans="12:55" x14ac:dyDescent="0.35">
      <c r="L3711" s="533"/>
      <c r="M3711" s="533"/>
      <c r="BC3711" s="533"/>
    </row>
    <row r="3712" spans="12:55" x14ac:dyDescent="0.35">
      <c r="L3712" s="533"/>
      <c r="M3712" s="533"/>
      <c r="BC3712" s="533"/>
    </row>
    <row r="3713" spans="12:55" x14ac:dyDescent="0.35">
      <c r="L3713" s="533"/>
      <c r="M3713" s="533"/>
      <c r="BC3713" s="533"/>
    </row>
    <row r="3714" spans="12:55" x14ac:dyDescent="0.35">
      <c r="L3714" s="533"/>
      <c r="M3714" s="533"/>
      <c r="BC3714" s="533"/>
    </row>
    <row r="3715" spans="12:55" x14ac:dyDescent="0.35">
      <c r="L3715" s="533"/>
      <c r="M3715" s="533"/>
      <c r="BC3715" s="533"/>
    </row>
    <row r="3716" spans="12:55" x14ac:dyDescent="0.35">
      <c r="L3716" s="533"/>
      <c r="M3716" s="533"/>
      <c r="BC3716" s="533"/>
    </row>
    <row r="3717" spans="12:55" x14ac:dyDescent="0.35">
      <c r="L3717" s="533"/>
      <c r="M3717" s="533"/>
      <c r="BC3717" s="533"/>
    </row>
    <row r="3718" spans="12:55" x14ac:dyDescent="0.35">
      <c r="L3718" s="533"/>
      <c r="M3718" s="533"/>
      <c r="BC3718" s="533"/>
    </row>
    <row r="3719" spans="12:55" x14ac:dyDescent="0.35">
      <c r="L3719" s="533"/>
      <c r="M3719" s="533"/>
      <c r="BC3719" s="533"/>
    </row>
    <row r="3720" spans="12:55" x14ac:dyDescent="0.35">
      <c r="L3720" s="533"/>
      <c r="M3720" s="533"/>
      <c r="BC3720" s="533"/>
    </row>
    <row r="3721" spans="12:55" x14ac:dyDescent="0.35">
      <c r="L3721" s="533"/>
      <c r="M3721" s="533"/>
      <c r="BC3721" s="533"/>
    </row>
    <row r="3722" spans="12:55" x14ac:dyDescent="0.35">
      <c r="L3722" s="533"/>
      <c r="M3722" s="533"/>
      <c r="BC3722" s="533"/>
    </row>
    <row r="3723" spans="12:55" x14ac:dyDescent="0.35">
      <c r="L3723" s="533"/>
      <c r="M3723" s="533"/>
      <c r="BC3723" s="533"/>
    </row>
    <row r="3724" spans="12:55" x14ac:dyDescent="0.35">
      <c r="L3724" s="533"/>
      <c r="M3724" s="533"/>
      <c r="BC3724" s="533"/>
    </row>
    <row r="3725" spans="12:55" x14ac:dyDescent="0.35">
      <c r="L3725" s="533"/>
      <c r="M3725" s="533"/>
      <c r="BC3725" s="533"/>
    </row>
    <row r="3726" spans="12:55" x14ac:dyDescent="0.35">
      <c r="L3726" s="533"/>
      <c r="M3726" s="533"/>
      <c r="BC3726" s="533"/>
    </row>
    <row r="3727" spans="12:55" x14ac:dyDescent="0.35">
      <c r="L3727" s="533"/>
      <c r="M3727" s="533"/>
      <c r="BC3727" s="533"/>
    </row>
    <row r="3728" spans="12:55" x14ac:dyDescent="0.35">
      <c r="L3728" s="533"/>
      <c r="M3728" s="533"/>
      <c r="BC3728" s="533"/>
    </row>
    <row r="3729" spans="12:55" x14ac:dyDescent="0.35">
      <c r="L3729" s="533"/>
      <c r="M3729" s="533"/>
      <c r="BC3729" s="533"/>
    </row>
    <row r="3730" spans="12:55" x14ac:dyDescent="0.35">
      <c r="L3730" s="533"/>
      <c r="M3730" s="533"/>
      <c r="BC3730" s="533"/>
    </row>
    <row r="3731" spans="12:55" x14ac:dyDescent="0.35">
      <c r="L3731" s="533"/>
      <c r="M3731" s="533"/>
      <c r="BC3731" s="533"/>
    </row>
    <row r="3732" spans="12:55" x14ac:dyDescent="0.35">
      <c r="L3732" s="533"/>
      <c r="M3732" s="533"/>
      <c r="BC3732" s="533"/>
    </row>
    <row r="3733" spans="12:55" x14ac:dyDescent="0.35">
      <c r="L3733" s="533"/>
      <c r="M3733" s="533"/>
      <c r="BC3733" s="533"/>
    </row>
    <row r="3734" spans="12:55" x14ac:dyDescent="0.35">
      <c r="L3734" s="533"/>
      <c r="M3734" s="533"/>
      <c r="BC3734" s="533"/>
    </row>
    <row r="3735" spans="12:55" x14ac:dyDescent="0.35">
      <c r="L3735" s="533"/>
      <c r="M3735" s="533"/>
      <c r="BC3735" s="533"/>
    </row>
    <row r="3736" spans="12:55" x14ac:dyDescent="0.35">
      <c r="L3736" s="533"/>
      <c r="M3736" s="533"/>
      <c r="BC3736" s="533"/>
    </row>
    <row r="3737" spans="12:55" x14ac:dyDescent="0.35">
      <c r="L3737" s="533"/>
      <c r="M3737" s="533"/>
      <c r="BC3737" s="533"/>
    </row>
    <row r="3738" spans="12:55" x14ac:dyDescent="0.35">
      <c r="L3738" s="533"/>
      <c r="M3738" s="533"/>
      <c r="BC3738" s="533"/>
    </row>
    <row r="3739" spans="12:55" x14ac:dyDescent="0.35">
      <c r="L3739" s="533"/>
      <c r="M3739" s="533"/>
      <c r="BC3739" s="533"/>
    </row>
    <row r="3740" spans="12:55" x14ac:dyDescent="0.35">
      <c r="L3740" s="533"/>
      <c r="M3740" s="533"/>
      <c r="BC3740" s="533"/>
    </row>
    <row r="3741" spans="12:55" x14ac:dyDescent="0.35">
      <c r="L3741" s="533"/>
      <c r="M3741" s="533"/>
      <c r="BC3741" s="533"/>
    </row>
    <row r="3742" spans="12:55" x14ac:dyDescent="0.35">
      <c r="L3742" s="533"/>
      <c r="M3742" s="533"/>
      <c r="BC3742" s="533"/>
    </row>
    <row r="3743" spans="12:55" x14ac:dyDescent="0.35">
      <c r="L3743" s="533"/>
      <c r="M3743" s="533"/>
      <c r="BC3743" s="533"/>
    </row>
    <row r="3744" spans="12:55" x14ac:dyDescent="0.35">
      <c r="L3744" s="533"/>
      <c r="M3744" s="533"/>
      <c r="BC3744" s="533"/>
    </row>
    <row r="3745" spans="12:55" x14ac:dyDescent="0.35">
      <c r="L3745" s="533"/>
      <c r="M3745" s="533"/>
      <c r="BC3745" s="533"/>
    </row>
    <row r="3746" spans="12:55" x14ac:dyDescent="0.35">
      <c r="L3746" s="533"/>
      <c r="M3746" s="533"/>
      <c r="BC3746" s="533"/>
    </row>
    <row r="3747" spans="12:55" x14ac:dyDescent="0.35">
      <c r="L3747" s="533"/>
      <c r="M3747" s="533"/>
      <c r="BC3747" s="533"/>
    </row>
    <row r="3748" spans="12:55" x14ac:dyDescent="0.35">
      <c r="L3748" s="533"/>
      <c r="M3748" s="533"/>
      <c r="BC3748" s="533"/>
    </row>
    <row r="3749" spans="12:55" x14ac:dyDescent="0.35">
      <c r="L3749" s="533"/>
      <c r="M3749" s="533"/>
      <c r="BC3749" s="533"/>
    </row>
    <row r="3750" spans="12:55" x14ac:dyDescent="0.35">
      <c r="L3750" s="533"/>
      <c r="M3750" s="533"/>
      <c r="BC3750" s="533"/>
    </row>
    <row r="3751" spans="12:55" x14ac:dyDescent="0.35">
      <c r="L3751" s="533"/>
      <c r="M3751" s="533"/>
      <c r="BC3751" s="533"/>
    </row>
    <row r="3752" spans="12:55" x14ac:dyDescent="0.35">
      <c r="L3752" s="533"/>
      <c r="M3752" s="533"/>
      <c r="BC3752" s="533"/>
    </row>
    <row r="3753" spans="12:55" x14ac:dyDescent="0.35">
      <c r="L3753" s="533"/>
      <c r="M3753" s="533"/>
      <c r="BC3753" s="533"/>
    </row>
    <row r="3754" spans="12:55" x14ac:dyDescent="0.35">
      <c r="L3754" s="533"/>
      <c r="M3754" s="533"/>
      <c r="BC3754" s="533"/>
    </row>
    <row r="3755" spans="12:55" x14ac:dyDescent="0.35">
      <c r="L3755" s="533"/>
      <c r="M3755" s="533"/>
      <c r="BC3755" s="533"/>
    </row>
    <row r="3756" spans="12:55" x14ac:dyDescent="0.35">
      <c r="L3756" s="533"/>
      <c r="M3756" s="533"/>
      <c r="BC3756" s="533"/>
    </row>
    <row r="3757" spans="12:55" x14ac:dyDescent="0.35">
      <c r="L3757" s="533"/>
      <c r="M3757" s="533"/>
      <c r="BC3757" s="533"/>
    </row>
    <row r="3758" spans="12:55" x14ac:dyDescent="0.35">
      <c r="L3758" s="533"/>
      <c r="M3758" s="533"/>
      <c r="BC3758" s="533"/>
    </row>
    <row r="3759" spans="12:55" x14ac:dyDescent="0.35">
      <c r="L3759" s="533"/>
      <c r="M3759" s="533"/>
      <c r="BC3759" s="533"/>
    </row>
    <row r="3760" spans="12:55" x14ac:dyDescent="0.35">
      <c r="L3760" s="533"/>
      <c r="M3760" s="533"/>
      <c r="BC3760" s="533"/>
    </row>
    <row r="3761" spans="12:55" x14ac:dyDescent="0.35">
      <c r="L3761" s="533"/>
      <c r="M3761" s="533"/>
      <c r="BC3761" s="533"/>
    </row>
    <row r="3762" spans="12:55" x14ac:dyDescent="0.35">
      <c r="L3762" s="533"/>
      <c r="M3762" s="533"/>
      <c r="BC3762" s="533"/>
    </row>
    <row r="3763" spans="12:55" x14ac:dyDescent="0.35">
      <c r="L3763" s="533"/>
      <c r="M3763" s="533"/>
      <c r="BC3763" s="533"/>
    </row>
    <row r="3764" spans="12:55" x14ac:dyDescent="0.35">
      <c r="L3764" s="533"/>
      <c r="M3764" s="533"/>
      <c r="BC3764" s="533"/>
    </row>
    <row r="3765" spans="12:55" x14ac:dyDescent="0.35">
      <c r="L3765" s="533"/>
      <c r="M3765" s="533"/>
      <c r="BC3765" s="533"/>
    </row>
    <row r="3766" spans="12:55" x14ac:dyDescent="0.35">
      <c r="L3766" s="533"/>
      <c r="M3766" s="533"/>
      <c r="BC3766" s="533"/>
    </row>
    <row r="3767" spans="12:55" x14ac:dyDescent="0.35">
      <c r="L3767" s="533"/>
      <c r="M3767" s="533"/>
      <c r="BC3767" s="533"/>
    </row>
    <row r="3768" spans="12:55" x14ac:dyDescent="0.35">
      <c r="L3768" s="533"/>
      <c r="M3768" s="533"/>
      <c r="BC3768" s="533"/>
    </row>
    <row r="3769" spans="12:55" x14ac:dyDescent="0.35">
      <c r="L3769" s="533"/>
      <c r="M3769" s="533"/>
      <c r="BC3769" s="533"/>
    </row>
    <row r="3770" spans="12:55" x14ac:dyDescent="0.35">
      <c r="L3770" s="533"/>
      <c r="M3770" s="533"/>
      <c r="BC3770" s="533"/>
    </row>
    <row r="3771" spans="12:55" x14ac:dyDescent="0.35">
      <c r="L3771" s="533"/>
      <c r="M3771" s="533"/>
      <c r="BC3771" s="533"/>
    </row>
    <row r="3772" spans="12:55" x14ac:dyDescent="0.35">
      <c r="L3772" s="533"/>
      <c r="M3772" s="533"/>
      <c r="BC3772" s="533"/>
    </row>
    <row r="3773" spans="12:55" x14ac:dyDescent="0.35">
      <c r="L3773" s="533"/>
      <c r="M3773" s="533"/>
      <c r="BC3773" s="533"/>
    </row>
    <row r="3774" spans="12:55" x14ac:dyDescent="0.35">
      <c r="L3774" s="533"/>
      <c r="M3774" s="533"/>
      <c r="BC3774" s="533"/>
    </row>
    <row r="3775" spans="12:55" x14ac:dyDescent="0.35">
      <c r="L3775" s="533"/>
      <c r="M3775" s="533"/>
      <c r="BC3775" s="533"/>
    </row>
    <row r="3776" spans="12:55" x14ac:dyDescent="0.35">
      <c r="L3776" s="533"/>
      <c r="M3776" s="533"/>
      <c r="BC3776" s="533"/>
    </row>
    <row r="3777" spans="12:55" x14ac:dyDescent="0.35">
      <c r="L3777" s="533"/>
      <c r="M3777" s="533"/>
      <c r="BC3777" s="533"/>
    </row>
    <row r="3778" spans="12:55" x14ac:dyDescent="0.35">
      <c r="L3778" s="533"/>
      <c r="M3778" s="533"/>
      <c r="BC3778" s="533"/>
    </row>
    <row r="3779" spans="12:55" x14ac:dyDescent="0.35">
      <c r="L3779" s="533"/>
      <c r="M3779" s="533"/>
      <c r="BC3779" s="533"/>
    </row>
    <row r="3780" spans="12:55" x14ac:dyDescent="0.35">
      <c r="L3780" s="533"/>
      <c r="M3780" s="533"/>
      <c r="BC3780" s="533"/>
    </row>
    <row r="3781" spans="12:55" x14ac:dyDescent="0.35">
      <c r="L3781" s="533"/>
      <c r="M3781" s="533"/>
      <c r="BC3781" s="533"/>
    </row>
    <row r="3782" spans="12:55" x14ac:dyDescent="0.35">
      <c r="L3782" s="533"/>
      <c r="M3782" s="533"/>
      <c r="BC3782" s="533"/>
    </row>
    <row r="3783" spans="12:55" x14ac:dyDescent="0.35">
      <c r="L3783" s="533"/>
      <c r="M3783" s="533"/>
      <c r="BC3783" s="533"/>
    </row>
    <row r="3784" spans="12:55" x14ac:dyDescent="0.35">
      <c r="L3784" s="533"/>
      <c r="M3784" s="533"/>
      <c r="BC3784" s="533"/>
    </row>
    <row r="3785" spans="12:55" x14ac:dyDescent="0.35">
      <c r="L3785" s="533"/>
      <c r="M3785" s="533"/>
      <c r="BC3785" s="533"/>
    </row>
    <row r="3786" spans="12:55" x14ac:dyDescent="0.35">
      <c r="L3786" s="533"/>
      <c r="M3786" s="533"/>
      <c r="BC3786" s="533"/>
    </row>
    <row r="3787" spans="12:55" x14ac:dyDescent="0.35">
      <c r="L3787" s="533"/>
      <c r="M3787" s="533"/>
      <c r="BC3787" s="533"/>
    </row>
    <row r="3788" spans="12:55" x14ac:dyDescent="0.35">
      <c r="L3788" s="533"/>
      <c r="M3788" s="533"/>
      <c r="BC3788" s="533"/>
    </row>
    <row r="3789" spans="12:55" x14ac:dyDescent="0.35">
      <c r="L3789" s="533"/>
      <c r="M3789" s="533"/>
      <c r="BC3789" s="533"/>
    </row>
    <row r="3790" spans="12:55" x14ac:dyDescent="0.35">
      <c r="L3790" s="533"/>
      <c r="M3790" s="533"/>
      <c r="BC3790" s="533"/>
    </row>
    <row r="3791" spans="12:55" x14ac:dyDescent="0.35">
      <c r="L3791" s="533"/>
      <c r="M3791" s="533"/>
      <c r="BC3791" s="533"/>
    </row>
    <row r="3792" spans="12:55" x14ac:dyDescent="0.35">
      <c r="L3792" s="533"/>
      <c r="M3792" s="533"/>
      <c r="BC3792" s="533"/>
    </row>
    <row r="3793" spans="12:55" x14ac:dyDescent="0.35">
      <c r="L3793" s="533"/>
      <c r="M3793" s="533"/>
      <c r="BC3793" s="533"/>
    </row>
    <row r="3794" spans="12:55" x14ac:dyDescent="0.35">
      <c r="L3794" s="533"/>
      <c r="M3794" s="533"/>
      <c r="BC3794" s="533"/>
    </row>
    <row r="3795" spans="12:55" x14ac:dyDescent="0.35">
      <c r="L3795" s="533"/>
      <c r="M3795" s="533"/>
      <c r="BC3795" s="533"/>
    </row>
    <row r="3796" spans="12:55" x14ac:dyDescent="0.35">
      <c r="L3796" s="533"/>
      <c r="M3796" s="533"/>
      <c r="BC3796" s="533"/>
    </row>
    <row r="3797" spans="12:55" x14ac:dyDescent="0.35">
      <c r="L3797" s="533"/>
      <c r="M3797" s="533"/>
      <c r="BC3797" s="533"/>
    </row>
    <row r="3798" spans="12:55" x14ac:dyDescent="0.35">
      <c r="L3798" s="533"/>
      <c r="M3798" s="533"/>
      <c r="BC3798" s="533"/>
    </row>
    <row r="3799" spans="12:55" x14ac:dyDescent="0.35">
      <c r="L3799" s="533"/>
      <c r="M3799" s="533"/>
      <c r="BC3799" s="533"/>
    </row>
    <row r="3800" spans="12:55" x14ac:dyDescent="0.35">
      <c r="L3800" s="533"/>
      <c r="M3800" s="533"/>
      <c r="BC3800" s="533"/>
    </row>
    <row r="3801" spans="12:55" x14ac:dyDescent="0.35">
      <c r="L3801" s="533"/>
      <c r="M3801" s="533"/>
      <c r="BC3801" s="533"/>
    </row>
    <row r="3802" spans="12:55" x14ac:dyDescent="0.35">
      <c r="L3802" s="533"/>
      <c r="M3802" s="533"/>
      <c r="BC3802" s="533"/>
    </row>
    <row r="3803" spans="12:55" x14ac:dyDescent="0.35">
      <c r="L3803" s="533"/>
      <c r="M3803" s="533"/>
      <c r="BC3803" s="533"/>
    </row>
    <row r="3804" spans="12:55" x14ac:dyDescent="0.35">
      <c r="L3804" s="533"/>
      <c r="M3804" s="533"/>
      <c r="BC3804" s="533"/>
    </row>
    <row r="3805" spans="12:55" x14ac:dyDescent="0.35">
      <c r="L3805" s="533"/>
      <c r="M3805" s="533"/>
      <c r="BC3805" s="533"/>
    </row>
    <row r="3806" spans="12:55" x14ac:dyDescent="0.35">
      <c r="L3806" s="533"/>
      <c r="M3806" s="533"/>
      <c r="BC3806" s="533"/>
    </row>
    <row r="3807" spans="12:55" x14ac:dyDescent="0.35">
      <c r="L3807" s="533"/>
      <c r="M3807" s="533"/>
      <c r="BC3807" s="533"/>
    </row>
    <row r="3808" spans="12:55" x14ac:dyDescent="0.35">
      <c r="L3808" s="533"/>
      <c r="M3808" s="533"/>
      <c r="BC3808" s="533"/>
    </row>
    <row r="3809" spans="12:55" x14ac:dyDescent="0.35">
      <c r="L3809" s="533"/>
      <c r="M3809" s="533"/>
      <c r="BC3809" s="533"/>
    </row>
    <row r="3810" spans="12:55" x14ac:dyDescent="0.35">
      <c r="L3810" s="533"/>
      <c r="M3810" s="533"/>
      <c r="BC3810" s="533"/>
    </row>
    <row r="3811" spans="12:55" x14ac:dyDescent="0.35">
      <c r="L3811" s="533"/>
      <c r="M3811" s="533"/>
      <c r="BC3811" s="533"/>
    </row>
    <row r="3812" spans="12:55" x14ac:dyDescent="0.35">
      <c r="L3812" s="533"/>
      <c r="M3812" s="533"/>
      <c r="BC3812" s="533"/>
    </row>
    <row r="3813" spans="12:55" x14ac:dyDescent="0.35">
      <c r="L3813" s="533"/>
      <c r="M3813" s="533"/>
      <c r="BC3813" s="533"/>
    </row>
    <row r="3814" spans="12:55" x14ac:dyDescent="0.35">
      <c r="L3814" s="533"/>
      <c r="M3814" s="533"/>
      <c r="BC3814" s="533"/>
    </row>
    <row r="3815" spans="12:55" x14ac:dyDescent="0.35">
      <c r="L3815" s="533"/>
      <c r="M3815" s="533"/>
      <c r="BC3815" s="533"/>
    </row>
    <row r="3816" spans="12:55" x14ac:dyDescent="0.35">
      <c r="L3816" s="533"/>
      <c r="M3816" s="533"/>
      <c r="BC3816" s="533"/>
    </row>
    <row r="3817" spans="12:55" x14ac:dyDescent="0.35">
      <c r="L3817" s="533"/>
      <c r="M3817" s="533"/>
      <c r="BC3817" s="533"/>
    </row>
    <row r="3818" spans="12:55" x14ac:dyDescent="0.35">
      <c r="L3818" s="533"/>
      <c r="M3818" s="533"/>
      <c r="BC3818" s="533"/>
    </row>
    <row r="3819" spans="12:55" x14ac:dyDescent="0.35">
      <c r="L3819" s="533"/>
      <c r="M3819" s="533"/>
      <c r="BC3819" s="533"/>
    </row>
    <row r="3820" spans="12:55" x14ac:dyDescent="0.35">
      <c r="L3820" s="533"/>
      <c r="M3820" s="533"/>
      <c r="BC3820" s="533"/>
    </row>
    <row r="3821" spans="12:55" x14ac:dyDescent="0.35">
      <c r="L3821" s="533"/>
      <c r="M3821" s="533"/>
      <c r="BC3821" s="533"/>
    </row>
    <row r="3822" spans="12:55" x14ac:dyDescent="0.35">
      <c r="L3822" s="533"/>
      <c r="M3822" s="533"/>
      <c r="BC3822" s="533"/>
    </row>
    <row r="3823" spans="12:55" x14ac:dyDescent="0.35">
      <c r="L3823" s="533"/>
      <c r="M3823" s="533"/>
      <c r="BC3823" s="533"/>
    </row>
    <row r="3824" spans="12:55" x14ac:dyDescent="0.35">
      <c r="L3824" s="533"/>
      <c r="M3824" s="533"/>
      <c r="BC3824" s="533"/>
    </row>
    <row r="3825" spans="12:55" x14ac:dyDescent="0.35">
      <c r="L3825" s="533"/>
      <c r="M3825" s="533"/>
      <c r="BC3825" s="533"/>
    </row>
    <row r="3826" spans="12:55" x14ac:dyDescent="0.35">
      <c r="L3826" s="533"/>
      <c r="M3826" s="533"/>
      <c r="BC3826" s="533"/>
    </row>
    <row r="3827" spans="12:55" x14ac:dyDescent="0.35">
      <c r="L3827" s="533"/>
      <c r="M3827" s="533"/>
      <c r="BC3827" s="533"/>
    </row>
    <row r="3828" spans="12:55" x14ac:dyDescent="0.35">
      <c r="L3828" s="533"/>
      <c r="M3828" s="533"/>
      <c r="BC3828" s="533"/>
    </row>
    <row r="3829" spans="12:55" x14ac:dyDescent="0.35">
      <c r="L3829" s="533"/>
      <c r="M3829" s="533"/>
      <c r="BC3829" s="533"/>
    </row>
    <row r="3830" spans="12:55" x14ac:dyDescent="0.35">
      <c r="L3830" s="533"/>
      <c r="M3830" s="533"/>
      <c r="BC3830" s="533"/>
    </row>
    <row r="3831" spans="12:55" x14ac:dyDescent="0.35">
      <c r="L3831" s="533"/>
      <c r="M3831" s="533"/>
      <c r="BC3831" s="533"/>
    </row>
    <row r="3832" spans="12:55" x14ac:dyDescent="0.35">
      <c r="L3832" s="533"/>
      <c r="M3832" s="533"/>
      <c r="BC3832" s="533"/>
    </row>
    <row r="3833" spans="12:55" x14ac:dyDescent="0.35">
      <c r="L3833" s="533"/>
      <c r="M3833" s="533"/>
      <c r="BC3833" s="533"/>
    </row>
    <row r="3834" spans="12:55" x14ac:dyDescent="0.35">
      <c r="L3834" s="533"/>
      <c r="M3834" s="533"/>
      <c r="BC3834" s="533"/>
    </row>
    <row r="3835" spans="12:55" x14ac:dyDescent="0.35">
      <c r="L3835" s="533"/>
      <c r="M3835" s="533"/>
      <c r="BC3835" s="533"/>
    </row>
    <row r="3836" spans="12:55" x14ac:dyDescent="0.35">
      <c r="L3836" s="533"/>
      <c r="M3836" s="533"/>
      <c r="BC3836" s="533"/>
    </row>
    <row r="3837" spans="12:55" x14ac:dyDescent="0.35">
      <c r="L3837" s="533"/>
      <c r="M3837" s="533"/>
      <c r="BC3837" s="533"/>
    </row>
    <row r="3838" spans="12:55" x14ac:dyDescent="0.35">
      <c r="L3838" s="533"/>
      <c r="M3838" s="533"/>
      <c r="BC3838" s="533"/>
    </row>
    <row r="3839" spans="12:55" x14ac:dyDescent="0.35">
      <c r="L3839" s="533"/>
      <c r="M3839" s="533"/>
      <c r="BC3839" s="533"/>
    </row>
    <row r="3840" spans="12:55" x14ac:dyDescent="0.35">
      <c r="L3840" s="533"/>
      <c r="M3840" s="533"/>
      <c r="BC3840" s="533"/>
    </row>
    <row r="3841" spans="12:55" x14ac:dyDescent="0.35">
      <c r="L3841" s="533"/>
      <c r="M3841" s="533"/>
      <c r="BC3841" s="533"/>
    </row>
    <row r="3842" spans="12:55" x14ac:dyDescent="0.35">
      <c r="L3842" s="533"/>
      <c r="M3842" s="533"/>
      <c r="BC3842" s="533"/>
    </row>
    <row r="3843" spans="12:55" x14ac:dyDescent="0.35">
      <c r="L3843" s="533"/>
      <c r="M3843" s="533"/>
      <c r="BC3843" s="533"/>
    </row>
    <row r="3844" spans="12:55" x14ac:dyDescent="0.35">
      <c r="L3844" s="533"/>
      <c r="M3844" s="533"/>
      <c r="BC3844" s="533"/>
    </row>
    <row r="3845" spans="12:55" x14ac:dyDescent="0.35">
      <c r="L3845" s="533"/>
      <c r="M3845" s="533"/>
      <c r="BC3845" s="533"/>
    </row>
    <row r="3846" spans="12:55" x14ac:dyDescent="0.35">
      <c r="L3846" s="533"/>
      <c r="M3846" s="533"/>
      <c r="BC3846" s="533"/>
    </row>
    <row r="3847" spans="12:55" x14ac:dyDescent="0.35">
      <c r="L3847" s="533"/>
      <c r="M3847" s="533"/>
      <c r="BC3847" s="533"/>
    </row>
    <row r="3848" spans="12:55" x14ac:dyDescent="0.35">
      <c r="L3848" s="533"/>
      <c r="M3848" s="533"/>
      <c r="BC3848" s="533"/>
    </row>
    <row r="3849" spans="12:55" x14ac:dyDescent="0.35">
      <c r="L3849" s="533"/>
      <c r="M3849" s="533"/>
      <c r="BC3849" s="533"/>
    </row>
    <row r="3850" spans="12:55" x14ac:dyDescent="0.35">
      <c r="L3850" s="533"/>
      <c r="M3850" s="533"/>
      <c r="BC3850" s="533"/>
    </row>
    <row r="3851" spans="12:55" x14ac:dyDescent="0.35">
      <c r="L3851" s="533"/>
      <c r="M3851" s="533"/>
      <c r="BC3851" s="533"/>
    </row>
    <row r="3852" spans="12:55" x14ac:dyDescent="0.35">
      <c r="L3852" s="533"/>
      <c r="M3852" s="533"/>
      <c r="BC3852" s="533"/>
    </row>
    <row r="3853" spans="12:55" x14ac:dyDescent="0.35">
      <c r="L3853" s="533"/>
      <c r="M3853" s="533"/>
      <c r="BC3853" s="533"/>
    </row>
    <row r="3854" spans="12:55" x14ac:dyDescent="0.35">
      <c r="L3854" s="533"/>
      <c r="M3854" s="533"/>
      <c r="BC3854" s="533"/>
    </row>
    <row r="3855" spans="12:55" x14ac:dyDescent="0.35">
      <c r="L3855" s="533"/>
      <c r="M3855" s="533"/>
      <c r="BC3855" s="533"/>
    </row>
    <row r="3856" spans="12:55" x14ac:dyDescent="0.35">
      <c r="L3856" s="533"/>
      <c r="M3856" s="533"/>
      <c r="BC3856" s="533"/>
    </row>
    <row r="3857" spans="12:55" x14ac:dyDescent="0.35">
      <c r="L3857" s="533"/>
      <c r="M3857" s="533"/>
      <c r="BC3857" s="533"/>
    </row>
    <row r="3858" spans="12:55" x14ac:dyDescent="0.35">
      <c r="L3858" s="533"/>
      <c r="M3858" s="533"/>
      <c r="BC3858" s="533"/>
    </row>
    <row r="3859" spans="12:55" x14ac:dyDescent="0.35">
      <c r="L3859" s="533"/>
      <c r="M3859" s="533"/>
      <c r="BC3859" s="533"/>
    </row>
    <row r="3860" spans="12:55" x14ac:dyDescent="0.35">
      <c r="L3860" s="533"/>
      <c r="M3860" s="533"/>
      <c r="BC3860" s="533"/>
    </row>
    <row r="3861" spans="12:55" x14ac:dyDescent="0.35">
      <c r="L3861" s="533"/>
      <c r="M3861" s="533"/>
      <c r="BC3861" s="533"/>
    </row>
    <row r="3862" spans="12:55" x14ac:dyDescent="0.35">
      <c r="L3862" s="533"/>
      <c r="M3862" s="533"/>
      <c r="BC3862" s="533"/>
    </row>
    <row r="3863" spans="12:55" x14ac:dyDescent="0.35">
      <c r="L3863" s="533"/>
      <c r="M3863" s="533"/>
      <c r="BC3863" s="533"/>
    </row>
    <row r="3864" spans="12:55" x14ac:dyDescent="0.35">
      <c r="L3864" s="533"/>
      <c r="M3864" s="533"/>
      <c r="BC3864" s="533"/>
    </row>
    <row r="3865" spans="12:55" x14ac:dyDescent="0.35">
      <c r="L3865" s="533"/>
      <c r="M3865" s="533"/>
      <c r="BC3865" s="533"/>
    </row>
    <row r="3866" spans="12:55" x14ac:dyDescent="0.35">
      <c r="L3866" s="533"/>
      <c r="M3866" s="533"/>
      <c r="BC3866" s="533"/>
    </row>
    <row r="3867" spans="12:55" x14ac:dyDescent="0.35">
      <c r="L3867" s="533"/>
      <c r="M3867" s="533"/>
      <c r="BC3867" s="533"/>
    </row>
    <row r="3868" spans="12:55" x14ac:dyDescent="0.35">
      <c r="L3868" s="533"/>
      <c r="M3868" s="533"/>
      <c r="BC3868" s="533"/>
    </row>
    <row r="3869" spans="12:55" x14ac:dyDescent="0.35">
      <c r="L3869" s="533"/>
      <c r="M3869" s="533"/>
      <c r="BC3869" s="533"/>
    </row>
    <row r="3870" spans="12:55" x14ac:dyDescent="0.35">
      <c r="L3870" s="533"/>
      <c r="M3870" s="533"/>
      <c r="BC3870" s="533"/>
    </row>
    <row r="3871" spans="12:55" x14ac:dyDescent="0.35">
      <c r="L3871" s="533"/>
      <c r="M3871" s="533"/>
      <c r="BC3871" s="533"/>
    </row>
    <row r="3872" spans="12:55" x14ac:dyDescent="0.35">
      <c r="L3872" s="533"/>
      <c r="M3872" s="533"/>
      <c r="BC3872" s="533"/>
    </row>
    <row r="3873" spans="12:55" x14ac:dyDescent="0.35">
      <c r="L3873" s="533"/>
      <c r="M3873" s="533"/>
      <c r="BC3873" s="533"/>
    </row>
    <row r="3874" spans="12:55" x14ac:dyDescent="0.35">
      <c r="L3874" s="533"/>
      <c r="M3874" s="533"/>
      <c r="BC3874" s="533"/>
    </row>
    <row r="3875" spans="12:55" x14ac:dyDescent="0.35">
      <c r="L3875" s="533"/>
      <c r="M3875" s="533"/>
      <c r="BC3875" s="533"/>
    </row>
    <row r="3876" spans="12:55" x14ac:dyDescent="0.35">
      <c r="L3876" s="533"/>
      <c r="M3876" s="533"/>
      <c r="BC3876" s="533"/>
    </row>
    <row r="3877" spans="12:55" x14ac:dyDescent="0.35">
      <c r="L3877" s="533"/>
      <c r="M3877" s="533"/>
      <c r="BC3877" s="533"/>
    </row>
    <row r="3878" spans="12:55" x14ac:dyDescent="0.35">
      <c r="L3878" s="533"/>
      <c r="M3878" s="533"/>
      <c r="BC3878" s="533"/>
    </row>
    <row r="3879" spans="12:55" x14ac:dyDescent="0.35">
      <c r="L3879" s="533"/>
      <c r="M3879" s="533"/>
      <c r="BC3879" s="533"/>
    </row>
    <row r="3880" spans="12:55" x14ac:dyDescent="0.35">
      <c r="L3880" s="533"/>
      <c r="M3880" s="533"/>
      <c r="BC3880" s="533"/>
    </row>
    <row r="3881" spans="12:55" x14ac:dyDescent="0.35">
      <c r="L3881" s="533"/>
      <c r="M3881" s="533"/>
      <c r="BC3881" s="533"/>
    </row>
    <row r="3882" spans="12:55" x14ac:dyDescent="0.35">
      <c r="L3882" s="533"/>
      <c r="M3882" s="533"/>
      <c r="BC3882" s="533"/>
    </row>
    <row r="3883" spans="12:55" x14ac:dyDescent="0.35">
      <c r="L3883" s="533"/>
      <c r="M3883" s="533"/>
      <c r="BC3883" s="533"/>
    </row>
    <row r="3884" spans="12:55" x14ac:dyDescent="0.35">
      <c r="L3884" s="533"/>
      <c r="M3884" s="533"/>
      <c r="BC3884" s="533"/>
    </row>
    <row r="3885" spans="12:55" x14ac:dyDescent="0.35">
      <c r="L3885" s="533"/>
      <c r="M3885" s="533"/>
      <c r="BC3885" s="533"/>
    </row>
    <row r="3886" spans="12:55" x14ac:dyDescent="0.35">
      <c r="L3886" s="533"/>
      <c r="M3886" s="533"/>
      <c r="BC3886" s="533"/>
    </row>
    <row r="3887" spans="12:55" x14ac:dyDescent="0.35">
      <c r="L3887" s="533"/>
      <c r="M3887" s="533"/>
      <c r="BC3887" s="533"/>
    </row>
    <row r="3888" spans="12:55" x14ac:dyDescent="0.35">
      <c r="L3888" s="533"/>
      <c r="M3888" s="533"/>
      <c r="BC3888" s="533"/>
    </row>
    <row r="3889" spans="12:55" x14ac:dyDescent="0.35">
      <c r="L3889" s="533"/>
      <c r="M3889" s="533"/>
      <c r="BC3889" s="533"/>
    </row>
    <row r="3890" spans="12:55" x14ac:dyDescent="0.35">
      <c r="L3890" s="533"/>
      <c r="M3890" s="533"/>
      <c r="BC3890" s="533"/>
    </row>
    <row r="3891" spans="12:55" x14ac:dyDescent="0.35">
      <c r="L3891" s="533"/>
      <c r="M3891" s="533"/>
      <c r="BC3891" s="533"/>
    </row>
    <row r="3892" spans="12:55" x14ac:dyDescent="0.35">
      <c r="L3892" s="533"/>
      <c r="M3892" s="533"/>
      <c r="BC3892" s="533"/>
    </row>
    <row r="3893" spans="12:55" x14ac:dyDescent="0.35">
      <c r="L3893" s="533"/>
      <c r="M3893" s="533"/>
      <c r="BC3893" s="533"/>
    </row>
    <row r="3894" spans="12:55" x14ac:dyDescent="0.35">
      <c r="L3894" s="533"/>
      <c r="M3894" s="533"/>
      <c r="BC3894" s="533"/>
    </row>
    <row r="3895" spans="12:55" x14ac:dyDescent="0.35">
      <c r="L3895" s="533"/>
      <c r="M3895" s="533"/>
      <c r="BC3895" s="533"/>
    </row>
    <row r="3896" spans="12:55" x14ac:dyDescent="0.35">
      <c r="L3896" s="533"/>
      <c r="M3896" s="533"/>
      <c r="BC3896" s="533"/>
    </row>
    <row r="3897" spans="12:55" x14ac:dyDescent="0.35">
      <c r="L3897" s="533"/>
      <c r="M3897" s="533"/>
      <c r="BC3897" s="533"/>
    </row>
    <row r="3898" spans="12:55" x14ac:dyDescent="0.35">
      <c r="L3898" s="533"/>
      <c r="M3898" s="533"/>
      <c r="BC3898" s="533"/>
    </row>
    <row r="3899" spans="12:55" x14ac:dyDescent="0.35">
      <c r="L3899" s="533"/>
      <c r="M3899" s="533"/>
      <c r="BC3899" s="533"/>
    </row>
    <row r="3900" spans="12:55" x14ac:dyDescent="0.35">
      <c r="L3900" s="533"/>
      <c r="M3900" s="533"/>
      <c r="BC3900" s="533"/>
    </row>
    <row r="3901" spans="12:55" x14ac:dyDescent="0.35">
      <c r="L3901" s="533"/>
      <c r="M3901" s="533"/>
      <c r="BC3901" s="533"/>
    </row>
    <row r="3902" spans="12:55" x14ac:dyDescent="0.35">
      <c r="L3902" s="533"/>
      <c r="M3902" s="533"/>
      <c r="BC3902" s="533"/>
    </row>
    <row r="3903" spans="12:55" x14ac:dyDescent="0.35">
      <c r="L3903" s="533"/>
      <c r="M3903" s="533"/>
      <c r="BC3903" s="533"/>
    </row>
    <row r="3904" spans="12:55" x14ac:dyDescent="0.35">
      <c r="L3904" s="533"/>
      <c r="M3904" s="533"/>
      <c r="BC3904" s="533"/>
    </row>
    <row r="3905" spans="12:55" x14ac:dyDescent="0.35">
      <c r="L3905" s="533"/>
      <c r="M3905" s="533"/>
      <c r="BC3905" s="533"/>
    </row>
    <row r="3906" spans="12:55" x14ac:dyDescent="0.35">
      <c r="L3906" s="533"/>
      <c r="M3906" s="533"/>
      <c r="BC3906" s="533"/>
    </row>
    <row r="3907" spans="12:55" x14ac:dyDescent="0.35">
      <c r="L3907" s="533"/>
      <c r="M3907" s="533"/>
      <c r="BC3907" s="533"/>
    </row>
    <row r="3908" spans="12:55" x14ac:dyDescent="0.35">
      <c r="L3908" s="533"/>
      <c r="M3908" s="533"/>
      <c r="BC3908" s="533"/>
    </row>
    <row r="3909" spans="12:55" x14ac:dyDescent="0.35">
      <c r="L3909" s="533"/>
      <c r="M3909" s="533"/>
      <c r="BC3909" s="533"/>
    </row>
    <row r="3910" spans="12:55" x14ac:dyDescent="0.35">
      <c r="L3910" s="533"/>
      <c r="M3910" s="533"/>
      <c r="BC3910" s="533"/>
    </row>
    <row r="3911" spans="12:55" x14ac:dyDescent="0.35">
      <c r="L3911" s="533"/>
      <c r="M3911" s="533"/>
      <c r="BC3911" s="533"/>
    </row>
    <row r="3912" spans="12:55" x14ac:dyDescent="0.35">
      <c r="L3912" s="533"/>
      <c r="M3912" s="533"/>
      <c r="BC3912" s="533"/>
    </row>
    <row r="3913" spans="12:55" x14ac:dyDescent="0.35">
      <c r="L3913" s="533"/>
      <c r="M3913" s="533"/>
      <c r="BC3913" s="533"/>
    </row>
    <row r="3914" spans="12:55" x14ac:dyDescent="0.35">
      <c r="L3914" s="533"/>
      <c r="M3914" s="533"/>
      <c r="BC3914" s="533"/>
    </row>
    <row r="3915" spans="12:55" x14ac:dyDescent="0.35">
      <c r="L3915" s="533"/>
      <c r="M3915" s="533"/>
      <c r="BC3915" s="533"/>
    </row>
    <row r="3916" spans="12:55" x14ac:dyDescent="0.35">
      <c r="L3916" s="533"/>
      <c r="M3916" s="533"/>
      <c r="BC3916" s="533"/>
    </row>
    <row r="3917" spans="12:55" x14ac:dyDescent="0.35">
      <c r="L3917" s="533"/>
      <c r="M3917" s="533"/>
      <c r="BC3917" s="533"/>
    </row>
    <row r="3918" spans="12:55" x14ac:dyDescent="0.35">
      <c r="L3918" s="533"/>
      <c r="M3918" s="533"/>
      <c r="BC3918" s="533"/>
    </row>
    <row r="3919" spans="12:55" x14ac:dyDescent="0.35">
      <c r="L3919" s="533"/>
      <c r="M3919" s="533"/>
      <c r="BC3919" s="533"/>
    </row>
    <row r="3920" spans="12:55" x14ac:dyDescent="0.35">
      <c r="L3920" s="533"/>
      <c r="M3920" s="533"/>
      <c r="BC3920" s="533"/>
    </row>
    <row r="3921" spans="12:55" x14ac:dyDescent="0.35">
      <c r="L3921" s="533"/>
      <c r="M3921" s="533"/>
      <c r="BC3921" s="533"/>
    </row>
    <row r="3922" spans="12:55" x14ac:dyDescent="0.35">
      <c r="L3922" s="533"/>
      <c r="M3922" s="533"/>
      <c r="BC3922" s="533"/>
    </row>
    <row r="3923" spans="12:55" x14ac:dyDescent="0.35">
      <c r="L3923" s="533"/>
      <c r="M3923" s="533"/>
      <c r="BC3923" s="533"/>
    </row>
    <row r="3924" spans="12:55" x14ac:dyDescent="0.35">
      <c r="L3924" s="533"/>
      <c r="M3924" s="533"/>
      <c r="BC3924" s="533"/>
    </row>
    <row r="3925" spans="12:55" x14ac:dyDescent="0.35">
      <c r="L3925" s="533"/>
      <c r="M3925" s="533"/>
      <c r="BC3925" s="533"/>
    </row>
    <row r="3926" spans="12:55" x14ac:dyDescent="0.35">
      <c r="L3926" s="533"/>
      <c r="M3926" s="533"/>
      <c r="BC3926" s="533"/>
    </row>
    <row r="3927" spans="12:55" x14ac:dyDescent="0.35">
      <c r="L3927" s="533"/>
      <c r="M3927" s="533"/>
      <c r="BC3927" s="533"/>
    </row>
    <row r="3928" spans="12:55" x14ac:dyDescent="0.35">
      <c r="L3928" s="533"/>
      <c r="M3928" s="533"/>
      <c r="BC3928" s="533"/>
    </row>
    <row r="3929" spans="12:55" x14ac:dyDescent="0.35">
      <c r="L3929" s="533"/>
      <c r="M3929" s="533"/>
      <c r="BC3929" s="533"/>
    </row>
    <row r="3930" spans="12:55" x14ac:dyDescent="0.35">
      <c r="L3930" s="533"/>
      <c r="M3930" s="533"/>
      <c r="BC3930" s="533"/>
    </row>
    <row r="3931" spans="12:55" x14ac:dyDescent="0.35">
      <c r="L3931" s="533"/>
      <c r="M3931" s="533"/>
      <c r="BC3931" s="533"/>
    </row>
    <row r="3932" spans="12:55" x14ac:dyDescent="0.35">
      <c r="L3932" s="533"/>
      <c r="M3932" s="533"/>
      <c r="BC3932" s="533"/>
    </row>
    <row r="3933" spans="12:55" x14ac:dyDescent="0.35">
      <c r="L3933" s="533"/>
      <c r="M3933" s="533"/>
      <c r="BC3933" s="533"/>
    </row>
    <row r="3934" spans="12:55" x14ac:dyDescent="0.35">
      <c r="L3934" s="533"/>
      <c r="M3934" s="533"/>
      <c r="BC3934" s="533"/>
    </row>
    <row r="3935" spans="12:55" x14ac:dyDescent="0.35">
      <c r="L3935" s="533"/>
      <c r="M3935" s="533"/>
      <c r="BC3935" s="533"/>
    </row>
    <row r="3936" spans="12:55" x14ac:dyDescent="0.35">
      <c r="L3936" s="533"/>
      <c r="M3936" s="533"/>
      <c r="BC3936" s="533"/>
    </row>
    <row r="3937" spans="12:55" x14ac:dyDescent="0.35">
      <c r="L3937" s="533"/>
      <c r="M3937" s="533"/>
      <c r="BC3937" s="533"/>
    </row>
    <row r="3938" spans="12:55" x14ac:dyDescent="0.35">
      <c r="L3938" s="533"/>
      <c r="M3938" s="533"/>
      <c r="BC3938" s="533"/>
    </row>
    <row r="3939" spans="12:55" x14ac:dyDescent="0.35">
      <c r="L3939" s="533"/>
      <c r="M3939" s="533"/>
      <c r="BC3939" s="533"/>
    </row>
    <row r="3940" spans="12:55" x14ac:dyDescent="0.35">
      <c r="L3940" s="533"/>
      <c r="M3940" s="533"/>
      <c r="BC3940" s="533"/>
    </row>
    <row r="3941" spans="12:55" x14ac:dyDescent="0.35">
      <c r="L3941" s="533"/>
      <c r="M3941" s="533"/>
      <c r="BC3941" s="533"/>
    </row>
    <row r="3942" spans="12:55" x14ac:dyDescent="0.35">
      <c r="L3942" s="533"/>
      <c r="M3942" s="533"/>
      <c r="BC3942" s="533"/>
    </row>
    <row r="3943" spans="12:55" x14ac:dyDescent="0.35">
      <c r="L3943" s="533"/>
      <c r="M3943" s="533"/>
      <c r="BC3943" s="533"/>
    </row>
    <row r="3944" spans="12:55" x14ac:dyDescent="0.35">
      <c r="L3944" s="533"/>
      <c r="M3944" s="533"/>
      <c r="BC3944" s="533"/>
    </row>
    <row r="3945" spans="12:55" x14ac:dyDescent="0.35">
      <c r="L3945" s="533"/>
      <c r="M3945" s="533"/>
      <c r="BC3945" s="533"/>
    </row>
    <row r="3946" spans="12:55" x14ac:dyDescent="0.35">
      <c r="L3946" s="533"/>
      <c r="M3946" s="533"/>
      <c r="BC3946" s="533"/>
    </row>
    <row r="3947" spans="12:55" x14ac:dyDescent="0.35">
      <c r="L3947" s="533"/>
      <c r="M3947" s="533"/>
      <c r="BC3947" s="533"/>
    </row>
    <row r="3948" spans="12:55" x14ac:dyDescent="0.35">
      <c r="L3948" s="533"/>
      <c r="M3948" s="533"/>
      <c r="BC3948" s="533"/>
    </row>
    <row r="3949" spans="12:55" x14ac:dyDescent="0.35">
      <c r="L3949" s="533"/>
      <c r="M3949" s="533"/>
      <c r="BC3949" s="533"/>
    </row>
    <row r="3950" spans="12:55" x14ac:dyDescent="0.35">
      <c r="L3950" s="533"/>
      <c r="M3950" s="533"/>
      <c r="BC3950" s="533"/>
    </row>
    <row r="3951" spans="12:55" x14ac:dyDescent="0.35">
      <c r="L3951" s="533"/>
      <c r="M3951" s="533"/>
      <c r="BC3951" s="533"/>
    </row>
    <row r="3952" spans="12:55" x14ac:dyDescent="0.35">
      <c r="L3952" s="533"/>
      <c r="M3952" s="533"/>
      <c r="BC3952" s="533"/>
    </row>
    <row r="3953" spans="12:55" x14ac:dyDescent="0.35">
      <c r="L3953" s="533"/>
      <c r="M3953" s="533"/>
      <c r="BC3953" s="533"/>
    </row>
    <row r="3954" spans="12:55" x14ac:dyDescent="0.35">
      <c r="L3954" s="533"/>
      <c r="M3954" s="533"/>
      <c r="BC3954" s="533"/>
    </row>
    <row r="3955" spans="12:55" x14ac:dyDescent="0.35">
      <c r="L3955" s="533"/>
      <c r="M3955" s="533"/>
      <c r="BC3955" s="533"/>
    </row>
    <row r="3956" spans="12:55" x14ac:dyDescent="0.35">
      <c r="L3956" s="533"/>
      <c r="M3956" s="533"/>
      <c r="BC3956" s="533"/>
    </row>
    <row r="3957" spans="12:55" x14ac:dyDescent="0.35">
      <c r="L3957" s="533"/>
      <c r="M3957" s="533"/>
      <c r="BC3957" s="533"/>
    </row>
    <row r="3958" spans="12:55" x14ac:dyDescent="0.35">
      <c r="L3958" s="533"/>
      <c r="M3958" s="533"/>
      <c r="BC3958" s="533"/>
    </row>
    <row r="3959" spans="12:55" x14ac:dyDescent="0.35">
      <c r="L3959" s="533"/>
      <c r="M3959" s="533"/>
      <c r="BC3959" s="533"/>
    </row>
    <row r="3960" spans="12:55" x14ac:dyDescent="0.35">
      <c r="L3960" s="533"/>
      <c r="M3960" s="533"/>
      <c r="BC3960" s="533"/>
    </row>
    <row r="3961" spans="12:55" x14ac:dyDescent="0.35">
      <c r="L3961" s="533"/>
      <c r="M3961" s="533"/>
      <c r="BC3961" s="533"/>
    </row>
    <row r="3962" spans="12:55" x14ac:dyDescent="0.35">
      <c r="L3962" s="533"/>
      <c r="M3962" s="533"/>
      <c r="BC3962" s="533"/>
    </row>
    <row r="3963" spans="12:55" x14ac:dyDescent="0.35">
      <c r="L3963" s="533"/>
      <c r="M3963" s="533"/>
      <c r="BC3963" s="533"/>
    </row>
    <row r="3964" spans="12:55" x14ac:dyDescent="0.35">
      <c r="L3964" s="533"/>
      <c r="M3964" s="533"/>
      <c r="BC3964" s="533"/>
    </row>
    <row r="3965" spans="12:55" x14ac:dyDescent="0.35">
      <c r="L3965" s="533"/>
      <c r="M3965" s="533"/>
      <c r="BC3965" s="533"/>
    </row>
    <row r="3966" spans="12:55" x14ac:dyDescent="0.35">
      <c r="L3966" s="533"/>
      <c r="M3966" s="533"/>
      <c r="BC3966" s="533"/>
    </row>
    <row r="3967" spans="12:55" x14ac:dyDescent="0.35">
      <c r="L3967" s="533"/>
      <c r="M3967" s="533"/>
      <c r="BC3967" s="533"/>
    </row>
    <row r="3968" spans="12:55" x14ac:dyDescent="0.35">
      <c r="L3968" s="533"/>
      <c r="M3968" s="533"/>
      <c r="BC3968" s="533"/>
    </row>
    <row r="3969" spans="12:55" x14ac:dyDescent="0.35">
      <c r="L3969" s="533"/>
      <c r="M3969" s="533"/>
      <c r="BC3969" s="533"/>
    </row>
    <row r="3970" spans="12:55" x14ac:dyDescent="0.35">
      <c r="L3970" s="533"/>
      <c r="M3970" s="533"/>
      <c r="BC3970" s="533"/>
    </row>
    <row r="3971" spans="12:55" x14ac:dyDescent="0.35">
      <c r="L3971" s="533"/>
      <c r="M3971" s="533"/>
      <c r="BC3971" s="533"/>
    </row>
    <row r="3972" spans="12:55" x14ac:dyDescent="0.35">
      <c r="L3972" s="533"/>
      <c r="M3972" s="533"/>
      <c r="BC3972" s="533"/>
    </row>
    <row r="3973" spans="12:55" x14ac:dyDescent="0.35">
      <c r="L3973" s="533"/>
      <c r="M3973" s="533"/>
      <c r="BC3973" s="533"/>
    </row>
    <row r="3974" spans="12:55" x14ac:dyDescent="0.35">
      <c r="L3974" s="533"/>
      <c r="M3974" s="533"/>
      <c r="BC3974" s="533"/>
    </row>
    <row r="3975" spans="12:55" x14ac:dyDescent="0.35">
      <c r="L3975" s="533"/>
      <c r="M3975" s="533"/>
      <c r="BC3975" s="533"/>
    </row>
    <row r="3976" spans="12:55" x14ac:dyDescent="0.35">
      <c r="L3976" s="533"/>
      <c r="M3976" s="533"/>
      <c r="BC3976" s="533"/>
    </row>
    <row r="3977" spans="12:55" x14ac:dyDescent="0.35">
      <c r="L3977" s="533"/>
      <c r="M3977" s="533"/>
      <c r="BC3977" s="533"/>
    </row>
    <row r="3978" spans="12:55" x14ac:dyDescent="0.35">
      <c r="L3978" s="533"/>
      <c r="M3978" s="533"/>
      <c r="BC3978" s="533"/>
    </row>
    <row r="3979" spans="12:55" x14ac:dyDescent="0.35">
      <c r="L3979" s="533"/>
      <c r="M3979" s="533"/>
      <c r="BC3979" s="533"/>
    </row>
    <row r="3980" spans="12:55" x14ac:dyDescent="0.35">
      <c r="L3980" s="533"/>
      <c r="M3980" s="533"/>
      <c r="BC3980" s="533"/>
    </row>
    <row r="3981" spans="12:55" x14ac:dyDescent="0.35">
      <c r="L3981" s="533"/>
      <c r="M3981" s="533"/>
      <c r="BC3981" s="533"/>
    </row>
    <row r="3982" spans="12:55" x14ac:dyDescent="0.35">
      <c r="L3982" s="533"/>
      <c r="M3982" s="533"/>
      <c r="BC3982" s="533"/>
    </row>
    <row r="3983" spans="12:55" x14ac:dyDescent="0.35">
      <c r="L3983" s="533"/>
      <c r="M3983" s="533"/>
      <c r="BC3983" s="533"/>
    </row>
    <row r="3984" spans="12:55" x14ac:dyDescent="0.35">
      <c r="L3984" s="533"/>
      <c r="M3984" s="533"/>
      <c r="BC3984" s="533"/>
    </row>
    <row r="3985" spans="12:55" x14ac:dyDescent="0.35">
      <c r="L3985" s="533"/>
      <c r="M3985" s="533"/>
      <c r="BC3985" s="533"/>
    </row>
    <row r="3986" spans="12:55" x14ac:dyDescent="0.35">
      <c r="L3986" s="533"/>
      <c r="M3986" s="533"/>
      <c r="BC3986" s="533"/>
    </row>
    <row r="3987" spans="12:55" x14ac:dyDescent="0.35">
      <c r="L3987" s="533"/>
      <c r="M3987" s="533"/>
      <c r="BC3987" s="533"/>
    </row>
    <row r="3988" spans="12:55" x14ac:dyDescent="0.35">
      <c r="L3988" s="533"/>
      <c r="M3988" s="533"/>
      <c r="BC3988" s="533"/>
    </row>
    <row r="3989" spans="12:55" x14ac:dyDescent="0.35">
      <c r="L3989" s="533"/>
      <c r="M3989" s="533"/>
      <c r="BC3989" s="533"/>
    </row>
    <row r="3990" spans="12:55" x14ac:dyDescent="0.35">
      <c r="L3990" s="533"/>
      <c r="M3990" s="533"/>
      <c r="BC3990" s="533"/>
    </row>
    <row r="3991" spans="12:55" x14ac:dyDescent="0.35">
      <c r="L3991" s="533"/>
      <c r="M3991" s="533"/>
      <c r="BC3991" s="533"/>
    </row>
    <row r="3992" spans="12:55" x14ac:dyDescent="0.35">
      <c r="L3992" s="533"/>
      <c r="M3992" s="533"/>
      <c r="BC3992" s="533"/>
    </row>
    <row r="3993" spans="12:55" x14ac:dyDescent="0.35">
      <c r="L3993" s="533"/>
      <c r="M3993" s="533"/>
      <c r="BC3993" s="533"/>
    </row>
    <row r="3994" spans="12:55" x14ac:dyDescent="0.35">
      <c r="L3994" s="533"/>
      <c r="M3994" s="533"/>
      <c r="BC3994" s="533"/>
    </row>
    <row r="3995" spans="12:55" x14ac:dyDescent="0.35">
      <c r="L3995" s="533"/>
      <c r="M3995" s="533"/>
      <c r="BC3995" s="533"/>
    </row>
    <row r="3996" spans="12:55" x14ac:dyDescent="0.35">
      <c r="L3996" s="533"/>
      <c r="M3996" s="533"/>
      <c r="BC3996" s="533"/>
    </row>
    <row r="3997" spans="12:55" x14ac:dyDescent="0.35">
      <c r="L3997" s="533"/>
      <c r="M3997" s="533"/>
      <c r="BC3997" s="533"/>
    </row>
    <row r="3998" spans="12:55" x14ac:dyDescent="0.35">
      <c r="L3998" s="533"/>
      <c r="M3998" s="533"/>
      <c r="BC3998" s="533"/>
    </row>
    <row r="3999" spans="12:55" x14ac:dyDescent="0.35">
      <c r="L3999" s="533"/>
      <c r="M3999" s="533"/>
      <c r="BC3999" s="533"/>
    </row>
    <row r="4000" spans="12:55" x14ac:dyDescent="0.35">
      <c r="L4000" s="533"/>
      <c r="M4000" s="533"/>
      <c r="BC4000" s="533"/>
    </row>
    <row r="4001" spans="12:55" x14ac:dyDescent="0.35">
      <c r="L4001" s="533"/>
      <c r="M4001" s="533"/>
      <c r="BC4001" s="533"/>
    </row>
    <row r="4002" spans="12:55" x14ac:dyDescent="0.35">
      <c r="L4002" s="533"/>
      <c r="M4002" s="533"/>
      <c r="BC4002" s="533"/>
    </row>
    <row r="4003" spans="12:55" x14ac:dyDescent="0.35">
      <c r="L4003" s="533"/>
      <c r="M4003" s="533"/>
      <c r="BC4003" s="533"/>
    </row>
    <row r="4004" spans="12:55" x14ac:dyDescent="0.35">
      <c r="L4004" s="533"/>
      <c r="M4004" s="533"/>
      <c r="BC4004" s="533"/>
    </row>
    <row r="4005" spans="12:55" x14ac:dyDescent="0.35">
      <c r="L4005" s="533"/>
      <c r="M4005" s="533"/>
      <c r="BC4005" s="533"/>
    </row>
    <row r="4006" spans="12:55" x14ac:dyDescent="0.35">
      <c r="L4006" s="533"/>
      <c r="M4006" s="533"/>
      <c r="BC4006" s="533"/>
    </row>
    <row r="4007" spans="12:55" x14ac:dyDescent="0.35">
      <c r="L4007" s="533"/>
      <c r="M4007" s="533"/>
      <c r="BC4007" s="533"/>
    </row>
    <row r="4008" spans="12:55" x14ac:dyDescent="0.35">
      <c r="L4008" s="533"/>
      <c r="M4008" s="533"/>
      <c r="BC4008" s="533"/>
    </row>
    <row r="4009" spans="12:55" x14ac:dyDescent="0.35">
      <c r="L4009" s="533"/>
      <c r="M4009" s="533"/>
      <c r="BC4009" s="533"/>
    </row>
    <row r="4010" spans="12:55" x14ac:dyDescent="0.35">
      <c r="L4010" s="533"/>
      <c r="M4010" s="533"/>
      <c r="BC4010" s="533"/>
    </row>
    <row r="4011" spans="12:55" x14ac:dyDescent="0.35">
      <c r="L4011" s="533"/>
      <c r="M4011" s="533"/>
      <c r="BC4011" s="533"/>
    </row>
    <row r="4012" spans="12:55" x14ac:dyDescent="0.35">
      <c r="L4012" s="533"/>
      <c r="M4012" s="533"/>
      <c r="BC4012" s="533"/>
    </row>
    <row r="4013" spans="12:55" x14ac:dyDescent="0.35">
      <c r="L4013" s="533"/>
      <c r="M4013" s="533"/>
      <c r="BC4013" s="533"/>
    </row>
    <row r="4014" spans="12:55" x14ac:dyDescent="0.35">
      <c r="L4014" s="533"/>
      <c r="M4014" s="533"/>
      <c r="BC4014" s="533"/>
    </row>
    <row r="4015" spans="12:55" x14ac:dyDescent="0.35">
      <c r="L4015" s="533"/>
      <c r="M4015" s="533"/>
      <c r="BC4015" s="533"/>
    </row>
    <row r="4016" spans="12:55" x14ac:dyDescent="0.35">
      <c r="L4016" s="533"/>
      <c r="M4016" s="533"/>
      <c r="BC4016" s="533"/>
    </row>
    <row r="4017" spans="12:55" x14ac:dyDescent="0.35">
      <c r="L4017" s="533"/>
      <c r="M4017" s="533"/>
      <c r="BC4017" s="533"/>
    </row>
    <row r="4018" spans="12:55" x14ac:dyDescent="0.35">
      <c r="L4018" s="533"/>
      <c r="M4018" s="533"/>
      <c r="BC4018" s="533"/>
    </row>
    <row r="4019" spans="12:55" x14ac:dyDescent="0.35">
      <c r="L4019" s="533"/>
      <c r="M4019" s="533"/>
      <c r="BC4019" s="533"/>
    </row>
    <row r="4020" spans="12:55" x14ac:dyDescent="0.35">
      <c r="L4020" s="533"/>
      <c r="M4020" s="533"/>
      <c r="BC4020" s="533"/>
    </row>
    <row r="4021" spans="12:55" x14ac:dyDescent="0.35">
      <c r="L4021" s="533"/>
      <c r="M4021" s="533"/>
      <c r="BC4021" s="533"/>
    </row>
    <row r="4022" spans="12:55" x14ac:dyDescent="0.35">
      <c r="L4022" s="533"/>
      <c r="M4022" s="533"/>
      <c r="BC4022" s="533"/>
    </row>
    <row r="4023" spans="12:55" x14ac:dyDescent="0.35">
      <c r="L4023" s="533"/>
      <c r="M4023" s="533"/>
      <c r="BC4023" s="533"/>
    </row>
    <row r="4024" spans="12:55" x14ac:dyDescent="0.35">
      <c r="L4024" s="533"/>
      <c r="M4024" s="533"/>
      <c r="BC4024" s="533"/>
    </row>
    <row r="4025" spans="12:55" x14ac:dyDescent="0.35">
      <c r="L4025" s="533"/>
      <c r="M4025" s="533"/>
      <c r="BC4025" s="533"/>
    </row>
    <row r="4026" spans="12:55" x14ac:dyDescent="0.35">
      <c r="L4026" s="533"/>
      <c r="M4026" s="533"/>
      <c r="BC4026" s="533"/>
    </row>
    <row r="4027" spans="12:55" x14ac:dyDescent="0.35">
      <c r="L4027" s="533"/>
      <c r="M4027" s="533"/>
      <c r="BC4027" s="533"/>
    </row>
    <row r="4028" spans="12:55" x14ac:dyDescent="0.35">
      <c r="L4028" s="533"/>
      <c r="M4028" s="533"/>
      <c r="BC4028" s="533"/>
    </row>
    <row r="4029" spans="12:55" x14ac:dyDescent="0.35">
      <c r="L4029" s="533"/>
      <c r="M4029" s="533"/>
      <c r="BC4029" s="533"/>
    </row>
    <row r="4030" spans="12:55" x14ac:dyDescent="0.35">
      <c r="L4030" s="533"/>
      <c r="M4030" s="533"/>
      <c r="BC4030" s="533"/>
    </row>
    <row r="4031" spans="12:55" x14ac:dyDescent="0.35">
      <c r="L4031" s="533"/>
      <c r="M4031" s="533"/>
      <c r="BC4031" s="533"/>
    </row>
    <row r="4032" spans="12:55" x14ac:dyDescent="0.35">
      <c r="L4032" s="533"/>
      <c r="M4032" s="533"/>
      <c r="BC4032" s="533"/>
    </row>
    <row r="4033" spans="12:55" x14ac:dyDescent="0.35">
      <c r="L4033" s="533"/>
      <c r="M4033" s="533"/>
      <c r="BC4033" s="533"/>
    </row>
    <row r="4034" spans="12:55" x14ac:dyDescent="0.35">
      <c r="L4034" s="533"/>
      <c r="M4034" s="533"/>
      <c r="BC4034" s="533"/>
    </row>
    <row r="4035" spans="12:55" x14ac:dyDescent="0.35">
      <c r="L4035" s="533"/>
      <c r="M4035" s="533"/>
      <c r="BC4035" s="533"/>
    </row>
    <row r="4036" spans="12:55" x14ac:dyDescent="0.35">
      <c r="L4036" s="533"/>
      <c r="M4036" s="533"/>
      <c r="BC4036" s="533"/>
    </row>
    <row r="4037" spans="12:55" x14ac:dyDescent="0.35">
      <c r="L4037" s="533"/>
      <c r="M4037" s="533"/>
      <c r="BC4037" s="533"/>
    </row>
    <row r="4038" spans="12:55" x14ac:dyDescent="0.35">
      <c r="L4038" s="533"/>
      <c r="M4038" s="533"/>
      <c r="BC4038" s="533"/>
    </row>
    <row r="4039" spans="12:55" x14ac:dyDescent="0.35">
      <c r="L4039" s="533"/>
      <c r="M4039" s="533"/>
      <c r="BC4039" s="533"/>
    </row>
    <row r="4040" spans="12:55" x14ac:dyDescent="0.35">
      <c r="L4040" s="533"/>
      <c r="M4040" s="533"/>
      <c r="BC4040" s="533"/>
    </row>
    <row r="4041" spans="12:55" x14ac:dyDescent="0.35">
      <c r="L4041" s="533"/>
      <c r="M4041" s="533"/>
      <c r="BC4041" s="533"/>
    </row>
    <row r="4042" spans="12:55" x14ac:dyDescent="0.35">
      <c r="L4042" s="533"/>
      <c r="M4042" s="533"/>
      <c r="BC4042" s="533"/>
    </row>
    <row r="4043" spans="12:55" x14ac:dyDescent="0.35">
      <c r="L4043" s="533"/>
      <c r="M4043" s="533"/>
      <c r="BC4043" s="533"/>
    </row>
    <row r="4044" spans="12:55" x14ac:dyDescent="0.35">
      <c r="L4044" s="533"/>
      <c r="M4044" s="533"/>
      <c r="BC4044" s="533"/>
    </row>
    <row r="4045" spans="12:55" x14ac:dyDescent="0.35">
      <c r="L4045" s="533"/>
      <c r="M4045" s="533"/>
      <c r="BC4045" s="533"/>
    </row>
    <row r="4046" spans="12:55" x14ac:dyDescent="0.35">
      <c r="L4046" s="533"/>
      <c r="M4046" s="533"/>
      <c r="BC4046" s="533"/>
    </row>
    <row r="4047" spans="12:55" x14ac:dyDescent="0.35">
      <c r="L4047" s="533"/>
      <c r="M4047" s="533"/>
      <c r="BC4047" s="533"/>
    </row>
    <row r="4048" spans="12:55" x14ac:dyDescent="0.35">
      <c r="L4048" s="533"/>
      <c r="M4048" s="533"/>
      <c r="BC4048" s="533"/>
    </row>
    <row r="4049" spans="12:55" x14ac:dyDescent="0.35">
      <c r="L4049" s="533"/>
      <c r="M4049" s="533"/>
      <c r="BC4049" s="533"/>
    </row>
    <row r="4050" spans="12:55" x14ac:dyDescent="0.35">
      <c r="L4050" s="533"/>
      <c r="M4050" s="533"/>
      <c r="BC4050" s="533"/>
    </row>
    <row r="4051" spans="12:55" x14ac:dyDescent="0.35">
      <c r="L4051" s="533"/>
      <c r="M4051" s="533"/>
      <c r="BC4051" s="533"/>
    </row>
    <row r="4052" spans="12:55" x14ac:dyDescent="0.35">
      <c r="L4052" s="533"/>
      <c r="M4052" s="533"/>
      <c r="BC4052" s="533"/>
    </row>
    <row r="4053" spans="12:55" x14ac:dyDescent="0.35">
      <c r="L4053" s="533"/>
      <c r="M4053" s="533"/>
      <c r="BC4053" s="533"/>
    </row>
    <row r="4054" spans="12:55" x14ac:dyDescent="0.35">
      <c r="L4054" s="533"/>
      <c r="M4054" s="533"/>
      <c r="BC4054" s="533"/>
    </row>
    <row r="4055" spans="12:55" x14ac:dyDescent="0.35">
      <c r="L4055" s="533"/>
      <c r="M4055" s="533"/>
      <c r="BC4055" s="533"/>
    </row>
    <row r="4056" spans="12:55" x14ac:dyDescent="0.35">
      <c r="L4056" s="533"/>
      <c r="M4056" s="533"/>
      <c r="BC4056" s="533"/>
    </row>
    <row r="4057" spans="12:55" x14ac:dyDescent="0.35">
      <c r="L4057" s="533"/>
      <c r="M4057" s="533"/>
      <c r="BC4057" s="533"/>
    </row>
    <row r="4058" spans="12:55" x14ac:dyDescent="0.35">
      <c r="L4058" s="533"/>
      <c r="M4058" s="533"/>
      <c r="BC4058" s="533"/>
    </row>
    <row r="4059" spans="12:55" x14ac:dyDescent="0.35">
      <c r="L4059" s="533"/>
      <c r="M4059" s="533"/>
      <c r="BC4059" s="533"/>
    </row>
    <row r="4060" spans="12:55" x14ac:dyDescent="0.35">
      <c r="L4060" s="533"/>
      <c r="M4060" s="533"/>
      <c r="BC4060" s="533"/>
    </row>
    <row r="4061" spans="12:55" x14ac:dyDescent="0.35">
      <c r="L4061" s="533"/>
      <c r="M4061" s="533"/>
      <c r="BC4061" s="533"/>
    </row>
    <row r="4062" spans="12:55" x14ac:dyDescent="0.35">
      <c r="L4062" s="533"/>
      <c r="M4062" s="533"/>
      <c r="BC4062" s="533"/>
    </row>
    <row r="4063" spans="12:55" x14ac:dyDescent="0.35">
      <c r="L4063" s="533"/>
      <c r="M4063" s="533"/>
      <c r="BC4063" s="533"/>
    </row>
    <row r="4064" spans="12:55" x14ac:dyDescent="0.35">
      <c r="L4064" s="533"/>
      <c r="M4064" s="533"/>
      <c r="BC4064" s="533"/>
    </row>
    <row r="4065" spans="12:55" x14ac:dyDescent="0.35">
      <c r="L4065" s="533"/>
      <c r="M4065" s="533"/>
      <c r="BC4065" s="533"/>
    </row>
    <row r="4066" spans="12:55" x14ac:dyDescent="0.35">
      <c r="L4066" s="533"/>
      <c r="M4066" s="533"/>
      <c r="BC4066" s="533"/>
    </row>
    <row r="4067" spans="12:55" x14ac:dyDescent="0.35">
      <c r="L4067" s="533"/>
      <c r="M4067" s="533"/>
      <c r="BC4067" s="533"/>
    </row>
    <row r="4068" spans="12:55" x14ac:dyDescent="0.35">
      <c r="L4068" s="533"/>
      <c r="M4068" s="533"/>
      <c r="BC4068" s="533"/>
    </row>
    <row r="4069" spans="12:55" x14ac:dyDescent="0.35">
      <c r="L4069" s="533"/>
      <c r="M4069" s="533"/>
      <c r="BC4069" s="533"/>
    </row>
    <row r="4070" spans="12:55" x14ac:dyDescent="0.35">
      <c r="L4070" s="533"/>
      <c r="M4070" s="533"/>
      <c r="BC4070" s="533"/>
    </row>
    <row r="4071" spans="12:55" x14ac:dyDescent="0.35">
      <c r="L4071" s="533"/>
      <c r="M4071" s="533"/>
      <c r="BC4071" s="533"/>
    </row>
    <row r="4072" spans="12:55" x14ac:dyDescent="0.35">
      <c r="L4072" s="533"/>
      <c r="M4072" s="533"/>
      <c r="BC4072" s="533"/>
    </row>
    <row r="4073" spans="12:55" x14ac:dyDescent="0.35">
      <c r="L4073" s="533"/>
      <c r="M4073" s="533"/>
      <c r="BC4073" s="533"/>
    </row>
    <row r="4074" spans="12:55" x14ac:dyDescent="0.35">
      <c r="L4074" s="533"/>
      <c r="M4074" s="533"/>
      <c r="BC4074" s="533"/>
    </row>
    <row r="4075" spans="12:55" x14ac:dyDescent="0.35">
      <c r="L4075" s="533"/>
      <c r="M4075" s="533"/>
      <c r="BC4075" s="533"/>
    </row>
    <row r="4076" spans="12:55" x14ac:dyDescent="0.35">
      <c r="L4076" s="533"/>
      <c r="M4076" s="533"/>
      <c r="BC4076" s="533"/>
    </row>
    <row r="4077" spans="12:55" x14ac:dyDescent="0.35">
      <c r="L4077" s="533"/>
      <c r="M4077" s="533"/>
      <c r="BC4077" s="533"/>
    </row>
    <row r="4078" spans="12:55" x14ac:dyDescent="0.35">
      <c r="L4078" s="533"/>
      <c r="M4078" s="533"/>
      <c r="BC4078" s="533"/>
    </row>
    <row r="4079" spans="12:55" x14ac:dyDescent="0.35">
      <c r="L4079" s="533"/>
      <c r="M4079" s="533"/>
      <c r="BC4079" s="533"/>
    </row>
    <row r="4080" spans="12:55" x14ac:dyDescent="0.35">
      <c r="L4080" s="533"/>
      <c r="M4080" s="533"/>
      <c r="BC4080" s="533"/>
    </row>
    <row r="4081" spans="12:55" x14ac:dyDescent="0.35">
      <c r="L4081" s="533"/>
      <c r="M4081" s="533"/>
      <c r="BC4081" s="533"/>
    </row>
    <row r="4082" spans="12:55" x14ac:dyDescent="0.35">
      <c r="L4082" s="533"/>
      <c r="M4082" s="533"/>
      <c r="BC4082" s="533"/>
    </row>
    <row r="4083" spans="12:55" x14ac:dyDescent="0.35">
      <c r="L4083" s="533"/>
      <c r="M4083" s="533"/>
      <c r="BC4083" s="533"/>
    </row>
    <row r="4084" spans="12:55" x14ac:dyDescent="0.35">
      <c r="L4084" s="533"/>
      <c r="M4084" s="533"/>
      <c r="BC4084" s="533"/>
    </row>
    <row r="4085" spans="12:55" x14ac:dyDescent="0.35">
      <c r="L4085" s="533"/>
      <c r="M4085" s="533"/>
      <c r="BC4085" s="533"/>
    </row>
    <row r="4086" spans="12:55" x14ac:dyDescent="0.35">
      <c r="L4086" s="533"/>
      <c r="M4086" s="533"/>
      <c r="BC4086" s="533"/>
    </row>
    <row r="4087" spans="12:55" x14ac:dyDescent="0.35">
      <c r="L4087" s="533"/>
      <c r="M4087" s="533"/>
      <c r="BC4087" s="533"/>
    </row>
    <row r="4088" spans="12:55" x14ac:dyDescent="0.35">
      <c r="L4088" s="533"/>
      <c r="M4088" s="533"/>
      <c r="BC4088" s="533"/>
    </row>
    <row r="4089" spans="12:55" x14ac:dyDescent="0.35">
      <c r="L4089" s="533"/>
      <c r="M4089" s="533"/>
      <c r="BC4089" s="533"/>
    </row>
    <row r="4090" spans="12:55" x14ac:dyDescent="0.35">
      <c r="L4090" s="533"/>
      <c r="M4090" s="533"/>
      <c r="BC4090" s="533"/>
    </row>
    <row r="4091" spans="12:55" x14ac:dyDescent="0.35">
      <c r="L4091" s="533"/>
      <c r="M4091" s="533"/>
      <c r="BC4091" s="533"/>
    </row>
    <row r="4092" spans="12:55" x14ac:dyDescent="0.35">
      <c r="L4092" s="533"/>
      <c r="M4092" s="533"/>
      <c r="BC4092" s="533"/>
    </row>
    <row r="4093" spans="12:55" x14ac:dyDescent="0.35">
      <c r="L4093" s="533"/>
      <c r="M4093" s="533"/>
      <c r="BC4093" s="533"/>
    </row>
    <row r="4094" spans="12:55" x14ac:dyDescent="0.35">
      <c r="L4094" s="533"/>
      <c r="M4094" s="533"/>
      <c r="BC4094" s="533"/>
    </row>
    <row r="4095" spans="12:55" x14ac:dyDescent="0.35">
      <c r="L4095" s="533"/>
      <c r="M4095" s="533"/>
      <c r="BC4095" s="533"/>
    </row>
    <row r="4096" spans="12:55" x14ac:dyDescent="0.35">
      <c r="L4096" s="533"/>
      <c r="M4096" s="533"/>
      <c r="BC4096" s="533"/>
    </row>
    <row r="4097" spans="12:55" x14ac:dyDescent="0.35">
      <c r="L4097" s="533"/>
      <c r="M4097" s="533"/>
      <c r="BC4097" s="533"/>
    </row>
    <row r="4098" spans="12:55" x14ac:dyDescent="0.35">
      <c r="L4098" s="533"/>
      <c r="M4098" s="533"/>
      <c r="BC4098" s="533"/>
    </row>
    <row r="4099" spans="12:55" x14ac:dyDescent="0.35">
      <c r="L4099" s="533"/>
      <c r="M4099" s="533"/>
      <c r="BC4099" s="533"/>
    </row>
    <row r="4100" spans="12:55" x14ac:dyDescent="0.35">
      <c r="L4100" s="533"/>
      <c r="M4100" s="533"/>
      <c r="BC4100" s="533"/>
    </row>
    <row r="4101" spans="12:55" x14ac:dyDescent="0.35">
      <c r="L4101" s="533"/>
      <c r="M4101" s="533"/>
      <c r="BC4101" s="533"/>
    </row>
    <row r="4102" spans="12:55" x14ac:dyDescent="0.35">
      <c r="L4102" s="533"/>
      <c r="M4102" s="533"/>
      <c r="BC4102" s="533"/>
    </row>
    <row r="4103" spans="12:55" x14ac:dyDescent="0.35">
      <c r="L4103" s="533"/>
      <c r="M4103" s="533"/>
      <c r="BC4103" s="533"/>
    </row>
    <row r="4104" spans="12:55" x14ac:dyDescent="0.35">
      <c r="L4104" s="533"/>
      <c r="M4104" s="533"/>
      <c r="BC4104" s="533"/>
    </row>
    <row r="4105" spans="12:55" x14ac:dyDescent="0.35">
      <c r="L4105" s="533"/>
      <c r="M4105" s="533"/>
      <c r="BC4105" s="533"/>
    </row>
    <row r="4106" spans="12:55" x14ac:dyDescent="0.35">
      <c r="L4106" s="533"/>
      <c r="M4106" s="533"/>
      <c r="BC4106" s="533"/>
    </row>
    <row r="4107" spans="12:55" x14ac:dyDescent="0.35">
      <c r="L4107" s="533"/>
      <c r="M4107" s="533"/>
      <c r="BC4107" s="533"/>
    </row>
    <row r="4108" spans="12:55" x14ac:dyDescent="0.35">
      <c r="L4108" s="533"/>
      <c r="M4108" s="533"/>
      <c r="BC4108" s="533"/>
    </row>
    <row r="4109" spans="12:55" x14ac:dyDescent="0.35">
      <c r="L4109" s="533"/>
      <c r="M4109" s="533"/>
      <c r="BC4109" s="533"/>
    </row>
    <row r="4110" spans="12:55" x14ac:dyDescent="0.35">
      <c r="L4110" s="533"/>
      <c r="M4110" s="533"/>
      <c r="BC4110" s="533"/>
    </row>
    <row r="4111" spans="12:55" x14ac:dyDescent="0.35">
      <c r="L4111" s="533"/>
      <c r="M4111" s="533"/>
      <c r="BC4111" s="533"/>
    </row>
    <row r="4112" spans="12:55" x14ac:dyDescent="0.35">
      <c r="L4112" s="533"/>
      <c r="M4112" s="533"/>
      <c r="BC4112" s="533"/>
    </row>
    <row r="4113" spans="12:55" x14ac:dyDescent="0.35">
      <c r="L4113" s="533"/>
      <c r="M4113" s="533"/>
      <c r="BC4113" s="533"/>
    </row>
    <row r="4114" spans="12:55" x14ac:dyDescent="0.35">
      <c r="L4114" s="533"/>
      <c r="M4114" s="533"/>
      <c r="BC4114" s="533"/>
    </row>
    <row r="4115" spans="12:55" x14ac:dyDescent="0.35">
      <c r="L4115" s="533"/>
      <c r="M4115" s="533"/>
      <c r="BC4115" s="533"/>
    </row>
    <row r="4116" spans="12:55" x14ac:dyDescent="0.35">
      <c r="L4116" s="533"/>
      <c r="M4116" s="533"/>
      <c r="BC4116" s="533"/>
    </row>
    <row r="4117" spans="12:55" x14ac:dyDescent="0.35">
      <c r="L4117" s="533"/>
      <c r="M4117" s="533"/>
      <c r="BC4117" s="533"/>
    </row>
    <row r="4118" spans="12:55" x14ac:dyDescent="0.35">
      <c r="L4118" s="533"/>
      <c r="M4118" s="533"/>
      <c r="BC4118" s="533"/>
    </row>
    <row r="4119" spans="12:55" x14ac:dyDescent="0.35">
      <c r="L4119" s="533"/>
      <c r="M4119" s="533"/>
      <c r="BC4119" s="533"/>
    </row>
    <row r="4120" spans="12:55" x14ac:dyDescent="0.35">
      <c r="L4120" s="533"/>
      <c r="M4120" s="533"/>
      <c r="BC4120" s="533"/>
    </row>
    <row r="4121" spans="12:55" x14ac:dyDescent="0.35">
      <c r="L4121" s="533"/>
      <c r="M4121" s="533"/>
      <c r="BC4121" s="533"/>
    </row>
    <row r="4122" spans="12:55" x14ac:dyDescent="0.35">
      <c r="L4122" s="533"/>
      <c r="M4122" s="533"/>
      <c r="BC4122" s="533"/>
    </row>
    <row r="4123" spans="12:55" x14ac:dyDescent="0.35">
      <c r="L4123" s="533"/>
      <c r="M4123" s="533"/>
      <c r="BC4123" s="533"/>
    </row>
    <row r="4124" spans="12:55" x14ac:dyDescent="0.35">
      <c r="L4124" s="533"/>
      <c r="M4124" s="533"/>
      <c r="BC4124" s="533"/>
    </row>
    <row r="4125" spans="12:55" x14ac:dyDescent="0.35">
      <c r="L4125" s="533"/>
      <c r="M4125" s="533"/>
      <c r="BC4125" s="533"/>
    </row>
    <row r="4126" spans="12:55" x14ac:dyDescent="0.35">
      <c r="L4126" s="533"/>
      <c r="M4126" s="533"/>
      <c r="BC4126" s="533"/>
    </row>
    <row r="4127" spans="12:55" x14ac:dyDescent="0.35">
      <c r="L4127" s="533"/>
      <c r="M4127" s="533"/>
      <c r="BC4127" s="533"/>
    </row>
    <row r="4128" spans="12:55" x14ac:dyDescent="0.35">
      <c r="L4128" s="533"/>
      <c r="M4128" s="533"/>
      <c r="BC4128" s="533"/>
    </row>
    <row r="4129" spans="12:55" x14ac:dyDescent="0.35">
      <c r="L4129" s="533"/>
      <c r="M4129" s="533"/>
      <c r="BC4129" s="533"/>
    </row>
    <row r="4130" spans="12:55" x14ac:dyDescent="0.35">
      <c r="L4130" s="533"/>
      <c r="M4130" s="533"/>
      <c r="BC4130" s="533"/>
    </row>
    <row r="4131" spans="12:55" x14ac:dyDescent="0.35">
      <c r="L4131" s="533"/>
      <c r="M4131" s="533"/>
      <c r="BC4131" s="533"/>
    </row>
    <row r="4132" spans="12:55" x14ac:dyDescent="0.35">
      <c r="L4132" s="533"/>
      <c r="M4132" s="533"/>
      <c r="BC4132" s="533"/>
    </row>
    <row r="4133" spans="12:55" x14ac:dyDescent="0.35">
      <c r="L4133" s="533"/>
      <c r="M4133" s="533"/>
      <c r="BC4133" s="533"/>
    </row>
    <row r="4134" spans="12:55" x14ac:dyDescent="0.35">
      <c r="L4134" s="533"/>
      <c r="M4134" s="533"/>
      <c r="BC4134" s="533"/>
    </row>
    <row r="4135" spans="12:55" x14ac:dyDescent="0.35">
      <c r="L4135" s="533"/>
      <c r="M4135" s="533"/>
      <c r="BC4135" s="533"/>
    </row>
    <row r="4136" spans="12:55" x14ac:dyDescent="0.35">
      <c r="L4136" s="533"/>
      <c r="M4136" s="533"/>
      <c r="BC4136" s="533"/>
    </row>
    <row r="4137" spans="12:55" x14ac:dyDescent="0.35">
      <c r="L4137" s="533"/>
      <c r="M4137" s="533"/>
      <c r="BC4137" s="533"/>
    </row>
    <row r="4138" spans="12:55" x14ac:dyDescent="0.35">
      <c r="L4138" s="533"/>
      <c r="M4138" s="533"/>
      <c r="BC4138" s="533"/>
    </row>
    <row r="4139" spans="12:55" x14ac:dyDescent="0.35">
      <c r="L4139" s="533"/>
      <c r="M4139" s="533"/>
      <c r="BC4139" s="533"/>
    </row>
    <row r="4140" spans="12:55" x14ac:dyDescent="0.35">
      <c r="L4140" s="533"/>
      <c r="M4140" s="533"/>
      <c r="BC4140" s="533"/>
    </row>
    <row r="4141" spans="12:55" x14ac:dyDescent="0.35">
      <c r="L4141" s="533"/>
      <c r="M4141" s="533"/>
      <c r="BC4141" s="533"/>
    </row>
    <row r="4142" spans="12:55" x14ac:dyDescent="0.35">
      <c r="L4142" s="533"/>
      <c r="M4142" s="533"/>
      <c r="BC4142" s="533"/>
    </row>
    <row r="4143" spans="12:55" x14ac:dyDescent="0.35">
      <c r="L4143" s="533"/>
      <c r="M4143" s="533"/>
      <c r="BC4143" s="533"/>
    </row>
    <row r="4144" spans="12:55" x14ac:dyDescent="0.35">
      <c r="L4144" s="533"/>
      <c r="M4144" s="533"/>
      <c r="BC4144" s="533"/>
    </row>
    <row r="4145" spans="12:55" x14ac:dyDescent="0.35">
      <c r="L4145" s="533"/>
      <c r="M4145" s="533"/>
      <c r="BC4145" s="533"/>
    </row>
    <row r="4146" spans="12:55" x14ac:dyDescent="0.35">
      <c r="L4146" s="533"/>
      <c r="M4146" s="533"/>
      <c r="BC4146" s="533"/>
    </row>
    <row r="4147" spans="12:55" x14ac:dyDescent="0.35">
      <c r="L4147" s="533"/>
      <c r="M4147" s="533"/>
      <c r="BC4147" s="533"/>
    </row>
    <row r="4148" spans="12:55" x14ac:dyDescent="0.35">
      <c r="L4148" s="533"/>
      <c r="M4148" s="533"/>
      <c r="BC4148" s="533"/>
    </row>
    <row r="4149" spans="12:55" x14ac:dyDescent="0.35">
      <c r="L4149" s="533"/>
      <c r="M4149" s="533"/>
      <c r="BC4149" s="533"/>
    </row>
    <row r="4150" spans="12:55" x14ac:dyDescent="0.35">
      <c r="L4150" s="533"/>
      <c r="M4150" s="533"/>
      <c r="BC4150" s="533"/>
    </row>
    <row r="4151" spans="12:55" x14ac:dyDescent="0.35">
      <c r="L4151" s="533"/>
      <c r="M4151" s="533"/>
      <c r="BC4151" s="533"/>
    </row>
    <row r="4152" spans="12:55" x14ac:dyDescent="0.35">
      <c r="L4152" s="533"/>
      <c r="M4152" s="533"/>
      <c r="BC4152" s="533"/>
    </row>
    <row r="4153" spans="12:55" x14ac:dyDescent="0.35">
      <c r="L4153" s="533"/>
      <c r="M4153" s="533"/>
      <c r="BC4153" s="533"/>
    </row>
    <row r="4154" spans="12:55" x14ac:dyDescent="0.35">
      <c r="L4154" s="533"/>
      <c r="M4154" s="533"/>
      <c r="BC4154" s="533"/>
    </row>
    <row r="4155" spans="12:55" x14ac:dyDescent="0.35">
      <c r="L4155" s="533"/>
      <c r="M4155" s="533"/>
      <c r="BC4155" s="533"/>
    </row>
    <row r="4156" spans="12:55" x14ac:dyDescent="0.35">
      <c r="L4156" s="533"/>
      <c r="M4156" s="533"/>
      <c r="BC4156" s="533"/>
    </row>
    <row r="4157" spans="12:55" x14ac:dyDescent="0.35">
      <c r="L4157" s="533"/>
      <c r="M4157" s="533"/>
      <c r="BC4157" s="533"/>
    </row>
    <row r="4158" spans="12:55" x14ac:dyDescent="0.35">
      <c r="L4158" s="533"/>
      <c r="M4158" s="533"/>
      <c r="BC4158" s="533"/>
    </row>
    <row r="4159" spans="12:55" x14ac:dyDescent="0.35">
      <c r="L4159" s="533"/>
      <c r="M4159" s="533"/>
      <c r="BC4159" s="533"/>
    </row>
    <row r="4160" spans="12:55" x14ac:dyDescent="0.35">
      <c r="L4160" s="533"/>
      <c r="M4160" s="533"/>
      <c r="BC4160" s="533"/>
    </row>
    <row r="4161" spans="12:55" x14ac:dyDescent="0.35">
      <c r="L4161" s="533"/>
      <c r="M4161" s="533"/>
      <c r="BC4161" s="533"/>
    </row>
    <row r="4162" spans="12:55" x14ac:dyDescent="0.35">
      <c r="L4162" s="533"/>
      <c r="M4162" s="533"/>
      <c r="BC4162" s="533"/>
    </row>
    <row r="4163" spans="12:55" x14ac:dyDescent="0.35">
      <c r="L4163" s="533"/>
      <c r="M4163" s="533"/>
      <c r="BC4163" s="533"/>
    </row>
    <row r="4164" spans="12:55" x14ac:dyDescent="0.35">
      <c r="L4164" s="533"/>
      <c r="M4164" s="533"/>
      <c r="BC4164" s="533"/>
    </row>
    <row r="4165" spans="12:55" x14ac:dyDescent="0.35">
      <c r="L4165" s="533"/>
      <c r="M4165" s="533"/>
      <c r="BC4165" s="533"/>
    </row>
    <row r="4166" spans="12:55" x14ac:dyDescent="0.35">
      <c r="L4166" s="533"/>
      <c r="M4166" s="533"/>
      <c r="BC4166" s="533"/>
    </row>
    <row r="4167" spans="12:55" x14ac:dyDescent="0.35">
      <c r="L4167" s="533"/>
      <c r="M4167" s="533"/>
      <c r="BC4167" s="533"/>
    </row>
    <row r="4168" spans="12:55" x14ac:dyDescent="0.35">
      <c r="L4168" s="533"/>
      <c r="M4168" s="533"/>
      <c r="BC4168" s="533"/>
    </row>
    <row r="4169" spans="12:55" x14ac:dyDescent="0.35">
      <c r="L4169" s="533"/>
      <c r="M4169" s="533"/>
      <c r="BC4169" s="533"/>
    </row>
    <row r="4170" spans="12:55" x14ac:dyDescent="0.35">
      <c r="L4170" s="533"/>
      <c r="M4170" s="533"/>
      <c r="BC4170" s="533"/>
    </row>
    <row r="4171" spans="12:55" x14ac:dyDescent="0.35">
      <c r="L4171" s="533"/>
      <c r="M4171" s="533"/>
      <c r="BC4171" s="533"/>
    </row>
    <row r="4172" spans="12:55" x14ac:dyDescent="0.35">
      <c r="L4172" s="533"/>
      <c r="M4172" s="533"/>
      <c r="BC4172" s="533"/>
    </row>
    <row r="4173" spans="12:55" x14ac:dyDescent="0.35">
      <c r="L4173" s="533"/>
      <c r="M4173" s="533"/>
      <c r="BC4173" s="533"/>
    </row>
    <row r="4174" spans="12:55" x14ac:dyDescent="0.35">
      <c r="L4174" s="533"/>
      <c r="M4174" s="533"/>
      <c r="BC4174" s="533"/>
    </row>
    <row r="4175" spans="12:55" x14ac:dyDescent="0.35">
      <c r="L4175" s="533"/>
      <c r="M4175" s="533"/>
      <c r="BC4175" s="533"/>
    </row>
    <row r="4176" spans="12:55" x14ac:dyDescent="0.35">
      <c r="L4176" s="533"/>
      <c r="M4176" s="533"/>
      <c r="BC4176" s="533"/>
    </row>
    <row r="4177" spans="12:55" x14ac:dyDescent="0.35">
      <c r="L4177" s="533"/>
      <c r="M4177" s="533"/>
      <c r="BC4177" s="533"/>
    </row>
    <row r="4178" spans="12:55" x14ac:dyDescent="0.35">
      <c r="L4178" s="533"/>
      <c r="M4178" s="533"/>
      <c r="BC4178" s="533"/>
    </row>
    <row r="4179" spans="12:55" x14ac:dyDescent="0.35">
      <c r="L4179" s="533"/>
      <c r="M4179" s="533"/>
      <c r="BC4179" s="533"/>
    </row>
    <row r="4180" spans="12:55" x14ac:dyDescent="0.35">
      <c r="L4180" s="533"/>
      <c r="M4180" s="533"/>
      <c r="BC4180" s="533"/>
    </row>
    <row r="4181" spans="12:55" x14ac:dyDescent="0.35">
      <c r="L4181" s="533"/>
      <c r="M4181" s="533"/>
      <c r="BC4181" s="533"/>
    </row>
    <row r="4182" spans="12:55" x14ac:dyDescent="0.35">
      <c r="L4182" s="533"/>
      <c r="M4182" s="533"/>
      <c r="BC4182" s="533"/>
    </row>
    <row r="4183" spans="12:55" x14ac:dyDescent="0.35">
      <c r="L4183" s="533"/>
      <c r="M4183" s="533"/>
      <c r="BC4183" s="533"/>
    </row>
    <row r="4184" spans="12:55" x14ac:dyDescent="0.35">
      <c r="L4184" s="533"/>
      <c r="M4184" s="533"/>
      <c r="BC4184" s="533"/>
    </row>
    <row r="4185" spans="12:55" x14ac:dyDescent="0.35">
      <c r="L4185" s="533"/>
      <c r="M4185" s="533"/>
      <c r="BC4185" s="533"/>
    </row>
    <row r="4186" spans="12:55" x14ac:dyDescent="0.35">
      <c r="L4186" s="533"/>
      <c r="M4186" s="533"/>
      <c r="BC4186" s="533"/>
    </row>
    <row r="4187" spans="12:55" x14ac:dyDescent="0.35">
      <c r="L4187" s="533"/>
      <c r="M4187" s="533"/>
      <c r="BC4187" s="533"/>
    </row>
    <row r="4188" spans="12:55" x14ac:dyDescent="0.35">
      <c r="L4188" s="533"/>
      <c r="M4188" s="533"/>
      <c r="BC4188" s="533"/>
    </row>
    <row r="4189" spans="12:55" x14ac:dyDescent="0.35">
      <c r="L4189" s="533"/>
      <c r="M4189" s="533"/>
      <c r="BC4189" s="533"/>
    </row>
    <row r="4190" spans="12:55" x14ac:dyDescent="0.35">
      <c r="L4190" s="533"/>
      <c r="M4190" s="533"/>
      <c r="BC4190" s="533"/>
    </row>
    <row r="4191" spans="12:55" x14ac:dyDescent="0.35">
      <c r="L4191" s="533"/>
      <c r="M4191" s="533"/>
      <c r="BC4191" s="533"/>
    </row>
    <row r="4192" spans="12:55" x14ac:dyDescent="0.35">
      <c r="L4192" s="533"/>
      <c r="M4192" s="533"/>
      <c r="BC4192" s="533"/>
    </row>
    <row r="4193" spans="12:55" x14ac:dyDescent="0.35">
      <c r="L4193" s="533"/>
      <c r="M4193" s="533"/>
      <c r="BC4193" s="533"/>
    </row>
    <row r="4194" spans="12:55" x14ac:dyDescent="0.35">
      <c r="L4194" s="533"/>
      <c r="M4194" s="533"/>
      <c r="BC4194" s="533"/>
    </row>
    <row r="4195" spans="12:55" x14ac:dyDescent="0.35">
      <c r="L4195" s="533"/>
      <c r="M4195" s="533"/>
      <c r="BC4195" s="533"/>
    </row>
    <row r="4196" spans="12:55" x14ac:dyDescent="0.35">
      <c r="L4196" s="533"/>
      <c r="M4196" s="533"/>
      <c r="BC4196" s="533"/>
    </row>
    <row r="4197" spans="12:55" x14ac:dyDescent="0.35">
      <c r="L4197" s="533"/>
      <c r="M4197" s="533"/>
      <c r="BC4197" s="533"/>
    </row>
    <row r="4198" spans="12:55" x14ac:dyDescent="0.35">
      <c r="L4198" s="533"/>
      <c r="M4198" s="533"/>
      <c r="BC4198" s="533"/>
    </row>
    <row r="4199" spans="12:55" x14ac:dyDescent="0.35">
      <c r="L4199" s="533"/>
      <c r="M4199" s="533"/>
      <c r="BC4199" s="533"/>
    </row>
    <row r="4200" spans="12:55" x14ac:dyDescent="0.35">
      <c r="L4200" s="533"/>
      <c r="M4200" s="533"/>
      <c r="BC4200" s="533"/>
    </row>
    <row r="4201" spans="12:55" x14ac:dyDescent="0.35">
      <c r="L4201" s="533"/>
      <c r="M4201" s="533"/>
      <c r="BC4201" s="533"/>
    </row>
    <row r="4202" spans="12:55" x14ac:dyDescent="0.35">
      <c r="L4202" s="533"/>
      <c r="M4202" s="533"/>
      <c r="BC4202" s="533"/>
    </row>
    <row r="4203" spans="12:55" x14ac:dyDescent="0.35">
      <c r="L4203" s="533"/>
      <c r="M4203" s="533"/>
      <c r="BC4203" s="533"/>
    </row>
    <row r="4204" spans="12:55" x14ac:dyDescent="0.35">
      <c r="L4204" s="533"/>
      <c r="M4204" s="533"/>
      <c r="BC4204" s="533"/>
    </row>
    <row r="4205" spans="12:55" x14ac:dyDescent="0.35">
      <c r="L4205" s="533"/>
      <c r="M4205" s="533"/>
      <c r="BC4205" s="533"/>
    </row>
    <row r="4206" spans="12:55" x14ac:dyDescent="0.35">
      <c r="L4206" s="533"/>
      <c r="M4206" s="533"/>
      <c r="BC4206" s="533"/>
    </row>
    <row r="4207" spans="12:55" x14ac:dyDescent="0.35">
      <c r="L4207" s="533"/>
      <c r="M4207" s="533"/>
      <c r="BC4207" s="533"/>
    </row>
    <row r="4208" spans="12:55" x14ac:dyDescent="0.35">
      <c r="L4208" s="533"/>
      <c r="M4208" s="533"/>
      <c r="BC4208" s="533"/>
    </row>
    <row r="4209" spans="12:55" x14ac:dyDescent="0.35">
      <c r="L4209" s="533"/>
      <c r="M4209" s="533"/>
      <c r="BC4209" s="533"/>
    </row>
    <row r="4210" spans="12:55" x14ac:dyDescent="0.35">
      <c r="L4210" s="533"/>
      <c r="M4210" s="533"/>
      <c r="BC4210" s="533"/>
    </row>
    <row r="4211" spans="12:55" x14ac:dyDescent="0.35">
      <c r="L4211" s="533"/>
      <c r="M4211" s="533"/>
      <c r="BC4211" s="533"/>
    </row>
    <row r="4212" spans="12:55" x14ac:dyDescent="0.35">
      <c r="L4212" s="533"/>
      <c r="M4212" s="533"/>
      <c r="BC4212" s="533"/>
    </row>
    <row r="4213" spans="12:55" x14ac:dyDescent="0.35">
      <c r="L4213" s="533"/>
      <c r="M4213" s="533"/>
      <c r="BC4213" s="533"/>
    </row>
    <row r="4214" spans="12:55" x14ac:dyDescent="0.35">
      <c r="L4214" s="533"/>
      <c r="M4214" s="533"/>
      <c r="BC4214" s="533"/>
    </row>
    <row r="4215" spans="12:55" x14ac:dyDescent="0.35">
      <c r="L4215" s="533"/>
      <c r="M4215" s="533"/>
      <c r="BC4215" s="533"/>
    </row>
    <row r="4216" spans="12:55" x14ac:dyDescent="0.35">
      <c r="L4216" s="533"/>
      <c r="M4216" s="533"/>
      <c r="BC4216" s="533"/>
    </row>
    <row r="4217" spans="12:55" x14ac:dyDescent="0.35">
      <c r="L4217" s="533"/>
      <c r="M4217" s="533"/>
      <c r="BC4217" s="533"/>
    </row>
    <row r="4218" spans="12:55" x14ac:dyDescent="0.35">
      <c r="L4218" s="533"/>
      <c r="M4218" s="533"/>
      <c r="BC4218" s="533"/>
    </row>
    <row r="4219" spans="12:55" x14ac:dyDescent="0.35">
      <c r="L4219" s="533"/>
      <c r="M4219" s="533"/>
      <c r="BC4219" s="533"/>
    </row>
    <row r="4220" spans="12:55" x14ac:dyDescent="0.35">
      <c r="L4220" s="533"/>
      <c r="M4220" s="533"/>
      <c r="BC4220" s="533"/>
    </row>
    <row r="4221" spans="12:55" x14ac:dyDescent="0.35">
      <c r="L4221" s="533"/>
      <c r="M4221" s="533"/>
      <c r="BC4221" s="533"/>
    </row>
    <row r="4222" spans="12:55" x14ac:dyDescent="0.35">
      <c r="L4222" s="533"/>
      <c r="M4222" s="533"/>
      <c r="BC4222" s="533"/>
    </row>
    <row r="4223" spans="12:55" x14ac:dyDescent="0.35">
      <c r="L4223" s="533"/>
      <c r="M4223" s="533"/>
      <c r="BC4223" s="533"/>
    </row>
    <row r="4224" spans="12:55" x14ac:dyDescent="0.35">
      <c r="L4224" s="533"/>
      <c r="M4224" s="533"/>
      <c r="BC4224" s="533"/>
    </row>
    <row r="4225" spans="12:55" x14ac:dyDescent="0.35">
      <c r="L4225" s="533"/>
      <c r="M4225" s="533"/>
      <c r="BC4225" s="533"/>
    </row>
    <row r="4226" spans="12:55" x14ac:dyDescent="0.35">
      <c r="L4226" s="533"/>
      <c r="M4226" s="533"/>
      <c r="BC4226" s="533"/>
    </row>
    <row r="4227" spans="12:55" x14ac:dyDescent="0.35">
      <c r="L4227" s="533"/>
      <c r="M4227" s="533"/>
      <c r="BC4227" s="533"/>
    </row>
    <row r="4228" spans="12:55" x14ac:dyDescent="0.35">
      <c r="L4228" s="533"/>
      <c r="M4228" s="533"/>
      <c r="BC4228" s="533"/>
    </row>
    <row r="4229" spans="12:55" x14ac:dyDescent="0.35">
      <c r="L4229" s="533"/>
      <c r="M4229" s="533"/>
      <c r="BC4229" s="533"/>
    </row>
    <row r="4230" spans="12:55" x14ac:dyDescent="0.35">
      <c r="L4230" s="533"/>
      <c r="M4230" s="533"/>
      <c r="BC4230" s="533"/>
    </row>
    <row r="4231" spans="12:55" x14ac:dyDescent="0.35">
      <c r="L4231" s="533"/>
      <c r="M4231" s="533"/>
      <c r="BC4231" s="533"/>
    </row>
    <row r="4232" spans="12:55" x14ac:dyDescent="0.35">
      <c r="L4232" s="533"/>
      <c r="M4232" s="533"/>
      <c r="BC4232" s="533"/>
    </row>
    <row r="4233" spans="12:55" x14ac:dyDescent="0.35">
      <c r="L4233" s="533"/>
      <c r="M4233" s="533"/>
      <c r="BC4233" s="533"/>
    </row>
    <row r="4234" spans="12:55" x14ac:dyDescent="0.35">
      <c r="L4234" s="533"/>
      <c r="M4234" s="533"/>
      <c r="BC4234" s="533"/>
    </row>
    <row r="4235" spans="12:55" x14ac:dyDescent="0.35">
      <c r="L4235" s="533"/>
      <c r="M4235" s="533"/>
      <c r="BC4235" s="533"/>
    </row>
    <row r="4236" spans="12:55" x14ac:dyDescent="0.35">
      <c r="L4236" s="533"/>
      <c r="M4236" s="533"/>
      <c r="BC4236" s="533"/>
    </row>
    <row r="4237" spans="12:55" x14ac:dyDescent="0.35">
      <c r="L4237" s="533"/>
      <c r="M4237" s="533"/>
      <c r="BC4237" s="533"/>
    </row>
    <row r="4238" spans="12:55" x14ac:dyDescent="0.35">
      <c r="L4238" s="533"/>
      <c r="M4238" s="533"/>
      <c r="BC4238" s="533"/>
    </row>
    <row r="4239" spans="12:55" x14ac:dyDescent="0.35">
      <c r="L4239" s="533"/>
      <c r="M4239" s="533"/>
      <c r="BC4239" s="533"/>
    </row>
    <row r="4240" spans="12:55" x14ac:dyDescent="0.35">
      <c r="L4240" s="533"/>
      <c r="M4240" s="533"/>
      <c r="BC4240" s="533"/>
    </row>
    <row r="4241" spans="12:55" x14ac:dyDescent="0.35">
      <c r="L4241" s="533"/>
      <c r="M4241" s="533"/>
      <c r="BC4241" s="533"/>
    </row>
    <row r="4242" spans="12:55" x14ac:dyDescent="0.35">
      <c r="L4242" s="533"/>
      <c r="M4242" s="533"/>
      <c r="BC4242" s="533"/>
    </row>
    <row r="4243" spans="12:55" x14ac:dyDescent="0.35">
      <c r="L4243" s="533"/>
      <c r="M4243" s="533"/>
      <c r="BC4243" s="533"/>
    </row>
    <row r="4244" spans="12:55" x14ac:dyDescent="0.35">
      <c r="L4244" s="533"/>
      <c r="M4244" s="533"/>
      <c r="BC4244" s="533"/>
    </row>
    <row r="4245" spans="12:55" x14ac:dyDescent="0.35">
      <c r="L4245" s="533"/>
      <c r="M4245" s="533"/>
      <c r="BC4245" s="533"/>
    </row>
    <row r="4246" spans="12:55" x14ac:dyDescent="0.35">
      <c r="L4246" s="533"/>
      <c r="M4246" s="533"/>
      <c r="BC4246" s="533"/>
    </row>
    <row r="4247" spans="12:55" x14ac:dyDescent="0.35">
      <c r="L4247" s="533"/>
      <c r="M4247" s="533"/>
      <c r="BC4247" s="533"/>
    </row>
    <row r="4248" spans="12:55" x14ac:dyDescent="0.35">
      <c r="L4248" s="533"/>
      <c r="M4248" s="533"/>
      <c r="BC4248" s="533"/>
    </row>
    <row r="4249" spans="12:55" x14ac:dyDescent="0.35">
      <c r="L4249" s="533"/>
      <c r="M4249" s="533"/>
      <c r="BC4249" s="533"/>
    </row>
    <row r="4250" spans="12:55" x14ac:dyDescent="0.35">
      <c r="L4250" s="533"/>
      <c r="M4250" s="533"/>
      <c r="BC4250" s="533"/>
    </row>
    <row r="4251" spans="12:55" x14ac:dyDescent="0.35">
      <c r="L4251" s="533"/>
      <c r="M4251" s="533"/>
      <c r="BC4251" s="533"/>
    </row>
    <row r="4252" spans="12:55" x14ac:dyDescent="0.35">
      <c r="L4252" s="533"/>
      <c r="M4252" s="533"/>
      <c r="BC4252" s="533"/>
    </row>
    <row r="4253" spans="12:55" x14ac:dyDescent="0.35">
      <c r="L4253" s="533"/>
      <c r="M4253" s="533"/>
      <c r="BC4253" s="533"/>
    </row>
    <row r="4254" spans="12:55" x14ac:dyDescent="0.35">
      <c r="L4254" s="533"/>
      <c r="M4254" s="533"/>
      <c r="BC4254" s="533"/>
    </row>
    <row r="4255" spans="12:55" x14ac:dyDescent="0.35">
      <c r="L4255" s="533"/>
      <c r="M4255" s="533"/>
      <c r="BC4255" s="533"/>
    </row>
    <row r="4256" spans="12:55" x14ac:dyDescent="0.35">
      <c r="L4256" s="533"/>
      <c r="M4256" s="533"/>
      <c r="BC4256" s="533"/>
    </row>
    <row r="4257" spans="12:55" x14ac:dyDescent="0.35">
      <c r="L4257" s="533"/>
      <c r="M4257" s="533"/>
      <c r="BC4257" s="533"/>
    </row>
    <row r="4258" spans="12:55" x14ac:dyDescent="0.35">
      <c r="L4258" s="533"/>
      <c r="M4258" s="533"/>
      <c r="BC4258" s="533"/>
    </row>
    <row r="4259" spans="12:55" x14ac:dyDescent="0.35">
      <c r="L4259" s="533"/>
      <c r="M4259" s="533"/>
      <c r="BC4259" s="533"/>
    </row>
    <row r="4260" spans="12:55" x14ac:dyDescent="0.35">
      <c r="L4260" s="533"/>
      <c r="M4260" s="533"/>
      <c r="BC4260" s="533"/>
    </row>
    <row r="4261" spans="12:55" x14ac:dyDescent="0.35">
      <c r="L4261" s="533"/>
      <c r="M4261" s="533"/>
      <c r="BC4261" s="533"/>
    </row>
    <row r="4262" spans="12:55" x14ac:dyDescent="0.35">
      <c r="L4262" s="533"/>
      <c r="M4262" s="533"/>
      <c r="BC4262" s="533"/>
    </row>
    <row r="4263" spans="12:55" x14ac:dyDescent="0.35">
      <c r="L4263" s="533"/>
      <c r="M4263" s="533"/>
      <c r="BC4263" s="533"/>
    </row>
    <row r="4264" spans="12:55" x14ac:dyDescent="0.35">
      <c r="L4264" s="533"/>
      <c r="M4264" s="533"/>
      <c r="BC4264" s="533"/>
    </row>
    <row r="4265" spans="12:55" x14ac:dyDescent="0.35">
      <c r="L4265" s="533"/>
      <c r="M4265" s="533"/>
      <c r="BC4265" s="533"/>
    </row>
    <row r="4266" spans="12:55" x14ac:dyDescent="0.35">
      <c r="L4266" s="533"/>
      <c r="M4266" s="533"/>
      <c r="BC4266" s="533"/>
    </row>
    <row r="4267" spans="12:55" x14ac:dyDescent="0.35">
      <c r="L4267" s="533"/>
      <c r="M4267" s="533"/>
      <c r="BC4267" s="533"/>
    </row>
    <row r="4268" spans="12:55" x14ac:dyDescent="0.35">
      <c r="L4268" s="533"/>
      <c r="M4268" s="533"/>
      <c r="BC4268" s="533"/>
    </row>
    <row r="4269" spans="12:55" x14ac:dyDescent="0.35">
      <c r="L4269" s="533"/>
      <c r="M4269" s="533"/>
      <c r="BC4269" s="533"/>
    </row>
    <row r="4270" spans="12:55" x14ac:dyDescent="0.35">
      <c r="L4270" s="533"/>
      <c r="M4270" s="533"/>
      <c r="BC4270" s="533"/>
    </row>
    <row r="4271" spans="12:55" x14ac:dyDescent="0.35">
      <c r="L4271" s="533"/>
      <c r="M4271" s="533"/>
      <c r="BC4271" s="533"/>
    </row>
    <row r="4272" spans="12:55" x14ac:dyDescent="0.35">
      <c r="L4272" s="533"/>
      <c r="M4272" s="533"/>
      <c r="BC4272" s="533"/>
    </row>
    <row r="4273" spans="12:55" x14ac:dyDescent="0.35">
      <c r="L4273" s="533"/>
      <c r="M4273" s="533"/>
      <c r="BC4273" s="533"/>
    </row>
    <row r="4274" spans="12:55" x14ac:dyDescent="0.35">
      <c r="L4274" s="533"/>
      <c r="M4274" s="533"/>
      <c r="BC4274" s="533"/>
    </row>
    <row r="4275" spans="12:55" x14ac:dyDescent="0.35">
      <c r="L4275" s="533"/>
      <c r="M4275" s="533"/>
      <c r="BC4275" s="533"/>
    </row>
    <row r="4276" spans="12:55" x14ac:dyDescent="0.35">
      <c r="L4276" s="533"/>
      <c r="M4276" s="533"/>
      <c r="BC4276" s="533"/>
    </row>
    <row r="4277" spans="12:55" x14ac:dyDescent="0.35">
      <c r="L4277" s="533"/>
      <c r="M4277" s="533"/>
      <c r="BC4277" s="533"/>
    </row>
    <row r="4278" spans="12:55" x14ac:dyDescent="0.35">
      <c r="L4278" s="533"/>
      <c r="M4278" s="533"/>
      <c r="BC4278" s="533"/>
    </row>
    <row r="4279" spans="12:55" x14ac:dyDescent="0.35">
      <c r="L4279" s="533"/>
      <c r="M4279" s="533"/>
      <c r="BC4279" s="533"/>
    </row>
    <row r="4280" spans="12:55" x14ac:dyDescent="0.35">
      <c r="L4280" s="533"/>
      <c r="M4280" s="533"/>
      <c r="BC4280" s="533"/>
    </row>
    <row r="4281" spans="12:55" x14ac:dyDescent="0.35">
      <c r="L4281" s="533"/>
      <c r="M4281" s="533"/>
      <c r="BC4281" s="533"/>
    </row>
    <row r="4282" spans="12:55" x14ac:dyDescent="0.35">
      <c r="L4282" s="533"/>
      <c r="M4282" s="533"/>
      <c r="BC4282" s="533"/>
    </row>
    <row r="4283" spans="12:55" x14ac:dyDescent="0.35">
      <c r="L4283" s="533"/>
      <c r="M4283" s="533"/>
      <c r="BC4283" s="533"/>
    </row>
    <row r="4284" spans="12:55" x14ac:dyDescent="0.35">
      <c r="L4284" s="533"/>
      <c r="M4284" s="533"/>
      <c r="BC4284" s="533"/>
    </row>
    <row r="4285" spans="12:55" x14ac:dyDescent="0.35">
      <c r="L4285" s="533"/>
      <c r="M4285" s="533"/>
      <c r="BC4285" s="533"/>
    </row>
    <row r="4286" spans="12:55" x14ac:dyDescent="0.35">
      <c r="L4286" s="533"/>
      <c r="M4286" s="533"/>
      <c r="BC4286" s="533"/>
    </row>
    <row r="4287" spans="12:55" x14ac:dyDescent="0.35">
      <c r="L4287" s="533"/>
      <c r="M4287" s="533"/>
      <c r="BC4287" s="533"/>
    </row>
    <row r="4288" spans="12:55" x14ac:dyDescent="0.35">
      <c r="L4288" s="533"/>
      <c r="M4288" s="533"/>
      <c r="BC4288" s="533"/>
    </row>
    <row r="4289" spans="12:55" x14ac:dyDescent="0.35">
      <c r="L4289" s="533"/>
      <c r="M4289" s="533"/>
      <c r="BC4289" s="533"/>
    </row>
    <row r="4290" spans="12:55" x14ac:dyDescent="0.35">
      <c r="L4290" s="533"/>
      <c r="M4290" s="533"/>
      <c r="BC4290" s="533"/>
    </row>
    <row r="4291" spans="12:55" x14ac:dyDescent="0.35">
      <c r="L4291" s="533"/>
      <c r="M4291" s="533"/>
      <c r="BC4291" s="533"/>
    </row>
    <row r="4292" spans="12:55" x14ac:dyDescent="0.35">
      <c r="L4292" s="533"/>
      <c r="M4292" s="533"/>
      <c r="BC4292" s="533"/>
    </row>
    <row r="4293" spans="12:55" x14ac:dyDescent="0.35">
      <c r="L4293" s="533"/>
      <c r="M4293" s="533"/>
      <c r="BC4293" s="533"/>
    </row>
    <row r="4294" spans="12:55" x14ac:dyDescent="0.35">
      <c r="L4294" s="533"/>
      <c r="M4294" s="533"/>
      <c r="BC4294" s="533"/>
    </row>
    <row r="4295" spans="12:55" x14ac:dyDescent="0.35">
      <c r="L4295" s="533"/>
      <c r="M4295" s="533"/>
      <c r="BC4295" s="533"/>
    </row>
    <row r="4296" spans="12:55" x14ac:dyDescent="0.35">
      <c r="L4296" s="533"/>
      <c r="M4296" s="533"/>
      <c r="BC4296" s="533"/>
    </row>
    <row r="4297" spans="12:55" x14ac:dyDescent="0.35">
      <c r="L4297" s="533"/>
      <c r="M4297" s="533"/>
      <c r="BC4297" s="533"/>
    </row>
    <row r="4298" spans="12:55" x14ac:dyDescent="0.35">
      <c r="L4298" s="533"/>
      <c r="M4298" s="533"/>
      <c r="BC4298" s="533"/>
    </row>
    <row r="4299" spans="12:55" x14ac:dyDescent="0.35">
      <c r="L4299" s="533"/>
      <c r="M4299" s="533"/>
      <c r="BC4299" s="533"/>
    </row>
    <row r="4300" spans="12:55" x14ac:dyDescent="0.35">
      <c r="L4300" s="533"/>
      <c r="M4300" s="533"/>
      <c r="BC4300" s="533"/>
    </row>
    <row r="4301" spans="12:55" x14ac:dyDescent="0.35">
      <c r="L4301" s="533"/>
      <c r="M4301" s="533"/>
      <c r="BC4301" s="533"/>
    </row>
    <row r="4302" spans="12:55" x14ac:dyDescent="0.35">
      <c r="L4302" s="533"/>
      <c r="M4302" s="533"/>
      <c r="BC4302" s="533"/>
    </row>
    <row r="4303" spans="12:55" x14ac:dyDescent="0.35">
      <c r="L4303" s="533"/>
      <c r="M4303" s="533"/>
      <c r="BC4303" s="533"/>
    </row>
    <row r="4304" spans="12:55" x14ac:dyDescent="0.35">
      <c r="L4304" s="533"/>
      <c r="M4304" s="533"/>
      <c r="BC4304" s="533"/>
    </row>
    <row r="4305" spans="12:55" x14ac:dyDescent="0.35">
      <c r="L4305" s="533"/>
      <c r="M4305" s="533"/>
      <c r="BC4305" s="533"/>
    </row>
    <row r="4306" spans="12:55" x14ac:dyDescent="0.35">
      <c r="L4306" s="533"/>
      <c r="M4306" s="533"/>
      <c r="BC4306" s="533"/>
    </row>
    <row r="4307" spans="12:55" x14ac:dyDescent="0.35">
      <c r="L4307" s="533"/>
      <c r="M4307" s="533"/>
      <c r="BC4307" s="533"/>
    </row>
    <row r="4308" spans="12:55" x14ac:dyDescent="0.35">
      <c r="L4308" s="533"/>
      <c r="M4308" s="533"/>
      <c r="BC4308" s="533"/>
    </row>
    <row r="4309" spans="12:55" x14ac:dyDescent="0.35">
      <c r="L4309" s="533"/>
      <c r="M4309" s="533"/>
      <c r="BC4309" s="533"/>
    </row>
    <row r="4310" spans="12:55" x14ac:dyDescent="0.35">
      <c r="L4310" s="533"/>
      <c r="M4310" s="533"/>
      <c r="BC4310" s="533"/>
    </row>
    <row r="4311" spans="12:55" x14ac:dyDescent="0.35">
      <c r="L4311" s="533"/>
      <c r="M4311" s="533"/>
      <c r="BC4311" s="533"/>
    </row>
    <row r="4312" spans="12:55" x14ac:dyDescent="0.35">
      <c r="L4312" s="533"/>
      <c r="M4312" s="533"/>
      <c r="BC4312" s="533"/>
    </row>
    <row r="4313" spans="12:55" x14ac:dyDescent="0.35">
      <c r="L4313" s="533"/>
      <c r="M4313" s="533"/>
      <c r="BC4313" s="533"/>
    </row>
    <row r="4314" spans="12:55" x14ac:dyDescent="0.35">
      <c r="L4314" s="533"/>
      <c r="M4314" s="533"/>
      <c r="BC4314" s="533"/>
    </row>
    <row r="4315" spans="12:55" x14ac:dyDescent="0.35">
      <c r="L4315" s="533"/>
      <c r="M4315" s="533"/>
      <c r="BC4315" s="533"/>
    </row>
    <row r="4316" spans="12:55" x14ac:dyDescent="0.35">
      <c r="L4316" s="533"/>
      <c r="M4316" s="533"/>
      <c r="BC4316" s="533"/>
    </row>
    <row r="4317" spans="12:55" x14ac:dyDescent="0.35">
      <c r="L4317" s="533"/>
      <c r="M4317" s="533"/>
      <c r="BC4317" s="533"/>
    </row>
    <row r="4318" spans="12:55" x14ac:dyDescent="0.35">
      <c r="L4318" s="533"/>
      <c r="M4318" s="533"/>
      <c r="BC4318" s="533"/>
    </row>
    <row r="4319" spans="12:55" x14ac:dyDescent="0.35">
      <c r="L4319" s="533"/>
      <c r="M4319" s="533"/>
      <c r="BC4319" s="533"/>
    </row>
    <row r="4320" spans="12:55" x14ac:dyDescent="0.35">
      <c r="L4320" s="533"/>
      <c r="M4320" s="533"/>
      <c r="BC4320" s="533"/>
    </row>
    <row r="4321" spans="12:55" x14ac:dyDescent="0.35">
      <c r="L4321" s="533"/>
      <c r="M4321" s="533"/>
      <c r="BC4321" s="533"/>
    </row>
    <row r="4322" spans="12:55" x14ac:dyDescent="0.35">
      <c r="L4322" s="533"/>
      <c r="M4322" s="533"/>
      <c r="BC4322" s="533"/>
    </row>
    <row r="4323" spans="12:55" x14ac:dyDescent="0.35">
      <c r="L4323" s="533"/>
      <c r="M4323" s="533"/>
      <c r="BC4323" s="533"/>
    </row>
    <row r="4324" spans="12:55" x14ac:dyDescent="0.35">
      <c r="L4324" s="533"/>
      <c r="M4324" s="533"/>
      <c r="BC4324" s="533"/>
    </row>
    <row r="4325" spans="12:55" x14ac:dyDescent="0.35">
      <c r="L4325" s="533"/>
      <c r="M4325" s="533"/>
      <c r="BC4325" s="533"/>
    </row>
    <row r="4326" spans="12:55" x14ac:dyDescent="0.35">
      <c r="L4326" s="533"/>
      <c r="M4326" s="533"/>
      <c r="BC4326" s="533"/>
    </row>
    <row r="4327" spans="12:55" x14ac:dyDescent="0.35">
      <c r="L4327" s="533"/>
      <c r="M4327" s="533"/>
      <c r="BC4327" s="533"/>
    </row>
    <row r="4328" spans="12:55" x14ac:dyDescent="0.35">
      <c r="L4328" s="533"/>
      <c r="M4328" s="533"/>
      <c r="BC4328" s="533"/>
    </row>
    <row r="4329" spans="12:55" x14ac:dyDescent="0.35">
      <c r="L4329" s="533"/>
      <c r="M4329" s="533"/>
      <c r="BC4329" s="533"/>
    </row>
    <row r="4330" spans="12:55" x14ac:dyDescent="0.35">
      <c r="L4330" s="533"/>
      <c r="M4330" s="533"/>
      <c r="BC4330" s="533"/>
    </row>
    <row r="4331" spans="12:55" x14ac:dyDescent="0.35">
      <c r="L4331" s="533"/>
      <c r="M4331" s="533"/>
      <c r="BC4331" s="533"/>
    </row>
    <row r="4332" spans="12:55" x14ac:dyDescent="0.35">
      <c r="L4332" s="533"/>
      <c r="M4332" s="533"/>
      <c r="BC4332" s="533"/>
    </row>
    <row r="4333" spans="12:55" x14ac:dyDescent="0.35">
      <c r="L4333" s="533"/>
      <c r="M4333" s="533"/>
      <c r="BC4333" s="533"/>
    </row>
    <row r="4334" spans="12:55" x14ac:dyDescent="0.35">
      <c r="L4334" s="533"/>
      <c r="M4334" s="533"/>
      <c r="BC4334" s="533"/>
    </row>
    <row r="4335" spans="12:55" x14ac:dyDescent="0.35">
      <c r="L4335" s="533"/>
      <c r="M4335" s="533"/>
      <c r="BC4335" s="533"/>
    </row>
    <row r="4336" spans="12:55" x14ac:dyDescent="0.35">
      <c r="L4336" s="533"/>
      <c r="M4336" s="533"/>
      <c r="BC4336" s="533"/>
    </row>
    <row r="4337" spans="12:55" x14ac:dyDescent="0.35">
      <c r="L4337" s="533"/>
      <c r="M4337" s="533"/>
      <c r="BC4337" s="533"/>
    </row>
    <row r="4338" spans="12:55" x14ac:dyDescent="0.35">
      <c r="L4338" s="533"/>
      <c r="M4338" s="533"/>
      <c r="BC4338" s="533"/>
    </row>
    <row r="4339" spans="12:55" x14ac:dyDescent="0.35">
      <c r="L4339" s="533"/>
      <c r="M4339" s="533"/>
      <c r="BC4339" s="533"/>
    </row>
    <row r="4340" spans="12:55" x14ac:dyDescent="0.35">
      <c r="L4340" s="533"/>
      <c r="M4340" s="533"/>
      <c r="BC4340" s="533"/>
    </row>
    <row r="4341" spans="12:55" x14ac:dyDescent="0.35">
      <c r="L4341" s="533"/>
      <c r="M4341" s="533"/>
      <c r="BC4341" s="533"/>
    </row>
    <row r="4342" spans="12:55" x14ac:dyDescent="0.35">
      <c r="L4342" s="533"/>
      <c r="M4342" s="533"/>
      <c r="BC4342" s="533"/>
    </row>
    <row r="4343" spans="12:55" x14ac:dyDescent="0.35">
      <c r="L4343" s="533"/>
      <c r="M4343" s="533"/>
      <c r="BC4343" s="533"/>
    </row>
    <row r="4344" spans="12:55" x14ac:dyDescent="0.35">
      <c r="L4344" s="533"/>
      <c r="M4344" s="533"/>
      <c r="BC4344" s="533"/>
    </row>
    <row r="4345" spans="12:55" x14ac:dyDescent="0.35">
      <c r="L4345" s="533"/>
      <c r="M4345" s="533"/>
      <c r="BC4345" s="533"/>
    </row>
    <row r="4346" spans="12:55" x14ac:dyDescent="0.35">
      <c r="L4346" s="533"/>
      <c r="M4346" s="533"/>
      <c r="BC4346" s="533"/>
    </row>
    <row r="4347" spans="12:55" x14ac:dyDescent="0.35">
      <c r="L4347" s="533"/>
      <c r="M4347" s="533"/>
      <c r="BC4347" s="533"/>
    </row>
    <row r="4348" spans="12:55" x14ac:dyDescent="0.35">
      <c r="L4348" s="533"/>
      <c r="M4348" s="533"/>
      <c r="BC4348" s="533"/>
    </row>
    <row r="4349" spans="12:55" x14ac:dyDescent="0.35">
      <c r="L4349" s="533"/>
      <c r="M4349" s="533"/>
      <c r="BC4349" s="533"/>
    </row>
    <row r="4350" spans="12:55" x14ac:dyDescent="0.35">
      <c r="L4350" s="533"/>
      <c r="M4350" s="533"/>
      <c r="BC4350" s="533"/>
    </row>
    <row r="4351" spans="12:55" x14ac:dyDescent="0.35">
      <c r="L4351" s="533"/>
      <c r="M4351" s="533"/>
      <c r="BC4351" s="533"/>
    </row>
    <row r="4352" spans="12:55" x14ac:dyDescent="0.35">
      <c r="L4352" s="533"/>
      <c r="M4352" s="533"/>
      <c r="BC4352" s="533"/>
    </row>
    <row r="4353" spans="12:55" x14ac:dyDescent="0.35">
      <c r="L4353" s="533"/>
      <c r="M4353" s="533"/>
      <c r="BC4353" s="533"/>
    </row>
    <row r="4354" spans="12:55" x14ac:dyDescent="0.35">
      <c r="L4354" s="533"/>
      <c r="M4354" s="533"/>
      <c r="BC4354" s="533"/>
    </row>
    <row r="4355" spans="12:55" x14ac:dyDescent="0.35">
      <c r="L4355" s="533"/>
      <c r="M4355" s="533"/>
      <c r="BC4355" s="533"/>
    </row>
    <row r="4356" spans="12:55" x14ac:dyDescent="0.35">
      <c r="L4356" s="533"/>
      <c r="M4356" s="533"/>
      <c r="BC4356" s="533"/>
    </row>
    <row r="4357" spans="12:55" x14ac:dyDescent="0.35">
      <c r="L4357" s="533"/>
      <c r="M4357" s="533"/>
      <c r="BC4357" s="533"/>
    </row>
    <row r="4358" spans="12:55" x14ac:dyDescent="0.35">
      <c r="L4358" s="533"/>
      <c r="M4358" s="533"/>
      <c r="BC4358" s="533"/>
    </row>
    <row r="4359" spans="12:55" x14ac:dyDescent="0.35">
      <c r="L4359" s="533"/>
      <c r="M4359" s="533"/>
      <c r="BC4359" s="533"/>
    </row>
    <row r="4360" spans="12:55" x14ac:dyDescent="0.35">
      <c r="L4360" s="533"/>
      <c r="M4360" s="533"/>
      <c r="BC4360" s="533"/>
    </row>
    <row r="4361" spans="12:55" x14ac:dyDescent="0.35">
      <c r="L4361" s="533"/>
      <c r="M4361" s="533"/>
      <c r="BC4361" s="533"/>
    </row>
    <row r="4362" spans="12:55" x14ac:dyDescent="0.35">
      <c r="L4362" s="533"/>
      <c r="M4362" s="533"/>
      <c r="BC4362" s="533"/>
    </row>
    <row r="4363" spans="12:55" x14ac:dyDescent="0.35">
      <c r="L4363" s="533"/>
      <c r="M4363" s="533"/>
      <c r="BC4363" s="533"/>
    </row>
    <row r="4364" spans="12:55" x14ac:dyDescent="0.35">
      <c r="L4364" s="533"/>
      <c r="M4364" s="533"/>
      <c r="BC4364" s="533"/>
    </row>
    <row r="4365" spans="12:55" x14ac:dyDescent="0.35">
      <c r="L4365" s="533"/>
      <c r="M4365" s="533"/>
      <c r="BC4365" s="533"/>
    </row>
    <row r="4366" spans="12:55" x14ac:dyDescent="0.35">
      <c r="L4366" s="533"/>
      <c r="M4366" s="533"/>
      <c r="BC4366" s="533"/>
    </row>
    <row r="4367" spans="12:55" x14ac:dyDescent="0.35">
      <c r="L4367" s="533"/>
      <c r="M4367" s="533"/>
      <c r="BC4367" s="533"/>
    </row>
    <row r="4368" spans="12:55" x14ac:dyDescent="0.35">
      <c r="L4368" s="533"/>
      <c r="M4368" s="533"/>
      <c r="BC4368" s="533"/>
    </row>
    <row r="4369" spans="12:55" x14ac:dyDescent="0.35">
      <c r="L4369" s="533"/>
      <c r="M4369" s="533"/>
      <c r="BC4369" s="533"/>
    </row>
    <row r="4370" spans="12:55" x14ac:dyDescent="0.35">
      <c r="L4370" s="533"/>
      <c r="M4370" s="533"/>
      <c r="BC4370" s="533"/>
    </row>
    <row r="4371" spans="12:55" x14ac:dyDescent="0.35">
      <c r="L4371" s="533"/>
      <c r="M4371" s="533"/>
      <c r="BC4371" s="533"/>
    </row>
    <row r="4372" spans="12:55" x14ac:dyDescent="0.35">
      <c r="L4372" s="533"/>
      <c r="M4372" s="533"/>
      <c r="BC4372" s="533"/>
    </row>
    <row r="4373" spans="12:55" x14ac:dyDescent="0.35">
      <c r="L4373" s="533"/>
      <c r="M4373" s="533"/>
      <c r="BC4373" s="533"/>
    </row>
    <row r="4374" spans="12:55" x14ac:dyDescent="0.35">
      <c r="L4374" s="533"/>
      <c r="M4374" s="533"/>
      <c r="BC4374" s="533"/>
    </row>
    <row r="4375" spans="12:55" x14ac:dyDescent="0.35">
      <c r="L4375" s="533"/>
      <c r="M4375" s="533"/>
      <c r="BC4375" s="533"/>
    </row>
    <row r="4376" spans="12:55" x14ac:dyDescent="0.35">
      <c r="L4376" s="533"/>
      <c r="M4376" s="533"/>
      <c r="BC4376" s="533"/>
    </row>
    <row r="4377" spans="12:55" x14ac:dyDescent="0.35">
      <c r="L4377" s="533"/>
      <c r="M4377" s="533"/>
      <c r="BC4377" s="533"/>
    </row>
    <row r="4378" spans="12:55" x14ac:dyDescent="0.35">
      <c r="L4378" s="533"/>
      <c r="M4378" s="533"/>
      <c r="BC4378" s="533"/>
    </row>
    <row r="4379" spans="12:55" x14ac:dyDescent="0.35">
      <c r="L4379" s="533"/>
      <c r="M4379" s="533"/>
      <c r="BC4379" s="533"/>
    </row>
    <row r="4380" spans="12:55" x14ac:dyDescent="0.35">
      <c r="L4380" s="533"/>
      <c r="M4380" s="533"/>
      <c r="BC4380" s="533"/>
    </row>
    <row r="4381" spans="12:55" x14ac:dyDescent="0.35">
      <c r="L4381" s="533"/>
      <c r="M4381" s="533"/>
      <c r="BC4381" s="533"/>
    </row>
    <row r="4382" spans="12:55" x14ac:dyDescent="0.35">
      <c r="L4382" s="533"/>
      <c r="M4382" s="533"/>
      <c r="BC4382" s="533"/>
    </row>
    <row r="4383" spans="12:55" x14ac:dyDescent="0.35">
      <c r="L4383" s="533"/>
      <c r="M4383" s="533"/>
      <c r="BC4383" s="533"/>
    </row>
    <row r="4384" spans="12:55" x14ac:dyDescent="0.35">
      <c r="L4384" s="533"/>
      <c r="M4384" s="533"/>
      <c r="BC4384" s="533"/>
    </row>
    <row r="4385" spans="12:55" x14ac:dyDescent="0.35">
      <c r="L4385" s="533"/>
      <c r="M4385" s="533"/>
      <c r="BC4385" s="533"/>
    </row>
    <row r="4386" spans="12:55" x14ac:dyDescent="0.35">
      <c r="L4386" s="533"/>
      <c r="M4386" s="533"/>
      <c r="BC4386" s="533"/>
    </row>
    <row r="4387" spans="12:55" x14ac:dyDescent="0.35">
      <c r="L4387" s="533"/>
      <c r="M4387" s="533"/>
      <c r="BC4387" s="533"/>
    </row>
    <row r="4388" spans="12:55" x14ac:dyDescent="0.35">
      <c r="L4388" s="533"/>
      <c r="M4388" s="533"/>
      <c r="BC4388" s="533"/>
    </row>
    <row r="4389" spans="12:55" x14ac:dyDescent="0.35">
      <c r="L4389" s="533"/>
      <c r="M4389" s="533"/>
      <c r="BC4389" s="533"/>
    </row>
    <row r="4390" spans="12:55" x14ac:dyDescent="0.35">
      <c r="L4390" s="533"/>
      <c r="M4390" s="533"/>
      <c r="BC4390" s="533"/>
    </row>
    <row r="4391" spans="12:55" x14ac:dyDescent="0.35">
      <c r="L4391" s="533"/>
      <c r="M4391" s="533"/>
      <c r="BC4391" s="533"/>
    </row>
    <row r="4392" spans="12:55" x14ac:dyDescent="0.35">
      <c r="L4392" s="533"/>
      <c r="M4392" s="533"/>
      <c r="BC4392" s="533"/>
    </row>
    <row r="4393" spans="12:55" x14ac:dyDescent="0.35">
      <c r="L4393" s="533"/>
      <c r="M4393" s="533"/>
      <c r="BC4393" s="533"/>
    </row>
    <row r="4394" spans="12:55" x14ac:dyDescent="0.35">
      <c r="L4394" s="533"/>
      <c r="M4394" s="533"/>
      <c r="BC4394" s="533"/>
    </row>
    <row r="4395" spans="12:55" x14ac:dyDescent="0.35">
      <c r="L4395" s="533"/>
      <c r="M4395" s="533"/>
      <c r="BC4395" s="533"/>
    </row>
    <row r="4396" spans="12:55" x14ac:dyDescent="0.35">
      <c r="L4396" s="533"/>
      <c r="M4396" s="533"/>
      <c r="BC4396" s="533"/>
    </row>
    <row r="4397" spans="12:55" x14ac:dyDescent="0.35">
      <c r="L4397" s="533"/>
      <c r="M4397" s="533"/>
      <c r="BC4397" s="533"/>
    </row>
    <row r="4398" spans="12:55" x14ac:dyDescent="0.35">
      <c r="L4398" s="533"/>
      <c r="M4398" s="533"/>
      <c r="BC4398" s="533"/>
    </row>
    <row r="4399" spans="12:55" x14ac:dyDescent="0.35">
      <c r="L4399" s="533"/>
      <c r="M4399" s="533"/>
      <c r="BC4399" s="533"/>
    </row>
    <row r="4400" spans="12:55" x14ac:dyDescent="0.35">
      <c r="L4400" s="533"/>
      <c r="M4400" s="533"/>
      <c r="BC4400" s="533"/>
    </row>
    <row r="4401" spans="12:55" x14ac:dyDescent="0.35">
      <c r="L4401" s="533"/>
      <c r="M4401" s="533"/>
      <c r="BC4401" s="533"/>
    </row>
    <row r="4402" spans="12:55" x14ac:dyDescent="0.35">
      <c r="L4402" s="533"/>
      <c r="M4402" s="533"/>
      <c r="BC4402" s="533"/>
    </row>
    <row r="4403" spans="12:55" x14ac:dyDescent="0.35">
      <c r="L4403" s="533"/>
      <c r="M4403" s="533"/>
      <c r="BC4403" s="533"/>
    </row>
    <row r="4404" spans="12:55" x14ac:dyDescent="0.35">
      <c r="L4404" s="533"/>
      <c r="M4404" s="533"/>
      <c r="BC4404" s="533"/>
    </row>
    <row r="4405" spans="12:55" x14ac:dyDescent="0.35">
      <c r="L4405" s="533"/>
      <c r="M4405" s="533"/>
      <c r="BC4405" s="533"/>
    </row>
    <row r="4406" spans="12:55" x14ac:dyDescent="0.35">
      <c r="L4406" s="533"/>
      <c r="M4406" s="533"/>
      <c r="BC4406" s="533"/>
    </row>
    <row r="4407" spans="12:55" x14ac:dyDescent="0.35">
      <c r="L4407" s="533"/>
      <c r="M4407" s="533"/>
      <c r="BC4407" s="533"/>
    </row>
    <row r="4408" spans="12:55" x14ac:dyDescent="0.35">
      <c r="L4408" s="533"/>
      <c r="M4408" s="533"/>
      <c r="BC4408" s="533"/>
    </row>
    <row r="4409" spans="12:55" x14ac:dyDescent="0.35">
      <c r="L4409" s="533"/>
      <c r="M4409" s="533"/>
      <c r="BC4409" s="533"/>
    </row>
    <row r="4410" spans="12:55" x14ac:dyDescent="0.35">
      <c r="L4410" s="533"/>
      <c r="M4410" s="533"/>
      <c r="BC4410" s="533"/>
    </row>
    <row r="4411" spans="12:55" x14ac:dyDescent="0.35">
      <c r="L4411" s="533"/>
      <c r="M4411" s="533"/>
      <c r="BC4411" s="533"/>
    </row>
    <row r="4412" spans="12:55" x14ac:dyDescent="0.35">
      <c r="L4412" s="533"/>
      <c r="M4412" s="533"/>
      <c r="BC4412" s="533"/>
    </row>
    <row r="4413" spans="12:55" x14ac:dyDescent="0.35">
      <c r="L4413" s="533"/>
      <c r="M4413" s="533"/>
      <c r="BC4413" s="533"/>
    </row>
    <row r="4414" spans="12:55" x14ac:dyDescent="0.35">
      <c r="L4414" s="533"/>
      <c r="M4414" s="533"/>
      <c r="BC4414" s="533"/>
    </row>
    <row r="4415" spans="12:55" x14ac:dyDescent="0.35">
      <c r="L4415" s="533"/>
      <c r="M4415" s="533"/>
      <c r="BC4415" s="533"/>
    </row>
    <row r="4416" spans="12:55" x14ac:dyDescent="0.35">
      <c r="L4416" s="533"/>
      <c r="M4416" s="533"/>
      <c r="BC4416" s="533"/>
    </row>
    <row r="4417" spans="12:55" x14ac:dyDescent="0.35">
      <c r="L4417" s="533"/>
      <c r="M4417" s="533"/>
      <c r="BC4417" s="533"/>
    </row>
    <row r="4418" spans="12:55" x14ac:dyDescent="0.35">
      <c r="L4418" s="533"/>
      <c r="M4418" s="533"/>
      <c r="BC4418" s="533"/>
    </row>
    <row r="4419" spans="12:55" x14ac:dyDescent="0.35">
      <c r="L4419" s="533"/>
      <c r="M4419" s="533"/>
      <c r="BC4419" s="533"/>
    </row>
    <row r="4420" spans="12:55" x14ac:dyDescent="0.35">
      <c r="L4420" s="533"/>
      <c r="M4420" s="533"/>
      <c r="BC4420" s="533"/>
    </row>
    <row r="4421" spans="12:55" x14ac:dyDescent="0.35">
      <c r="L4421" s="533"/>
      <c r="M4421" s="533"/>
      <c r="BC4421" s="533"/>
    </row>
    <row r="4422" spans="12:55" x14ac:dyDescent="0.35">
      <c r="L4422" s="533"/>
      <c r="M4422" s="533"/>
      <c r="BC4422" s="533"/>
    </row>
    <row r="4423" spans="12:55" x14ac:dyDescent="0.35">
      <c r="L4423" s="533"/>
      <c r="M4423" s="533"/>
      <c r="BC4423" s="533"/>
    </row>
    <row r="4424" spans="12:55" x14ac:dyDescent="0.35">
      <c r="L4424" s="533"/>
      <c r="M4424" s="533"/>
      <c r="BC4424" s="533"/>
    </row>
    <row r="4425" spans="12:55" x14ac:dyDescent="0.35">
      <c r="L4425" s="533"/>
      <c r="M4425" s="533"/>
      <c r="BC4425" s="533"/>
    </row>
    <row r="4426" spans="12:55" x14ac:dyDescent="0.35">
      <c r="L4426" s="533"/>
      <c r="M4426" s="533"/>
      <c r="BC4426" s="533"/>
    </row>
    <row r="4427" spans="12:55" x14ac:dyDescent="0.35">
      <c r="L4427" s="533"/>
      <c r="M4427" s="533"/>
      <c r="BC4427" s="533"/>
    </row>
    <row r="4428" spans="12:55" x14ac:dyDescent="0.35">
      <c r="L4428" s="533"/>
      <c r="M4428" s="533"/>
      <c r="BC4428" s="533"/>
    </row>
    <row r="4429" spans="12:55" x14ac:dyDescent="0.35">
      <c r="L4429" s="533"/>
      <c r="M4429" s="533"/>
      <c r="BC4429" s="533"/>
    </row>
    <row r="4430" spans="12:55" x14ac:dyDescent="0.35">
      <c r="L4430" s="533"/>
      <c r="M4430" s="533"/>
      <c r="BC4430" s="533"/>
    </row>
    <row r="4431" spans="12:55" x14ac:dyDescent="0.35">
      <c r="L4431" s="533"/>
      <c r="M4431" s="533"/>
      <c r="BC4431" s="533"/>
    </row>
    <row r="4432" spans="12:55" x14ac:dyDescent="0.35">
      <c r="L4432" s="533"/>
      <c r="M4432" s="533"/>
      <c r="BC4432" s="533"/>
    </row>
    <row r="4433" spans="12:55" x14ac:dyDescent="0.35">
      <c r="L4433" s="533"/>
      <c r="M4433" s="533"/>
      <c r="BC4433" s="533"/>
    </row>
    <row r="4434" spans="12:55" x14ac:dyDescent="0.35">
      <c r="L4434" s="533"/>
      <c r="M4434" s="533"/>
      <c r="BC4434" s="533"/>
    </row>
    <row r="4435" spans="12:55" x14ac:dyDescent="0.35">
      <c r="L4435" s="533"/>
      <c r="M4435" s="533"/>
      <c r="BC4435" s="533"/>
    </row>
    <row r="4436" spans="12:55" x14ac:dyDescent="0.35">
      <c r="L4436" s="533"/>
      <c r="M4436" s="533"/>
      <c r="BC4436" s="533"/>
    </row>
    <row r="4437" spans="12:55" x14ac:dyDescent="0.35">
      <c r="L4437" s="533"/>
      <c r="M4437" s="533"/>
      <c r="BC4437" s="533"/>
    </row>
    <row r="4438" spans="12:55" x14ac:dyDescent="0.35">
      <c r="L4438" s="533"/>
      <c r="M4438" s="533"/>
      <c r="BC4438" s="533"/>
    </row>
    <row r="4439" spans="12:55" x14ac:dyDescent="0.35">
      <c r="L4439" s="533"/>
      <c r="M4439" s="533"/>
      <c r="BC4439" s="533"/>
    </row>
    <row r="4440" spans="12:55" x14ac:dyDescent="0.35">
      <c r="L4440" s="533"/>
      <c r="M4440" s="533"/>
      <c r="BC4440" s="533"/>
    </row>
    <row r="4441" spans="12:55" x14ac:dyDescent="0.35">
      <c r="L4441" s="533"/>
      <c r="M4441" s="533"/>
      <c r="BC4441" s="533"/>
    </row>
    <row r="4442" spans="12:55" x14ac:dyDescent="0.35">
      <c r="L4442" s="533"/>
      <c r="M4442" s="533"/>
      <c r="BC4442" s="533"/>
    </row>
    <row r="4443" spans="12:55" x14ac:dyDescent="0.35">
      <c r="L4443" s="533"/>
      <c r="M4443" s="533"/>
      <c r="BC4443" s="533"/>
    </row>
    <row r="4444" spans="12:55" x14ac:dyDescent="0.35">
      <c r="L4444" s="533"/>
      <c r="M4444" s="533"/>
      <c r="BC4444" s="533"/>
    </row>
    <row r="4445" spans="12:55" x14ac:dyDescent="0.35">
      <c r="L4445" s="533"/>
      <c r="M4445" s="533"/>
      <c r="BC4445" s="533"/>
    </row>
    <row r="4446" spans="12:55" x14ac:dyDescent="0.35">
      <c r="L4446" s="533"/>
      <c r="M4446" s="533"/>
      <c r="BC4446" s="533"/>
    </row>
    <row r="4447" spans="12:55" x14ac:dyDescent="0.35">
      <c r="L4447" s="533"/>
      <c r="M4447" s="533"/>
      <c r="BC4447" s="533"/>
    </row>
    <row r="4448" spans="12:55" x14ac:dyDescent="0.35">
      <c r="L4448" s="533"/>
      <c r="M4448" s="533"/>
      <c r="BC4448" s="533"/>
    </row>
    <row r="4449" spans="12:55" x14ac:dyDescent="0.35">
      <c r="L4449" s="533"/>
      <c r="M4449" s="533"/>
      <c r="BC4449" s="533"/>
    </row>
    <row r="4450" spans="12:55" x14ac:dyDescent="0.35">
      <c r="L4450" s="533"/>
      <c r="M4450" s="533"/>
      <c r="BC4450" s="533"/>
    </row>
    <row r="4451" spans="12:55" x14ac:dyDescent="0.35">
      <c r="L4451" s="533"/>
      <c r="M4451" s="533"/>
      <c r="BC4451" s="533"/>
    </row>
    <row r="4452" spans="12:55" x14ac:dyDescent="0.35">
      <c r="L4452" s="533"/>
      <c r="M4452" s="533"/>
      <c r="BC4452" s="533"/>
    </row>
    <row r="4453" spans="12:55" x14ac:dyDescent="0.35">
      <c r="L4453" s="533"/>
      <c r="M4453" s="533"/>
      <c r="BC4453" s="533"/>
    </row>
    <row r="4454" spans="12:55" x14ac:dyDescent="0.35">
      <c r="L4454" s="533"/>
      <c r="M4454" s="533"/>
      <c r="BC4454" s="533"/>
    </row>
    <row r="4455" spans="12:55" x14ac:dyDescent="0.35">
      <c r="L4455" s="533"/>
      <c r="M4455" s="533"/>
      <c r="BC4455" s="533"/>
    </row>
    <row r="4456" spans="12:55" x14ac:dyDescent="0.35">
      <c r="L4456" s="533"/>
      <c r="M4456" s="533"/>
      <c r="BC4456" s="533"/>
    </row>
    <row r="4457" spans="12:55" x14ac:dyDescent="0.35">
      <c r="L4457" s="533"/>
      <c r="M4457" s="533"/>
      <c r="BC4457" s="533"/>
    </row>
    <row r="4458" spans="12:55" x14ac:dyDescent="0.35">
      <c r="L4458" s="533"/>
      <c r="M4458" s="533"/>
      <c r="BC4458" s="533"/>
    </row>
    <row r="4459" spans="12:55" x14ac:dyDescent="0.35">
      <c r="L4459" s="533"/>
      <c r="M4459" s="533"/>
      <c r="BC4459" s="533"/>
    </row>
    <row r="4460" spans="12:55" x14ac:dyDescent="0.35">
      <c r="L4460" s="533"/>
      <c r="M4460" s="533"/>
      <c r="BC4460" s="533"/>
    </row>
    <row r="4461" spans="12:55" x14ac:dyDescent="0.35">
      <c r="L4461" s="533"/>
      <c r="M4461" s="533"/>
      <c r="BC4461" s="533"/>
    </row>
    <row r="4462" spans="12:55" x14ac:dyDescent="0.35">
      <c r="L4462" s="533"/>
      <c r="M4462" s="533"/>
      <c r="BC4462" s="533"/>
    </row>
    <row r="4463" spans="12:55" x14ac:dyDescent="0.35">
      <c r="L4463" s="533"/>
      <c r="M4463" s="533"/>
      <c r="BC4463" s="533"/>
    </row>
    <row r="4464" spans="12:55" x14ac:dyDescent="0.35">
      <c r="L4464" s="533"/>
      <c r="M4464" s="533"/>
      <c r="BC4464" s="533"/>
    </row>
    <row r="4465" spans="12:55" x14ac:dyDescent="0.35">
      <c r="L4465" s="533"/>
      <c r="M4465" s="533"/>
      <c r="BC4465" s="533"/>
    </row>
    <row r="4466" spans="12:55" x14ac:dyDescent="0.35">
      <c r="L4466" s="533"/>
      <c r="M4466" s="533"/>
      <c r="BC4466" s="533"/>
    </row>
    <row r="4467" spans="12:55" x14ac:dyDescent="0.35">
      <c r="L4467" s="533"/>
      <c r="M4467" s="533"/>
      <c r="BC4467" s="533"/>
    </row>
    <row r="4468" spans="12:55" x14ac:dyDescent="0.35">
      <c r="L4468" s="533"/>
      <c r="M4468" s="533"/>
      <c r="BC4468" s="533"/>
    </row>
    <row r="4469" spans="12:55" x14ac:dyDescent="0.35">
      <c r="L4469" s="533"/>
      <c r="M4469" s="533"/>
      <c r="BC4469" s="533"/>
    </row>
    <row r="4470" spans="12:55" x14ac:dyDescent="0.35">
      <c r="L4470" s="533"/>
      <c r="M4470" s="533"/>
      <c r="BC4470" s="533"/>
    </row>
    <row r="4471" spans="12:55" x14ac:dyDescent="0.35">
      <c r="L4471" s="533"/>
      <c r="M4471" s="533"/>
      <c r="BC4471" s="533"/>
    </row>
    <row r="4472" spans="12:55" x14ac:dyDescent="0.35">
      <c r="L4472" s="533"/>
      <c r="M4472" s="533"/>
      <c r="BC4472" s="533"/>
    </row>
    <row r="4473" spans="12:55" x14ac:dyDescent="0.35">
      <c r="L4473" s="533"/>
      <c r="M4473" s="533"/>
      <c r="BC4473" s="533"/>
    </row>
    <row r="4474" spans="12:55" x14ac:dyDescent="0.35">
      <c r="L4474" s="533"/>
      <c r="M4474" s="533"/>
      <c r="BC4474" s="533"/>
    </row>
    <row r="4475" spans="12:55" x14ac:dyDescent="0.35">
      <c r="L4475" s="533"/>
      <c r="M4475" s="533"/>
      <c r="BC4475" s="533"/>
    </row>
    <row r="4476" spans="12:55" x14ac:dyDescent="0.35">
      <c r="L4476" s="533"/>
      <c r="M4476" s="533"/>
      <c r="BC4476" s="533"/>
    </row>
    <row r="4477" spans="12:55" x14ac:dyDescent="0.35">
      <c r="L4477" s="533"/>
      <c r="M4477" s="533"/>
      <c r="BC4477" s="533"/>
    </row>
    <row r="4478" spans="12:55" x14ac:dyDescent="0.35">
      <c r="L4478" s="533"/>
      <c r="M4478" s="533"/>
      <c r="BC4478" s="533"/>
    </row>
    <row r="4479" spans="12:55" x14ac:dyDescent="0.35">
      <c r="L4479" s="533"/>
      <c r="M4479" s="533"/>
      <c r="BC4479" s="533"/>
    </row>
    <row r="4480" spans="12:55" x14ac:dyDescent="0.35">
      <c r="L4480" s="533"/>
      <c r="M4480" s="533"/>
      <c r="BC4480" s="533"/>
    </row>
    <row r="4481" spans="12:55" x14ac:dyDescent="0.35">
      <c r="L4481" s="533"/>
      <c r="M4481" s="533"/>
      <c r="BC4481" s="533"/>
    </row>
    <row r="4482" spans="12:55" x14ac:dyDescent="0.35">
      <c r="L4482" s="533"/>
      <c r="M4482" s="533"/>
      <c r="BC4482" s="533"/>
    </row>
    <row r="4483" spans="12:55" x14ac:dyDescent="0.35">
      <c r="L4483" s="533"/>
      <c r="M4483" s="533"/>
      <c r="BC4483" s="533"/>
    </row>
    <row r="4484" spans="12:55" x14ac:dyDescent="0.35">
      <c r="L4484" s="533"/>
      <c r="M4484" s="533"/>
      <c r="BC4484" s="533"/>
    </row>
    <row r="4485" spans="12:55" x14ac:dyDescent="0.35">
      <c r="L4485" s="533"/>
      <c r="M4485" s="533"/>
      <c r="BC4485" s="533"/>
    </row>
    <row r="4486" spans="12:55" x14ac:dyDescent="0.35">
      <c r="L4486" s="533"/>
      <c r="M4486" s="533"/>
      <c r="BC4486" s="533"/>
    </row>
    <row r="4487" spans="12:55" x14ac:dyDescent="0.35">
      <c r="L4487" s="533"/>
      <c r="M4487" s="533"/>
      <c r="BC4487" s="533"/>
    </row>
    <row r="4488" spans="12:55" x14ac:dyDescent="0.35">
      <c r="L4488" s="533"/>
      <c r="M4488" s="533"/>
      <c r="BC4488" s="533"/>
    </row>
    <row r="4489" spans="12:55" x14ac:dyDescent="0.35">
      <c r="L4489" s="533"/>
      <c r="M4489" s="533"/>
      <c r="BC4489" s="533"/>
    </row>
    <row r="4490" spans="12:55" x14ac:dyDescent="0.35">
      <c r="L4490" s="533"/>
      <c r="M4490" s="533"/>
      <c r="BC4490" s="533"/>
    </row>
    <row r="4491" spans="12:55" x14ac:dyDescent="0.35">
      <c r="L4491" s="533"/>
      <c r="M4491" s="533"/>
      <c r="BC4491" s="533"/>
    </row>
    <row r="4492" spans="12:55" x14ac:dyDescent="0.35">
      <c r="L4492" s="533"/>
      <c r="M4492" s="533"/>
      <c r="BC4492" s="533"/>
    </row>
    <row r="4493" spans="12:55" x14ac:dyDescent="0.35">
      <c r="L4493" s="533"/>
      <c r="M4493" s="533"/>
      <c r="BC4493" s="533"/>
    </row>
    <row r="4494" spans="12:55" x14ac:dyDescent="0.35">
      <c r="L4494" s="533"/>
      <c r="M4494" s="533"/>
      <c r="BC4494" s="533"/>
    </row>
    <row r="4495" spans="12:55" x14ac:dyDescent="0.35">
      <c r="L4495" s="533"/>
      <c r="M4495" s="533"/>
      <c r="BC4495" s="533"/>
    </row>
    <row r="4496" spans="12:55" x14ac:dyDescent="0.35">
      <c r="L4496" s="533"/>
      <c r="M4496" s="533"/>
      <c r="BC4496" s="533"/>
    </row>
    <row r="4497" spans="12:55" x14ac:dyDescent="0.35">
      <c r="L4497" s="533"/>
      <c r="M4497" s="533"/>
      <c r="BC4497" s="533"/>
    </row>
    <row r="4498" spans="12:55" x14ac:dyDescent="0.35">
      <c r="L4498" s="533"/>
      <c r="M4498" s="533"/>
      <c r="BC4498" s="533"/>
    </row>
    <row r="4499" spans="12:55" x14ac:dyDescent="0.35">
      <c r="L4499" s="533"/>
      <c r="M4499" s="533"/>
      <c r="BC4499" s="533"/>
    </row>
    <row r="4500" spans="12:55" x14ac:dyDescent="0.35">
      <c r="L4500" s="533"/>
      <c r="M4500" s="533"/>
      <c r="BC4500" s="533"/>
    </row>
    <row r="4501" spans="12:55" x14ac:dyDescent="0.35">
      <c r="L4501" s="533"/>
      <c r="M4501" s="533"/>
      <c r="BC4501" s="533"/>
    </row>
    <row r="4502" spans="12:55" x14ac:dyDescent="0.35">
      <c r="L4502" s="533"/>
      <c r="M4502" s="533"/>
      <c r="BC4502" s="533"/>
    </row>
    <row r="4503" spans="12:55" x14ac:dyDescent="0.35">
      <c r="L4503" s="533"/>
      <c r="M4503" s="533"/>
      <c r="BC4503" s="533"/>
    </row>
    <row r="4504" spans="12:55" x14ac:dyDescent="0.35">
      <c r="L4504" s="533"/>
      <c r="M4504" s="533"/>
      <c r="BC4504" s="533"/>
    </row>
    <row r="4505" spans="12:55" x14ac:dyDescent="0.35">
      <c r="L4505" s="533"/>
      <c r="M4505" s="533"/>
      <c r="BC4505" s="533"/>
    </row>
    <row r="4506" spans="12:55" x14ac:dyDescent="0.35">
      <c r="L4506" s="533"/>
      <c r="M4506" s="533"/>
      <c r="BC4506" s="533"/>
    </row>
    <row r="4507" spans="12:55" x14ac:dyDescent="0.35">
      <c r="L4507" s="533"/>
      <c r="M4507" s="533"/>
      <c r="BC4507" s="533"/>
    </row>
    <row r="4508" spans="12:55" x14ac:dyDescent="0.35">
      <c r="L4508" s="533"/>
      <c r="M4508" s="533"/>
      <c r="BC4508" s="533"/>
    </row>
    <row r="4509" spans="12:55" x14ac:dyDescent="0.35">
      <c r="L4509" s="533"/>
      <c r="M4509" s="533"/>
      <c r="BC4509" s="533"/>
    </row>
    <row r="4510" spans="12:55" x14ac:dyDescent="0.35">
      <c r="L4510" s="533"/>
      <c r="M4510" s="533"/>
      <c r="BC4510" s="533"/>
    </row>
    <row r="4511" spans="12:55" x14ac:dyDescent="0.35">
      <c r="L4511" s="533"/>
      <c r="M4511" s="533"/>
      <c r="BC4511" s="533"/>
    </row>
    <row r="4512" spans="12:55" x14ac:dyDescent="0.35">
      <c r="L4512" s="533"/>
      <c r="M4512" s="533"/>
      <c r="BC4512" s="533"/>
    </row>
    <row r="4513" spans="12:55" x14ac:dyDescent="0.35">
      <c r="L4513" s="533"/>
      <c r="M4513" s="533"/>
      <c r="BC4513" s="533"/>
    </row>
    <row r="4514" spans="12:55" x14ac:dyDescent="0.35">
      <c r="L4514" s="533"/>
      <c r="M4514" s="533"/>
      <c r="BC4514" s="533"/>
    </row>
    <row r="4515" spans="12:55" x14ac:dyDescent="0.35">
      <c r="L4515" s="533"/>
      <c r="M4515" s="533"/>
      <c r="BC4515" s="533"/>
    </row>
    <row r="4516" spans="12:55" x14ac:dyDescent="0.35">
      <c r="L4516" s="533"/>
      <c r="M4516" s="533"/>
      <c r="BC4516" s="533"/>
    </row>
    <row r="4517" spans="12:55" x14ac:dyDescent="0.35">
      <c r="L4517" s="533"/>
      <c r="M4517" s="533"/>
      <c r="BC4517" s="533"/>
    </row>
    <row r="4518" spans="12:55" x14ac:dyDescent="0.35">
      <c r="L4518" s="533"/>
      <c r="M4518" s="533"/>
      <c r="BC4518" s="533"/>
    </row>
    <row r="4519" spans="12:55" x14ac:dyDescent="0.35">
      <c r="L4519" s="533"/>
      <c r="M4519" s="533"/>
      <c r="BC4519" s="533"/>
    </row>
    <row r="4520" spans="12:55" x14ac:dyDescent="0.35">
      <c r="L4520" s="533"/>
      <c r="M4520" s="533"/>
      <c r="BC4520" s="533"/>
    </row>
    <row r="4521" spans="12:55" x14ac:dyDescent="0.35">
      <c r="L4521" s="533"/>
      <c r="M4521" s="533"/>
      <c r="BC4521" s="533"/>
    </row>
    <row r="4522" spans="12:55" x14ac:dyDescent="0.35">
      <c r="L4522" s="533"/>
      <c r="M4522" s="533"/>
      <c r="BC4522" s="533"/>
    </row>
    <row r="4523" spans="12:55" x14ac:dyDescent="0.35">
      <c r="L4523" s="533"/>
      <c r="M4523" s="533"/>
      <c r="BC4523" s="533"/>
    </row>
    <row r="4524" spans="12:55" x14ac:dyDescent="0.35">
      <c r="L4524" s="533"/>
      <c r="M4524" s="533"/>
      <c r="BC4524" s="533"/>
    </row>
    <row r="4525" spans="12:55" x14ac:dyDescent="0.35">
      <c r="L4525" s="533"/>
      <c r="M4525" s="533"/>
      <c r="BC4525" s="533"/>
    </row>
    <row r="4526" spans="12:55" x14ac:dyDescent="0.35">
      <c r="L4526" s="533"/>
      <c r="M4526" s="533"/>
      <c r="BC4526" s="533"/>
    </row>
    <row r="4527" spans="12:55" x14ac:dyDescent="0.35">
      <c r="L4527" s="533"/>
      <c r="M4527" s="533"/>
      <c r="BC4527" s="533"/>
    </row>
    <row r="4528" spans="12:55" x14ac:dyDescent="0.35">
      <c r="L4528" s="533"/>
      <c r="M4528" s="533"/>
      <c r="BC4528" s="533"/>
    </row>
    <row r="4529" spans="12:55" x14ac:dyDescent="0.35">
      <c r="L4529" s="533"/>
      <c r="M4529" s="533"/>
      <c r="BC4529" s="533"/>
    </row>
    <row r="4530" spans="12:55" x14ac:dyDescent="0.35">
      <c r="L4530" s="533"/>
      <c r="M4530" s="533"/>
      <c r="BC4530" s="533"/>
    </row>
    <row r="4531" spans="12:55" x14ac:dyDescent="0.35">
      <c r="L4531" s="533"/>
      <c r="M4531" s="533"/>
      <c r="BC4531" s="533"/>
    </row>
    <row r="4532" spans="12:55" x14ac:dyDescent="0.35">
      <c r="L4532" s="533"/>
      <c r="M4532" s="533"/>
      <c r="BC4532" s="533"/>
    </row>
    <row r="4533" spans="12:55" x14ac:dyDescent="0.35">
      <c r="L4533" s="533"/>
      <c r="M4533" s="533"/>
      <c r="BC4533" s="533"/>
    </row>
    <row r="4534" spans="12:55" x14ac:dyDescent="0.35">
      <c r="L4534" s="533"/>
      <c r="M4534" s="533"/>
      <c r="BC4534" s="533"/>
    </row>
    <row r="4535" spans="12:55" x14ac:dyDescent="0.35">
      <c r="L4535" s="533"/>
      <c r="M4535" s="533"/>
      <c r="BC4535" s="533"/>
    </row>
    <row r="4536" spans="12:55" x14ac:dyDescent="0.35">
      <c r="L4536" s="533"/>
      <c r="M4536" s="533"/>
      <c r="BC4536" s="533"/>
    </row>
    <row r="4537" spans="12:55" x14ac:dyDescent="0.35">
      <c r="L4537" s="533"/>
      <c r="M4537" s="533"/>
      <c r="BC4537" s="533"/>
    </row>
    <row r="4538" spans="12:55" x14ac:dyDescent="0.35">
      <c r="L4538" s="533"/>
      <c r="M4538" s="533"/>
      <c r="BC4538" s="533"/>
    </row>
    <row r="4539" spans="12:55" x14ac:dyDescent="0.35">
      <c r="L4539" s="533"/>
      <c r="M4539" s="533"/>
      <c r="BC4539" s="533"/>
    </row>
    <row r="4540" spans="12:55" x14ac:dyDescent="0.35">
      <c r="L4540" s="533"/>
      <c r="M4540" s="533"/>
      <c r="BC4540" s="533"/>
    </row>
    <row r="4541" spans="12:55" x14ac:dyDescent="0.35">
      <c r="L4541" s="533"/>
      <c r="M4541" s="533"/>
      <c r="BC4541" s="533"/>
    </row>
    <row r="4542" spans="12:55" x14ac:dyDescent="0.35">
      <c r="L4542" s="533"/>
      <c r="M4542" s="533"/>
      <c r="BC4542" s="533"/>
    </row>
    <row r="4543" spans="12:55" x14ac:dyDescent="0.35">
      <c r="L4543" s="533"/>
      <c r="M4543" s="533"/>
      <c r="BC4543" s="533"/>
    </row>
    <row r="4544" spans="12:55" x14ac:dyDescent="0.35">
      <c r="L4544" s="533"/>
      <c r="M4544" s="533"/>
      <c r="BC4544" s="533"/>
    </row>
    <row r="4545" spans="12:55" x14ac:dyDescent="0.35">
      <c r="L4545" s="533"/>
      <c r="M4545" s="533"/>
      <c r="BC4545" s="533"/>
    </row>
    <row r="4546" spans="12:55" x14ac:dyDescent="0.35">
      <c r="L4546" s="533"/>
      <c r="M4546" s="533"/>
      <c r="BC4546" s="533"/>
    </row>
    <row r="4547" spans="12:55" x14ac:dyDescent="0.35">
      <c r="L4547" s="533"/>
      <c r="M4547" s="533"/>
      <c r="BC4547" s="533"/>
    </row>
    <row r="4548" spans="12:55" x14ac:dyDescent="0.35">
      <c r="L4548" s="533"/>
      <c r="M4548" s="533"/>
      <c r="BC4548" s="533"/>
    </row>
    <row r="4549" spans="12:55" x14ac:dyDescent="0.35">
      <c r="L4549" s="533"/>
      <c r="M4549" s="533"/>
      <c r="BC4549" s="533"/>
    </row>
    <row r="4550" spans="12:55" x14ac:dyDescent="0.35">
      <c r="L4550" s="533"/>
      <c r="M4550" s="533"/>
      <c r="BC4550" s="533"/>
    </row>
    <row r="4551" spans="12:55" x14ac:dyDescent="0.35">
      <c r="L4551" s="533"/>
      <c r="M4551" s="533"/>
      <c r="BC4551" s="533"/>
    </row>
    <row r="4552" spans="12:55" x14ac:dyDescent="0.35">
      <c r="L4552" s="533"/>
      <c r="M4552" s="533"/>
      <c r="BC4552" s="533"/>
    </row>
    <row r="4553" spans="12:55" x14ac:dyDescent="0.35">
      <c r="L4553" s="533"/>
      <c r="M4553" s="533"/>
      <c r="BC4553" s="533"/>
    </row>
    <row r="4554" spans="12:55" x14ac:dyDescent="0.35">
      <c r="L4554" s="533"/>
      <c r="M4554" s="533"/>
      <c r="BC4554" s="533"/>
    </row>
    <row r="4555" spans="12:55" x14ac:dyDescent="0.35">
      <c r="L4555" s="533"/>
      <c r="M4555" s="533"/>
      <c r="BC4555" s="533"/>
    </row>
    <row r="4556" spans="12:55" x14ac:dyDescent="0.35">
      <c r="L4556" s="533"/>
      <c r="M4556" s="533"/>
      <c r="BC4556" s="533"/>
    </row>
    <row r="4557" spans="12:55" x14ac:dyDescent="0.35">
      <c r="L4557" s="533"/>
      <c r="M4557" s="533"/>
      <c r="BC4557" s="533"/>
    </row>
    <row r="4558" spans="12:55" x14ac:dyDescent="0.35">
      <c r="L4558" s="533"/>
      <c r="M4558" s="533"/>
      <c r="BC4558" s="533"/>
    </row>
    <row r="4559" spans="12:55" x14ac:dyDescent="0.35">
      <c r="L4559" s="533"/>
      <c r="M4559" s="533"/>
      <c r="BC4559" s="533"/>
    </row>
    <row r="4560" spans="12:55" x14ac:dyDescent="0.35">
      <c r="L4560" s="533"/>
      <c r="M4560" s="533"/>
      <c r="BC4560" s="533"/>
    </row>
    <row r="4561" spans="12:55" x14ac:dyDescent="0.35">
      <c r="L4561" s="533"/>
      <c r="M4561" s="533"/>
      <c r="BC4561" s="533"/>
    </row>
    <row r="4562" spans="12:55" x14ac:dyDescent="0.35">
      <c r="L4562" s="533"/>
      <c r="M4562" s="533"/>
      <c r="BC4562" s="533"/>
    </row>
    <row r="4563" spans="12:55" x14ac:dyDescent="0.35">
      <c r="L4563" s="533"/>
      <c r="M4563" s="533"/>
      <c r="BC4563" s="533"/>
    </row>
    <row r="4564" spans="12:55" x14ac:dyDescent="0.35">
      <c r="L4564" s="533"/>
      <c r="M4564" s="533"/>
      <c r="BC4564" s="533"/>
    </row>
    <row r="4565" spans="12:55" x14ac:dyDescent="0.35">
      <c r="L4565" s="533"/>
      <c r="M4565" s="533"/>
      <c r="BC4565" s="533"/>
    </row>
    <row r="4566" spans="12:55" x14ac:dyDescent="0.35">
      <c r="L4566" s="533"/>
      <c r="M4566" s="533"/>
      <c r="BC4566" s="533"/>
    </row>
    <row r="4567" spans="12:55" x14ac:dyDescent="0.35">
      <c r="L4567" s="533"/>
      <c r="M4567" s="533"/>
      <c r="BC4567" s="533"/>
    </row>
    <row r="4568" spans="12:55" x14ac:dyDescent="0.35">
      <c r="L4568" s="533"/>
      <c r="M4568" s="533"/>
      <c r="BC4568" s="533"/>
    </row>
    <row r="4569" spans="12:55" x14ac:dyDescent="0.35">
      <c r="L4569" s="533"/>
      <c r="M4569" s="533"/>
      <c r="BC4569" s="533"/>
    </row>
    <row r="4570" spans="12:55" x14ac:dyDescent="0.35">
      <c r="L4570" s="533"/>
      <c r="M4570" s="533"/>
      <c r="BC4570" s="533"/>
    </row>
    <row r="4571" spans="12:55" x14ac:dyDescent="0.35">
      <c r="L4571" s="533"/>
      <c r="M4571" s="533"/>
      <c r="BC4571" s="533"/>
    </row>
    <row r="4572" spans="12:55" x14ac:dyDescent="0.35">
      <c r="L4572" s="533"/>
      <c r="M4572" s="533"/>
      <c r="BC4572" s="533"/>
    </row>
    <row r="4573" spans="12:55" x14ac:dyDescent="0.35">
      <c r="L4573" s="533"/>
      <c r="M4573" s="533"/>
      <c r="BC4573" s="533"/>
    </row>
    <row r="4574" spans="12:55" x14ac:dyDescent="0.35">
      <c r="L4574" s="533"/>
      <c r="M4574" s="533"/>
      <c r="BC4574" s="533"/>
    </row>
    <row r="4575" spans="12:55" x14ac:dyDescent="0.35">
      <c r="L4575" s="533"/>
      <c r="M4575" s="533"/>
      <c r="BC4575" s="533"/>
    </row>
    <row r="4576" spans="12:55" x14ac:dyDescent="0.35">
      <c r="L4576" s="533"/>
      <c r="M4576" s="533"/>
      <c r="BC4576" s="533"/>
    </row>
    <row r="4577" spans="12:55" x14ac:dyDescent="0.35">
      <c r="L4577" s="533"/>
      <c r="M4577" s="533"/>
      <c r="BC4577" s="533"/>
    </row>
    <row r="4578" spans="12:55" x14ac:dyDescent="0.35">
      <c r="L4578" s="533"/>
      <c r="M4578" s="533"/>
      <c r="BC4578" s="533"/>
    </row>
    <row r="4579" spans="12:55" x14ac:dyDescent="0.35">
      <c r="L4579" s="533"/>
      <c r="M4579" s="533"/>
      <c r="BC4579" s="533"/>
    </row>
    <row r="4580" spans="12:55" x14ac:dyDescent="0.35">
      <c r="L4580" s="533"/>
      <c r="M4580" s="533"/>
      <c r="BC4580" s="533"/>
    </row>
    <row r="4581" spans="12:55" x14ac:dyDescent="0.35">
      <c r="L4581" s="533"/>
      <c r="M4581" s="533"/>
      <c r="BC4581" s="533"/>
    </row>
    <row r="4582" spans="12:55" x14ac:dyDescent="0.35">
      <c r="L4582" s="533"/>
      <c r="M4582" s="533"/>
      <c r="BC4582" s="533"/>
    </row>
    <row r="4583" spans="12:55" x14ac:dyDescent="0.35">
      <c r="L4583" s="533"/>
      <c r="M4583" s="533"/>
      <c r="BC4583" s="533"/>
    </row>
    <row r="4584" spans="12:55" x14ac:dyDescent="0.35">
      <c r="L4584" s="533"/>
      <c r="M4584" s="533"/>
      <c r="BC4584" s="533"/>
    </row>
    <row r="4585" spans="12:55" x14ac:dyDescent="0.35">
      <c r="L4585" s="533"/>
      <c r="M4585" s="533"/>
      <c r="BC4585" s="533"/>
    </row>
    <row r="4586" spans="12:55" x14ac:dyDescent="0.35">
      <c r="L4586" s="533"/>
      <c r="M4586" s="533"/>
      <c r="BC4586" s="533"/>
    </row>
    <row r="4587" spans="12:55" x14ac:dyDescent="0.35">
      <c r="L4587" s="533"/>
      <c r="M4587" s="533"/>
      <c r="BC4587" s="533"/>
    </row>
    <row r="4588" spans="12:55" x14ac:dyDescent="0.35">
      <c r="L4588" s="533"/>
      <c r="M4588" s="533"/>
      <c r="BC4588" s="533"/>
    </row>
    <row r="4589" spans="12:55" x14ac:dyDescent="0.35">
      <c r="L4589" s="533"/>
      <c r="M4589" s="533"/>
      <c r="BC4589" s="533"/>
    </row>
    <row r="4590" spans="12:55" x14ac:dyDescent="0.35">
      <c r="L4590" s="533"/>
      <c r="M4590" s="533"/>
      <c r="BC4590" s="533"/>
    </row>
    <row r="4591" spans="12:55" x14ac:dyDescent="0.35">
      <c r="L4591" s="533"/>
      <c r="M4591" s="533"/>
      <c r="BC4591" s="533"/>
    </row>
    <row r="4592" spans="12:55" x14ac:dyDescent="0.35">
      <c r="L4592" s="533"/>
      <c r="M4592" s="533"/>
      <c r="BC4592" s="533"/>
    </row>
    <row r="4593" spans="12:55" x14ac:dyDescent="0.35">
      <c r="L4593" s="533"/>
      <c r="M4593" s="533"/>
      <c r="BC4593" s="533"/>
    </row>
    <row r="4594" spans="12:55" x14ac:dyDescent="0.35">
      <c r="L4594" s="533"/>
      <c r="M4594" s="533"/>
      <c r="BC4594" s="533"/>
    </row>
    <row r="4595" spans="12:55" x14ac:dyDescent="0.35">
      <c r="L4595" s="533"/>
      <c r="M4595" s="533"/>
      <c r="BC4595" s="533"/>
    </row>
    <row r="4596" spans="12:55" x14ac:dyDescent="0.35">
      <c r="L4596" s="533"/>
      <c r="M4596" s="533"/>
      <c r="BC4596" s="533"/>
    </row>
    <row r="4597" spans="12:55" x14ac:dyDescent="0.35">
      <c r="L4597" s="533"/>
      <c r="M4597" s="533"/>
      <c r="BC4597" s="533"/>
    </row>
    <row r="4598" spans="12:55" x14ac:dyDescent="0.35">
      <c r="L4598" s="533"/>
      <c r="M4598" s="533"/>
      <c r="BC4598" s="533"/>
    </row>
    <row r="4599" spans="12:55" x14ac:dyDescent="0.35">
      <c r="L4599" s="533"/>
      <c r="M4599" s="533"/>
      <c r="BC4599" s="533"/>
    </row>
    <row r="4600" spans="12:55" x14ac:dyDescent="0.35">
      <c r="L4600" s="533"/>
      <c r="M4600" s="533"/>
      <c r="BC4600" s="533"/>
    </row>
    <row r="4601" spans="12:55" x14ac:dyDescent="0.35">
      <c r="L4601" s="533"/>
      <c r="M4601" s="533"/>
      <c r="BC4601" s="533"/>
    </row>
    <row r="4602" spans="12:55" x14ac:dyDescent="0.35">
      <c r="L4602" s="533"/>
      <c r="M4602" s="533"/>
      <c r="BC4602" s="533"/>
    </row>
    <row r="4603" spans="12:55" x14ac:dyDescent="0.35">
      <c r="L4603" s="533"/>
      <c r="M4603" s="533"/>
      <c r="BC4603" s="533"/>
    </row>
    <row r="4604" spans="12:55" x14ac:dyDescent="0.35">
      <c r="L4604" s="533"/>
      <c r="M4604" s="533"/>
      <c r="BC4604" s="533"/>
    </row>
    <row r="4605" spans="12:55" x14ac:dyDescent="0.35">
      <c r="L4605" s="533"/>
      <c r="M4605" s="533"/>
      <c r="BC4605" s="533"/>
    </row>
    <row r="4606" spans="12:55" x14ac:dyDescent="0.35">
      <c r="L4606" s="533"/>
      <c r="M4606" s="533"/>
      <c r="BC4606" s="533"/>
    </row>
    <row r="4607" spans="12:55" x14ac:dyDescent="0.35">
      <c r="L4607" s="533"/>
      <c r="M4607" s="533"/>
      <c r="BC4607" s="533"/>
    </row>
    <row r="4608" spans="12:55" x14ac:dyDescent="0.35">
      <c r="L4608" s="533"/>
      <c r="M4608" s="533"/>
      <c r="BC4608" s="533"/>
    </row>
    <row r="4609" spans="12:55" x14ac:dyDescent="0.35">
      <c r="L4609" s="533"/>
      <c r="M4609" s="533"/>
      <c r="BC4609" s="533"/>
    </row>
    <row r="4610" spans="12:55" x14ac:dyDescent="0.35">
      <c r="L4610" s="533"/>
      <c r="M4610" s="533"/>
      <c r="BC4610" s="533"/>
    </row>
    <row r="4611" spans="12:55" x14ac:dyDescent="0.35">
      <c r="L4611" s="533"/>
      <c r="M4611" s="533"/>
      <c r="BC4611" s="533"/>
    </row>
    <row r="4612" spans="12:55" x14ac:dyDescent="0.35">
      <c r="L4612" s="533"/>
      <c r="M4612" s="533"/>
      <c r="BC4612" s="533"/>
    </row>
    <row r="4613" spans="12:55" x14ac:dyDescent="0.35">
      <c r="L4613" s="533"/>
      <c r="M4613" s="533"/>
      <c r="BC4613" s="533"/>
    </row>
    <row r="4614" spans="12:55" x14ac:dyDescent="0.35">
      <c r="L4614" s="533"/>
      <c r="M4614" s="533"/>
      <c r="BC4614" s="533"/>
    </row>
    <row r="4615" spans="12:55" x14ac:dyDescent="0.35">
      <c r="L4615" s="533"/>
      <c r="M4615" s="533"/>
      <c r="BC4615" s="533"/>
    </row>
    <row r="4616" spans="12:55" x14ac:dyDescent="0.35">
      <c r="L4616" s="533"/>
      <c r="M4616" s="533"/>
      <c r="BC4616" s="533"/>
    </row>
    <row r="4617" spans="12:55" x14ac:dyDescent="0.35">
      <c r="L4617" s="533"/>
      <c r="M4617" s="533"/>
      <c r="BC4617" s="533"/>
    </row>
    <row r="4618" spans="12:55" x14ac:dyDescent="0.35">
      <c r="L4618" s="533"/>
      <c r="M4618" s="533"/>
      <c r="BC4618" s="533"/>
    </row>
    <row r="4619" spans="12:55" x14ac:dyDescent="0.35">
      <c r="L4619" s="533"/>
      <c r="M4619" s="533"/>
      <c r="BC4619" s="533"/>
    </row>
    <row r="4620" spans="12:55" x14ac:dyDescent="0.35">
      <c r="L4620" s="533"/>
      <c r="M4620" s="533"/>
      <c r="BC4620" s="533"/>
    </row>
    <row r="4621" spans="12:55" x14ac:dyDescent="0.35">
      <c r="L4621" s="533"/>
      <c r="M4621" s="533"/>
      <c r="BC4621" s="533"/>
    </row>
    <row r="4622" spans="12:55" x14ac:dyDescent="0.35">
      <c r="L4622" s="533"/>
      <c r="M4622" s="533"/>
      <c r="BC4622" s="533"/>
    </row>
    <row r="4623" spans="12:55" x14ac:dyDescent="0.35">
      <c r="L4623" s="533"/>
      <c r="M4623" s="533"/>
      <c r="BC4623" s="533"/>
    </row>
    <row r="4624" spans="12:55" x14ac:dyDescent="0.35">
      <c r="L4624" s="533"/>
      <c r="M4624" s="533"/>
      <c r="BC4624" s="533"/>
    </row>
    <row r="4625" spans="12:55" x14ac:dyDescent="0.35">
      <c r="L4625" s="533"/>
      <c r="M4625" s="533"/>
      <c r="BC4625" s="533"/>
    </row>
    <row r="4626" spans="12:55" x14ac:dyDescent="0.35">
      <c r="L4626" s="533"/>
      <c r="M4626" s="533"/>
      <c r="BC4626" s="533"/>
    </row>
    <row r="4627" spans="12:55" x14ac:dyDescent="0.35">
      <c r="L4627" s="533"/>
      <c r="M4627" s="533"/>
      <c r="BC4627" s="533"/>
    </row>
    <row r="4628" spans="12:55" x14ac:dyDescent="0.35">
      <c r="L4628" s="533"/>
      <c r="M4628" s="533"/>
      <c r="BC4628" s="533"/>
    </row>
    <row r="4629" spans="12:55" x14ac:dyDescent="0.35">
      <c r="L4629" s="533"/>
      <c r="M4629" s="533"/>
      <c r="BC4629" s="533"/>
    </row>
    <row r="4630" spans="12:55" x14ac:dyDescent="0.35">
      <c r="L4630" s="533"/>
      <c r="M4630" s="533"/>
      <c r="BC4630" s="533"/>
    </row>
    <row r="4631" spans="12:55" x14ac:dyDescent="0.35">
      <c r="L4631" s="533"/>
      <c r="M4631" s="533"/>
      <c r="BC4631" s="533"/>
    </row>
    <row r="4632" spans="12:55" x14ac:dyDescent="0.35">
      <c r="L4632" s="533"/>
      <c r="M4632" s="533"/>
      <c r="BC4632" s="533"/>
    </row>
    <row r="4633" spans="12:55" x14ac:dyDescent="0.35">
      <c r="L4633" s="533"/>
      <c r="M4633" s="533"/>
      <c r="BC4633" s="533"/>
    </row>
    <row r="4634" spans="12:55" x14ac:dyDescent="0.35">
      <c r="L4634" s="533"/>
      <c r="M4634" s="533"/>
      <c r="BC4634" s="533"/>
    </row>
    <row r="4635" spans="12:55" x14ac:dyDescent="0.35">
      <c r="L4635" s="533"/>
      <c r="M4635" s="533"/>
      <c r="BC4635" s="533"/>
    </row>
    <row r="4636" spans="12:55" x14ac:dyDescent="0.35">
      <c r="L4636" s="533"/>
      <c r="M4636" s="533"/>
      <c r="BC4636" s="533"/>
    </row>
    <row r="4637" spans="12:55" x14ac:dyDescent="0.35">
      <c r="L4637" s="533"/>
      <c r="M4637" s="533"/>
      <c r="BC4637" s="533"/>
    </row>
    <row r="4638" spans="12:55" x14ac:dyDescent="0.35">
      <c r="L4638" s="533"/>
      <c r="M4638" s="533"/>
      <c r="BC4638" s="533"/>
    </row>
    <row r="4639" spans="12:55" x14ac:dyDescent="0.35">
      <c r="L4639" s="533"/>
      <c r="M4639" s="533"/>
      <c r="BC4639" s="533"/>
    </row>
    <row r="4640" spans="12:55" x14ac:dyDescent="0.35">
      <c r="L4640" s="533"/>
      <c r="M4640" s="533"/>
      <c r="BC4640" s="533"/>
    </row>
    <row r="4641" spans="12:55" x14ac:dyDescent="0.35">
      <c r="L4641" s="533"/>
      <c r="M4641" s="533"/>
      <c r="BC4641" s="533"/>
    </row>
    <row r="4642" spans="12:55" x14ac:dyDescent="0.35">
      <c r="L4642" s="533"/>
      <c r="M4642" s="533"/>
      <c r="BC4642" s="533"/>
    </row>
    <row r="4643" spans="12:55" x14ac:dyDescent="0.35">
      <c r="L4643" s="533"/>
      <c r="M4643" s="533"/>
      <c r="BC4643" s="533"/>
    </row>
    <row r="4644" spans="12:55" x14ac:dyDescent="0.35">
      <c r="L4644" s="533"/>
      <c r="M4644" s="533"/>
      <c r="BC4644" s="533"/>
    </row>
    <row r="4645" spans="12:55" x14ac:dyDescent="0.35">
      <c r="L4645" s="533"/>
      <c r="M4645" s="533"/>
      <c r="BC4645" s="533"/>
    </row>
    <row r="4646" spans="12:55" x14ac:dyDescent="0.35">
      <c r="L4646" s="533"/>
      <c r="M4646" s="533"/>
      <c r="BC4646" s="533"/>
    </row>
    <row r="4647" spans="12:55" x14ac:dyDescent="0.35">
      <c r="L4647" s="533"/>
      <c r="M4647" s="533"/>
      <c r="BC4647" s="533"/>
    </row>
    <row r="4648" spans="12:55" x14ac:dyDescent="0.35">
      <c r="L4648" s="533"/>
      <c r="M4648" s="533"/>
      <c r="BC4648" s="533"/>
    </row>
    <row r="4649" spans="12:55" x14ac:dyDescent="0.35">
      <c r="L4649" s="533"/>
      <c r="M4649" s="533"/>
      <c r="BC4649" s="533"/>
    </row>
    <row r="4650" spans="12:55" x14ac:dyDescent="0.35">
      <c r="L4650" s="533"/>
      <c r="M4650" s="533"/>
      <c r="BC4650" s="533"/>
    </row>
    <row r="4651" spans="12:55" x14ac:dyDescent="0.35">
      <c r="L4651" s="533"/>
      <c r="M4651" s="533"/>
      <c r="BC4651" s="533"/>
    </row>
    <row r="4652" spans="12:55" x14ac:dyDescent="0.35">
      <c r="L4652" s="533"/>
      <c r="M4652" s="533"/>
      <c r="BC4652" s="533"/>
    </row>
    <row r="4653" spans="12:55" x14ac:dyDescent="0.35">
      <c r="L4653" s="533"/>
      <c r="M4653" s="533"/>
      <c r="BC4653" s="533"/>
    </row>
    <row r="4654" spans="12:55" x14ac:dyDescent="0.35">
      <c r="L4654" s="533"/>
      <c r="M4654" s="533"/>
      <c r="BC4654" s="533"/>
    </row>
    <row r="4655" spans="12:55" x14ac:dyDescent="0.35">
      <c r="L4655" s="533"/>
      <c r="M4655" s="533"/>
      <c r="BC4655" s="533"/>
    </row>
    <row r="4656" spans="12:55" x14ac:dyDescent="0.35">
      <c r="L4656" s="533"/>
      <c r="M4656" s="533"/>
      <c r="BC4656" s="533"/>
    </row>
    <row r="4657" spans="12:55" x14ac:dyDescent="0.35">
      <c r="L4657" s="533"/>
      <c r="M4657" s="533"/>
      <c r="BC4657" s="533"/>
    </row>
    <row r="4658" spans="12:55" x14ac:dyDescent="0.35">
      <c r="L4658" s="533"/>
      <c r="M4658" s="533"/>
      <c r="BC4658" s="533"/>
    </row>
    <row r="4659" spans="12:55" x14ac:dyDescent="0.35">
      <c r="L4659" s="533"/>
      <c r="M4659" s="533"/>
      <c r="BC4659" s="533"/>
    </row>
    <row r="4660" spans="12:55" x14ac:dyDescent="0.35">
      <c r="L4660" s="533"/>
      <c r="M4660" s="533"/>
      <c r="BC4660" s="533"/>
    </row>
    <row r="4661" spans="12:55" x14ac:dyDescent="0.35">
      <c r="L4661" s="533"/>
      <c r="M4661" s="533"/>
      <c r="BC4661" s="533"/>
    </row>
    <row r="4662" spans="12:55" x14ac:dyDescent="0.35">
      <c r="L4662" s="533"/>
      <c r="M4662" s="533"/>
      <c r="BC4662" s="533"/>
    </row>
    <row r="4663" spans="12:55" x14ac:dyDescent="0.35">
      <c r="L4663" s="533"/>
      <c r="M4663" s="533"/>
      <c r="BC4663" s="533"/>
    </row>
    <row r="4664" spans="12:55" x14ac:dyDescent="0.35">
      <c r="L4664" s="533"/>
      <c r="M4664" s="533"/>
      <c r="BC4664" s="533"/>
    </row>
    <row r="4665" spans="12:55" x14ac:dyDescent="0.35">
      <c r="L4665" s="533"/>
      <c r="M4665" s="533"/>
      <c r="BC4665" s="533"/>
    </row>
    <row r="4666" spans="12:55" x14ac:dyDescent="0.35">
      <c r="L4666" s="533"/>
      <c r="M4666" s="533"/>
      <c r="BC4666" s="533"/>
    </row>
    <row r="4667" spans="12:55" x14ac:dyDescent="0.35">
      <c r="L4667" s="533"/>
      <c r="M4667" s="533"/>
      <c r="BC4667" s="533"/>
    </row>
    <row r="4668" spans="12:55" x14ac:dyDescent="0.35">
      <c r="L4668" s="533"/>
      <c r="M4668" s="533"/>
      <c r="BC4668" s="533"/>
    </row>
    <row r="4669" spans="12:55" x14ac:dyDescent="0.35">
      <c r="L4669" s="533"/>
      <c r="M4669" s="533"/>
      <c r="BC4669" s="533"/>
    </row>
    <row r="4670" spans="12:55" x14ac:dyDescent="0.35">
      <c r="L4670" s="533"/>
      <c r="M4670" s="533"/>
      <c r="BC4670" s="533"/>
    </row>
    <row r="4671" spans="12:55" x14ac:dyDescent="0.35">
      <c r="L4671" s="533"/>
      <c r="M4671" s="533"/>
      <c r="BC4671" s="533"/>
    </row>
    <row r="4672" spans="12:55" x14ac:dyDescent="0.35">
      <c r="L4672" s="533"/>
      <c r="M4672" s="533"/>
      <c r="BC4672" s="533"/>
    </row>
    <row r="4673" spans="12:55" x14ac:dyDescent="0.35">
      <c r="L4673" s="533"/>
      <c r="M4673" s="533"/>
      <c r="BC4673" s="533"/>
    </row>
    <row r="4674" spans="12:55" x14ac:dyDescent="0.35">
      <c r="L4674" s="533"/>
      <c r="M4674" s="533"/>
      <c r="BC4674" s="533"/>
    </row>
    <row r="4675" spans="12:55" x14ac:dyDescent="0.35">
      <c r="L4675" s="533"/>
      <c r="M4675" s="533"/>
      <c r="BC4675" s="533"/>
    </row>
    <row r="4676" spans="12:55" x14ac:dyDescent="0.35">
      <c r="L4676" s="533"/>
      <c r="M4676" s="533"/>
      <c r="BC4676" s="533"/>
    </row>
    <row r="4677" spans="12:55" x14ac:dyDescent="0.35">
      <c r="L4677" s="533"/>
      <c r="M4677" s="533"/>
      <c r="BC4677" s="533"/>
    </row>
    <row r="4678" spans="12:55" x14ac:dyDescent="0.35">
      <c r="L4678" s="533"/>
      <c r="M4678" s="533"/>
      <c r="BC4678" s="533"/>
    </row>
    <row r="4679" spans="12:55" x14ac:dyDescent="0.35">
      <c r="L4679" s="533"/>
      <c r="M4679" s="533"/>
      <c r="BC4679" s="533"/>
    </row>
    <row r="4680" spans="12:55" x14ac:dyDescent="0.35">
      <c r="L4680" s="533"/>
      <c r="M4680" s="533"/>
      <c r="BC4680" s="533"/>
    </row>
    <row r="4681" spans="12:55" x14ac:dyDescent="0.35">
      <c r="L4681" s="533"/>
      <c r="M4681" s="533"/>
      <c r="BC4681" s="533"/>
    </row>
    <row r="4682" spans="12:55" x14ac:dyDescent="0.35">
      <c r="L4682" s="533"/>
      <c r="M4682" s="533"/>
      <c r="BC4682" s="533"/>
    </row>
    <row r="4683" spans="12:55" x14ac:dyDescent="0.35">
      <c r="L4683" s="533"/>
      <c r="M4683" s="533"/>
      <c r="BC4683" s="533"/>
    </row>
    <row r="4684" spans="12:55" x14ac:dyDescent="0.35">
      <c r="L4684" s="533"/>
      <c r="M4684" s="533"/>
      <c r="BC4684" s="533"/>
    </row>
    <row r="4685" spans="12:55" x14ac:dyDescent="0.35">
      <c r="L4685" s="533"/>
      <c r="M4685" s="533"/>
      <c r="BC4685" s="533"/>
    </row>
    <row r="4686" spans="12:55" x14ac:dyDescent="0.35">
      <c r="L4686" s="533"/>
      <c r="M4686" s="533"/>
      <c r="BC4686" s="533"/>
    </row>
    <row r="4687" spans="12:55" x14ac:dyDescent="0.35">
      <c r="L4687" s="533"/>
      <c r="M4687" s="533"/>
      <c r="BC4687" s="533"/>
    </row>
    <row r="4688" spans="12:55" x14ac:dyDescent="0.35">
      <c r="L4688" s="533"/>
      <c r="M4688" s="533"/>
      <c r="BC4688" s="533"/>
    </row>
    <row r="4689" spans="12:55" x14ac:dyDescent="0.35">
      <c r="L4689" s="533"/>
      <c r="M4689" s="533"/>
      <c r="BC4689" s="533"/>
    </row>
    <row r="4690" spans="12:55" x14ac:dyDescent="0.35">
      <c r="L4690" s="533"/>
      <c r="M4690" s="533"/>
      <c r="BC4690" s="533"/>
    </row>
    <row r="4691" spans="12:55" x14ac:dyDescent="0.35">
      <c r="L4691" s="533"/>
      <c r="M4691" s="533"/>
      <c r="BC4691" s="533"/>
    </row>
    <row r="4692" spans="12:55" x14ac:dyDescent="0.35">
      <c r="L4692" s="533"/>
      <c r="M4692" s="533"/>
      <c r="BC4692" s="533"/>
    </row>
    <row r="4693" spans="12:55" x14ac:dyDescent="0.35">
      <c r="L4693" s="533"/>
      <c r="M4693" s="533"/>
      <c r="BC4693" s="533"/>
    </row>
    <row r="4694" spans="12:55" x14ac:dyDescent="0.35">
      <c r="L4694" s="533"/>
      <c r="M4694" s="533"/>
      <c r="BC4694" s="533"/>
    </row>
    <row r="4695" spans="12:55" x14ac:dyDescent="0.35">
      <c r="L4695" s="533"/>
      <c r="M4695" s="533"/>
      <c r="BC4695" s="533"/>
    </row>
    <row r="4696" spans="12:55" x14ac:dyDescent="0.35">
      <c r="L4696" s="533"/>
      <c r="M4696" s="533"/>
      <c r="BC4696" s="533"/>
    </row>
    <row r="4697" spans="12:55" x14ac:dyDescent="0.35">
      <c r="L4697" s="533"/>
      <c r="M4697" s="533"/>
      <c r="BC4697" s="533"/>
    </row>
    <row r="4698" spans="12:55" x14ac:dyDescent="0.35">
      <c r="L4698" s="533"/>
      <c r="M4698" s="533"/>
      <c r="BC4698" s="533"/>
    </row>
    <row r="4699" spans="12:55" x14ac:dyDescent="0.35">
      <c r="L4699" s="533"/>
      <c r="M4699" s="533"/>
      <c r="BC4699" s="533"/>
    </row>
    <row r="4700" spans="12:55" x14ac:dyDescent="0.35">
      <c r="L4700" s="533"/>
      <c r="M4700" s="533"/>
      <c r="BC4700" s="533"/>
    </row>
    <row r="4701" spans="12:55" x14ac:dyDescent="0.35">
      <c r="L4701" s="533"/>
      <c r="M4701" s="533"/>
      <c r="BC4701" s="533"/>
    </row>
    <row r="4702" spans="12:55" x14ac:dyDescent="0.35">
      <c r="L4702" s="533"/>
      <c r="M4702" s="533"/>
      <c r="BC4702" s="533"/>
    </row>
    <row r="4703" spans="12:55" x14ac:dyDescent="0.35">
      <c r="L4703" s="533"/>
      <c r="M4703" s="533"/>
      <c r="BC4703" s="533"/>
    </row>
    <row r="4704" spans="12:55" x14ac:dyDescent="0.35">
      <c r="L4704" s="533"/>
      <c r="M4704" s="533"/>
      <c r="BC4704" s="533"/>
    </row>
    <row r="4705" spans="12:55" x14ac:dyDescent="0.35">
      <c r="L4705" s="533"/>
      <c r="M4705" s="533"/>
      <c r="BC4705" s="533"/>
    </row>
    <row r="4706" spans="12:55" x14ac:dyDescent="0.35">
      <c r="L4706" s="533"/>
      <c r="M4706" s="533"/>
      <c r="BC4706" s="533"/>
    </row>
    <row r="4707" spans="12:55" x14ac:dyDescent="0.35">
      <c r="L4707" s="533"/>
      <c r="M4707" s="533"/>
      <c r="BC4707" s="533"/>
    </row>
    <row r="4708" spans="12:55" x14ac:dyDescent="0.35">
      <c r="L4708" s="533"/>
      <c r="M4708" s="533"/>
      <c r="BC4708" s="533"/>
    </row>
    <row r="4709" spans="12:55" x14ac:dyDescent="0.35">
      <c r="L4709" s="533"/>
      <c r="M4709" s="533"/>
      <c r="BC4709" s="533"/>
    </row>
    <row r="4710" spans="12:55" x14ac:dyDescent="0.35">
      <c r="L4710" s="533"/>
      <c r="M4710" s="533"/>
      <c r="BC4710" s="533"/>
    </row>
    <row r="4711" spans="12:55" x14ac:dyDescent="0.35">
      <c r="L4711" s="533"/>
      <c r="M4711" s="533"/>
      <c r="BC4711" s="533"/>
    </row>
    <row r="4712" spans="12:55" x14ac:dyDescent="0.35">
      <c r="L4712" s="533"/>
      <c r="M4712" s="533"/>
      <c r="BC4712" s="533"/>
    </row>
    <row r="4713" spans="12:55" x14ac:dyDescent="0.35">
      <c r="L4713" s="533"/>
      <c r="M4713" s="533"/>
      <c r="BC4713" s="533"/>
    </row>
    <row r="4714" spans="12:55" x14ac:dyDescent="0.35">
      <c r="L4714" s="533"/>
      <c r="M4714" s="533"/>
      <c r="BC4714" s="533"/>
    </row>
    <row r="4715" spans="12:55" x14ac:dyDescent="0.35">
      <c r="L4715" s="533"/>
      <c r="M4715" s="533"/>
      <c r="BC4715" s="533"/>
    </row>
    <row r="4716" spans="12:55" x14ac:dyDescent="0.35">
      <c r="L4716" s="533"/>
      <c r="M4716" s="533"/>
      <c r="BC4716" s="533"/>
    </row>
    <row r="4717" spans="12:55" x14ac:dyDescent="0.35">
      <c r="L4717" s="533"/>
      <c r="M4717" s="533"/>
      <c r="BC4717" s="533"/>
    </row>
    <row r="4718" spans="12:55" x14ac:dyDescent="0.35">
      <c r="L4718" s="533"/>
      <c r="M4718" s="533"/>
      <c r="BC4718" s="533"/>
    </row>
    <row r="4719" spans="12:55" x14ac:dyDescent="0.35">
      <c r="L4719" s="533"/>
      <c r="M4719" s="533"/>
      <c r="BC4719" s="533"/>
    </row>
    <row r="4720" spans="12:55" x14ac:dyDescent="0.35">
      <c r="L4720" s="533"/>
      <c r="M4720" s="533"/>
      <c r="BC4720" s="533"/>
    </row>
    <row r="4721" spans="12:55" x14ac:dyDescent="0.35">
      <c r="L4721" s="533"/>
      <c r="M4721" s="533"/>
      <c r="BC4721" s="533"/>
    </row>
    <row r="4722" spans="12:55" x14ac:dyDescent="0.35">
      <c r="L4722" s="533"/>
      <c r="M4722" s="533"/>
      <c r="BC4722" s="533"/>
    </row>
    <row r="4723" spans="12:55" x14ac:dyDescent="0.35">
      <c r="L4723" s="533"/>
      <c r="M4723" s="533"/>
      <c r="BC4723" s="533"/>
    </row>
    <row r="4724" spans="12:55" x14ac:dyDescent="0.35">
      <c r="L4724" s="533"/>
      <c r="M4724" s="533"/>
      <c r="BC4724" s="533"/>
    </row>
    <row r="4725" spans="12:55" x14ac:dyDescent="0.35">
      <c r="L4725" s="533"/>
      <c r="M4725" s="533"/>
      <c r="BC4725" s="533"/>
    </row>
    <row r="4726" spans="12:55" x14ac:dyDescent="0.35">
      <c r="L4726" s="533"/>
      <c r="M4726" s="533"/>
      <c r="BC4726" s="533"/>
    </row>
    <row r="4727" spans="12:55" x14ac:dyDescent="0.35">
      <c r="L4727" s="533"/>
      <c r="M4727" s="533"/>
      <c r="BC4727" s="533"/>
    </row>
    <row r="4728" spans="12:55" x14ac:dyDescent="0.35">
      <c r="L4728" s="533"/>
      <c r="M4728" s="533"/>
      <c r="BC4728" s="533"/>
    </row>
    <row r="4729" spans="12:55" x14ac:dyDescent="0.35">
      <c r="L4729" s="533"/>
      <c r="M4729" s="533"/>
      <c r="BC4729" s="533"/>
    </row>
    <row r="4730" spans="12:55" x14ac:dyDescent="0.35">
      <c r="L4730" s="533"/>
      <c r="M4730" s="533"/>
      <c r="BC4730" s="533"/>
    </row>
    <row r="4731" spans="12:55" x14ac:dyDescent="0.35">
      <c r="L4731" s="533"/>
      <c r="M4731" s="533"/>
      <c r="BC4731" s="533"/>
    </row>
    <row r="4732" spans="12:55" x14ac:dyDescent="0.35">
      <c r="L4732" s="533"/>
      <c r="M4732" s="533"/>
      <c r="BC4732" s="533"/>
    </row>
    <row r="4733" spans="12:55" x14ac:dyDescent="0.35">
      <c r="L4733" s="533"/>
      <c r="M4733" s="533"/>
      <c r="BC4733" s="533"/>
    </row>
    <row r="4734" spans="12:55" x14ac:dyDescent="0.35">
      <c r="L4734" s="533"/>
      <c r="M4734" s="533"/>
      <c r="BC4734" s="533"/>
    </row>
    <row r="4735" spans="12:55" x14ac:dyDescent="0.35">
      <c r="L4735" s="533"/>
      <c r="M4735" s="533"/>
      <c r="BC4735" s="533"/>
    </row>
    <row r="4736" spans="12:55" x14ac:dyDescent="0.35">
      <c r="L4736" s="533"/>
      <c r="M4736" s="533"/>
      <c r="BC4736" s="533"/>
    </row>
    <row r="4737" spans="12:55" x14ac:dyDescent="0.35">
      <c r="L4737" s="533"/>
      <c r="M4737" s="533"/>
      <c r="BC4737" s="533"/>
    </row>
    <row r="4738" spans="12:55" x14ac:dyDescent="0.35">
      <c r="L4738" s="533"/>
      <c r="M4738" s="533"/>
      <c r="BC4738" s="533"/>
    </row>
    <row r="4739" spans="12:55" x14ac:dyDescent="0.35">
      <c r="L4739" s="533"/>
      <c r="M4739" s="533"/>
      <c r="BC4739" s="533"/>
    </row>
    <row r="4740" spans="12:55" x14ac:dyDescent="0.35">
      <c r="L4740" s="533"/>
      <c r="M4740" s="533"/>
      <c r="BC4740" s="533"/>
    </row>
    <row r="4741" spans="12:55" x14ac:dyDescent="0.35">
      <c r="L4741" s="533"/>
      <c r="M4741" s="533"/>
      <c r="BC4741" s="533"/>
    </row>
    <row r="4742" spans="12:55" x14ac:dyDescent="0.35">
      <c r="L4742" s="533"/>
      <c r="M4742" s="533"/>
      <c r="BC4742" s="533"/>
    </row>
    <row r="4743" spans="12:55" x14ac:dyDescent="0.35">
      <c r="L4743" s="533"/>
      <c r="M4743" s="533"/>
      <c r="BC4743" s="533"/>
    </row>
    <row r="4744" spans="12:55" x14ac:dyDescent="0.35">
      <c r="L4744" s="533"/>
      <c r="M4744" s="533"/>
      <c r="BC4744" s="533"/>
    </row>
    <row r="4745" spans="12:55" x14ac:dyDescent="0.35">
      <c r="L4745" s="533"/>
      <c r="M4745" s="533"/>
      <c r="BC4745" s="533"/>
    </row>
    <row r="4746" spans="12:55" x14ac:dyDescent="0.35">
      <c r="L4746" s="533"/>
      <c r="M4746" s="533"/>
      <c r="BC4746" s="533"/>
    </row>
    <row r="4747" spans="12:55" x14ac:dyDescent="0.35">
      <c r="L4747" s="533"/>
      <c r="M4747" s="533"/>
      <c r="BC4747" s="533"/>
    </row>
    <row r="4748" spans="12:55" x14ac:dyDescent="0.35">
      <c r="L4748" s="533"/>
      <c r="M4748" s="533"/>
      <c r="BC4748" s="533"/>
    </row>
    <row r="4749" spans="12:55" x14ac:dyDescent="0.35">
      <c r="L4749" s="533"/>
      <c r="M4749" s="533"/>
      <c r="BC4749" s="533"/>
    </row>
    <row r="4750" spans="12:55" x14ac:dyDescent="0.35">
      <c r="L4750" s="533"/>
      <c r="M4750" s="533"/>
      <c r="BC4750" s="533"/>
    </row>
    <row r="4751" spans="12:55" x14ac:dyDescent="0.35">
      <c r="L4751" s="533"/>
      <c r="M4751" s="533"/>
      <c r="BC4751" s="533"/>
    </row>
    <row r="4752" spans="12:55" x14ac:dyDescent="0.35">
      <c r="L4752" s="533"/>
      <c r="M4752" s="533"/>
      <c r="BC4752" s="533"/>
    </row>
    <row r="4753" spans="12:55" x14ac:dyDescent="0.35">
      <c r="L4753" s="533"/>
      <c r="M4753" s="533"/>
      <c r="BC4753" s="533"/>
    </row>
    <row r="4754" spans="12:55" x14ac:dyDescent="0.35">
      <c r="L4754" s="533"/>
      <c r="M4754" s="533"/>
      <c r="BC4754" s="533"/>
    </row>
    <row r="4755" spans="12:55" x14ac:dyDescent="0.35">
      <c r="L4755" s="533"/>
      <c r="M4755" s="533"/>
      <c r="BC4755" s="533"/>
    </row>
    <row r="4756" spans="12:55" x14ac:dyDescent="0.35">
      <c r="L4756" s="533"/>
      <c r="M4756" s="533"/>
      <c r="BC4756" s="533"/>
    </row>
    <row r="4757" spans="12:55" x14ac:dyDescent="0.35">
      <c r="L4757" s="533"/>
      <c r="M4757" s="533"/>
      <c r="BC4757" s="533"/>
    </row>
    <row r="4758" spans="12:55" x14ac:dyDescent="0.35">
      <c r="L4758" s="533"/>
      <c r="M4758" s="533"/>
      <c r="BC4758" s="533"/>
    </row>
    <row r="4759" spans="12:55" x14ac:dyDescent="0.35">
      <c r="L4759" s="533"/>
      <c r="M4759" s="533"/>
      <c r="BC4759" s="533"/>
    </row>
    <row r="4760" spans="12:55" x14ac:dyDescent="0.35">
      <c r="L4760" s="533"/>
      <c r="M4760" s="533"/>
      <c r="BC4760" s="533"/>
    </row>
    <row r="4761" spans="12:55" x14ac:dyDescent="0.35">
      <c r="L4761" s="533"/>
      <c r="M4761" s="533"/>
      <c r="BC4761" s="533"/>
    </row>
    <row r="4762" spans="12:55" x14ac:dyDescent="0.35">
      <c r="L4762" s="533"/>
      <c r="M4762" s="533"/>
      <c r="BC4762" s="533"/>
    </row>
    <row r="4763" spans="12:55" x14ac:dyDescent="0.35">
      <c r="L4763" s="533"/>
      <c r="M4763" s="533"/>
      <c r="BC4763" s="533"/>
    </row>
    <row r="4764" spans="12:55" x14ac:dyDescent="0.35">
      <c r="L4764" s="533"/>
      <c r="M4764" s="533"/>
      <c r="BC4764" s="533"/>
    </row>
    <row r="4765" spans="12:55" x14ac:dyDescent="0.35">
      <c r="L4765" s="533"/>
      <c r="M4765" s="533"/>
      <c r="BC4765" s="533"/>
    </row>
    <row r="4766" spans="12:55" x14ac:dyDescent="0.35">
      <c r="L4766" s="533"/>
      <c r="M4766" s="533"/>
      <c r="BC4766" s="533"/>
    </row>
    <row r="4767" spans="12:55" x14ac:dyDescent="0.35">
      <c r="L4767" s="533"/>
      <c r="M4767" s="533"/>
      <c r="BC4767" s="533"/>
    </row>
    <row r="4768" spans="12:55" x14ac:dyDescent="0.35">
      <c r="L4768" s="533"/>
      <c r="M4768" s="533"/>
      <c r="BC4768" s="533"/>
    </row>
    <row r="4769" spans="12:55" x14ac:dyDescent="0.35">
      <c r="L4769" s="533"/>
      <c r="M4769" s="533"/>
      <c r="BC4769" s="533"/>
    </row>
    <row r="4770" spans="12:55" x14ac:dyDescent="0.35">
      <c r="L4770" s="533"/>
      <c r="M4770" s="533"/>
      <c r="BC4770" s="533"/>
    </row>
    <row r="4771" spans="12:55" x14ac:dyDescent="0.35">
      <c r="L4771" s="533"/>
      <c r="M4771" s="533"/>
      <c r="BC4771" s="533"/>
    </row>
    <row r="4772" spans="12:55" x14ac:dyDescent="0.35">
      <c r="L4772" s="533"/>
      <c r="M4772" s="533"/>
      <c r="BC4772" s="533"/>
    </row>
    <row r="4773" spans="12:55" x14ac:dyDescent="0.35">
      <c r="L4773" s="533"/>
      <c r="M4773" s="533"/>
      <c r="BC4773" s="533"/>
    </row>
    <row r="4774" spans="12:55" x14ac:dyDescent="0.35">
      <c r="L4774" s="533"/>
      <c r="M4774" s="533"/>
      <c r="BC4774" s="533"/>
    </row>
    <row r="4775" spans="12:55" x14ac:dyDescent="0.35">
      <c r="L4775" s="533"/>
      <c r="M4775" s="533"/>
      <c r="BC4775" s="533"/>
    </row>
    <row r="4776" spans="12:55" x14ac:dyDescent="0.35">
      <c r="L4776" s="533"/>
      <c r="M4776" s="533"/>
      <c r="BC4776" s="533"/>
    </row>
    <row r="4777" spans="12:55" x14ac:dyDescent="0.35">
      <c r="L4777" s="533"/>
      <c r="M4777" s="533"/>
      <c r="BC4777" s="533"/>
    </row>
    <row r="4778" spans="12:55" x14ac:dyDescent="0.35">
      <c r="L4778" s="533"/>
      <c r="M4778" s="533"/>
      <c r="BC4778" s="533"/>
    </row>
    <row r="4779" spans="12:55" x14ac:dyDescent="0.35">
      <c r="L4779" s="533"/>
      <c r="M4779" s="533"/>
      <c r="BC4779" s="533"/>
    </row>
    <row r="4780" spans="12:55" x14ac:dyDescent="0.35">
      <c r="L4780" s="533"/>
      <c r="M4780" s="533"/>
      <c r="BC4780" s="533"/>
    </row>
    <row r="4781" spans="12:55" x14ac:dyDescent="0.35">
      <c r="L4781" s="533"/>
      <c r="M4781" s="533"/>
      <c r="BC4781" s="533"/>
    </row>
    <row r="4782" spans="12:55" x14ac:dyDescent="0.35">
      <c r="L4782" s="533"/>
      <c r="M4782" s="533"/>
      <c r="BC4782" s="533"/>
    </row>
    <row r="4783" spans="12:55" x14ac:dyDescent="0.35">
      <c r="L4783" s="533"/>
      <c r="M4783" s="533"/>
      <c r="BC4783" s="533"/>
    </row>
    <row r="4784" spans="12:55" x14ac:dyDescent="0.35">
      <c r="L4784" s="533"/>
      <c r="M4784" s="533"/>
      <c r="BC4784" s="533"/>
    </row>
    <row r="4785" spans="12:55" x14ac:dyDescent="0.35">
      <c r="L4785" s="533"/>
      <c r="M4785" s="533"/>
      <c r="BC4785" s="533"/>
    </row>
    <row r="4786" spans="12:55" x14ac:dyDescent="0.35">
      <c r="L4786" s="533"/>
      <c r="M4786" s="533"/>
      <c r="BC4786" s="533"/>
    </row>
    <row r="4787" spans="12:55" x14ac:dyDescent="0.35">
      <c r="L4787" s="533"/>
      <c r="M4787" s="533"/>
      <c r="BC4787" s="533"/>
    </row>
    <row r="4788" spans="12:55" x14ac:dyDescent="0.35">
      <c r="L4788" s="533"/>
      <c r="M4788" s="533"/>
      <c r="BC4788" s="533"/>
    </row>
    <row r="4789" spans="12:55" x14ac:dyDescent="0.35">
      <c r="L4789" s="533"/>
      <c r="M4789" s="533"/>
      <c r="BC4789" s="533"/>
    </row>
    <row r="4790" spans="12:55" x14ac:dyDescent="0.35">
      <c r="L4790" s="533"/>
      <c r="M4790" s="533"/>
      <c r="BC4790" s="533"/>
    </row>
    <row r="4791" spans="12:55" x14ac:dyDescent="0.35">
      <c r="L4791" s="533"/>
      <c r="M4791" s="533"/>
      <c r="BC4791" s="533"/>
    </row>
    <row r="4792" spans="12:55" x14ac:dyDescent="0.35">
      <c r="L4792" s="533"/>
      <c r="M4792" s="533"/>
      <c r="BC4792" s="533"/>
    </row>
    <row r="4793" spans="12:55" x14ac:dyDescent="0.35">
      <c r="L4793" s="533"/>
      <c r="M4793" s="533"/>
      <c r="BC4793" s="533"/>
    </row>
    <row r="4794" spans="12:55" x14ac:dyDescent="0.35">
      <c r="L4794" s="533"/>
      <c r="M4794" s="533"/>
      <c r="BC4794" s="533"/>
    </row>
    <row r="4795" spans="12:55" x14ac:dyDescent="0.35">
      <c r="L4795" s="533"/>
      <c r="M4795" s="533"/>
      <c r="BC4795" s="533"/>
    </row>
    <row r="4796" spans="12:55" x14ac:dyDescent="0.35">
      <c r="L4796" s="533"/>
      <c r="M4796" s="533"/>
      <c r="BC4796" s="533"/>
    </row>
    <row r="4797" spans="12:55" x14ac:dyDescent="0.35">
      <c r="L4797" s="533"/>
      <c r="M4797" s="533"/>
      <c r="BC4797" s="533"/>
    </row>
    <row r="4798" spans="12:55" x14ac:dyDescent="0.35">
      <c r="L4798" s="533"/>
      <c r="M4798" s="533"/>
      <c r="BC4798" s="533"/>
    </row>
    <row r="4799" spans="12:55" x14ac:dyDescent="0.35">
      <c r="L4799" s="533"/>
      <c r="M4799" s="533"/>
      <c r="BC4799" s="533"/>
    </row>
    <row r="4800" spans="12:55" x14ac:dyDescent="0.35">
      <c r="L4800" s="533"/>
      <c r="M4800" s="533"/>
      <c r="BC4800" s="533"/>
    </row>
    <row r="4801" spans="12:55" x14ac:dyDescent="0.35">
      <c r="L4801" s="533"/>
      <c r="M4801" s="533"/>
      <c r="BC4801" s="533"/>
    </row>
    <row r="4802" spans="12:55" x14ac:dyDescent="0.35">
      <c r="L4802" s="533"/>
      <c r="M4802" s="533"/>
      <c r="BC4802" s="533"/>
    </row>
    <row r="4803" spans="12:55" x14ac:dyDescent="0.35">
      <c r="L4803" s="533"/>
      <c r="M4803" s="533"/>
      <c r="BC4803" s="533"/>
    </row>
    <row r="4804" spans="12:55" x14ac:dyDescent="0.35">
      <c r="L4804" s="533"/>
      <c r="M4804" s="533"/>
      <c r="BC4804" s="533"/>
    </row>
    <row r="4805" spans="12:55" x14ac:dyDescent="0.35">
      <c r="L4805" s="533"/>
      <c r="M4805" s="533"/>
      <c r="BC4805" s="533"/>
    </row>
    <row r="4806" spans="12:55" x14ac:dyDescent="0.35">
      <c r="L4806" s="533"/>
      <c r="M4806" s="533"/>
      <c r="BC4806" s="533"/>
    </row>
    <row r="4807" spans="12:55" x14ac:dyDescent="0.35">
      <c r="L4807" s="533"/>
      <c r="M4807" s="533"/>
      <c r="BC4807" s="533"/>
    </row>
    <row r="4808" spans="12:55" x14ac:dyDescent="0.35">
      <c r="L4808" s="533"/>
      <c r="M4808" s="533"/>
      <c r="BC4808" s="533"/>
    </row>
    <row r="4809" spans="12:55" x14ac:dyDescent="0.35">
      <c r="L4809" s="533"/>
      <c r="M4809" s="533"/>
      <c r="BC4809" s="533"/>
    </row>
    <row r="4810" spans="12:55" x14ac:dyDescent="0.35">
      <c r="L4810" s="533"/>
      <c r="M4810" s="533"/>
      <c r="BC4810" s="533"/>
    </row>
    <row r="4811" spans="12:55" x14ac:dyDescent="0.35">
      <c r="L4811" s="533"/>
      <c r="M4811" s="533"/>
      <c r="BC4811" s="533"/>
    </row>
    <row r="4812" spans="12:55" x14ac:dyDescent="0.35">
      <c r="L4812" s="533"/>
      <c r="M4812" s="533"/>
      <c r="BC4812" s="533"/>
    </row>
    <row r="4813" spans="12:55" x14ac:dyDescent="0.35">
      <c r="L4813" s="533"/>
      <c r="M4813" s="533"/>
      <c r="BC4813" s="533"/>
    </row>
    <row r="4814" spans="12:55" x14ac:dyDescent="0.35">
      <c r="L4814" s="533"/>
      <c r="M4814" s="533"/>
      <c r="BC4814" s="533"/>
    </row>
    <row r="4815" spans="12:55" x14ac:dyDescent="0.35">
      <c r="L4815" s="533"/>
      <c r="M4815" s="533"/>
      <c r="BC4815" s="533"/>
    </row>
    <row r="4816" spans="12:55" x14ac:dyDescent="0.35">
      <c r="L4816" s="533"/>
      <c r="M4816" s="533"/>
      <c r="BC4816" s="533"/>
    </row>
    <row r="4817" spans="12:55" x14ac:dyDescent="0.35">
      <c r="L4817" s="533"/>
      <c r="M4817" s="533"/>
      <c r="BC4817" s="533"/>
    </row>
    <row r="4818" spans="12:55" x14ac:dyDescent="0.35">
      <c r="L4818" s="533"/>
      <c r="M4818" s="533"/>
      <c r="BC4818" s="533"/>
    </row>
    <row r="4819" spans="12:55" x14ac:dyDescent="0.35">
      <c r="L4819" s="533"/>
      <c r="M4819" s="533"/>
      <c r="BC4819" s="533"/>
    </row>
    <row r="4820" spans="12:55" x14ac:dyDescent="0.35">
      <c r="L4820" s="533"/>
      <c r="M4820" s="533"/>
      <c r="BC4820" s="533"/>
    </row>
    <row r="4821" spans="12:55" x14ac:dyDescent="0.35">
      <c r="L4821" s="533"/>
      <c r="M4821" s="533"/>
      <c r="BC4821" s="533"/>
    </row>
    <row r="4822" spans="12:55" x14ac:dyDescent="0.35">
      <c r="L4822" s="533"/>
      <c r="M4822" s="533"/>
      <c r="BC4822" s="533"/>
    </row>
    <row r="4823" spans="12:55" x14ac:dyDescent="0.35">
      <c r="L4823" s="533"/>
      <c r="M4823" s="533"/>
      <c r="BC4823" s="533"/>
    </row>
    <row r="4824" spans="12:55" x14ac:dyDescent="0.35">
      <c r="L4824" s="533"/>
      <c r="M4824" s="533"/>
      <c r="BC4824" s="533"/>
    </row>
    <row r="4825" spans="12:55" x14ac:dyDescent="0.35">
      <c r="L4825" s="533"/>
      <c r="M4825" s="533"/>
      <c r="BC4825" s="533"/>
    </row>
    <row r="4826" spans="12:55" x14ac:dyDescent="0.35">
      <c r="L4826" s="533"/>
      <c r="M4826" s="533"/>
      <c r="BC4826" s="533"/>
    </row>
    <row r="4827" spans="12:55" x14ac:dyDescent="0.35">
      <c r="L4827" s="533"/>
      <c r="M4827" s="533"/>
      <c r="BC4827" s="533"/>
    </row>
    <row r="4828" spans="12:55" x14ac:dyDescent="0.35">
      <c r="L4828" s="533"/>
      <c r="M4828" s="533"/>
      <c r="BC4828" s="533"/>
    </row>
    <row r="4829" spans="12:55" x14ac:dyDescent="0.35">
      <c r="L4829" s="533"/>
      <c r="M4829" s="533"/>
      <c r="BC4829" s="533"/>
    </row>
    <row r="4830" spans="12:55" x14ac:dyDescent="0.35">
      <c r="L4830" s="533"/>
      <c r="M4830" s="533"/>
      <c r="BC4830" s="533"/>
    </row>
    <row r="4831" spans="12:55" x14ac:dyDescent="0.35">
      <c r="L4831" s="533"/>
      <c r="M4831" s="533"/>
      <c r="BC4831" s="533"/>
    </row>
    <row r="4832" spans="12:55" x14ac:dyDescent="0.35">
      <c r="L4832" s="533"/>
      <c r="M4832" s="533"/>
      <c r="BC4832" s="533"/>
    </row>
    <row r="4833" spans="12:55" x14ac:dyDescent="0.35">
      <c r="L4833" s="533"/>
      <c r="M4833" s="533"/>
      <c r="BC4833" s="533"/>
    </row>
    <row r="4834" spans="12:55" x14ac:dyDescent="0.35">
      <c r="L4834" s="533"/>
      <c r="M4834" s="533"/>
      <c r="BC4834" s="533"/>
    </row>
    <row r="4835" spans="12:55" x14ac:dyDescent="0.35">
      <c r="L4835" s="533"/>
      <c r="M4835" s="533"/>
      <c r="BC4835" s="533"/>
    </row>
    <row r="4836" spans="12:55" x14ac:dyDescent="0.35">
      <c r="L4836" s="533"/>
      <c r="M4836" s="533"/>
      <c r="BC4836" s="533"/>
    </row>
    <row r="4837" spans="12:55" x14ac:dyDescent="0.35">
      <c r="L4837" s="533"/>
      <c r="M4837" s="533"/>
      <c r="BC4837" s="533"/>
    </row>
    <row r="4838" spans="12:55" x14ac:dyDescent="0.35">
      <c r="L4838" s="533"/>
      <c r="M4838" s="533"/>
      <c r="BC4838" s="533"/>
    </row>
    <row r="4839" spans="12:55" x14ac:dyDescent="0.35">
      <c r="L4839" s="533"/>
      <c r="M4839" s="533"/>
      <c r="BC4839" s="533"/>
    </row>
    <row r="4840" spans="12:55" x14ac:dyDescent="0.35">
      <c r="L4840" s="533"/>
      <c r="M4840" s="533"/>
      <c r="BC4840" s="533"/>
    </row>
    <row r="4841" spans="12:55" x14ac:dyDescent="0.35">
      <c r="L4841" s="533"/>
      <c r="M4841" s="533"/>
      <c r="BC4841" s="533"/>
    </row>
    <row r="4842" spans="12:55" x14ac:dyDescent="0.35">
      <c r="L4842" s="533"/>
      <c r="M4842" s="533"/>
      <c r="BC4842" s="533"/>
    </row>
    <row r="4843" spans="12:55" x14ac:dyDescent="0.35">
      <c r="L4843" s="533"/>
      <c r="M4843" s="533"/>
      <c r="BC4843" s="533"/>
    </row>
    <row r="4844" spans="12:55" x14ac:dyDescent="0.35">
      <c r="L4844" s="533"/>
      <c r="M4844" s="533"/>
      <c r="BC4844" s="533"/>
    </row>
    <row r="4845" spans="12:55" x14ac:dyDescent="0.35">
      <c r="L4845" s="533"/>
      <c r="M4845" s="533"/>
      <c r="BC4845" s="533"/>
    </row>
    <row r="4846" spans="12:55" x14ac:dyDescent="0.35">
      <c r="L4846" s="533"/>
      <c r="M4846" s="533"/>
      <c r="BC4846" s="533"/>
    </row>
    <row r="4847" spans="12:55" x14ac:dyDescent="0.35">
      <c r="L4847" s="533"/>
      <c r="M4847" s="533"/>
      <c r="BC4847" s="533"/>
    </row>
    <row r="4848" spans="12:55" x14ac:dyDescent="0.35">
      <c r="L4848" s="533"/>
      <c r="M4848" s="533"/>
      <c r="BC4848" s="533"/>
    </row>
    <row r="4849" spans="12:55" x14ac:dyDescent="0.35">
      <c r="L4849" s="533"/>
      <c r="M4849" s="533"/>
      <c r="BC4849" s="533"/>
    </row>
    <row r="4850" spans="12:55" x14ac:dyDescent="0.35">
      <c r="L4850" s="533"/>
      <c r="M4850" s="533"/>
      <c r="BC4850" s="533"/>
    </row>
    <row r="4851" spans="12:55" x14ac:dyDescent="0.35">
      <c r="L4851" s="533"/>
      <c r="M4851" s="533"/>
      <c r="BC4851" s="533"/>
    </row>
    <row r="4852" spans="12:55" x14ac:dyDescent="0.35">
      <c r="L4852" s="533"/>
      <c r="M4852" s="533"/>
      <c r="BC4852" s="533"/>
    </row>
    <row r="4853" spans="12:55" x14ac:dyDescent="0.35">
      <c r="L4853" s="533"/>
      <c r="M4853" s="533"/>
      <c r="BC4853" s="533"/>
    </row>
    <row r="4854" spans="12:55" x14ac:dyDescent="0.35">
      <c r="L4854" s="533"/>
      <c r="M4854" s="533"/>
      <c r="BC4854" s="533"/>
    </row>
    <row r="4855" spans="12:55" x14ac:dyDescent="0.35">
      <c r="L4855" s="533"/>
      <c r="M4855" s="533"/>
      <c r="BC4855" s="533"/>
    </row>
    <row r="4856" spans="12:55" x14ac:dyDescent="0.35">
      <c r="L4856" s="533"/>
      <c r="M4856" s="533"/>
      <c r="BC4856" s="533"/>
    </row>
    <row r="4857" spans="12:55" x14ac:dyDescent="0.35">
      <c r="L4857" s="533"/>
      <c r="M4857" s="533"/>
      <c r="BC4857" s="533"/>
    </row>
    <row r="4858" spans="12:55" x14ac:dyDescent="0.35">
      <c r="L4858" s="533"/>
      <c r="M4858" s="533"/>
      <c r="BC4858" s="533"/>
    </row>
    <row r="4859" spans="12:55" x14ac:dyDescent="0.35">
      <c r="L4859" s="533"/>
      <c r="M4859" s="533"/>
      <c r="BC4859" s="533"/>
    </row>
    <row r="4860" spans="12:55" x14ac:dyDescent="0.35">
      <c r="L4860" s="533"/>
      <c r="M4860" s="533"/>
      <c r="BC4860" s="533"/>
    </row>
    <row r="4861" spans="12:55" x14ac:dyDescent="0.35">
      <c r="L4861" s="533"/>
      <c r="M4861" s="533"/>
      <c r="BC4861" s="533"/>
    </row>
    <row r="4862" spans="12:55" x14ac:dyDescent="0.35">
      <c r="L4862" s="533"/>
      <c r="M4862" s="533"/>
      <c r="BC4862" s="533"/>
    </row>
    <row r="4863" spans="12:55" x14ac:dyDescent="0.35">
      <c r="L4863" s="533"/>
      <c r="M4863" s="533"/>
      <c r="BC4863" s="533"/>
    </row>
    <row r="4864" spans="12:55" x14ac:dyDescent="0.35">
      <c r="L4864" s="533"/>
      <c r="M4864" s="533"/>
      <c r="BC4864" s="533"/>
    </row>
    <row r="4865" spans="12:55" x14ac:dyDescent="0.35">
      <c r="L4865" s="533"/>
      <c r="M4865" s="533"/>
      <c r="BC4865" s="533"/>
    </row>
    <row r="4866" spans="12:55" x14ac:dyDescent="0.35">
      <c r="L4866" s="533"/>
      <c r="M4866" s="533"/>
      <c r="BC4866" s="533"/>
    </row>
    <row r="4867" spans="12:55" x14ac:dyDescent="0.35">
      <c r="L4867" s="533"/>
      <c r="M4867" s="533"/>
      <c r="BC4867" s="533"/>
    </row>
    <row r="4868" spans="12:55" x14ac:dyDescent="0.35">
      <c r="L4868" s="533"/>
      <c r="M4868" s="533"/>
      <c r="BC4868" s="533"/>
    </row>
    <row r="4869" spans="12:55" x14ac:dyDescent="0.35">
      <c r="L4869" s="533"/>
      <c r="M4869" s="533"/>
      <c r="BC4869" s="533"/>
    </row>
    <row r="4870" spans="12:55" x14ac:dyDescent="0.35">
      <c r="L4870" s="533"/>
      <c r="M4870" s="533"/>
      <c r="BC4870" s="533"/>
    </row>
    <row r="4871" spans="12:55" x14ac:dyDescent="0.35">
      <c r="L4871" s="533"/>
      <c r="M4871" s="533"/>
      <c r="BC4871" s="533"/>
    </row>
    <row r="4872" spans="12:55" x14ac:dyDescent="0.35">
      <c r="L4872" s="533"/>
      <c r="M4872" s="533"/>
      <c r="BC4872" s="533"/>
    </row>
    <row r="4873" spans="12:55" x14ac:dyDescent="0.35">
      <c r="L4873" s="533"/>
      <c r="M4873" s="533"/>
      <c r="BC4873" s="533"/>
    </row>
    <row r="4874" spans="12:55" x14ac:dyDescent="0.35">
      <c r="L4874" s="533"/>
      <c r="M4874" s="533"/>
      <c r="BC4874" s="533"/>
    </row>
    <row r="4875" spans="12:55" x14ac:dyDescent="0.35">
      <c r="L4875" s="533"/>
      <c r="M4875" s="533"/>
      <c r="BC4875" s="533"/>
    </row>
    <row r="4876" spans="12:55" x14ac:dyDescent="0.35">
      <c r="L4876" s="533"/>
      <c r="M4876" s="533"/>
      <c r="BC4876" s="533"/>
    </row>
    <row r="4877" spans="12:55" x14ac:dyDescent="0.35">
      <c r="L4877" s="533"/>
      <c r="M4877" s="533"/>
      <c r="BC4877" s="533"/>
    </row>
    <row r="4878" spans="12:55" x14ac:dyDescent="0.35">
      <c r="L4878" s="533"/>
      <c r="M4878" s="533"/>
      <c r="BC4878" s="533"/>
    </row>
    <row r="4879" spans="12:55" x14ac:dyDescent="0.35">
      <c r="L4879" s="533"/>
      <c r="M4879" s="533"/>
      <c r="BC4879" s="533"/>
    </row>
    <row r="4880" spans="12:55" x14ac:dyDescent="0.35">
      <c r="L4880" s="533"/>
      <c r="M4880" s="533"/>
      <c r="BC4880" s="533"/>
    </row>
    <row r="4881" spans="12:55" x14ac:dyDescent="0.35">
      <c r="L4881" s="533"/>
      <c r="M4881" s="533"/>
      <c r="BC4881" s="533"/>
    </row>
    <row r="4882" spans="12:55" x14ac:dyDescent="0.35">
      <c r="L4882" s="533"/>
      <c r="M4882" s="533"/>
      <c r="BC4882" s="533"/>
    </row>
    <row r="4883" spans="12:55" x14ac:dyDescent="0.35">
      <c r="L4883" s="533"/>
      <c r="M4883" s="533"/>
      <c r="BC4883" s="533"/>
    </row>
    <row r="4884" spans="12:55" x14ac:dyDescent="0.35">
      <c r="L4884" s="533"/>
      <c r="M4884" s="533"/>
      <c r="BC4884" s="533"/>
    </row>
    <row r="4885" spans="12:55" x14ac:dyDescent="0.35">
      <c r="L4885" s="533"/>
      <c r="M4885" s="533"/>
      <c r="BC4885" s="533"/>
    </row>
    <row r="4886" spans="12:55" x14ac:dyDescent="0.35">
      <c r="L4886" s="533"/>
      <c r="M4886" s="533"/>
      <c r="BC4886" s="533"/>
    </row>
    <row r="4887" spans="12:55" x14ac:dyDescent="0.35">
      <c r="L4887" s="533"/>
      <c r="M4887" s="533"/>
      <c r="BC4887" s="533"/>
    </row>
    <row r="4888" spans="12:55" x14ac:dyDescent="0.35">
      <c r="L4888" s="533"/>
      <c r="M4888" s="533"/>
      <c r="BC4888" s="533"/>
    </row>
    <row r="4889" spans="12:55" x14ac:dyDescent="0.35">
      <c r="L4889" s="533"/>
      <c r="M4889" s="533"/>
      <c r="BC4889" s="533"/>
    </row>
    <row r="4890" spans="12:55" x14ac:dyDescent="0.35">
      <c r="L4890" s="533"/>
      <c r="M4890" s="533"/>
      <c r="BC4890" s="533"/>
    </row>
    <row r="4891" spans="12:55" x14ac:dyDescent="0.35">
      <c r="L4891" s="533"/>
      <c r="M4891" s="533"/>
      <c r="BC4891" s="533"/>
    </row>
    <row r="4892" spans="12:55" x14ac:dyDescent="0.35">
      <c r="L4892" s="533"/>
      <c r="M4892" s="533"/>
      <c r="BC4892" s="533"/>
    </row>
    <row r="4893" spans="12:55" x14ac:dyDescent="0.35">
      <c r="L4893" s="533"/>
      <c r="M4893" s="533"/>
      <c r="BC4893" s="533"/>
    </row>
    <row r="4894" spans="12:55" x14ac:dyDescent="0.35">
      <c r="L4894" s="533"/>
      <c r="M4894" s="533"/>
      <c r="BC4894" s="533"/>
    </row>
    <row r="4895" spans="12:55" x14ac:dyDescent="0.35">
      <c r="L4895" s="533"/>
      <c r="M4895" s="533"/>
      <c r="BC4895" s="533"/>
    </row>
    <row r="4896" spans="12:55" x14ac:dyDescent="0.35">
      <c r="L4896" s="533"/>
      <c r="M4896" s="533"/>
      <c r="BC4896" s="533"/>
    </row>
    <row r="4897" spans="12:55" x14ac:dyDescent="0.35">
      <c r="L4897" s="533"/>
      <c r="M4897" s="533"/>
      <c r="BC4897" s="533"/>
    </row>
    <row r="4898" spans="12:55" x14ac:dyDescent="0.35">
      <c r="L4898" s="533"/>
      <c r="M4898" s="533"/>
      <c r="BC4898" s="533"/>
    </row>
    <row r="4899" spans="12:55" x14ac:dyDescent="0.35">
      <c r="L4899" s="533"/>
      <c r="M4899" s="533"/>
      <c r="BC4899" s="533"/>
    </row>
    <row r="4900" spans="12:55" x14ac:dyDescent="0.35">
      <c r="L4900" s="533"/>
      <c r="M4900" s="533"/>
      <c r="BC4900" s="533"/>
    </row>
    <row r="4901" spans="12:55" x14ac:dyDescent="0.35">
      <c r="L4901" s="533"/>
      <c r="M4901" s="533"/>
      <c r="BC4901" s="533"/>
    </row>
    <row r="4902" spans="12:55" x14ac:dyDescent="0.35">
      <c r="L4902" s="533"/>
      <c r="M4902" s="533"/>
      <c r="BC4902" s="533"/>
    </row>
    <row r="4903" spans="12:55" x14ac:dyDescent="0.35">
      <c r="L4903" s="533"/>
      <c r="M4903" s="533"/>
      <c r="BC4903" s="533"/>
    </row>
    <row r="4904" spans="12:55" x14ac:dyDescent="0.35">
      <c r="L4904" s="533"/>
      <c r="M4904" s="533"/>
      <c r="BC4904" s="533"/>
    </row>
    <row r="4905" spans="12:55" x14ac:dyDescent="0.35">
      <c r="L4905" s="533"/>
      <c r="M4905" s="533"/>
      <c r="BC4905" s="533"/>
    </row>
    <row r="4906" spans="12:55" x14ac:dyDescent="0.35">
      <c r="L4906" s="533"/>
      <c r="M4906" s="533"/>
      <c r="BC4906" s="533"/>
    </row>
    <row r="4907" spans="12:55" x14ac:dyDescent="0.35">
      <c r="L4907" s="533"/>
      <c r="M4907" s="533"/>
      <c r="BC4907" s="533"/>
    </row>
    <row r="4908" spans="12:55" x14ac:dyDescent="0.35">
      <c r="L4908" s="533"/>
      <c r="M4908" s="533"/>
      <c r="BC4908" s="533"/>
    </row>
    <row r="4909" spans="12:55" x14ac:dyDescent="0.35">
      <c r="L4909" s="533"/>
      <c r="M4909" s="533"/>
      <c r="BC4909" s="533"/>
    </row>
    <row r="4910" spans="12:55" x14ac:dyDescent="0.35">
      <c r="L4910" s="533"/>
      <c r="M4910" s="533"/>
      <c r="BC4910" s="533"/>
    </row>
    <row r="4911" spans="12:55" x14ac:dyDescent="0.35">
      <c r="L4911" s="533"/>
      <c r="M4911" s="533"/>
      <c r="BC4911" s="533"/>
    </row>
    <row r="4912" spans="12:55" x14ac:dyDescent="0.35">
      <c r="L4912" s="533"/>
      <c r="M4912" s="533"/>
      <c r="BC4912" s="533"/>
    </row>
    <row r="4913" spans="12:55" x14ac:dyDescent="0.35">
      <c r="L4913" s="533"/>
      <c r="M4913" s="533"/>
      <c r="BC4913" s="533"/>
    </row>
    <row r="4914" spans="12:55" x14ac:dyDescent="0.35">
      <c r="L4914" s="533"/>
      <c r="M4914" s="533"/>
      <c r="BC4914" s="533"/>
    </row>
    <row r="4915" spans="12:55" x14ac:dyDescent="0.35">
      <c r="L4915" s="533"/>
      <c r="M4915" s="533"/>
      <c r="BC4915" s="533"/>
    </row>
    <row r="4916" spans="12:55" x14ac:dyDescent="0.35">
      <c r="L4916" s="533"/>
      <c r="M4916" s="533"/>
      <c r="BC4916" s="533"/>
    </row>
    <row r="4917" spans="12:55" x14ac:dyDescent="0.35">
      <c r="L4917" s="533"/>
      <c r="M4917" s="533"/>
      <c r="BC4917" s="533"/>
    </row>
    <row r="4918" spans="12:55" x14ac:dyDescent="0.35">
      <c r="L4918" s="533"/>
      <c r="M4918" s="533"/>
      <c r="BC4918" s="533"/>
    </row>
    <row r="4919" spans="12:55" x14ac:dyDescent="0.35">
      <c r="L4919" s="533"/>
      <c r="M4919" s="533"/>
      <c r="BC4919" s="533"/>
    </row>
    <row r="4920" spans="12:55" x14ac:dyDescent="0.35">
      <c r="L4920" s="533"/>
      <c r="M4920" s="533"/>
      <c r="BC4920" s="533"/>
    </row>
    <row r="4921" spans="12:55" x14ac:dyDescent="0.35">
      <c r="L4921" s="533"/>
      <c r="M4921" s="533"/>
      <c r="BC4921" s="533"/>
    </row>
    <row r="4922" spans="12:55" x14ac:dyDescent="0.35">
      <c r="L4922" s="533"/>
      <c r="M4922" s="533"/>
      <c r="BC4922" s="533"/>
    </row>
    <row r="4923" spans="12:55" x14ac:dyDescent="0.35">
      <c r="L4923" s="533"/>
      <c r="M4923" s="533"/>
      <c r="BC4923" s="533"/>
    </row>
    <row r="4924" spans="12:55" x14ac:dyDescent="0.35">
      <c r="L4924" s="533"/>
      <c r="M4924" s="533"/>
      <c r="BC4924" s="533"/>
    </row>
    <row r="4925" spans="12:55" x14ac:dyDescent="0.35">
      <c r="L4925" s="533"/>
      <c r="M4925" s="533"/>
      <c r="BC4925" s="533"/>
    </row>
    <row r="4926" spans="12:55" x14ac:dyDescent="0.35">
      <c r="L4926" s="533"/>
      <c r="M4926" s="533"/>
      <c r="BC4926" s="533"/>
    </row>
    <row r="4927" spans="12:55" x14ac:dyDescent="0.35">
      <c r="L4927" s="533"/>
      <c r="M4927" s="533"/>
      <c r="BC4927" s="533"/>
    </row>
    <row r="4928" spans="12:55" x14ac:dyDescent="0.35">
      <c r="L4928" s="533"/>
      <c r="M4928" s="533"/>
      <c r="BC4928" s="533"/>
    </row>
    <row r="4929" spans="12:55" x14ac:dyDescent="0.35">
      <c r="L4929" s="533"/>
      <c r="M4929" s="533"/>
      <c r="BC4929" s="533"/>
    </row>
    <row r="4930" spans="12:55" x14ac:dyDescent="0.35">
      <c r="L4930" s="533"/>
      <c r="M4930" s="533"/>
      <c r="BC4930" s="533"/>
    </row>
    <row r="4931" spans="12:55" x14ac:dyDescent="0.35">
      <c r="L4931" s="533"/>
      <c r="M4931" s="533"/>
      <c r="BC4931" s="533"/>
    </row>
    <row r="4932" spans="12:55" x14ac:dyDescent="0.35">
      <c r="L4932" s="533"/>
      <c r="M4932" s="533"/>
      <c r="BC4932" s="533"/>
    </row>
    <row r="4933" spans="12:55" x14ac:dyDescent="0.35">
      <c r="L4933" s="533"/>
      <c r="M4933" s="533"/>
      <c r="BC4933" s="533"/>
    </row>
    <row r="4934" spans="12:55" x14ac:dyDescent="0.35">
      <c r="L4934" s="533"/>
      <c r="M4934" s="533"/>
      <c r="BC4934" s="533"/>
    </row>
    <row r="4935" spans="12:55" x14ac:dyDescent="0.35">
      <c r="L4935" s="533"/>
      <c r="M4935" s="533"/>
      <c r="BC4935" s="533"/>
    </row>
    <row r="4936" spans="12:55" x14ac:dyDescent="0.35">
      <c r="L4936" s="533"/>
      <c r="M4936" s="533"/>
      <c r="BC4936" s="533"/>
    </row>
    <row r="4937" spans="12:55" x14ac:dyDescent="0.35">
      <c r="L4937" s="533"/>
      <c r="M4937" s="533"/>
      <c r="BC4937" s="533"/>
    </row>
    <row r="4938" spans="12:55" x14ac:dyDescent="0.35">
      <c r="L4938" s="533"/>
      <c r="M4938" s="533"/>
      <c r="BC4938" s="533"/>
    </row>
    <row r="4939" spans="12:55" x14ac:dyDescent="0.35">
      <c r="L4939" s="533"/>
      <c r="M4939" s="533"/>
      <c r="BC4939" s="533"/>
    </row>
    <row r="4940" spans="12:55" x14ac:dyDescent="0.35">
      <c r="L4940" s="533"/>
      <c r="M4940" s="533"/>
      <c r="BC4940" s="533"/>
    </row>
    <row r="4941" spans="12:55" x14ac:dyDescent="0.35">
      <c r="L4941" s="533"/>
      <c r="M4941" s="533"/>
      <c r="BC4941" s="533"/>
    </row>
    <row r="4942" spans="12:55" x14ac:dyDescent="0.35">
      <c r="L4942" s="533"/>
      <c r="M4942" s="533"/>
      <c r="BC4942" s="533"/>
    </row>
    <row r="4943" spans="12:55" x14ac:dyDescent="0.35">
      <c r="L4943" s="533"/>
      <c r="M4943" s="533"/>
      <c r="BC4943" s="533"/>
    </row>
    <row r="4944" spans="12:55" x14ac:dyDescent="0.35">
      <c r="L4944" s="533"/>
      <c r="M4944" s="533"/>
      <c r="BC4944" s="533"/>
    </row>
    <row r="4945" spans="12:55" x14ac:dyDescent="0.35">
      <c r="L4945" s="533"/>
      <c r="M4945" s="533"/>
      <c r="BC4945" s="533"/>
    </row>
    <row r="4946" spans="12:55" x14ac:dyDescent="0.35">
      <c r="L4946" s="533"/>
      <c r="M4946" s="533"/>
      <c r="BC4946" s="533"/>
    </row>
    <row r="4947" spans="12:55" x14ac:dyDescent="0.35">
      <c r="L4947" s="533"/>
      <c r="M4947" s="533"/>
      <c r="BC4947" s="533"/>
    </row>
    <row r="4948" spans="12:55" x14ac:dyDescent="0.35">
      <c r="L4948" s="533"/>
      <c r="M4948" s="533"/>
      <c r="BC4948" s="533"/>
    </row>
    <row r="4949" spans="12:55" x14ac:dyDescent="0.35">
      <c r="L4949" s="533"/>
      <c r="M4949" s="533"/>
      <c r="BC4949" s="533"/>
    </row>
    <row r="4950" spans="12:55" x14ac:dyDescent="0.35">
      <c r="L4950" s="533"/>
      <c r="M4950" s="533"/>
      <c r="BC4950" s="533"/>
    </row>
    <row r="4951" spans="12:55" x14ac:dyDescent="0.35">
      <c r="L4951" s="533"/>
      <c r="M4951" s="533"/>
      <c r="BC4951" s="533"/>
    </row>
    <row r="4952" spans="12:55" x14ac:dyDescent="0.35">
      <c r="L4952" s="533"/>
      <c r="M4952" s="533"/>
      <c r="BC4952" s="533"/>
    </row>
    <row r="4953" spans="12:55" x14ac:dyDescent="0.35">
      <c r="L4953" s="533"/>
      <c r="M4953" s="533"/>
      <c r="BC4953" s="533"/>
    </row>
    <row r="4954" spans="12:55" x14ac:dyDescent="0.35">
      <c r="L4954" s="533"/>
      <c r="M4954" s="533"/>
      <c r="BC4954" s="533"/>
    </row>
    <row r="4955" spans="12:55" x14ac:dyDescent="0.35">
      <c r="L4955" s="533"/>
      <c r="M4955" s="533"/>
      <c r="BC4955" s="533"/>
    </row>
    <row r="4956" spans="12:55" x14ac:dyDescent="0.35">
      <c r="L4956" s="533"/>
      <c r="M4956" s="533"/>
      <c r="BC4956" s="533"/>
    </row>
    <row r="4957" spans="12:55" x14ac:dyDescent="0.35">
      <c r="L4957" s="533"/>
      <c r="M4957" s="533"/>
      <c r="BC4957" s="533"/>
    </row>
    <row r="4958" spans="12:55" x14ac:dyDescent="0.35">
      <c r="L4958" s="533"/>
      <c r="M4958" s="533"/>
      <c r="BC4958" s="533"/>
    </row>
    <row r="4959" spans="12:55" x14ac:dyDescent="0.35">
      <c r="L4959" s="533"/>
      <c r="M4959" s="533"/>
      <c r="BC4959" s="533"/>
    </row>
    <row r="4960" spans="12:55" x14ac:dyDescent="0.35">
      <c r="L4960" s="533"/>
      <c r="M4960" s="533"/>
      <c r="BC4960" s="533"/>
    </row>
    <row r="4961" spans="12:55" x14ac:dyDescent="0.35">
      <c r="L4961" s="533"/>
      <c r="M4961" s="533"/>
      <c r="BC4961" s="533"/>
    </row>
    <row r="4962" spans="12:55" x14ac:dyDescent="0.35">
      <c r="L4962" s="533"/>
      <c r="M4962" s="533"/>
      <c r="BC4962" s="533"/>
    </row>
    <row r="4963" spans="12:55" x14ac:dyDescent="0.35">
      <c r="L4963" s="533"/>
      <c r="M4963" s="533"/>
      <c r="BC4963" s="533"/>
    </row>
    <row r="4964" spans="12:55" x14ac:dyDescent="0.35">
      <c r="L4964" s="533"/>
      <c r="M4964" s="533"/>
      <c r="BC4964" s="533"/>
    </row>
    <row r="4965" spans="12:55" x14ac:dyDescent="0.35">
      <c r="L4965" s="533"/>
      <c r="M4965" s="533"/>
      <c r="BC4965" s="533"/>
    </row>
    <row r="4966" spans="12:55" x14ac:dyDescent="0.35">
      <c r="L4966" s="533"/>
      <c r="M4966" s="533"/>
      <c r="BC4966" s="533"/>
    </row>
    <row r="4967" spans="12:55" x14ac:dyDescent="0.35">
      <c r="L4967" s="533"/>
      <c r="M4967" s="533"/>
      <c r="BC4967" s="533"/>
    </row>
    <row r="4968" spans="12:55" x14ac:dyDescent="0.35">
      <c r="L4968" s="533"/>
      <c r="M4968" s="533"/>
      <c r="BC4968" s="533"/>
    </row>
    <row r="4969" spans="12:55" x14ac:dyDescent="0.35">
      <c r="L4969" s="533"/>
      <c r="M4969" s="533"/>
      <c r="BC4969" s="533"/>
    </row>
    <row r="4970" spans="12:55" x14ac:dyDescent="0.35">
      <c r="L4970" s="533"/>
      <c r="M4970" s="533"/>
      <c r="BC4970" s="533"/>
    </row>
    <row r="4971" spans="12:55" x14ac:dyDescent="0.35">
      <c r="L4971" s="533"/>
      <c r="M4971" s="533"/>
      <c r="BC4971" s="533"/>
    </row>
    <row r="4972" spans="12:55" x14ac:dyDescent="0.35">
      <c r="L4972" s="533"/>
      <c r="M4972" s="533"/>
      <c r="BC4972" s="533"/>
    </row>
    <row r="4973" spans="12:55" x14ac:dyDescent="0.35">
      <c r="L4973" s="533"/>
      <c r="M4973" s="533"/>
      <c r="BC4973" s="533"/>
    </row>
    <row r="4974" spans="12:55" x14ac:dyDescent="0.35">
      <c r="L4974" s="533"/>
      <c r="M4974" s="533"/>
      <c r="BC4974" s="533"/>
    </row>
    <row r="4975" spans="12:55" x14ac:dyDescent="0.35">
      <c r="L4975" s="533"/>
      <c r="M4975" s="533"/>
      <c r="BC4975" s="533"/>
    </row>
    <row r="4976" spans="12:55" x14ac:dyDescent="0.35">
      <c r="L4976" s="533"/>
      <c r="M4976" s="533"/>
      <c r="BC4976" s="533"/>
    </row>
    <row r="4977" spans="12:55" x14ac:dyDescent="0.35">
      <c r="L4977" s="533"/>
      <c r="M4977" s="533"/>
      <c r="BC4977" s="533"/>
    </row>
    <row r="4978" spans="12:55" x14ac:dyDescent="0.35">
      <c r="L4978" s="533"/>
      <c r="M4978" s="533"/>
      <c r="BC4978" s="533"/>
    </row>
    <row r="4979" spans="12:55" x14ac:dyDescent="0.35">
      <c r="L4979" s="533"/>
      <c r="M4979" s="533"/>
      <c r="BC4979" s="533"/>
    </row>
    <row r="4980" spans="12:55" x14ac:dyDescent="0.35">
      <c r="L4980" s="533"/>
      <c r="M4980" s="533"/>
      <c r="BC4980" s="533"/>
    </row>
    <row r="4981" spans="12:55" x14ac:dyDescent="0.35">
      <c r="L4981" s="533"/>
      <c r="M4981" s="533"/>
      <c r="BC4981" s="533"/>
    </row>
    <row r="4982" spans="12:55" x14ac:dyDescent="0.35">
      <c r="L4982" s="533"/>
      <c r="M4982" s="533"/>
      <c r="BC4982" s="533"/>
    </row>
    <row r="4983" spans="12:55" x14ac:dyDescent="0.35">
      <c r="L4983" s="533"/>
      <c r="M4983" s="533"/>
      <c r="BC4983" s="533"/>
    </row>
    <row r="4984" spans="12:55" x14ac:dyDescent="0.35">
      <c r="L4984" s="533"/>
      <c r="M4984" s="533"/>
      <c r="BC4984" s="533"/>
    </row>
    <row r="4985" spans="12:55" x14ac:dyDescent="0.35">
      <c r="L4985" s="533"/>
      <c r="M4985" s="533"/>
      <c r="BC4985" s="533"/>
    </row>
    <row r="4986" spans="12:55" x14ac:dyDescent="0.35">
      <c r="L4986" s="533"/>
      <c r="M4986" s="533"/>
      <c r="BC4986" s="533"/>
    </row>
    <row r="4987" spans="12:55" x14ac:dyDescent="0.35">
      <c r="L4987" s="533"/>
      <c r="M4987" s="533"/>
      <c r="BC4987" s="533"/>
    </row>
    <row r="4988" spans="12:55" x14ac:dyDescent="0.35">
      <c r="L4988" s="533"/>
      <c r="M4988" s="533"/>
      <c r="BC4988" s="533"/>
    </row>
    <row r="4989" spans="12:55" x14ac:dyDescent="0.35">
      <c r="L4989" s="533"/>
      <c r="M4989" s="533"/>
      <c r="BC4989" s="533"/>
    </row>
    <row r="4990" spans="12:55" x14ac:dyDescent="0.35">
      <c r="L4990" s="533"/>
      <c r="M4990" s="533"/>
      <c r="BC4990" s="533"/>
    </row>
    <row r="4991" spans="12:55" x14ac:dyDescent="0.35">
      <c r="L4991" s="533"/>
      <c r="M4991" s="533"/>
      <c r="BC4991" s="533"/>
    </row>
    <row r="4992" spans="12:55" x14ac:dyDescent="0.35">
      <c r="L4992" s="533"/>
      <c r="M4992" s="533"/>
      <c r="BC4992" s="533"/>
    </row>
    <row r="4993" spans="12:55" x14ac:dyDescent="0.35">
      <c r="L4993" s="533"/>
      <c r="M4993" s="533"/>
      <c r="BC4993" s="533"/>
    </row>
    <row r="4994" spans="12:55" x14ac:dyDescent="0.35">
      <c r="L4994" s="533"/>
      <c r="M4994" s="533"/>
      <c r="BC4994" s="533"/>
    </row>
    <row r="4995" spans="12:55" x14ac:dyDescent="0.35">
      <c r="L4995" s="533"/>
      <c r="M4995" s="533"/>
      <c r="BC4995" s="533"/>
    </row>
    <row r="4996" spans="12:55" x14ac:dyDescent="0.35">
      <c r="L4996" s="533"/>
      <c r="M4996" s="533"/>
      <c r="BC4996" s="533"/>
    </row>
    <row r="4997" spans="12:55" x14ac:dyDescent="0.35">
      <c r="L4997" s="533"/>
      <c r="M4997" s="533"/>
      <c r="BC4997" s="533"/>
    </row>
    <row r="4998" spans="12:55" x14ac:dyDescent="0.35">
      <c r="L4998" s="533"/>
      <c r="M4998" s="533"/>
      <c r="BC4998" s="533"/>
    </row>
    <row r="4999" spans="12:55" x14ac:dyDescent="0.35">
      <c r="L4999" s="533"/>
      <c r="M4999" s="533"/>
      <c r="BC4999" s="533"/>
    </row>
    <row r="5000" spans="12:55" x14ac:dyDescent="0.35">
      <c r="L5000" s="533"/>
      <c r="M5000" s="533"/>
      <c r="BC5000" s="533"/>
    </row>
  </sheetData>
  <sheetProtection formatCells="0" formatColumns="0" formatRows="0" selectLockedCells="1" autoFilter="0"/>
  <autoFilter ref="A1:CA858" xr:uid="{00000000-0009-0000-0000-000004000000}"/>
  <dataConsolidate/>
  <phoneticPr fontId="20" type="noConversion"/>
  <conditionalFormatting sqref="K2 K4 K6 K8 K10">
    <cfRule type="duplicateValues" dxfId="6" priority="4"/>
  </conditionalFormatting>
  <conditionalFormatting sqref="K2 K4 K6 K8 K10">
    <cfRule type="duplicateValues" dxfId="5" priority="5"/>
  </conditionalFormatting>
  <conditionalFormatting sqref="K3 K5 K7 K9 K11:K392">
    <cfRule type="duplicateValues" dxfId="4" priority="47"/>
  </conditionalFormatting>
  <conditionalFormatting sqref="K2:K392">
    <cfRule type="duplicateValues" dxfId="3" priority="53" stopIfTrue="1"/>
    <cfRule type="duplicateValues" dxfId="2" priority="54" stopIfTrue="1"/>
  </conditionalFormatting>
  <dataValidations xWindow="778" yWindow="292" count="29">
    <dataValidation errorStyle="information" operator="greaterThan" allowBlank="1" showInputMessage="1" showErrorMessage="1" prompt="SOLO INGRESAR LETRAS Y NÚMEROS._x000a_DATO OPCIONAL/ OBLIGATORIO CUANDO TIPO DE ID ES 03_x000a_" sqref="B1" xr:uid="{00000000-0002-0000-0400-000000000000}"/>
    <dataValidation allowBlank="1" showInputMessage="1" showErrorMessage="1" prompt="Puede Escoger de la pestaña o digitar solo el código." sqref="C1 F1" xr:uid="{00000000-0002-0000-0400-000001000000}"/>
    <dataValidation allowBlank="1" showInputMessage="1" showErrorMessage="1" prompt="SOLO COPIAR LA FÓRMULA_x000a_SI ES PASAPORTE BORRAR LA FÓRMULA Y PONER 03" sqref="D1" xr:uid="{00000000-0002-0000-0400-000002000000}"/>
    <dataValidation allowBlank="1" showInputMessage="1" showErrorMessage="1" promptTitle="INGRESAR FECHAS VÁLIDAS" prompt="NO INGRESAR FECHAS INEXISTENTES:_x000a_31/06/2016_x000a_31/02/2016 ETC..." sqref="BC9 L2:M392" xr:uid="{00000000-0002-0000-0400-000003000000}"/>
    <dataValidation allowBlank="1" showErrorMessage="1" sqref="E5" xr:uid="{00000000-0002-0000-0400-000004000000}"/>
    <dataValidation type="decimal" operator="greaterThanOrEqual" allowBlank="1" showInputMessage="1" showErrorMessage="1" errorTitle="NÚMEROS" error="Solo se permiten NÚMEROS." sqref="Y2:Y5 AA2:AA4 Z2:Z3 Y7:Y392 AA6:AA392 AB2:AB392 Z5:Z392 AO2:AO392 X2:X392" xr:uid="{00000000-0002-0000-0400-000005000000}">
      <formula1>0</formula1>
    </dataValidation>
    <dataValidation type="decimal" operator="greaterThanOrEqual" allowBlank="1" showInputMessage="1" showErrorMessage="1" error="SOLO SE PERMITEN NÚMEROS" sqref="W2:W4 W6:W392" xr:uid="{00000000-0002-0000-0400-000006000000}">
      <formula1>0</formula1>
    </dataValidation>
    <dataValidation type="list" errorStyle="warning" allowBlank="1" showInputMessage="1" showErrorMessage="1" errorTitle="Revisar" error="Se permite: SI, NO" prompt="Es Obligatorio llenar este campo en ATS 03/2015 En adelante. _x000a_Para ATS del año 2014 y anteriores dejar vacío." sqref="H35:H392 H15:H17 H19:H20 H22:H25 H27:H28 H30:H33 H2:H13" xr:uid="{00000000-0002-0000-0400-000007000000}">
      <formula1>"SI,NO"</formula1>
    </dataValidation>
    <dataValidation allowBlank="1" showInputMessage="1" showErrorMessage="1" promptTitle="DATO" prompt="COPIAR LA FÓRMULA O DIGITAR EL % DE RET." sqref="BX3 BR3 AR2:AR392" xr:uid="{00000000-0002-0000-0400-000008000000}"/>
    <dataValidation allowBlank="1" showInputMessage="1" showErrorMessage="1" promptTitle="COPIE LAS FÓRMULAS" prompt="COPIE Y PEGUE EN LAS CELDAS QUE DESEE OTRO COD. DE RET, DE ESTA MISMA FILA LAS FÓRMULAS DE LAS CELDAS DE LA PRIMERA RETENCIÓN." sqref="BR2:BS2 BX2:BY2 BR4:BS392 BX4:BY392" xr:uid="{00000000-0002-0000-0400-000009000000}"/>
    <dataValidation type="textLength" operator="equal" allowBlank="1" showInputMessage="1" showErrorMessage="1" error="SOLO PUEDE INGRESAR NUMEROS ENTRE 001 Y 999" sqref="BK2:BL392 AY2:AZ392 I2:J392" xr:uid="{00000000-0002-0000-0400-00000A000000}">
      <formula1>3</formula1>
    </dataValidation>
    <dataValidation type="list" errorStyle="warning" allowBlank="1" errorTitle="Revisar" error="Se permite en esta celda: 01-Factura, 02, 03, etc. " prompt="Puede Escoger de la pestaña o digitar solo el código." sqref="F2:F392" xr:uid="{00000000-0002-0000-0400-00000B000000}">
      <formula1>TIPODECOMPROBANTECOMPRAS</formula1>
    </dataValidation>
    <dataValidation allowBlank="1" showErrorMessage="1" promptTitle="FÓRMULA" prompt="SOLO COPIAR LA FÓRMULA_x000a_SI ES PASAPORTE BORRAR LA FÓRMULA Y PONER 03" sqref="D2:D392" xr:uid="{00000000-0002-0000-0400-00000C000000}"/>
    <dataValidation allowBlank="1" showInputMessage="1" showErrorMessage="1" prompt="SOLO PARA ATS 03/2015 EN ADELANTE_x000a_Debe llenarse  solamente en el caso de que el campo cod Retención  sea igual a 338, 340, 341 y 342; 342A; 342B" sqref="AT2:AU392 BZ2:CA392 BH2:BI392 BT2:BU392" xr:uid="{00000000-0002-0000-0400-00000D000000}"/>
    <dataValidation allowBlank="1" showInputMessage="1" showErrorMessage="1" promptTitle="DATO" prompt="LLENAR SI PAGO ES A NO RESIDENTE (02) Y SI TIPO DE REGÍMEN FISCAL  ES (03). DE 2 A 500 CARACTERES SOLO LETRAS Y NÚMEROS" sqref="AG2:AG392" xr:uid="{00000000-0002-0000-0400-00000E000000}"/>
    <dataValidation type="list" allowBlank="1" showInputMessage="1" showErrorMessage="1" promptTitle="DATO" prompt="LLENAR SI PAGO ES A NO RESIDENTE (02) Y TIPO DE REGÍMEN FISCAL  ES 01" sqref="AE2:AE392" xr:uid="{00000000-0002-0000-0400-00000F000000}">
      <formula1>PAIS</formula1>
    </dataValidation>
    <dataValidation type="list" allowBlank="1" showInputMessage="1" showErrorMessage="1" promptTitle="DATO" prompt="LLENAR SI PAGO ES A NO RESIDENTE (02) Y SI TIPO DE REGÍMEN FISCAL  ES (02)" sqref="AF2:AF392" xr:uid="{00000000-0002-0000-0400-000010000000}">
      <formula1>PARAISOFISCALES</formula1>
    </dataValidation>
    <dataValidation allowBlank="1" showErrorMessage="1" promptTitle="DATO" prompt="SOLO INGRESAR LETRAS Y NÚMEROS._x000a_DATO OPCIONAL/ OBLIGATORIO CUANDO TIPO DE ID ES 03_x000a_" sqref="B2:B392" xr:uid="{00000000-0002-0000-0400-000011000000}"/>
    <dataValidation type="list" errorStyle="warning" allowBlank="1" showInputMessage="1" showErrorMessage="1" errorTitle="Revisar" error="Se permite: 01-PERSONA NATURAL, 01, 02 " prompt="Solo llenar si tipo de proveedor es 03-Pasaporte." sqref="G2:G392" xr:uid="{00000000-0002-0000-0400-000012000000}">
      <formula1>"01-PERSONA NATURAL,02-SOCIEDAD"</formula1>
    </dataValidation>
    <dataValidation type="list" allowBlank="1" showInputMessage="1" showErrorMessage="1" promptTitle="DATO" prompt="LLENAR SI PAGO ES A NO RESIDENTE (02)" sqref="AI2:AI392" xr:uid="{00000000-0002-0000-0400-000013000000}">
      <formula1>"SI,NO"</formula1>
    </dataValidation>
    <dataValidation type="list" errorStyle="warning" allowBlank="1" errorTitle="Revisar" error="Se permite:  01, 06- Inventario - Crédito Tributario para declaración de IVA, etc." prompt="Puede Escoger de la pestaña o digitar solo el código." sqref="C2:C392" xr:uid="{00000000-0002-0000-0400-000014000000}">
      <formula1>TIPODESUSTENTO</formula1>
    </dataValidation>
    <dataValidation type="list" operator="equal" allowBlank="1" showInputMessage="1" showErrorMessage="1" error="SOLO PUEDE SELECIONAR DE LA LISTA." sqref="BJ2:BJ392" xr:uid="{00000000-0002-0000-0400-000015000000}">
      <formula1>TIPODECOMPROBANTECOMPRAS</formula1>
    </dataValidation>
    <dataValidation type="list" errorStyle="warning" allowBlank="1" showInputMessage="1" showErrorMessage="1" promptTitle="DATO" prompt="LLENAR SI PAGO ES A NO RESIDENTE (02)" sqref="AH2:AH392" xr:uid="{00000000-0002-0000-0400-000016000000}">
      <formula1>PAISEP</formula1>
    </dataValidation>
    <dataValidation type="list" allowBlank="1" showInputMessage="1" showErrorMessage="1" prompt="Obligatorio solo para ATS de 2013 en adelante." sqref="AC2:AC392" xr:uid="{00000000-0002-0000-0400-000017000000}">
      <formula1>"01-PAGO A RESIDENTE,02-PAGO A NO RESIDENTE"</formula1>
    </dataValidation>
    <dataValidation allowBlank="1" showInputMessage="1" showErrorMessage="1" promptTitle="DATO" prompt="SI O NO, DEJAR VACÍO PARA ATS DESDE 06/2016" sqref="AK2:AK392" xr:uid="{00000000-0002-0000-0400-000018000000}"/>
    <dataValidation type="list" allowBlank="1" showInputMessage="1" showErrorMessage="1" sqref="AD2:AD392" xr:uid="{00000000-0002-0000-0400-000019000000}">
      <formula1>TIPOSREGI</formula1>
    </dataValidation>
    <dataValidation type="list" allowBlank="1" showInputMessage="1" showErrorMessage="1" promptTitle="DATO" prompt="LLENAR SI PAGO ES A NO RESIDENTE (02)_x000a_SI APLICA CONV DOBLE TRIBU  ES SI, DEJAR EN BLANCO" sqref="AJ2:AJ392" xr:uid="{00000000-0002-0000-0400-00001A000000}">
      <formula1>"SI,NO"</formula1>
    </dataValidation>
    <dataValidation allowBlank="1" showInputMessage="1" showErrorMessage="1" promptTitle="DATO" prompt="COPIAR LA FÓRMULA O DIGITAR LA BASE IMPONIBLE" sqref="AQ2:AQ392" xr:uid="{00000000-0002-0000-0400-00001B000000}"/>
    <dataValidation type="list" allowBlank="1" showInputMessage="1" showErrorMessage="1" sqref="AM2:AM392" xr:uid="{00000000-0002-0000-0400-00001C000000}">
      <formula1>"01-SIN UTILIZACION DEL SISTEMA FINANCIERO,15-COMPENSACIÓN DE DEUDAS ,16-TARJETA DE DÉBITO ,17-DINERO ELECTRÓNICO ,18-TARJETA PREPAGO ,19-TARJETA DE CRÉDITO ,20-OTROS CON UTILIZACION DEL SISTEMA FINANCIERO ,21-ENDOSO DE TÍTULOS"</formula1>
    </dataValidation>
  </dataValidations>
  <pageMargins left="0.28000000000000003" right="0.7" top="0.75" bottom="0.75" header="0.36" footer="0.3"/>
  <pageSetup paperSize="9" orientation="landscape" r:id="rId1"/>
  <cellWatches>
    <cellWatch r="A1"/>
    <cellWatch r="B1"/>
    <cellWatch r="C1"/>
    <cellWatch r="D1"/>
    <cellWatch r="F1"/>
    <cellWatch r="G1"/>
    <cellWatch r="H1"/>
    <cellWatch r="I1"/>
    <cellWatch r="J1"/>
    <cellWatch r="K1"/>
    <cellWatch r="L1"/>
    <cellWatch r="M1"/>
    <cellWatch r="N1"/>
    <cellWatch r="O1"/>
    <cellWatch r="P1"/>
    <cellWatch r="Q1"/>
    <cellWatch r="R1"/>
    <cellWatch r="S1"/>
    <cellWatch r="T1"/>
    <cellWatch r="U1"/>
    <cellWatch r="V1"/>
    <cellWatch r="W1"/>
    <cellWatch r="X1"/>
    <cellWatch r="Y1"/>
    <cellWatch r="AA1"/>
    <cellWatch r="AB1"/>
    <cellWatch r="AC1"/>
    <cellWatch r="AH1"/>
    <cellWatch r="AI1"/>
    <cellWatch r="AJ1"/>
    <cellWatch r="AK1"/>
    <cellWatch r="AL1"/>
    <cellWatch r="AM1"/>
    <cellWatch r="AN1"/>
    <cellWatch r="AO1"/>
  </cellWatche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F165E7"/>
  </sheetPr>
  <dimension ref="A1:R5000"/>
  <sheetViews>
    <sheetView workbookViewId="0">
      <pane ySplit="1" topLeftCell="A2" activePane="bottomLeft" state="frozen"/>
      <selection pane="bottomLeft" activeCell="A8" sqref="A8"/>
    </sheetView>
  </sheetViews>
  <sheetFormatPr baseColWidth="10" defaultColWidth="8.7265625" defaultRowHeight="14.5" x14ac:dyDescent="0.35"/>
  <cols>
    <col min="1" max="3" width="11.453125" customWidth="1"/>
    <col min="4" max="4" width="14" bestFit="1" customWidth="1"/>
    <col min="5" max="8" width="11.453125" customWidth="1"/>
    <col min="9" max="9" width="39" customWidth="1"/>
    <col min="10" max="256" width="11.453125" customWidth="1"/>
  </cols>
  <sheetData>
    <row r="1" spans="1:18" ht="56.25" customHeight="1" x14ac:dyDescent="0.35">
      <c r="A1" s="180" t="s">
        <v>960</v>
      </c>
      <c r="B1" s="84" t="s">
        <v>723</v>
      </c>
      <c r="C1" s="86" t="s">
        <v>724</v>
      </c>
      <c r="D1" s="85" t="s">
        <v>725</v>
      </c>
      <c r="E1" s="85" t="s">
        <v>726</v>
      </c>
      <c r="F1" s="85" t="s">
        <v>727</v>
      </c>
      <c r="G1" s="85" t="s">
        <v>728</v>
      </c>
      <c r="H1" s="87" t="s">
        <v>729</v>
      </c>
      <c r="I1" s="85" t="s">
        <v>730</v>
      </c>
      <c r="J1" s="88" t="s">
        <v>731</v>
      </c>
      <c r="K1" s="88" t="s">
        <v>920</v>
      </c>
      <c r="L1" s="504" t="s">
        <v>942</v>
      </c>
      <c r="M1" s="88" t="s">
        <v>732</v>
      </c>
      <c r="N1" s="88" t="s">
        <v>936</v>
      </c>
      <c r="O1" s="88" t="s">
        <v>733</v>
      </c>
      <c r="P1" s="89" t="s">
        <v>943</v>
      </c>
      <c r="Q1" s="504" t="s">
        <v>944</v>
      </c>
      <c r="R1" s="193" t="s">
        <v>958</v>
      </c>
    </row>
    <row r="2" spans="1:18" x14ac:dyDescent="0.35">
      <c r="A2" s="192" t="s">
        <v>186</v>
      </c>
      <c r="B2" s="153" t="s">
        <v>878</v>
      </c>
      <c r="C2" s="122" t="str">
        <f t="shared" ref="C2:C8" si="0">ValidentificacionesC(D2)</f>
        <v>01-RUC</v>
      </c>
      <c r="D2" s="155" t="s">
        <v>2772</v>
      </c>
      <c r="E2" s="156" t="s">
        <v>56</v>
      </c>
      <c r="F2" s="156" t="s">
        <v>2773</v>
      </c>
      <c r="G2" s="154" t="s">
        <v>2774</v>
      </c>
      <c r="H2" s="531">
        <v>43466</v>
      </c>
      <c r="I2" s="154" t="s">
        <v>2775</v>
      </c>
      <c r="J2" s="157">
        <v>0</v>
      </c>
      <c r="K2" s="157">
        <v>2.0499999999999998</v>
      </c>
      <c r="L2" s="157"/>
      <c r="M2" s="157"/>
      <c r="N2" s="157"/>
      <c r="O2" s="157"/>
      <c r="P2" s="165">
        <f>K2*0.12</f>
        <v>0.24599999999999997</v>
      </c>
      <c r="Q2" s="165">
        <f>L2*0.14</f>
        <v>0</v>
      </c>
      <c r="R2" s="157">
        <f>+J2+K2+L2+M2</f>
        <v>2.0499999999999998</v>
      </c>
    </row>
    <row r="3" spans="1:18" x14ac:dyDescent="0.35">
      <c r="A3" s="192" t="s">
        <v>186</v>
      </c>
      <c r="B3" s="153" t="s">
        <v>878</v>
      </c>
      <c r="C3" s="122" t="str">
        <f t="shared" si="0"/>
        <v>01-RUC</v>
      </c>
      <c r="D3" s="155" t="s">
        <v>2776</v>
      </c>
      <c r="E3" s="156" t="s">
        <v>56</v>
      </c>
      <c r="F3" s="156" t="s">
        <v>2764</v>
      </c>
      <c r="G3" s="154" t="s">
        <v>2777</v>
      </c>
      <c r="H3" s="531">
        <v>43466</v>
      </c>
      <c r="I3" s="154" t="s">
        <v>2778</v>
      </c>
      <c r="J3" s="157">
        <v>0</v>
      </c>
      <c r="K3" s="157">
        <v>4.04</v>
      </c>
      <c r="L3" s="157"/>
      <c r="M3" s="157"/>
      <c r="N3" s="157"/>
      <c r="O3" s="157"/>
      <c r="P3" s="165">
        <f>K3*0.12</f>
        <v>0.48480000000000001</v>
      </c>
      <c r="Q3" s="165">
        <f>L3*0.14</f>
        <v>0</v>
      </c>
      <c r="R3" s="157">
        <f t="shared" ref="R3:R46" si="1">+J3+K3+L3+M3</f>
        <v>4.04</v>
      </c>
    </row>
    <row r="4" spans="1:18" x14ac:dyDescent="0.35">
      <c r="A4" s="192" t="s">
        <v>186</v>
      </c>
      <c r="B4" s="153" t="s">
        <v>878</v>
      </c>
      <c r="C4" s="122" t="str">
        <f t="shared" si="0"/>
        <v>01-RUC</v>
      </c>
      <c r="D4" s="155" t="s">
        <v>2779</v>
      </c>
      <c r="E4" s="156" t="s">
        <v>221</v>
      </c>
      <c r="F4" s="156" t="s">
        <v>2764</v>
      </c>
      <c r="G4" s="154" t="s">
        <v>2780</v>
      </c>
      <c r="H4" s="531">
        <v>43468</v>
      </c>
      <c r="I4" s="154" t="s">
        <v>2781</v>
      </c>
      <c r="J4" s="157">
        <v>0</v>
      </c>
      <c r="K4" s="157">
        <v>6.07</v>
      </c>
      <c r="L4" s="157"/>
      <c r="M4" s="157"/>
      <c r="N4" s="157"/>
      <c r="O4" s="157"/>
      <c r="P4" s="165">
        <f>K4*0.12</f>
        <v>0.72840000000000005</v>
      </c>
      <c r="Q4" s="165">
        <f>L4*0.14</f>
        <v>0</v>
      </c>
      <c r="R4" s="157">
        <f t="shared" si="1"/>
        <v>6.07</v>
      </c>
    </row>
    <row r="5" spans="1:18" x14ac:dyDescent="0.35">
      <c r="A5" s="192" t="s">
        <v>186</v>
      </c>
      <c r="B5" s="153" t="s">
        <v>878</v>
      </c>
      <c r="C5" s="122" t="str">
        <f t="shared" si="0"/>
        <v>01-RUC</v>
      </c>
      <c r="D5" s="155" t="s">
        <v>2776</v>
      </c>
      <c r="E5" s="156" t="s">
        <v>56</v>
      </c>
      <c r="F5" s="156" t="s">
        <v>56</v>
      </c>
      <c r="G5" s="154" t="s">
        <v>2782</v>
      </c>
      <c r="H5" s="531">
        <v>43468</v>
      </c>
      <c r="I5" s="154" t="s">
        <v>2783</v>
      </c>
      <c r="J5" s="157">
        <v>0</v>
      </c>
      <c r="K5" s="157">
        <v>6.06</v>
      </c>
      <c r="L5" s="157"/>
      <c r="M5" s="157"/>
      <c r="N5" s="157"/>
      <c r="O5" s="157"/>
      <c r="P5" s="165">
        <f>K5*0.12</f>
        <v>0.72719999999999996</v>
      </c>
      <c r="Q5" s="165">
        <f>L5*0.14</f>
        <v>0</v>
      </c>
      <c r="R5" s="157">
        <f t="shared" si="1"/>
        <v>6.06</v>
      </c>
    </row>
    <row r="6" spans="1:18" x14ac:dyDescent="0.35">
      <c r="A6" s="192" t="s">
        <v>186</v>
      </c>
      <c r="B6" s="153" t="s">
        <v>878</v>
      </c>
      <c r="C6" s="122" t="str">
        <f t="shared" si="0"/>
        <v>01-RUC</v>
      </c>
      <c r="D6" s="155" t="s">
        <v>2784</v>
      </c>
      <c r="E6" s="156" t="s">
        <v>56</v>
      </c>
      <c r="F6" s="156" t="s">
        <v>56</v>
      </c>
      <c r="G6" s="154" t="s">
        <v>626</v>
      </c>
      <c r="H6" s="531">
        <v>43469</v>
      </c>
      <c r="I6" s="154" t="s">
        <v>2785</v>
      </c>
      <c r="J6" s="157">
        <v>5.5</v>
      </c>
      <c r="K6" s="157">
        <v>0</v>
      </c>
      <c r="L6" s="157"/>
      <c r="M6" s="157"/>
      <c r="N6" s="157"/>
      <c r="O6" s="157"/>
      <c r="P6" s="165">
        <f>K6*0.12</f>
        <v>0</v>
      </c>
      <c r="Q6" s="165">
        <f>L6*0.14</f>
        <v>0</v>
      </c>
      <c r="R6" s="157">
        <f t="shared" si="1"/>
        <v>5.5</v>
      </c>
    </row>
    <row r="7" spans="1:18" x14ac:dyDescent="0.35">
      <c r="A7" s="192" t="s">
        <v>186</v>
      </c>
      <c r="B7" s="153" t="s">
        <v>878</v>
      </c>
      <c r="C7" s="122" t="str">
        <f t="shared" si="0"/>
        <v>01-RUC</v>
      </c>
      <c r="D7" s="155" t="s">
        <v>2786</v>
      </c>
      <c r="E7" s="156" t="s">
        <v>56</v>
      </c>
      <c r="F7" s="156" t="s">
        <v>56</v>
      </c>
      <c r="G7" s="154" t="s">
        <v>2787</v>
      </c>
      <c r="H7" s="531">
        <v>43469</v>
      </c>
      <c r="I7" s="154" t="s">
        <v>2788</v>
      </c>
      <c r="J7" s="157">
        <v>0</v>
      </c>
      <c r="K7" s="157">
        <v>5</v>
      </c>
      <c r="L7" s="157"/>
      <c r="M7" s="157"/>
      <c r="N7" s="157"/>
      <c r="O7" s="157"/>
      <c r="P7" s="165">
        <f t="shared" ref="P7:P46" si="2">K7*0.12</f>
        <v>0.6</v>
      </c>
      <c r="Q7" s="165">
        <f t="shared" ref="Q7:Q46" si="3">L7*0.14</f>
        <v>0</v>
      </c>
      <c r="R7" s="157">
        <f t="shared" si="1"/>
        <v>5</v>
      </c>
    </row>
    <row r="8" spans="1:18" x14ac:dyDescent="0.35">
      <c r="A8" s="192"/>
      <c r="B8" s="153"/>
      <c r="C8" s="122" t="str">
        <f t="shared" si="0"/>
        <v/>
      </c>
      <c r="D8" s="155"/>
      <c r="E8" s="156"/>
      <c r="F8" s="156"/>
      <c r="G8" s="154"/>
      <c r="H8" s="531"/>
      <c r="I8" s="154"/>
      <c r="J8" s="157"/>
      <c r="K8" s="157"/>
      <c r="L8" s="157"/>
      <c r="M8" s="157"/>
      <c r="N8" s="157"/>
      <c r="O8" s="157"/>
      <c r="P8" s="165">
        <f t="shared" si="2"/>
        <v>0</v>
      </c>
      <c r="Q8" s="165">
        <f t="shared" si="3"/>
        <v>0</v>
      </c>
      <c r="R8" s="157">
        <f t="shared" si="1"/>
        <v>0</v>
      </c>
    </row>
    <row r="9" spans="1:18" x14ac:dyDescent="0.35">
      <c r="A9" s="192"/>
      <c r="B9" s="153"/>
      <c r="C9" s="122" t="str">
        <f t="shared" ref="C9:C46" si="4">ValidentificacionesC(D9)</f>
        <v/>
      </c>
      <c r="D9" s="155"/>
      <c r="E9" s="156"/>
      <c r="F9" s="156"/>
      <c r="G9" s="154"/>
      <c r="H9" s="531"/>
      <c r="I9" s="154"/>
      <c r="J9" s="157"/>
      <c r="K9" s="157"/>
      <c r="L9" s="157"/>
      <c r="M9" s="157"/>
      <c r="N9" s="157"/>
      <c r="O9" s="157"/>
      <c r="P9" s="165">
        <f t="shared" si="2"/>
        <v>0</v>
      </c>
      <c r="Q9" s="165">
        <f t="shared" si="3"/>
        <v>0</v>
      </c>
      <c r="R9" s="157">
        <f t="shared" si="1"/>
        <v>0</v>
      </c>
    </row>
    <row r="10" spans="1:18" x14ac:dyDescent="0.35">
      <c r="A10" s="192"/>
      <c r="B10" s="153"/>
      <c r="C10" s="122" t="str">
        <f t="shared" si="4"/>
        <v/>
      </c>
      <c r="D10" s="155"/>
      <c r="E10" s="156"/>
      <c r="F10" s="156"/>
      <c r="G10" s="154"/>
      <c r="H10" s="531"/>
      <c r="I10" s="154"/>
      <c r="J10" s="157"/>
      <c r="K10" s="157"/>
      <c r="L10" s="157"/>
      <c r="M10" s="157"/>
      <c r="N10" s="157"/>
      <c r="O10" s="157"/>
      <c r="P10" s="165">
        <f t="shared" si="2"/>
        <v>0</v>
      </c>
      <c r="Q10" s="165">
        <f t="shared" si="3"/>
        <v>0</v>
      </c>
      <c r="R10" s="157">
        <f t="shared" si="1"/>
        <v>0</v>
      </c>
    </row>
    <row r="11" spans="1:18" x14ac:dyDescent="0.35">
      <c r="A11" s="192"/>
      <c r="B11" s="153"/>
      <c r="C11" s="122" t="str">
        <f t="shared" si="4"/>
        <v/>
      </c>
      <c r="D11" s="155"/>
      <c r="E11" s="156"/>
      <c r="F11" s="156"/>
      <c r="G11" s="154"/>
      <c r="H11" s="531"/>
      <c r="I11" s="154"/>
      <c r="J11" s="157"/>
      <c r="K11" s="157"/>
      <c r="L11" s="157"/>
      <c r="M11" s="157"/>
      <c r="N11" s="157"/>
      <c r="O11" s="157"/>
      <c r="P11" s="165">
        <f t="shared" si="2"/>
        <v>0</v>
      </c>
      <c r="Q11" s="165">
        <f t="shared" si="3"/>
        <v>0</v>
      </c>
      <c r="R11" s="157">
        <f t="shared" si="1"/>
        <v>0</v>
      </c>
    </row>
    <row r="12" spans="1:18" x14ac:dyDescent="0.35">
      <c r="A12" s="192"/>
      <c r="B12" s="153"/>
      <c r="C12" s="122" t="str">
        <f t="shared" si="4"/>
        <v/>
      </c>
      <c r="D12" s="155"/>
      <c r="E12" s="156"/>
      <c r="F12" s="156"/>
      <c r="G12" s="154"/>
      <c r="H12" s="531"/>
      <c r="I12" s="154"/>
      <c r="J12" s="157"/>
      <c r="K12" s="157"/>
      <c r="L12" s="157"/>
      <c r="M12" s="157"/>
      <c r="N12" s="157"/>
      <c r="O12" s="157"/>
      <c r="P12" s="165">
        <f t="shared" si="2"/>
        <v>0</v>
      </c>
      <c r="Q12" s="165">
        <f t="shared" si="3"/>
        <v>0</v>
      </c>
      <c r="R12" s="157">
        <f t="shared" si="1"/>
        <v>0</v>
      </c>
    </row>
    <row r="13" spans="1:18" x14ac:dyDescent="0.35">
      <c r="A13" s="192"/>
      <c r="B13" s="153"/>
      <c r="C13" s="122" t="str">
        <f t="shared" si="4"/>
        <v/>
      </c>
      <c r="D13" s="155"/>
      <c r="E13" s="156"/>
      <c r="F13" s="156"/>
      <c r="G13" s="154"/>
      <c r="H13" s="531"/>
      <c r="I13" s="154"/>
      <c r="J13" s="157"/>
      <c r="K13" s="157"/>
      <c r="L13" s="157"/>
      <c r="M13" s="157"/>
      <c r="N13" s="157"/>
      <c r="O13" s="157"/>
      <c r="P13" s="165">
        <f t="shared" si="2"/>
        <v>0</v>
      </c>
      <c r="Q13" s="165">
        <f t="shared" si="3"/>
        <v>0</v>
      </c>
      <c r="R13" s="157">
        <f t="shared" si="1"/>
        <v>0</v>
      </c>
    </row>
    <row r="14" spans="1:18" x14ac:dyDescent="0.35">
      <c r="A14" s="192"/>
      <c r="B14" s="153"/>
      <c r="C14" s="122" t="str">
        <f t="shared" si="4"/>
        <v/>
      </c>
      <c r="D14" s="155"/>
      <c r="E14" s="156"/>
      <c r="F14" s="156"/>
      <c r="G14" s="154"/>
      <c r="H14" s="531"/>
      <c r="I14" s="154"/>
      <c r="J14" s="157"/>
      <c r="K14" s="157"/>
      <c r="L14" s="157"/>
      <c r="M14" s="157"/>
      <c r="N14" s="157"/>
      <c r="O14" s="157"/>
      <c r="P14" s="165">
        <f t="shared" si="2"/>
        <v>0</v>
      </c>
      <c r="Q14" s="165">
        <f t="shared" si="3"/>
        <v>0</v>
      </c>
      <c r="R14" s="157">
        <f t="shared" si="1"/>
        <v>0</v>
      </c>
    </row>
    <row r="15" spans="1:18" x14ac:dyDescent="0.35">
      <c r="A15" s="192"/>
      <c r="B15" s="153"/>
      <c r="C15" s="122" t="str">
        <f t="shared" si="4"/>
        <v/>
      </c>
      <c r="D15" s="155"/>
      <c r="E15" s="156"/>
      <c r="F15" s="156"/>
      <c r="G15" s="154"/>
      <c r="H15" s="531"/>
      <c r="I15" s="154"/>
      <c r="J15" s="157"/>
      <c r="K15" s="157"/>
      <c r="L15" s="157"/>
      <c r="M15" s="157"/>
      <c r="N15" s="157"/>
      <c r="O15" s="157"/>
      <c r="P15" s="165">
        <f t="shared" si="2"/>
        <v>0</v>
      </c>
      <c r="Q15" s="165">
        <f t="shared" si="3"/>
        <v>0</v>
      </c>
      <c r="R15" s="157">
        <f t="shared" si="1"/>
        <v>0</v>
      </c>
    </row>
    <row r="16" spans="1:18" x14ac:dyDescent="0.35">
      <c r="A16" s="192"/>
      <c r="B16" s="153"/>
      <c r="C16" s="122" t="str">
        <f t="shared" si="4"/>
        <v/>
      </c>
      <c r="D16" s="155"/>
      <c r="E16" s="156"/>
      <c r="F16" s="156"/>
      <c r="G16" s="154"/>
      <c r="H16" s="531"/>
      <c r="I16" s="154"/>
      <c r="J16" s="157"/>
      <c r="K16" s="157"/>
      <c r="L16" s="157"/>
      <c r="M16" s="157"/>
      <c r="N16" s="157"/>
      <c r="O16" s="157"/>
      <c r="P16" s="165">
        <f t="shared" si="2"/>
        <v>0</v>
      </c>
      <c r="Q16" s="165">
        <f t="shared" si="3"/>
        <v>0</v>
      </c>
      <c r="R16" s="157">
        <f t="shared" si="1"/>
        <v>0</v>
      </c>
    </row>
    <row r="17" spans="1:18" x14ac:dyDescent="0.35">
      <c r="A17" s="192"/>
      <c r="B17" s="153"/>
      <c r="C17" s="122" t="str">
        <f t="shared" si="4"/>
        <v/>
      </c>
      <c r="D17" s="155"/>
      <c r="E17" s="156"/>
      <c r="F17" s="156"/>
      <c r="G17" s="154"/>
      <c r="H17" s="531"/>
      <c r="I17" s="154"/>
      <c r="J17" s="157"/>
      <c r="K17" s="157"/>
      <c r="L17" s="157"/>
      <c r="M17" s="157"/>
      <c r="N17" s="157"/>
      <c r="O17" s="157"/>
      <c r="P17" s="165">
        <f t="shared" si="2"/>
        <v>0</v>
      </c>
      <c r="Q17" s="165">
        <f t="shared" si="3"/>
        <v>0</v>
      </c>
      <c r="R17" s="157">
        <f t="shared" si="1"/>
        <v>0</v>
      </c>
    </row>
    <row r="18" spans="1:18" x14ac:dyDescent="0.35">
      <c r="A18" s="192"/>
      <c r="B18" s="153"/>
      <c r="C18" s="122" t="str">
        <f t="shared" si="4"/>
        <v/>
      </c>
      <c r="D18" s="155"/>
      <c r="E18" s="156"/>
      <c r="F18" s="156"/>
      <c r="G18" s="154"/>
      <c r="H18" s="531"/>
      <c r="I18" s="154"/>
      <c r="J18" s="157"/>
      <c r="K18" s="157"/>
      <c r="L18" s="157"/>
      <c r="M18" s="157"/>
      <c r="N18" s="157"/>
      <c r="O18" s="157"/>
      <c r="P18" s="165">
        <f t="shared" si="2"/>
        <v>0</v>
      </c>
      <c r="Q18" s="165">
        <f t="shared" si="3"/>
        <v>0</v>
      </c>
      <c r="R18" s="157">
        <f t="shared" si="1"/>
        <v>0</v>
      </c>
    </row>
    <row r="19" spans="1:18" x14ac:dyDescent="0.35">
      <c r="A19" s="192"/>
      <c r="B19" s="153"/>
      <c r="C19" s="122" t="str">
        <f t="shared" si="4"/>
        <v/>
      </c>
      <c r="D19" s="155"/>
      <c r="E19" s="156"/>
      <c r="F19" s="156"/>
      <c r="G19" s="154"/>
      <c r="H19" s="531"/>
      <c r="I19" s="154"/>
      <c r="J19" s="157"/>
      <c r="K19" s="157"/>
      <c r="L19" s="157"/>
      <c r="M19" s="157"/>
      <c r="N19" s="157"/>
      <c r="O19" s="157"/>
      <c r="P19" s="165">
        <f t="shared" si="2"/>
        <v>0</v>
      </c>
      <c r="Q19" s="165">
        <f t="shared" si="3"/>
        <v>0</v>
      </c>
      <c r="R19" s="157">
        <f t="shared" si="1"/>
        <v>0</v>
      </c>
    </row>
    <row r="20" spans="1:18" x14ac:dyDescent="0.35">
      <c r="A20" s="192"/>
      <c r="B20" s="153"/>
      <c r="C20" s="122" t="str">
        <f t="shared" si="4"/>
        <v/>
      </c>
      <c r="D20" s="155"/>
      <c r="E20" s="156"/>
      <c r="F20" s="156"/>
      <c r="G20" s="154"/>
      <c r="H20" s="531"/>
      <c r="I20" s="154"/>
      <c r="J20" s="157"/>
      <c r="K20" s="157"/>
      <c r="L20" s="157"/>
      <c r="M20" s="157"/>
      <c r="N20" s="157"/>
      <c r="O20" s="157"/>
      <c r="P20" s="165">
        <f t="shared" si="2"/>
        <v>0</v>
      </c>
      <c r="Q20" s="165">
        <f t="shared" si="3"/>
        <v>0</v>
      </c>
      <c r="R20" s="157">
        <f t="shared" si="1"/>
        <v>0</v>
      </c>
    </row>
    <row r="21" spans="1:18" x14ac:dyDescent="0.35">
      <c r="A21" s="192"/>
      <c r="B21" s="153"/>
      <c r="C21" s="122" t="str">
        <f t="shared" si="4"/>
        <v/>
      </c>
      <c r="D21" s="155"/>
      <c r="E21" s="156"/>
      <c r="F21" s="156"/>
      <c r="G21" s="154"/>
      <c r="H21" s="531"/>
      <c r="I21" s="154"/>
      <c r="J21" s="157"/>
      <c r="K21" s="157"/>
      <c r="L21" s="157"/>
      <c r="M21" s="157"/>
      <c r="N21" s="157"/>
      <c r="O21" s="157"/>
      <c r="P21" s="165">
        <f t="shared" si="2"/>
        <v>0</v>
      </c>
      <c r="Q21" s="165">
        <f t="shared" si="3"/>
        <v>0</v>
      </c>
      <c r="R21" s="157">
        <f t="shared" si="1"/>
        <v>0</v>
      </c>
    </row>
    <row r="22" spans="1:18" x14ac:dyDescent="0.35">
      <c r="A22" s="192"/>
      <c r="B22" s="153"/>
      <c r="C22" s="122" t="str">
        <f t="shared" si="4"/>
        <v/>
      </c>
      <c r="D22" s="155"/>
      <c r="E22" s="156"/>
      <c r="F22" s="156"/>
      <c r="G22" s="154"/>
      <c r="H22" s="531"/>
      <c r="I22" s="154"/>
      <c r="J22" s="157"/>
      <c r="K22" s="157"/>
      <c r="L22" s="157"/>
      <c r="M22" s="157"/>
      <c r="N22" s="157"/>
      <c r="O22" s="157"/>
      <c r="P22" s="165">
        <f t="shared" si="2"/>
        <v>0</v>
      </c>
      <c r="Q22" s="165">
        <f t="shared" si="3"/>
        <v>0</v>
      </c>
      <c r="R22" s="157">
        <f t="shared" si="1"/>
        <v>0</v>
      </c>
    </row>
    <row r="23" spans="1:18" x14ac:dyDescent="0.35">
      <c r="A23" s="192"/>
      <c r="B23" s="153"/>
      <c r="C23" s="122" t="str">
        <f t="shared" si="4"/>
        <v/>
      </c>
      <c r="D23" s="155"/>
      <c r="E23" s="156"/>
      <c r="F23" s="156"/>
      <c r="G23" s="154"/>
      <c r="H23" s="531"/>
      <c r="I23" s="154"/>
      <c r="J23" s="157"/>
      <c r="K23" s="157"/>
      <c r="L23" s="157"/>
      <c r="M23" s="157"/>
      <c r="N23" s="157"/>
      <c r="O23" s="157"/>
      <c r="P23" s="165">
        <f t="shared" si="2"/>
        <v>0</v>
      </c>
      <c r="Q23" s="165">
        <f t="shared" si="3"/>
        <v>0</v>
      </c>
      <c r="R23" s="157">
        <f t="shared" si="1"/>
        <v>0</v>
      </c>
    </row>
    <row r="24" spans="1:18" x14ac:dyDescent="0.35">
      <c r="A24" s="192"/>
      <c r="B24" s="153"/>
      <c r="C24" s="122" t="str">
        <f t="shared" si="4"/>
        <v/>
      </c>
      <c r="D24" s="155"/>
      <c r="E24" s="156"/>
      <c r="F24" s="156"/>
      <c r="G24" s="154"/>
      <c r="H24" s="531"/>
      <c r="I24" s="154"/>
      <c r="J24" s="157"/>
      <c r="K24" s="157"/>
      <c r="L24" s="157"/>
      <c r="M24" s="157"/>
      <c r="N24" s="157"/>
      <c r="O24" s="157"/>
      <c r="P24" s="165">
        <f t="shared" si="2"/>
        <v>0</v>
      </c>
      <c r="Q24" s="165">
        <f t="shared" si="3"/>
        <v>0</v>
      </c>
      <c r="R24" s="157">
        <f t="shared" si="1"/>
        <v>0</v>
      </c>
    </row>
    <row r="25" spans="1:18" x14ac:dyDescent="0.35">
      <c r="A25" s="192"/>
      <c r="B25" s="153"/>
      <c r="C25" s="122" t="str">
        <f t="shared" si="4"/>
        <v/>
      </c>
      <c r="D25" s="155"/>
      <c r="E25" s="156"/>
      <c r="F25" s="156"/>
      <c r="G25" s="154"/>
      <c r="H25" s="531"/>
      <c r="I25" s="154"/>
      <c r="J25" s="157"/>
      <c r="K25" s="157"/>
      <c r="L25" s="157"/>
      <c r="M25" s="157"/>
      <c r="N25" s="157"/>
      <c r="O25" s="157"/>
      <c r="P25" s="165">
        <f t="shared" si="2"/>
        <v>0</v>
      </c>
      <c r="Q25" s="165">
        <f t="shared" si="3"/>
        <v>0</v>
      </c>
      <c r="R25" s="157">
        <f t="shared" si="1"/>
        <v>0</v>
      </c>
    </row>
    <row r="26" spans="1:18" x14ac:dyDescent="0.35">
      <c r="A26" s="192"/>
      <c r="B26" s="153"/>
      <c r="C26" s="122" t="str">
        <f t="shared" si="4"/>
        <v/>
      </c>
      <c r="D26" s="155"/>
      <c r="E26" s="156"/>
      <c r="F26" s="156"/>
      <c r="G26" s="154"/>
      <c r="H26" s="531"/>
      <c r="I26" s="154"/>
      <c r="J26" s="157"/>
      <c r="K26" s="157"/>
      <c r="L26" s="157"/>
      <c r="M26" s="157"/>
      <c r="N26" s="157"/>
      <c r="O26" s="157"/>
      <c r="P26" s="165">
        <f t="shared" si="2"/>
        <v>0</v>
      </c>
      <c r="Q26" s="165">
        <f t="shared" si="3"/>
        <v>0</v>
      </c>
      <c r="R26" s="157">
        <f t="shared" si="1"/>
        <v>0</v>
      </c>
    </row>
    <row r="27" spans="1:18" x14ac:dyDescent="0.35">
      <c r="A27" s="192"/>
      <c r="B27" s="153"/>
      <c r="C27" s="122" t="str">
        <f t="shared" si="4"/>
        <v/>
      </c>
      <c r="D27" s="155"/>
      <c r="E27" s="156"/>
      <c r="F27" s="156"/>
      <c r="G27" s="154"/>
      <c r="H27" s="531"/>
      <c r="I27" s="154"/>
      <c r="J27" s="157"/>
      <c r="K27" s="157"/>
      <c r="L27" s="157"/>
      <c r="M27" s="157"/>
      <c r="N27" s="157"/>
      <c r="O27" s="157"/>
      <c r="P27" s="165">
        <f t="shared" si="2"/>
        <v>0</v>
      </c>
      <c r="Q27" s="165">
        <f t="shared" si="3"/>
        <v>0</v>
      </c>
      <c r="R27" s="157">
        <f t="shared" si="1"/>
        <v>0</v>
      </c>
    </row>
    <row r="28" spans="1:18" x14ac:dyDescent="0.35">
      <c r="A28" s="192"/>
      <c r="B28" s="153"/>
      <c r="C28" s="122" t="str">
        <f t="shared" si="4"/>
        <v/>
      </c>
      <c r="D28" s="155"/>
      <c r="E28" s="156"/>
      <c r="F28" s="156"/>
      <c r="G28" s="154"/>
      <c r="H28" s="531"/>
      <c r="I28" s="154"/>
      <c r="J28" s="157"/>
      <c r="K28" s="157"/>
      <c r="L28" s="157"/>
      <c r="M28" s="157"/>
      <c r="N28" s="157"/>
      <c r="O28" s="157"/>
      <c r="P28" s="165">
        <f t="shared" si="2"/>
        <v>0</v>
      </c>
      <c r="Q28" s="165">
        <f t="shared" si="3"/>
        <v>0</v>
      </c>
      <c r="R28" s="157">
        <f t="shared" si="1"/>
        <v>0</v>
      </c>
    </row>
    <row r="29" spans="1:18" x14ac:dyDescent="0.35">
      <c r="A29" s="192"/>
      <c r="B29" s="153"/>
      <c r="C29" s="122" t="str">
        <f t="shared" si="4"/>
        <v/>
      </c>
      <c r="D29" s="155"/>
      <c r="E29" s="156"/>
      <c r="F29" s="156"/>
      <c r="G29" s="154"/>
      <c r="H29" s="531"/>
      <c r="I29" s="154"/>
      <c r="J29" s="157"/>
      <c r="K29" s="157"/>
      <c r="L29" s="157"/>
      <c r="M29" s="157"/>
      <c r="N29" s="157"/>
      <c r="O29" s="157"/>
      <c r="P29" s="165">
        <f t="shared" si="2"/>
        <v>0</v>
      </c>
      <c r="Q29" s="165">
        <f t="shared" si="3"/>
        <v>0</v>
      </c>
      <c r="R29" s="157">
        <f t="shared" si="1"/>
        <v>0</v>
      </c>
    </row>
    <row r="30" spans="1:18" x14ac:dyDescent="0.35">
      <c r="A30" s="192"/>
      <c r="B30" s="153"/>
      <c r="C30" s="122" t="str">
        <f t="shared" si="4"/>
        <v/>
      </c>
      <c r="D30" s="155"/>
      <c r="E30" s="156"/>
      <c r="F30" s="156"/>
      <c r="G30" s="154"/>
      <c r="H30" s="531"/>
      <c r="I30" s="154"/>
      <c r="J30" s="157"/>
      <c r="K30" s="157"/>
      <c r="L30" s="157"/>
      <c r="M30" s="157"/>
      <c r="N30" s="157"/>
      <c r="O30" s="157"/>
      <c r="P30" s="165">
        <f t="shared" si="2"/>
        <v>0</v>
      </c>
      <c r="Q30" s="165">
        <f t="shared" si="3"/>
        <v>0</v>
      </c>
      <c r="R30" s="157">
        <f t="shared" si="1"/>
        <v>0</v>
      </c>
    </row>
    <row r="31" spans="1:18" x14ac:dyDescent="0.35">
      <c r="A31" s="192"/>
      <c r="B31" s="153"/>
      <c r="C31" s="122" t="str">
        <f t="shared" si="4"/>
        <v/>
      </c>
      <c r="D31" s="155"/>
      <c r="E31" s="156"/>
      <c r="F31" s="156"/>
      <c r="G31" s="154"/>
      <c r="H31" s="531"/>
      <c r="I31" s="154"/>
      <c r="J31" s="157"/>
      <c r="K31" s="157"/>
      <c r="L31" s="157"/>
      <c r="M31" s="157"/>
      <c r="N31" s="157"/>
      <c r="O31" s="157"/>
      <c r="P31" s="165">
        <f t="shared" si="2"/>
        <v>0</v>
      </c>
      <c r="Q31" s="165">
        <f t="shared" si="3"/>
        <v>0</v>
      </c>
      <c r="R31" s="157">
        <f t="shared" si="1"/>
        <v>0</v>
      </c>
    </row>
    <row r="32" spans="1:18" x14ac:dyDescent="0.35">
      <c r="A32" s="192"/>
      <c r="B32" s="153"/>
      <c r="C32" s="122" t="str">
        <f t="shared" si="4"/>
        <v/>
      </c>
      <c r="D32" s="155"/>
      <c r="E32" s="156"/>
      <c r="F32" s="156"/>
      <c r="G32" s="154"/>
      <c r="H32" s="531"/>
      <c r="I32" s="154"/>
      <c r="J32" s="157"/>
      <c r="K32" s="157"/>
      <c r="L32" s="157"/>
      <c r="M32" s="157"/>
      <c r="N32" s="157"/>
      <c r="O32" s="157"/>
      <c r="P32" s="165">
        <f t="shared" si="2"/>
        <v>0</v>
      </c>
      <c r="Q32" s="165">
        <f t="shared" si="3"/>
        <v>0</v>
      </c>
      <c r="R32" s="157">
        <f t="shared" si="1"/>
        <v>0</v>
      </c>
    </row>
    <row r="33" spans="1:18" x14ac:dyDescent="0.35">
      <c r="A33" s="192"/>
      <c r="B33" s="153"/>
      <c r="C33" s="122" t="str">
        <f t="shared" si="4"/>
        <v/>
      </c>
      <c r="D33" s="155"/>
      <c r="E33" s="156"/>
      <c r="F33" s="156"/>
      <c r="G33" s="154"/>
      <c r="H33" s="531"/>
      <c r="I33" s="154"/>
      <c r="J33" s="157"/>
      <c r="K33" s="157"/>
      <c r="L33" s="157"/>
      <c r="M33" s="157"/>
      <c r="N33" s="157"/>
      <c r="O33" s="157"/>
      <c r="P33" s="165">
        <f t="shared" si="2"/>
        <v>0</v>
      </c>
      <c r="Q33" s="165">
        <f t="shared" si="3"/>
        <v>0</v>
      </c>
      <c r="R33" s="157">
        <f t="shared" si="1"/>
        <v>0</v>
      </c>
    </row>
    <row r="34" spans="1:18" x14ac:dyDescent="0.35">
      <c r="A34" s="192"/>
      <c r="B34" s="153"/>
      <c r="C34" s="122" t="str">
        <f t="shared" si="4"/>
        <v/>
      </c>
      <c r="D34" s="155"/>
      <c r="E34" s="156"/>
      <c r="F34" s="156"/>
      <c r="G34" s="154"/>
      <c r="H34" s="531"/>
      <c r="I34" s="154"/>
      <c r="J34" s="157"/>
      <c r="K34" s="157"/>
      <c r="L34" s="157"/>
      <c r="M34" s="157"/>
      <c r="N34" s="157"/>
      <c r="O34" s="157"/>
      <c r="P34" s="165">
        <f t="shared" si="2"/>
        <v>0</v>
      </c>
      <c r="Q34" s="165">
        <f t="shared" si="3"/>
        <v>0</v>
      </c>
      <c r="R34" s="157">
        <f t="shared" si="1"/>
        <v>0</v>
      </c>
    </row>
    <row r="35" spans="1:18" x14ac:dyDescent="0.35">
      <c r="A35" s="192"/>
      <c r="B35" s="153"/>
      <c r="C35" s="122" t="str">
        <f t="shared" si="4"/>
        <v/>
      </c>
      <c r="D35" s="155"/>
      <c r="E35" s="156"/>
      <c r="F35" s="156"/>
      <c r="G35" s="154"/>
      <c r="H35" s="531"/>
      <c r="I35" s="154"/>
      <c r="J35" s="157"/>
      <c r="K35" s="157"/>
      <c r="L35" s="157"/>
      <c r="M35" s="157"/>
      <c r="N35" s="157"/>
      <c r="O35" s="157"/>
      <c r="P35" s="165">
        <f t="shared" si="2"/>
        <v>0</v>
      </c>
      <c r="Q35" s="165">
        <f t="shared" si="3"/>
        <v>0</v>
      </c>
      <c r="R35" s="157">
        <f t="shared" si="1"/>
        <v>0</v>
      </c>
    </row>
    <row r="36" spans="1:18" x14ac:dyDescent="0.35">
      <c r="A36" s="192"/>
      <c r="B36" s="153"/>
      <c r="C36" s="122" t="str">
        <f t="shared" si="4"/>
        <v/>
      </c>
      <c r="D36" s="155"/>
      <c r="E36" s="156"/>
      <c r="F36" s="156"/>
      <c r="G36" s="154"/>
      <c r="H36" s="531"/>
      <c r="I36" s="154"/>
      <c r="J36" s="157"/>
      <c r="K36" s="157"/>
      <c r="L36" s="157"/>
      <c r="M36" s="157"/>
      <c r="N36" s="157"/>
      <c r="O36" s="157"/>
      <c r="P36" s="165">
        <f t="shared" si="2"/>
        <v>0</v>
      </c>
      <c r="Q36" s="165">
        <f t="shared" si="3"/>
        <v>0</v>
      </c>
      <c r="R36" s="157">
        <f t="shared" si="1"/>
        <v>0</v>
      </c>
    </row>
    <row r="37" spans="1:18" x14ac:dyDescent="0.35">
      <c r="A37" s="192"/>
      <c r="B37" s="153"/>
      <c r="C37" s="122" t="str">
        <f t="shared" si="4"/>
        <v/>
      </c>
      <c r="D37" s="155"/>
      <c r="E37" s="156"/>
      <c r="F37" s="156"/>
      <c r="G37" s="154"/>
      <c r="H37" s="531"/>
      <c r="I37" s="154"/>
      <c r="J37" s="157"/>
      <c r="K37" s="157"/>
      <c r="L37" s="157"/>
      <c r="M37" s="157"/>
      <c r="N37" s="157"/>
      <c r="O37" s="157"/>
      <c r="P37" s="165">
        <f t="shared" si="2"/>
        <v>0</v>
      </c>
      <c r="Q37" s="165">
        <f t="shared" si="3"/>
        <v>0</v>
      </c>
      <c r="R37" s="157">
        <f t="shared" si="1"/>
        <v>0</v>
      </c>
    </row>
    <row r="38" spans="1:18" x14ac:dyDescent="0.35">
      <c r="A38" s="192"/>
      <c r="B38" s="153"/>
      <c r="C38" s="122" t="str">
        <f t="shared" si="4"/>
        <v/>
      </c>
      <c r="D38" s="155"/>
      <c r="E38" s="156"/>
      <c r="F38" s="156"/>
      <c r="G38" s="154"/>
      <c r="H38" s="531"/>
      <c r="I38" s="154"/>
      <c r="J38" s="157"/>
      <c r="K38" s="157"/>
      <c r="L38" s="157"/>
      <c r="M38" s="157"/>
      <c r="N38" s="157"/>
      <c r="O38" s="157"/>
      <c r="P38" s="165">
        <f t="shared" si="2"/>
        <v>0</v>
      </c>
      <c r="Q38" s="165">
        <f t="shared" si="3"/>
        <v>0</v>
      </c>
      <c r="R38" s="157">
        <f t="shared" si="1"/>
        <v>0</v>
      </c>
    </row>
    <row r="39" spans="1:18" x14ac:dyDescent="0.35">
      <c r="A39" s="192"/>
      <c r="B39" s="153"/>
      <c r="C39" s="122" t="str">
        <f t="shared" si="4"/>
        <v/>
      </c>
      <c r="D39" s="155"/>
      <c r="E39" s="156"/>
      <c r="F39" s="156"/>
      <c r="G39" s="154"/>
      <c r="H39" s="531"/>
      <c r="I39" s="154"/>
      <c r="J39" s="157"/>
      <c r="K39" s="157"/>
      <c r="L39" s="157"/>
      <c r="M39" s="157"/>
      <c r="N39" s="157"/>
      <c r="O39" s="157"/>
      <c r="P39" s="165">
        <f t="shared" si="2"/>
        <v>0</v>
      </c>
      <c r="Q39" s="165">
        <f t="shared" si="3"/>
        <v>0</v>
      </c>
      <c r="R39" s="157">
        <f t="shared" si="1"/>
        <v>0</v>
      </c>
    </row>
    <row r="40" spans="1:18" x14ac:dyDescent="0.35">
      <c r="A40" s="192"/>
      <c r="B40" s="153"/>
      <c r="C40" s="122" t="str">
        <f t="shared" si="4"/>
        <v/>
      </c>
      <c r="D40" s="155"/>
      <c r="E40" s="156"/>
      <c r="F40" s="156"/>
      <c r="G40" s="154"/>
      <c r="H40" s="531"/>
      <c r="I40" s="154"/>
      <c r="J40" s="157"/>
      <c r="K40" s="157"/>
      <c r="L40" s="157"/>
      <c r="M40" s="157"/>
      <c r="N40" s="157"/>
      <c r="O40" s="157"/>
      <c r="P40" s="165">
        <f t="shared" si="2"/>
        <v>0</v>
      </c>
      <c r="Q40" s="165">
        <f t="shared" si="3"/>
        <v>0</v>
      </c>
      <c r="R40" s="157">
        <f t="shared" si="1"/>
        <v>0</v>
      </c>
    </row>
    <row r="41" spans="1:18" x14ac:dyDescent="0.35">
      <c r="A41" s="192"/>
      <c r="B41" s="153"/>
      <c r="C41" s="122" t="str">
        <f t="shared" si="4"/>
        <v/>
      </c>
      <c r="D41" s="155"/>
      <c r="E41" s="156"/>
      <c r="F41" s="156"/>
      <c r="G41" s="154"/>
      <c r="H41" s="531"/>
      <c r="I41" s="154"/>
      <c r="J41" s="157"/>
      <c r="K41" s="157"/>
      <c r="L41" s="157"/>
      <c r="M41" s="157"/>
      <c r="N41" s="157"/>
      <c r="O41" s="157"/>
      <c r="P41" s="165">
        <f t="shared" si="2"/>
        <v>0</v>
      </c>
      <c r="Q41" s="165">
        <f t="shared" si="3"/>
        <v>0</v>
      </c>
      <c r="R41" s="157">
        <f t="shared" si="1"/>
        <v>0</v>
      </c>
    </row>
    <row r="42" spans="1:18" x14ac:dyDescent="0.35">
      <c r="A42" s="192"/>
      <c r="B42" s="153"/>
      <c r="C42" s="122" t="str">
        <f t="shared" si="4"/>
        <v/>
      </c>
      <c r="D42" s="155"/>
      <c r="E42" s="156"/>
      <c r="F42" s="156"/>
      <c r="G42" s="154"/>
      <c r="H42" s="531"/>
      <c r="I42" s="154"/>
      <c r="J42" s="157"/>
      <c r="K42" s="157"/>
      <c r="L42" s="157"/>
      <c r="M42" s="157"/>
      <c r="N42" s="157"/>
      <c r="O42" s="157"/>
      <c r="P42" s="165">
        <f t="shared" si="2"/>
        <v>0</v>
      </c>
      <c r="Q42" s="165">
        <f t="shared" si="3"/>
        <v>0</v>
      </c>
      <c r="R42" s="157">
        <f t="shared" si="1"/>
        <v>0</v>
      </c>
    </row>
    <row r="43" spans="1:18" x14ac:dyDescent="0.35">
      <c r="A43" s="192"/>
      <c r="B43" s="153"/>
      <c r="C43" s="122" t="str">
        <f t="shared" si="4"/>
        <v/>
      </c>
      <c r="D43" s="155"/>
      <c r="E43" s="156"/>
      <c r="F43" s="156"/>
      <c r="G43" s="154"/>
      <c r="H43" s="531"/>
      <c r="I43" s="154"/>
      <c r="J43" s="157"/>
      <c r="K43" s="157"/>
      <c r="L43" s="157"/>
      <c r="M43" s="157"/>
      <c r="N43" s="157"/>
      <c r="O43" s="157"/>
      <c r="P43" s="165">
        <f t="shared" si="2"/>
        <v>0</v>
      </c>
      <c r="Q43" s="165">
        <f t="shared" si="3"/>
        <v>0</v>
      </c>
      <c r="R43" s="157">
        <f t="shared" si="1"/>
        <v>0</v>
      </c>
    </row>
    <row r="44" spans="1:18" x14ac:dyDescent="0.35">
      <c r="A44" s="192"/>
      <c r="B44" s="153"/>
      <c r="C44" s="122" t="str">
        <f t="shared" si="4"/>
        <v/>
      </c>
      <c r="D44" s="155"/>
      <c r="E44" s="156"/>
      <c r="F44" s="156"/>
      <c r="G44" s="154"/>
      <c r="H44" s="531"/>
      <c r="I44" s="154"/>
      <c r="J44" s="157"/>
      <c r="K44" s="157"/>
      <c r="L44" s="157"/>
      <c r="M44" s="157"/>
      <c r="N44" s="157"/>
      <c r="O44" s="157"/>
      <c r="P44" s="165">
        <f t="shared" si="2"/>
        <v>0</v>
      </c>
      <c r="Q44" s="165">
        <f t="shared" si="3"/>
        <v>0</v>
      </c>
      <c r="R44" s="157">
        <f t="shared" si="1"/>
        <v>0</v>
      </c>
    </row>
    <row r="45" spans="1:18" x14ac:dyDescent="0.35">
      <c r="A45" s="192"/>
      <c r="B45" s="153"/>
      <c r="C45" s="122" t="str">
        <f t="shared" si="4"/>
        <v/>
      </c>
      <c r="D45" s="155"/>
      <c r="E45" s="156"/>
      <c r="F45" s="156"/>
      <c r="G45" s="154"/>
      <c r="H45" s="531"/>
      <c r="I45" s="154"/>
      <c r="J45" s="157"/>
      <c r="K45" s="157"/>
      <c r="L45" s="157"/>
      <c r="M45" s="157"/>
      <c r="N45" s="157"/>
      <c r="O45" s="157"/>
      <c r="P45" s="165">
        <f t="shared" si="2"/>
        <v>0</v>
      </c>
      <c r="Q45" s="165">
        <f t="shared" si="3"/>
        <v>0</v>
      </c>
      <c r="R45" s="157">
        <f t="shared" si="1"/>
        <v>0</v>
      </c>
    </row>
    <row r="46" spans="1:18" x14ac:dyDescent="0.35">
      <c r="A46" s="192"/>
      <c r="B46" s="153"/>
      <c r="C46" s="122" t="str">
        <f t="shared" si="4"/>
        <v/>
      </c>
      <c r="D46" s="155"/>
      <c r="E46" s="156"/>
      <c r="F46" s="156"/>
      <c r="G46" s="154"/>
      <c r="H46" s="531"/>
      <c r="I46" s="154"/>
      <c r="J46" s="157"/>
      <c r="K46" s="157"/>
      <c r="L46" s="157"/>
      <c r="M46" s="157"/>
      <c r="N46" s="157"/>
      <c r="O46" s="157"/>
      <c r="P46" s="165">
        <f t="shared" si="2"/>
        <v>0</v>
      </c>
      <c r="Q46" s="165">
        <f t="shared" si="3"/>
        <v>0</v>
      </c>
      <c r="R46" s="157">
        <f t="shared" si="1"/>
        <v>0</v>
      </c>
    </row>
    <row r="47" spans="1:18" x14ac:dyDescent="0.35">
      <c r="H47" s="533"/>
    </row>
    <row r="48" spans="1:18" x14ac:dyDescent="0.35">
      <c r="H48" s="533"/>
    </row>
    <row r="49" spans="8:8" x14ac:dyDescent="0.35">
      <c r="H49" s="533"/>
    </row>
    <row r="50" spans="8:8" x14ac:dyDescent="0.35">
      <c r="H50" s="533"/>
    </row>
    <row r="51" spans="8:8" x14ac:dyDescent="0.35">
      <c r="H51" s="533"/>
    </row>
    <row r="52" spans="8:8" x14ac:dyDescent="0.35">
      <c r="H52" s="533"/>
    </row>
    <row r="53" spans="8:8" x14ac:dyDescent="0.35">
      <c r="H53" s="533"/>
    </row>
    <row r="54" spans="8:8" x14ac:dyDescent="0.35">
      <c r="H54" s="533"/>
    </row>
    <row r="55" spans="8:8" x14ac:dyDescent="0.35">
      <c r="H55" s="533"/>
    </row>
    <row r="56" spans="8:8" x14ac:dyDescent="0.35">
      <c r="H56" s="533"/>
    </row>
    <row r="57" spans="8:8" x14ac:dyDescent="0.35">
      <c r="H57" s="533"/>
    </row>
    <row r="58" spans="8:8" x14ac:dyDescent="0.35">
      <c r="H58" s="533"/>
    </row>
    <row r="59" spans="8:8" x14ac:dyDescent="0.35">
      <c r="H59" s="533"/>
    </row>
    <row r="60" spans="8:8" x14ac:dyDescent="0.35">
      <c r="H60" s="533"/>
    </row>
    <row r="61" spans="8:8" x14ac:dyDescent="0.35">
      <c r="H61" s="533"/>
    </row>
    <row r="62" spans="8:8" x14ac:dyDescent="0.35">
      <c r="H62" s="533"/>
    </row>
    <row r="63" spans="8:8" x14ac:dyDescent="0.35">
      <c r="H63" s="533"/>
    </row>
    <row r="64" spans="8:8" x14ac:dyDescent="0.35">
      <c r="H64" s="533"/>
    </row>
    <row r="65" spans="8:8" x14ac:dyDescent="0.35">
      <c r="H65" s="533"/>
    </row>
    <row r="66" spans="8:8" x14ac:dyDescent="0.35">
      <c r="H66" s="533"/>
    </row>
    <row r="67" spans="8:8" x14ac:dyDescent="0.35">
      <c r="H67" s="533"/>
    </row>
    <row r="68" spans="8:8" x14ac:dyDescent="0.35">
      <c r="H68" s="533"/>
    </row>
    <row r="69" spans="8:8" x14ac:dyDescent="0.35">
      <c r="H69" s="533"/>
    </row>
    <row r="70" spans="8:8" x14ac:dyDescent="0.35">
      <c r="H70" s="533"/>
    </row>
    <row r="71" spans="8:8" x14ac:dyDescent="0.35">
      <c r="H71" s="533"/>
    </row>
    <row r="72" spans="8:8" x14ac:dyDescent="0.35">
      <c r="H72" s="533"/>
    </row>
    <row r="73" spans="8:8" x14ac:dyDescent="0.35">
      <c r="H73" s="533"/>
    </row>
    <row r="74" spans="8:8" x14ac:dyDescent="0.35">
      <c r="H74" s="533"/>
    </row>
    <row r="75" spans="8:8" x14ac:dyDescent="0.35">
      <c r="H75" s="533"/>
    </row>
    <row r="76" spans="8:8" x14ac:dyDescent="0.35">
      <c r="H76" s="533"/>
    </row>
    <row r="77" spans="8:8" x14ac:dyDescent="0.35">
      <c r="H77" s="533"/>
    </row>
    <row r="78" spans="8:8" x14ac:dyDescent="0.35">
      <c r="H78" s="533"/>
    </row>
    <row r="79" spans="8:8" x14ac:dyDescent="0.35">
      <c r="H79" s="533"/>
    </row>
    <row r="80" spans="8:8" x14ac:dyDescent="0.35">
      <c r="H80" s="533"/>
    </row>
    <row r="81" spans="8:8" x14ac:dyDescent="0.35">
      <c r="H81" s="533"/>
    </row>
    <row r="82" spans="8:8" x14ac:dyDescent="0.35">
      <c r="H82" s="533"/>
    </row>
    <row r="83" spans="8:8" x14ac:dyDescent="0.35">
      <c r="H83" s="533"/>
    </row>
    <row r="84" spans="8:8" x14ac:dyDescent="0.35">
      <c r="H84" s="533"/>
    </row>
    <row r="85" spans="8:8" x14ac:dyDescent="0.35">
      <c r="H85" s="533"/>
    </row>
    <row r="86" spans="8:8" x14ac:dyDescent="0.35">
      <c r="H86" s="533"/>
    </row>
    <row r="87" spans="8:8" x14ac:dyDescent="0.35">
      <c r="H87" s="533"/>
    </row>
    <row r="88" spans="8:8" x14ac:dyDescent="0.35">
      <c r="H88" s="533"/>
    </row>
    <row r="89" spans="8:8" x14ac:dyDescent="0.35">
      <c r="H89" s="533"/>
    </row>
    <row r="90" spans="8:8" x14ac:dyDescent="0.35">
      <c r="H90" s="533"/>
    </row>
    <row r="91" spans="8:8" x14ac:dyDescent="0.35">
      <c r="H91" s="533"/>
    </row>
    <row r="92" spans="8:8" x14ac:dyDescent="0.35">
      <c r="H92" s="533"/>
    </row>
    <row r="93" spans="8:8" x14ac:dyDescent="0.35">
      <c r="H93" s="533"/>
    </row>
    <row r="94" spans="8:8" x14ac:dyDescent="0.35">
      <c r="H94" s="533"/>
    </row>
    <row r="95" spans="8:8" x14ac:dyDescent="0.35">
      <c r="H95" s="533"/>
    </row>
    <row r="96" spans="8:8" x14ac:dyDescent="0.35">
      <c r="H96" s="533"/>
    </row>
    <row r="97" spans="8:8" x14ac:dyDescent="0.35">
      <c r="H97" s="533"/>
    </row>
    <row r="98" spans="8:8" x14ac:dyDescent="0.35">
      <c r="H98" s="533"/>
    </row>
    <row r="99" spans="8:8" x14ac:dyDescent="0.35">
      <c r="H99" s="533"/>
    </row>
    <row r="100" spans="8:8" x14ac:dyDescent="0.35">
      <c r="H100" s="533"/>
    </row>
    <row r="101" spans="8:8" x14ac:dyDescent="0.35">
      <c r="H101" s="533"/>
    </row>
    <row r="102" spans="8:8" x14ac:dyDescent="0.35">
      <c r="H102" s="533"/>
    </row>
    <row r="103" spans="8:8" x14ac:dyDescent="0.35">
      <c r="H103" s="533"/>
    </row>
    <row r="104" spans="8:8" x14ac:dyDescent="0.35">
      <c r="H104" s="533"/>
    </row>
    <row r="105" spans="8:8" x14ac:dyDescent="0.35">
      <c r="H105" s="533"/>
    </row>
    <row r="106" spans="8:8" x14ac:dyDescent="0.35">
      <c r="H106" s="533"/>
    </row>
    <row r="107" spans="8:8" x14ac:dyDescent="0.35">
      <c r="H107" s="533"/>
    </row>
    <row r="108" spans="8:8" x14ac:dyDescent="0.35">
      <c r="H108" s="533"/>
    </row>
    <row r="109" spans="8:8" x14ac:dyDescent="0.35">
      <c r="H109" s="533"/>
    </row>
    <row r="110" spans="8:8" x14ac:dyDescent="0.35">
      <c r="H110" s="533"/>
    </row>
    <row r="111" spans="8:8" x14ac:dyDescent="0.35">
      <c r="H111" s="533"/>
    </row>
    <row r="112" spans="8:8" x14ac:dyDescent="0.35">
      <c r="H112" s="533"/>
    </row>
    <row r="113" spans="8:8" x14ac:dyDescent="0.35">
      <c r="H113" s="533"/>
    </row>
    <row r="114" spans="8:8" x14ac:dyDescent="0.35">
      <c r="H114" s="533"/>
    </row>
    <row r="115" spans="8:8" x14ac:dyDescent="0.35">
      <c r="H115" s="533"/>
    </row>
    <row r="116" spans="8:8" x14ac:dyDescent="0.35">
      <c r="H116" s="533"/>
    </row>
    <row r="117" spans="8:8" x14ac:dyDescent="0.35">
      <c r="H117" s="533"/>
    </row>
    <row r="118" spans="8:8" x14ac:dyDescent="0.35">
      <c r="H118" s="533"/>
    </row>
    <row r="119" spans="8:8" x14ac:dyDescent="0.35">
      <c r="H119" s="533"/>
    </row>
    <row r="120" spans="8:8" x14ac:dyDescent="0.35">
      <c r="H120" s="533"/>
    </row>
    <row r="121" spans="8:8" x14ac:dyDescent="0.35">
      <c r="H121" s="533"/>
    </row>
    <row r="122" spans="8:8" x14ac:dyDescent="0.35">
      <c r="H122" s="533"/>
    </row>
    <row r="123" spans="8:8" x14ac:dyDescent="0.35">
      <c r="H123" s="533"/>
    </row>
    <row r="124" spans="8:8" x14ac:dyDescent="0.35">
      <c r="H124" s="533"/>
    </row>
    <row r="125" spans="8:8" x14ac:dyDescent="0.35">
      <c r="H125" s="533"/>
    </row>
    <row r="126" spans="8:8" x14ac:dyDescent="0.35">
      <c r="H126" s="533"/>
    </row>
    <row r="127" spans="8:8" x14ac:dyDescent="0.35">
      <c r="H127" s="533"/>
    </row>
    <row r="128" spans="8:8" x14ac:dyDescent="0.35">
      <c r="H128" s="533"/>
    </row>
    <row r="129" spans="8:8" x14ac:dyDescent="0.35">
      <c r="H129" s="533"/>
    </row>
    <row r="130" spans="8:8" x14ac:dyDescent="0.35">
      <c r="H130" s="533"/>
    </row>
    <row r="131" spans="8:8" x14ac:dyDescent="0.35">
      <c r="H131" s="533"/>
    </row>
    <row r="132" spans="8:8" x14ac:dyDescent="0.35">
      <c r="H132" s="533"/>
    </row>
    <row r="133" spans="8:8" x14ac:dyDescent="0.35">
      <c r="H133" s="533"/>
    </row>
    <row r="134" spans="8:8" x14ac:dyDescent="0.35">
      <c r="H134" s="533"/>
    </row>
    <row r="135" spans="8:8" x14ac:dyDescent="0.35">
      <c r="H135" s="533"/>
    </row>
    <row r="136" spans="8:8" x14ac:dyDescent="0.35">
      <c r="H136" s="533"/>
    </row>
    <row r="137" spans="8:8" x14ac:dyDescent="0.35">
      <c r="H137" s="533"/>
    </row>
    <row r="138" spans="8:8" x14ac:dyDescent="0.35">
      <c r="H138" s="533"/>
    </row>
    <row r="139" spans="8:8" x14ac:dyDescent="0.35">
      <c r="H139" s="533"/>
    </row>
    <row r="140" spans="8:8" x14ac:dyDescent="0.35">
      <c r="H140" s="533"/>
    </row>
    <row r="141" spans="8:8" x14ac:dyDescent="0.35">
      <c r="H141" s="533"/>
    </row>
    <row r="142" spans="8:8" x14ac:dyDescent="0.35">
      <c r="H142" s="533"/>
    </row>
    <row r="143" spans="8:8" x14ac:dyDescent="0.35">
      <c r="H143" s="533"/>
    </row>
    <row r="144" spans="8:8" x14ac:dyDescent="0.35">
      <c r="H144" s="533"/>
    </row>
    <row r="145" spans="8:8" x14ac:dyDescent="0.35">
      <c r="H145" s="533"/>
    </row>
    <row r="146" spans="8:8" x14ac:dyDescent="0.35">
      <c r="H146" s="533"/>
    </row>
    <row r="147" spans="8:8" x14ac:dyDescent="0.35">
      <c r="H147" s="533"/>
    </row>
    <row r="148" spans="8:8" x14ac:dyDescent="0.35">
      <c r="H148" s="533"/>
    </row>
    <row r="149" spans="8:8" x14ac:dyDescent="0.35">
      <c r="H149" s="533"/>
    </row>
    <row r="150" spans="8:8" x14ac:dyDescent="0.35">
      <c r="H150" s="533"/>
    </row>
    <row r="151" spans="8:8" x14ac:dyDescent="0.35">
      <c r="H151" s="533"/>
    </row>
    <row r="152" spans="8:8" x14ac:dyDescent="0.35">
      <c r="H152" s="533"/>
    </row>
    <row r="153" spans="8:8" x14ac:dyDescent="0.35">
      <c r="H153" s="533"/>
    </row>
    <row r="154" spans="8:8" x14ac:dyDescent="0.35">
      <c r="H154" s="533"/>
    </row>
    <row r="155" spans="8:8" x14ac:dyDescent="0.35">
      <c r="H155" s="533"/>
    </row>
    <row r="156" spans="8:8" x14ac:dyDescent="0.35">
      <c r="H156" s="533"/>
    </row>
    <row r="157" spans="8:8" x14ac:dyDescent="0.35">
      <c r="H157" s="533"/>
    </row>
    <row r="158" spans="8:8" x14ac:dyDescent="0.35">
      <c r="H158" s="533"/>
    </row>
    <row r="159" spans="8:8" x14ac:dyDescent="0.35">
      <c r="H159" s="533"/>
    </row>
    <row r="160" spans="8:8" x14ac:dyDescent="0.35">
      <c r="H160" s="533"/>
    </row>
    <row r="161" spans="8:8" x14ac:dyDescent="0.35">
      <c r="H161" s="533"/>
    </row>
    <row r="162" spans="8:8" x14ac:dyDescent="0.35">
      <c r="H162" s="533"/>
    </row>
    <row r="163" spans="8:8" x14ac:dyDescent="0.35">
      <c r="H163" s="533"/>
    </row>
    <row r="164" spans="8:8" x14ac:dyDescent="0.35">
      <c r="H164" s="533"/>
    </row>
    <row r="165" spans="8:8" x14ac:dyDescent="0.35">
      <c r="H165" s="533"/>
    </row>
    <row r="166" spans="8:8" x14ac:dyDescent="0.35">
      <c r="H166" s="533"/>
    </row>
    <row r="167" spans="8:8" x14ac:dyDescent="0.35">
      <c r="H167" s="533"/>
    </row>
    <row r="168" spans="8:8" x14ac:dyDescent="0.35">
      <c r="H168" s="533"/>
    </row>
    <row r="169" spans="8:8" x14ac:dyDescent="0.35">
      <c r="H169" s="533"/>
    </row>
    <row r="170" spans="8:8" x14ac:dyDescent="0.35">
      <c r="H170" s="533"/>
    </row>
    <row r="171" spans="8:8" x14ac:dyDescent="0.35">
      <c r="H171" s="533"/>
    </row>
    <row r="172" spans="8:8" x14ac:dyDescent="0.35">
      <c r="H172" s="533"/>
    </row>
    <row r="173" spans="8:8" x14ac:dyDescent="0.35">
      <c r="H173" s="533"/>
    </row>
    <row r="174" spans="8:8" x14ac:dyDescent="0.35">
      <c r="H174" s="533"/>
    </row>
    <row r="175" spans="8:8" x14ac:dyDescent="0.35">
      <c r="H175" s="533"/>
    </row>
    <row r="176" spans="8:8" x14ac:dyDescent="0.35">
      <c r="H176" s="533"/>
    </row>
    <row r="177" spans="8:8" x14ac:dyDescent="0.35">
      <c r="H177" s="533"/>
    </row>
    <row r="178" spans="8:8" x14ac:dyDescent="0.35">
      <c r="H178" s="533"/>
    </row>
    <row r="179" spans="8:8" x14ac:dyDescent="0.35">
      <c r="H179" s="533"/>
    </row>
    <row r="180" spans="8:8" x14ac:dyDescent="0.35">
      <c r="H180" s="533"/>
    </row>
    <row r="181" spans="8:8" x14ac:dyDescent="0.35">
      <c r="H181" s="533"/>
    </row>
    <row r="182" spans="8:8" x14ac:dyDescent="0.35">
      <c r="H182" s="533"/>
    </row>
    <row r="183" spans="8:8" x14ac:dyDescent="0.35">
      <c r="H183" s="533"/>
    </row>
    <row r="184" spans="8:8" x14ac:dyDescent="0.35">
      <c r="H184" s="533"/>
    </row>
    <row r="185" spans="8:8" x14ac:dyDescent="0.35">
      <c r="H185" s="533"/>
    </row>
    <row r="186" spans="8:8" x14ac:dyDescent="0.35">
      <c r="H186" s="533"/>
    </row>
    <row r="187" spans="8:8" x14ac:dyDescent="0.35">
      <c r="H187" s="533"/>
    </row>
    <row r="188" spans="8:8" x14ac:dyDescent="0.35">
      <c r="H188" s="533"/>
    </row>
    <row r="189" spans="8:8" x14ac:dyDescent="0.35">
      <c r="H189" s="533"/>
    </row>
    <row r="190" spans="8:8" x14ac:dyDescent="0.35">
      <c r="H190" s="533"/>
    </row>
    <row r="191" spans="8:8" x14ac:dyDescent="0.35">
      <c r="H191" s="533"/>
    </row>
    <row r="192" spans="8:8" x14ac:dyDescent="0.35">
      <c r="H192" s="533"/>
    </row>
    <row r="193" spans="8:8" x14ac:dyDescent="0.35">
      <c r="H193" s="533"/>
    </row>
    <row r="194" spans="8:8" x14ac:dyDescent="0.35">
      <c r="H194" s="533"/>
    </row>
    <row r="195" spans="8:8" x14ac:dyDescent="0.35">
      <c r="H195" s="533"/>
    </row>
    <row r="196" spans="8:8" x14ac:dyDescent="0.35">
      <c r="H196" s="533"/>
    </row>
    <row r="197" spans="8:8" x14ac:dyDescent="0.35">
      <c r="H197" s="533"/>
    </row>
    <row r="198" spans="8:8" x14ac:dyDescent="0.35">
      <c r="H198" s="533"/>
    </row>
    <row r="199" spans="8:8" x14ac:dyDescent="0.35">
      <c r="H199" s="533"/>
    </row>
    <row r="200" spans="8:8" x14ac:dyDescent="0.35">
      <c r="H200" s="533"/>
    </row>
    <row r="201" spans="8:8" x14ac:dyDescent="0.35">
      <c r="H201" s="533"/>
    </row>
    <row r="202" spans="8:8" x14ac:dyDescent="0.35">
      <c r="H202" s="533"/>
    </row>
    <row r="203" spans="8:8" x14ac:dyDescent="0.35">
      <c r="H203" s="533"/>
    </row>
    <row r="204" spans="8:8" x14ac:dyDescent="0.35">
      <c r="H204" s="533"/>
    </row>
    <row r="205" spans="8:8" x14ac:dyDescent="0.35">
      <c r="H205" s="533"/>
    </row>
    <row r="206" spans="8:8" x14ac:dyDescent="0.35">
      <c r="H206" s="533"/>
    </row>
    <row r="207" spans="8:8" x14ac:dyDescent="0.35">
      <c r="H207" s="533"/>
    </row>
    <row r="208" spans="8:8" x14ac:dyDescent="0.35">
      <c r="H208" s="533"/>
    </row>
    <row r="209" spans="8:8" x14ac:dyDescent="0.35">
      <c r="H209" s="533"/>
    </row>
    <row r="210" spans="8:8" x14ac:dyDescent="0.35">
      <c r="H210" s="533"/>
    </row>
    <row r="211" spans="8:8" x14ac:dyDescent="0.35">
      <c r="H211" s="533"/>
    </row>
    <row r="212" spans="8:8" x14ac:dyDescent="0.35">
      <c r="H212" s="533"/>
    </row>
    <row r="213" spans="8:8" x14ac:dyDescent="0.35">
      <c r="H213" s="533"/>
    </row>
    <row r="214" spans="8:8" x14ac:dyDescent="0.35">
      <c r="H214" s="533"/>
    </row>
    <row r="215" spans="8:8" x14ac:dyDescent="0.35">
      <c r="H215" s="533"/>
    </row>
    <row r="216" spans="8:8" x14ac:dyDescent="0.35">
      <c r="H216" s="533"/>
    </row>
    <row r="217" spans="8:8" x14ac:dyDescent="0.35">
      <c r="H217" s="533"/>
    </row>
    <row r="218" spans="8:8" x14ac:dyDescent="0.35">
      <c r="H218" s="533"/>
    </row>
    <row r="219" spans="8:8" x14ac:dyDescent="0.35">
      <c r="H219" s="533"/>
    </row>
    <row r="220" spans="8:8" x14ac:dyDescent="0.35">
      <c r="H220" s="533"/>
    </row>
    <row r="221" spans="8:8" x14ac:dyDescent="0.35">
      <c r="H221" s="533"/>
    </row>
    <row r="222" spans="8:8" x14ac:dyDescent="0.35">
      <c r="H222" s="533"/>
    </row>
    <row r="223" spans="8:8" x14ac:dyDescent="0.35">
      <c r="H223" s="533"/>
    </row>
    <row r="224" spans="8:8" x14ac:dyDescent="0.35">
      <c r="H224" s="533"/>
    </row>
    <row r="225" spans="8:8" x14ac:dyDescent="0.35">
      <c r="H225" s="533"/>
    </row>
    <row r="226" spans="8:8" x14ac:dyDescent="0.35">
      <c r="H226" s="533"/>
    </row>
    <row r="227" spans="8:8" x14ac:dyDescent="0.35">
      <c r="H227" s="533"/>
    </row>
    <row r="228" spans="8:8" x14ac:dyDescent="0.35">
      <c r="H228" s="533"/>
    </row>
    <row r="229" spans="8:8" x14ac:dyDescent="0.35">
      <c r="H229" s="533"/>
    </row>
    <row r="230" spans="8:8" x14ac:dyDescent="0.35">
      <c r="H230" s="533"/>
    </row>
    <row r="231" spans="8:8" x14ac:dyDescent="0.35">
      <c r="H231" s="533"/>
    </row>
    <row r="232" spans="8:8" x14ac:dyDescent="0.35">
      <c r="H232" s="533"/>
    </row>
    <row r="233" spans="8:8" x14ac:dyDescent="0.35">
      <c r="H233" s="533"/>
    </row>
    <row r="234" spans="8:8" x14ac:dyDescent="0.35">
      <c r="H234" s="533"/>
    </row>
    <row r="235" spans="8:8" x14ac:dyDescent="0.35">
      <c r="H235" s="533"/>
    </row>
    <row r="236" spans="8:8" x14ac:dyDescent="0.35">
      <c r="H236" s="533"/>
    </row>
    <row r="237" spans="8:8" x14ac:dyDescent="0.35">
      <c r="H237" s="533"/>
    </row>
    <row r="238" spans="8:8" x14ac:dyDescent="0.35">
      <c r="H238" s="533"/>
    </row>
    <row r="239" spans="8:8" x14ac:dyDescent="0.35">
      <c r="H239" s="533"/>
    </row>
    <row r="240" spans="8:8" x14ac:dyDescent="0.35">
      <c r="H240" s="533"/>
    </row>
    <row r="241" spans="8:8" x14ac:dyDescent="0.35">
      <c r="H241" s="533"/>
    </row>
    <row r="242" spans="8:8" x14ac:dyDescent="0.35">
      <c r="H242" s="533"/>
    </row>
    <row r="243" spans="8:8" x14ac:dyDescent="0.35">
      <c r="H243" s="533"/>
    </row>
    <row r="244" spans="8:8" x14ac:dyDescent="0.35">
      <c r="H244" s="533"/>
    </row>
    <row r="245" spans="8:8" x14ac:dyDescent="0.35">
      <c r="H245" s="533"/>
    </row>
    <row r="246" spans="8:8" x14ac:dyDescent="0.35">
      <c r="H246" s="533"/>
    </row>
    <row r="247" spans="8:8" x14ac:dyDescent="0.35">
      <c r="H247" s="533"/>
    </row>
    <row r="248" spans="8:8" x14ac:dyDescent="0.35">
      <c r="H248" s="533"/>
    </row>
    <row r="249" spans="8:8" x14ac:dyDescent="0.35">
      <c r="H249" s="533"/>
    </row>
    <row r="250" spans="8:8" x14ac:dyDescent="0.35">
      <c r="H250" s="533"/>
    </row>
    <row r="251" spans="8:8" x14ac:dyDescent="0.35">
      <c r="H251" s="533"/>
    </row>
    <row r="252" spans="8:8" x14ac:dyDescent="0.35">
      <c r="H252" s="533"/>
    </row>
    <row r="253" spans="8:8" x14ac:dyDescent="0.35">
      <c r="H253" s="533"/>
    </row>
    <row r="254" spans="8:8" x14ac:dyDescent="0.35">
      <c r="H254" s="533"/>
    </row>
    <row r="255" spans="8:8" x14ac:dyDescent="0.35">
      <c r="H255" s="533"/>
    </row>
    <row r="256" spans="8:8" x14ac:dyDescent="0.35">
      <c r="H256" s="533"/>
    </row>
    <row r="257" spans="8:8" x14ac:dyDescent="0.35">
      <c r="H257" s="533"/>
    </row>
    <row r="258" spans="8:8" x14ac:dyDescent="0.35">
      <c r="H258" s="533"/>
    </row>
    <row r="259" spans="8:8" x14ac:dyDescent="0.35">
      <c r="H259" s="533"/>
    </row>
    <row r="260" spans="8:8" x14ac:dyDescent="0.35">
      <c r="H260" s="533"/>
    </row>
    <row r="261" spans="8:8" x14ac:dyDescent="0.35">
      <c r="H261" s="533"/>
    </row>
    <row r="262" spans="8:8" x14ac:dyDescent="0.35">
      <c r="H262" s="533"/>
    </row>
    <row r="263" spans="8:8" x14ac:dyDescent="0.35">
      <c r="H263" s="533"/>
    </row>
    <row r="264" spans="8:8" x14ac:dyDescent="0.35">
      <c r="H264" s="533"/>
    </row>
    <row r="265" spans="8:8" x14ac:dyDescent="0.35">
      <c r="H265" s="533"/>
    </row>
    <row r="266" spans="8:8" x14ac:dyDescent="0.35">
      <c r="H266" s="533"/>
    </row>
    <row r="267" spans="8:8" x14ac:dyDescent="0.35">
      <c r="H267" s="533"/>
    </row>
    <row r="268" spans="8:8" x14ac:dyDescent="0.35">
      <c r="H268" s="533"/>
    </row>
    <row r="269" spans="8:8" x14ac:dyDescent="0.35">
      <c r="H269" s="533"/>
    </row>
    <row r="270" spans="8:8" x14ac:dyDescent="0.35">
      <c r="H270" s="533"/>
    </row>
    <row r="271" spans="8:8" x14ac:dyDescent="0.35">
      <c r="H271" s="533"/>
    </row>
    <row r="272" spans="8:8" x14ac:dyDescent="0.35">
      <c r="H272" s="533"/>
    </row>
    <row r="273" spans="8:8" x14ac:dyDescent="0.35">
      <c r="H273" s="533"/>
    </row>
    <row r="274" spans="8:8" x14ac:dyDescent="0.35">
      <c r="H274" s="533"/>
    </row>
    <row r="275" spans="8:8" x14ac:dyDescent="0.35">
      <c r="H275" s="533"/>
    </row>
    <row r="276" spans="8:8" x14ac:dyDescent="0.35">
      <c r="H276" s="533"/>
    </row>
    <row r="277" spans="8:8" x14ac:dyDescent="0.35">
      <c r="H277" s="533"/>
    </row>
    <row r="278" spans="8:8" x14ac:dyDescent="0.35">
      <c r="H278" s="533"/>
    </row>
    <row r="279" spans="8:8" x14ac:dyDescent="0.35">
      <c r="H279" s="533"/>
    </row>
    <row r="280" spans="8:8" x14ac:dyDescent="0.35">
      <c r="H280" s="533"/>
    </row>
    <row r="281" spans="8:8" x14ac:dyDescent="0.35">
      <c r="H281" s="533"/>
    </row>
    <row r="282" spans="8:8" x14ac:dyDescent="0.35">
      <c r="H282" s="533"/>
    </row>
    <row r="283" spans="8:8" x14ac:dyDescent="0.35">
      <c r="H283" s="533"/>
    </row>
    <row r="284" spans="8:8" x14ac:dyDescent="0.35">
      <c r="H284" s="533"/>
    </row>
    <row r="285" spans="8:8" x14ac:dyDescent="0.35">
      <c r="H285" s="533"/>
    </row>
    <row r="286" spans="8:8" x14ac:dyDescent="0.35">
      <c r="H286" s="533"/>
    </row>
    <row r="287" spans="8:8" x14ac:dyDescent="0.35">
      <c r="H287" s="533"/>
    </row>
    <row r="288" spans="8:8" x14ac:dyDescent="0.35">
      <c r="H288" s="533"/>
    </row>
    <row r="289" spans="8:8" x14ac:dyDescent="0.35">
      <c r="H289" s="533"/>
    </row>
    <row r="290" spans="8:8" x14ac:dyDescent="0.35">
      <c r="H290" s="533"/>
    </row>
    <row r="291" spans="8:8" x14ac:dyDescent="0.35">
      <c r="H291" s="533"/>
    </row>
    <row r="292" spans="8:8" x14ac:dyDescent="0.35">
      <c r="H292" s="533"/>
    </row>
    <row r="293" spans="8:8" x14ac:dyDescent="0.35">
      <c r="H293" s="533"/>
    </row>
    <row r="294" spans="8:8" x14ac:dyDescent="0.35">
      <c r="H294" s="533"/>
    </row>
    <row r="295" spans="8:8" x14ac:dyDescent="0.35">
      <c r="H295" s="533"/>
    </row>
    <row r="296" spans="8:8" x14ac:dyDescent="0.35">
      <c r="H296" s="533"/>
    </row>
    <row r="297" spans="8:8" x14ac:dyDescent="0.35">
      <c r="H297" s="533"/>
    </row>
    <row r="298" spans="8:8" x14ac:dyDescent="0.35">
      <c r="H298" s="533"/>
    </row>
    <row r="299" spans="8:8" x14ac:dyDescent="0.35">
      <c r="H299" s="533"/>
    </row>
    <row r="300" spans="8:8" x14ac:dyDescent="0.35">
      <c r="H300" s="533"/>
    </row>
    <row r="301" spans="8:8" x14ac:dyDescent="0.35">
      <c r="H301" s="533"/>
    </row>
    <row r="302" spans="8:8" x14ac:dyDescent="0.35">
      <c r="H302" s="533"/>
    </row>
    <row r="303" spans="8:8" x14ac:dyDescent="0.35">
      <c r="H303" s="533"/>
    </row>
    <row r="304" spans="8:8" x14ac:dyDescent="0.35">
      <c r="H304" s="533"/>
    </row>
    <row r="305" spans="8:8" x14ac:dyDescent="0.35">
      <c r="H305" s="533"/>
    </row>
    <row r="306" spans="8:8" x14ac:dyDescent="0.35">
      <c r="H306" s="533"/>
    </row>
    <row r="307" spans="8:8" x14ac:dyDescent="0.35">
      <c r="H307" s="533"/>
    </row>
    <row r="308" spans="8:8" x14ac:dyDescent="0.35">
      <c r="H308" s="533"/>
    </row>
    <row r="309" spans="8:8" x14ac:dyDescent="0.35">
      <c r="H309" s="533"/>
    </row>
    <row r="310" spans="8:8" x14ac:dyDescent="0.35">
      <c r="H310" s="533"/>
    </row>
    <row r="311" spans="8:8" x14ac:dyDescent="0.35">
      <c r="H311" s="533"/>
    </row>
    <row r="312" spans="8:8" x14ac:dyDescent="0.35">
      <c r="H312" s="533"/>
    </row>
    <row r="313" spans="8:8" x14ac:dyDescent="0.35">
      <c r="H313" s="533"/>
    </row>
    <row r="314" spans="8:8" x14ac:dyDescent="0.35">
      <c r="H314" s="533"/>
    </row>
    <row r="315" spans="8:8" x14ac:dyDescent="0.35">
      <c r="H315" s="533"/>
    </row>
    <row r="316" spans="8:8" x14ac:dyDescent="0.35">
      <c r="H316" s="533"/>
    </row>
    <row r="317" spans="8:8" x14ac:dyDescent="0.35">
      <c r="H317" s="533"/>
    </row>
    <row r="318" spans="8:8" x14ac:dyDescent="0.35">
      <c r="H318" s="533"/>
    </row>
    <row r="319" spans="8:8" x14ac:dyDescent="0.35">
      <c r="H319" s="533"/>
    </row>
    <row r="320" spans="8:8" x14ac:dyDescent="0.35">
      <c r="H320" s="533"/>
    </row>
    <row r="321" spans="8:8" x14ac:dyDescent="0.35">
      <c r="H321" s="533"/>
    </row>
    <row r="322" spans="8:8" x14ac:dyDescent="0.35">
      <c r="H322" s="533"/>
    </row>
    <row r="323" spans="8:8" x14ac:dyDescent="0.35">
      <c r="H323" s="533"/>
    </row>
    <row r="324" spans="8:8" x14ac:dyDescent="0.35">
      <c r="H324" s="533"/>
    </row>
    <row r="325" spans="8:8" x14ac:dyDescent="0.35">
      <c r="H325" s="533"/>
    </row>
    <row r="326" spans="8:8" x14ac:dyDescent="0.35">
      <c r="H326" s="533"/>
    </row>
    <row r="327" spans="8:8" x14ac:dyDescent="0.35">
      <c r="H327" s="533"/>
    </row>
    <row r="328" spans="8:8" x14ac:dyDescent="0.35">
      <c r="H328" s="533"/>
    </row>
    <row r="329" spans="8:8" x14ac:dyDescent="0.35">
      <c r="H329" s="533"/>
    </row>
    <row r="330" spans="8:8" x14ac:dyDescent="0.35">
      <c r="H330" s="533"/>
    </row>
    <row r="331" spans="8:8" x14ac:dyDescent="0.35">
      <c r="H331" s="533"/>
    </row>
    <row r="332" spans="8:8" x14ac:dyDescent="0.35">
      <c r="H332" s="533"/>
    </row>
    <row r="333" spans="8:8" x14ac:dyDescent="0.35">
      <c r="H333" s="533"/>
    </row>
    <row r="334" spans="8:8" x14ac:dyDescent="0.35">
      <c r="H334" s="533"/>
    </row>
    <row r="335" spans="8:8" x14ac:dyDescent="0.35">
      <c r="H335" s="533"/>
    </row>
    <row r="336" spans="8:8" x14ac:dyDescent="0.35">
      <c r="H336" s="533"/>
    </row>
    <row r="337" spans="8:8" x14ac:dyDescent="0.35">
      <c r="H337" s="533"/>
    </row>
    <row r="338" spans="8:8" x14ac:dyDescent="0.35">
      <c r="H338" s="533"/>
    </row>
    <row r="339" spans="8:8" x14ac:dyDescent="0.35">
      <c r="H339" s="533"/>
    </row>
    <row r="340" spans="8:8" x14ac:dyDescent="0.35">
      <c r="H340" s="533"/>
    </row>
    <row r="341" spans="8:8" x14ac:dyDescent="0.35">
      <c r="H341" s="533"/>
    </row>
    <row r="342" spans="8:8" x14ac:dyDescent="0.35">
      <c r="H342" s="533"/>
    </row>
    <row r="343" spans="8:8" x14ac:dyDescent="0.35">
      <c r="H343" s="533"/>
    </row>
    <row r="344" spans="8:8" x14ac:dyDescent="0.35">
      <c r="H344" s="533"/>
    </row>
    <row r="345" spans="8:8" x14ac:dyDescent="0.35">
      <c r="H345" s="533"/>
    </row>
    <row r="346" spans="8:8" x14ac:dyDescent="0.35">
      <c r="H346" s="533"/>
    </row>
    <row r="347" spans="8:8" x14ac:dyDescent="0.35">
      <c r="H347" s="533"/>
    </row>
    <row r="348" spans="8:8" x14ac:dyDescent="0.35">
      <c r="H348" s="533"/>
    </row>
    <row r="349" spans="8:8" x14ac:dyDescent="0.35">
      <c r="H349" s="533"/>
    </row>
    <row r="350" spans="8:8" x14ac:dyDescent="0.35">
      <c r="H350" s="533"/>
    </row>
    <row r="351" spans="8:8" x14ac:dyDescent="0.35">
      <c r="H351" s="533"/>
    </row>
    <row r="352" spans="8:8" x14ac:dyDescent="0.35">
      <c r="H352" s="533"/>
    </row>
    <row r="353" spans="8:8" x14ac:dyDescent="0.35">
      <c r="H353" s="533"/>
    </row>
    <row r="354" spans="8:8" x14ac:dyDescent="0.35">
      <c r="H354" s="533"/>
    </row>
    <row r="355" spans="8:8" x14ac:dyDescent="0.35">
      <c r="H355" s="533"/>
    </row>
    <row r="356" spans="8:8" x14ac:dyDescent="0.35">
      <c r="H356" s="533"/>
    </row>
    <row r="357" spans="8:8" x14ac:dyDescent="0.35">
      <c r="H357" s="533"/>
    </row>
    <row r="358" spans="8:8" x14ac:dyDescent="0.35">
      <c r="H358" s="533"/>
    </row>
    <row r="359" spans="8:8" x14ac:dyDescent="0.35">
      <c r="H359" s="533"/>
    </row>
    <row r="360" spans="8:8" x14ac:dyDescent="0.35">
      <c r="H360" s="533"/>
    </row>
    <row r="361" spans="8:8" x14ac:dyDescent="0.35">
      <c r="H361" s="533"/>
    </row>
    <row r="362" spans="8:8" x14ac:dyDescent="0.35">
      <c r="H362" s="533"/>
    </row>
    <row r="363" spans="8:8" x14ac:dyDescent="0.35">
      <c r="H363" s="533"/>
    </row>
    <row r="364" spans="8:8" x14ac:dyDescent="0.35">
      <c r="H364" s="533"/>
    </row>
    <row r="365" spans="8:8" x14ac:dyDescent="0.35">
      <c r="H365" s="533"/>
    </row>
    <row r="366" spans="8:8" x14ac:dyDescent="0.35">
      <c r="H366" s="533"/>
    </row>
    <row r="367" spans="8:8" x14ac:dyDescent="0.35">
      <c r="H367" s="533"/>
    </row>
    <row r="368" spans="8:8" x14ac:dyDescent="0.35">
      <c r="H368" s="533"/>
    </row>
    <row r="369" spans="8:8" x14ac:dyDescent="0.35">
      <c r="H369" s="533"/>
    </row>
    <row r="370" spans="8:8" x14ac:dyDescent="0.35">
      <c r="H370" s="533"/>
    </row>
    <row r="371" spans="8:8" x14ac:dyDescent="0.35">
      <c r="H371" s="533"/>
    </row>
    <row r="372" spans="8:8" x14ac:dyDescent="0.35">
      <c r="H372" s="533"/>
    </row>
    <row r="373" spans="8:8" x14ac:dyDescent="0.35">
      <c r="H373" s="533"/>
    </row>
    <row r="374" spans="8:8" x14ac:dyDescent="0.35">
      <c r="H374" s="533"/>
    </row>
    <row r="375" spans="8:8" x14ac:dyDescent="0.35">
      <c r="H375" s="533"/>
    </row>
    <row r="376" spans="8:8" x14ac:dyDescent="0.35">
      <c r="H376" s="533"/>
    </row>
    <row r="377" spans="8:8" x14ac:dyDescent="0.35">
      <c r="H377" s="533"/>
    </row>
    <row r="378" spans="8:8" x14ac:dyDescent="0.35">
      <c r="H378" s="533"/>
    </row>
    <row r="379" spans="8:8" x14ac:dyDescent="0.35">
      <c r="H379" s="533"/>
    </row>
    <row r="380" spans="8:8" x14ac:dyDescent="0.35">
      <c r="H380" s="533"/>
    </row>
    <row r="381" spans="8:8" x14ac:dyDescent="0.35">
      <c r="H381" s="533"/>
    </row>
    <row r="382" spans="8:8" x14ac:dyDescent="0.35">
      <c r="H382" s="533"/>
    </row>
    <row r="383" spans="8:8" x14ac:dyDescent="0.35">
      <c r="H383" s="533"/>
    </row>
    <row r="384" spans="8:8" x14ac:dyDescent="0.35">
      <c r="H384" s="533"/>
    </row>
    <row r="385" spans="8:8" x14ac:dyDescent="0.35">
      <c r="H385" s="533"/>
    </row>
    <row r="386" spans="8:8" x14ac:dyDescent="0.35">
      <c r="H386" s="533"/>
    </row>
    <row r="387" spans="8:8" x14ac:dyDescent="0.35">
      <c r="H387" s="533"/>
    </row>
    <row r="388" spans="8:8" x14ac:dyDescent="0.35">
      <c r="H388" s="533"/>
    </row>
    <row r="389" spans="8:8" x14ac:dyDescent="0.35">
      <c r="H389" s="533"/>
    </row>
    <row r="390" spans="8:8" x14ac:dyDescent="0.35">
      <c r="H390" s="533"/>
    </row>
    <row r="391" spans="8:8" x14ac:dyDescent="0.35">
      <c r="H391" s="533"/>
    </row>
    <row r="392" spans="8:8" x14ac:dyDescent="0.35">
      <c r="H392" s="533"/>
    </row>
    <row r="393" spans="8:8" x14ac:dyDescent="0.35">
      <c r="H393" s="533"/>
    </row>
    <row r="394" spans="8:8" x14ac:dyDescent="0.35">
      <c r="H394" s="533"/>
    </row>
    <row r="395" spans="8:8" x14ac:dyDescent="0.35">
      <c r="H395" s="533"/>
    </row>
    <row r="396" spans="8:8" x14ac:dyDescent="0.35">
      <c r="H396" s="533"/>
    </row>
    <row r="397" spans="8:8" x14ac:dyDescent="0.35">
      <c r="H397" s="533"/>
    </row>
    <row r="398" spans="8:8" x14ac:dyDescent="0.35">
      <c r="H398" s="533"/>
    </row>
    <row r="399" spans="8:8" x14ac:dyDescent="0.35">
      <c r="H399" s="533"/>
    </row>
    <row r="400" spans="8:8" x14ac:dyDescent="0.35">
      <c r="H400" s="533"/>
    </row>
    <row r="401" spans="8:8" x14ac:dyDescent="0.35">
      <c r="H401" s="533"/>
    </row>
    <row r="402" spans="8:8" x14ac:dyDescent="0.35">
      <c r="H402" s="533"/>
    </row>
    <row r="403" spans="8:8" x14ac:dyDescent="0.35">
      <c r="H403" s="533"/>
    </row>
    <row r="404" spans="8:8" x14ac:dyDescent="0.35">
      <c r="H404" s="533"/>
    </row>
    <row r="405" spans="8:8" x14ac:dyDescent="0.35">
      <c r="H405" s="533"/>
    </row>
    <row r="406" spans="8:8" x14ac:dyDescent="0.35">
      <c r="H406" s="533"/>
    </row>
    <row r="407" spans="8:8" x14ac:dyDescent="0.35">
      <c r="H407" s="533"/>
    </row>
    <row r="408" spans="8:8" x14ac:dyDescent="0.35">
      <c r="H408" s="533"/>
    </row>
    <row r="409" spans="8:8" x14ac:dyDescent="0.35">
      <c r="H409" s="533"/>
    </row>
    <row r="410" spans="8:8" x14ac:dyDescent="0.35">
      <c r="H410" s="533"/>
    </row>
    <row r="411" spans="8:8" x14ac:dyDescent="0.35">
      <c r="H411" s="533"/>
    </row>
    <row r="412" spans="8:8" x14ac:dyDescent="0.35">
      <c r="H412" s="533"/>
    </row>
    <row r="413" spans="8:8" x14ac:dyDescent="0.35">
      <c r="H413" s="533"/>
    </row>
    <row r="414" spans="8:8" x14ac:dyDescent="0.35">
      <c r="H414" s="533"/>
    </row>
    <row r="415" spans="8:8" x14ac:dyDescent="0.35">
      <c r="H415" s="533"/>
    </row>
    <row r="416" spans="8:8" x14ac:dyDescent="0.35">
      <c r="H416" s="533"/>
    </row>
    <row r="417" spans="8:8" x14ac:dyDescent="0.35">
      <c r="H417" s="533"/>
    </row>
    <row r="418" spans="8:8" x14ac:dyDescent="0.35">
      <c r="H418" s="533"/>
    </row>
    <row r="419" spans="8:8" x14ac:dyDescent="0.35">
      <c r="H419" s="533"/>
    </row>
    <row r="420" spans="8:8" x14ac:dyDescent="0.35">
      <c r="H420" s="533"/>
    </row>
    <row r="421" spans="8:8" x14ac:dyDescent="0.35">
      <c r="H421" s="533"/>
    </row>
    <row r="422" spans="8:8" x14ac:dyDescent="0.35">
      <c r="H422" s="533"/>
    </row>
    <row r="423" spans="8:8" x14ac:dyDescent="0.35">
      <c r="H423" s="533"/>
    </row>
    <row r="424" spans="8:8" x14ac:dyDescent="0.35">
      <c r="H424" s="533"/>
    </row>
    <row r="425" spans="8:8" x14ac:dyDescent="0.35">
      <c r="H425" s="533"/>
    </row>
    <row r="426" spans="8:8" x14ac:dyDescent="0.35">
      <c r="H426" s="533"/>
    </row>
    <row r="427" spans="8:8" x14ac:dyDescent="0.35">
      <c r="H427" s="533"/>
    </row>
    <row r="428" spans="8:8" x14ac:dyDescent="0.35">
      <c r="H428" s="533"/>
    </row>
    <row r="429" spans="8:8" x14ac:dyDescent="0.35">
      <c r="H429" s="533"/>
    </row>
    <row r="430" spans="8:8" x14ac:dyDescent="0.35">
      <c r="H430" s="533"/>
    </row>
    <row r="431" spans="8:8" x14ac:dyDescent="0.35">
      <c r="H431" s="533"/>
    </row>
    <row r="432" spans="8:8" x14ac:dyDescent="0.35">
      <c r="H432" s="533"/>
    </row>
    <row r="433" spans="8:8" x14ac:dyDescent="0.35">
      <c r="H433" s="533"/>
    </row>
    <row r="434" spans="8:8" x14ac:dyDescent="0.35">
      <c r="H434" s="533"/>
    </row>
    <row r="435" spans="8:8" x14ac:dyDescent="0.35">
      <c r="H435" s="533"/>
    </row>
    <row r="436" spans="8:8" x14ac:dyDescent="0.35">
      <c r="H436" s="533"/>
    </row>
    <row r="437" spans="8:8" x14ac:dyDescent="0.35">
      <c r="H437" s="533"/>
    </row>
    <row r="438" spans="8:8" x14ac:dyDescent="0.35">
      <c r="H438" s="533"/>
    </row>
    <row r="439" spans="8:8" x14ac:dyDescent="0.35">
      <c r="H439" s="533"/>
    </row>
    <row r="440" spans="8:8" x14ac:dyDescent="0.35">
      <c r="H440" s="533"/>
    </row>
    <row r="441" spans="8:8" x14ac:dyDescent="0.35">
      <c r="H441" s="533"/>
    </row>
    <row r="442" spans="8:8" x14ac:dyDescent="0.35">
      <c r="H442" s="533"/>
    </row>
    <row r="443" spans="8:8" x14ac:dyDescent="0.35">
      <c r="H443" s="533"/>
    </row>
    <row r="444" spans="8:8" x14ac:dyDescent="0.35">
      <c r="H444" s="533"/>
    </row>
    <row r="445" spans="8:8" x14ac:dyDescent="0.35">
      <c r="H445" s="533"/>
    </row>
    <row r="446" spans="8:8" x14ac:dyDescent="0.35">
      <c r="H446" s="533"/>
    </row>
    <row r="447" spans="8:8" x14ac:dyDescent="0.35">
      <c r="H447" s="533"/>
    </row>
    <row r="448" spans="8:8" x14ac:dyDescent="0.35">
      <c r="H448" s="533"/>
    </row>
    <row r="449" spans="8:8" x14ac:dyDescent="0.35">
      <c r="H449" s="533"/>
    </row>
    <row r="450" spans="8:8" x14ac:dyDescent="0.35">
      <c r="H450" s="533"/>
    </row>
    <row r="451" spans="8:8" x14ac:dyDescent="0.35">
      <c r="H451" s="533"/>
    </row>
    <row r="452" spans="8:8" x14ac:dyDescent="0.35">
      <c r="H452" s="533"/>
    </row>
    <row r="453" spans="8:8" x14ac:dyDescent="0.35">
      <c r="H453" s="533"/>
    </row>
    <row r="454" spans="8:8" x14ac:dyDescent="0.35">
      <c r="H454" s="533"/>
    </row>
    <row r="455" spans="8:8" x14ac:dyDescent="0.35">
      <c r="H455" s="533"/>
    </row>
    <row r="456" spans="8:8" x14ac:dyDescent="0.35">
      <c r="H456" s="533"/>
    </row>
    <row r="457" spans="8:8" x14ac:dyDescent="0.35">
      <c r="H457" s="533"/>
    </row>
    <row r="458" spans="8:8" x14ac:dyDescent="0.35">
      <c r="H458" s="533"/>
    </row>
    <row r="459" spans="8:8" x14ac:dyDescent="0.35">
      <c r="H459" s="533"/>
    </row>
    <row r="460" spans="8:8" x14ac:dyDescent="0.35">
      <c r="H460" s="533"/>
    </row>
    <row r="461" spans="8:8" x14ac:dyDescent="0.35">
      <c r="H461" s="533"/>
    </row>
    <row r="462" spans="8:8" x14ac:dyDescent="0.35">
      <c r="H462" s="533"/>
    </row>
    <row r="463" spans="8:8" x14ac:dyDescent="0.35">
      <c r="H463" s="533"/>
    </row>
    <row r="464" spans="8:8" x14ac:dyDescent="0.35">
      <c r="H464" s="533"/>
    </row>
    <row r="465" spans="8:8" x14ac:dyDescent="0.35">
      <c r="H465" s="533"/>
    </row>
    <row r="466" spans="8:8" x14ac:dyDescent="0.35">
      <c r="H466" s="533"/>
    </row>
    <row r="467" spans="8:8" x14ac:dyDescent="0.35">
      <c r="H467" s="533"/>
    </row>
    <row r="468" spans="8:8" x14ac:dyDescent="0.35">
      <c r="H468" s="533"/>
    </row>
    <row r="469" spans="8:8" x14ac:dyDescent="0.35">
      <c r="H469" s="533"/>
    </row>
    <row r="470" spans="8:8" x14ac:dyDescent="0.35">
      <c r="H470" s="533"/>
    </row>
    <row r="471" spans="8:8" x14ac:dyDescent="0.35">
      <c r="H471" s="533"/>
    </row>
    <row r="472" spans="8:8" x14ac:dyDescent="0.35">
      <c r="H472" s="533"/>
    </row>
    <row r="473" spans="8:8" x14ac:dyDescent="0.35">
      <c r="H473" s="533"/>
    </row>
    <row r="474" spans="8:8" x14ac:dyDescent="0.35">
      <c r="H474" s="533"/>
    </row>
    <row r="475" spans="8:8" x14ac:dyDescent="0.35">
      <c r="H475" s="533"/>
    </row>
    <row r="476" spans="8:8" x14ac:dyDescent="0.35">
      <c r="H476" s="533"/>
    </row>
    <row r="477" spans="8:8" x14ac:dyDescent="0.35">
      <c r="H477" s="533"/>
    </row>
    <row r="478" spans="8:8" x14ac:dyDescent="0.35">
      <c r="H478" s="533"/>
    </row>
    <row r="479" spans="8:8" x14ac:dyDescent="0.35">
      <c r="H479" s="533"/>
    </row>
    <row r="480" spans="8:8" x14ac:dyDescent="0.35">
      <c r="H480" s="533"/>
    </row>
    <row r="481" spans="8:8" x14ac:dyDescent="0.35">
      <c r="H481" s="533"/>
    </row>
    <row r="482" spans="8:8" x14ac:dyDescent="0.35">
      <c r="H482" s="533"/>
    </row>
    <row r="483" spans="8:8" x14ac:dyDescent="0.35">
      <c r="H483" s="533"/>
    </row>
    <row r="484" spans="8:8" x14ac:dyDescent="0.35">
      <c r="H484" s="533"/>
    </row>
    <row r="485" spans="8:8" x14ac:dyDescent="0.35">
      <c r="H485" s="533"/>
    </row>
    <row r="486" spans="8:8" x14ac:dyDescent="0.35">
      <c r="H486" s="533"/>
    </row>
    <row r="487" spans="8:8" x14ac:dyDescent="0.35">
      <c r="H487" s="533"/>
    </row>
    <row r="488" spans="8:8" x14ac:dyDescent="0.35">
      <c r="H488" s="533"/>
    </row>
    <row r="489" spans="8:8" x14ac:dyDescent="0.35">
      <c r="H489" s="533"/>
    </row>
    <row r="490" spans="8:8" x14ac:dyDescent="0.35">
      <c r="H490" s="533"/>
    </row>
    <row r="491" spans="8:8" x14ac:dyDescent="0.35">
      <c r="H491" s="533"/>
    </row>
    <row r="492" spans="8:8" x14ac:dyDescent="0.35">
      <c r="H492" s="533"/>
    </row>
    <row r="493" spans="8:8" x14ac:dyDescent="0.35">
      <c r="H493" s="533"/>
    </row>
    <row r="494" spans="8:8" x14ac:dyDescent="0.35">
      <c r="H494" s="533"/>
    </row>
    <row r="495" spans="8:8" x14ac:dyDescent="0.35">
      <c r="H495" s="533"/>
    </row>
    <row r="496" spans="8:8" x14ac:dyDescent="0.35">
      <c r="H496" s="533"/>
    </row>
    <row r="497" spans="8:8" x14ac:dyDescent="0.35">
      <c r="H497" s="533"/>
    </row>
    <row r="498" spans="8:8" x14ac:dyDescent="0.35">
      <c r="H498" s="533"/>
    </row>
    <row r="499" spans="8:8" x14ac:dyDescent="0.35">
      <c r="H499" s="533"/>
    </row>
    <row r="500" spans="8:8" x14ac:dyDescent="0.35">
      <c r="H500" s="533"/>
    </row>
    <row r="501" spans="8:8" x14ac:dyDescent="0.35">
      <c r="H501" s="533"/>
    </row>
    <row r="502" spans="8:8" x14ac:dyDescent="0.35">
      <c r="H502" s="533"/>
    </row>
    <row r="503" spans="8:8" x14ac:dyDescent="0.35">
      <c r="H503" s="533"/>
    </row>
    <row r="504" spans="8:8" x14ac:dyDescent="0.35">
      <c r="H504" s="533"/>
    </row>
    <row r="505" spans="8:8" x14ac:dyDescent="0.35">
      <c r="H505" s="533"/>
    </row>
    <row r="506" spans="8:8" x14ac:dyDescent="0.35">
      <c r="H506" s="533"/>
    </row>
    <row r="507" spans="8:8" x14ac:dyDescent="0.35">
      <c r="H507" s="533"/>
    </row>
    <row r="508" spans="8:8" x14ac:dyDescent="0.35">
      <c r="H508" s="533"/>
    </row>
    <row r="509" spans="8:8" x14ac:dyDescent="0.35">
      <c r="H509" s="533"/>
    </row>
    <row r="510" spans="8:8" x14ac:dyDescent="0.35">
      <c r="H510" s="533"/>
    </row>
    <row r="511" spans="8:8" x14ac:dyDescent="0.35">
      <c r="H511" s="533"/>
    </row>
    <row r="512" spans="8:8" x14ac:dyDescent="0.35">
      <c r="H512" s="533"/>
    </row>
    <row r="513" spans="8:8" x14ac:dyDescent="0.35">
      <c r="H513" s="533"/>
    </row>
    <row r="514" spans="8:8" x14ac:dyDescent="0.35">
      <c r="H514" s="533"/>
    </row>
    <row r="515" spans="8:8" x14ac:dyDescent="0.35">
      <c r="H515" s="533"/>
    </row>
    <row r="516" spans="8:8" x14ac:dyDescent="0.35">
      <c r="H516" s="533"/>
    </row>
    <row r="517" spans="8:8" x14ac:dyDescent="0.35">
      <c r="H517" s="533"/>
    </row>
    <row r="518" spans="8:8" x14ac:dyDescent="0.35">
      <c r="H518" s="533"/>
    </row>
    <row r="519" spans="8:8" x14ac:dyDescent="0.35">
      <c r="H519" s="533"/>
    </row>
    <row r="520" spans="8:8" x14ac:dyDescent="0.35">
      <c r="H520" s="533"/>
    </row>
    <row r="521" spans="8:8" x14ac:dyDescent="0.35">
      <c r="H521" s="533"/>
    </row>
    <row r="522" spans="8:8" x14ac:dyDescent="0.35">
      <c r="H522" s="533"/>
    </row>
    <row r="523" spans="8:8" x14ac:dyDescent="0.35">
      <c r="H523" s="533"/>
    </row>
    <row r="524" spans="8:8" x14ac:dyDescent="0.35">
      <c r="H524" s="533"/>
    </row>
    <row r="525" spans="8:8" x14ac:dyDescent="0.35">
      <c r="H525" s="533"/>
    </row>
    <row r="526" spans="8:8" x14ac:dyDescent="0.35">
      <c r="H526" s="533"/>
    </row>
    <row r="527" spans="8:8" x14ac:dyDescent="0.35">
      <c r="H527" s="533"/>
    </row>
    <row r="528" spans="8:8" x14ac:dyDescent="0.35">
      <c r="H528" s="533"/>
    </row>
    <row r="529" spans="8:8" x14ac:dyDescent="0.35">
      <c r="H529" s="533"/>
    </row>
    <row r="530" spans="8:8" x14ac:dyDescent="0.35">
      <c r="H530" s="533"/>
    </row>
    <row r="531" spans="8:8" x14ac:dyDescent="0.35">
      <c r="H531" s="533"/>
    </row>
    <row r="532" spans="8:8" x14ac:dyDescent="0.35">
      <c r="H532" s="533"/>
    </row>
    <row r="533" spans="8:8" x14ac:dyDescent="0.35">
      <c r="H533" s="533"/>
    </row>
    <row r="534" spans="8:8" x14ac:dyDescent="0.35">
      <c r="H534" s="533"/>
    </row>
    <row r="535" spans="8:8" x14ac:dyDescent="0.35">
      <c r="H535" s="533"/>
    </row>
    <row r="536" spans="8:8" x14ac:dyDescent="0.35">
      <c r="H536" s="533"/>
    </row>
    <row r="537" spans="8:8" x14ac:dyDescent="0.35">
      <c r="H537" s="533"/>
    </row>
    <row r="538" spans="8:8" x14ac:dyDescent="0.35">
      <c r="H538" s="533"/>
    </row>
    <row r="539" spans="8:8" x14ac:dyDescent="0.35">
      <c r="H539" s="533"/>
    </row>
    <row r="540" spans="8:8" x14ac:dyDescent="0.35">
      <c r="H540" s="533"/>
    </row>
    <row r="541" spans="8:8" x14ac:dyDescent="0.35">
      <c r="H541" s="533"/>
    </row>
    <row r="542" spans="8:8" x14ac:dyDescent="0.35">
      <c r="H542" s="533"/>
    </row>
    <row r="543" spans="8:8" x14ac:dyDescent="0.35">
      <c r="H543" s="533"/>
    </row>
    <row r="544" spans="8:8" x14ac:dyDescent="0.35">
      <c r="H544" s="533"/>
    </row>
    <row r="545" spans="8:8" x14ac:dyDescent="0.35">
      <c r="H545" s="533"/>
    </row>
    <row r="546" spans="8:8" x14ac:dyDescent="0.35">
      <c r="H546" s="533"/>
    </row>
    <row r="547" spans="8:8" x14ac:dyDescent="0.35">
      <c r="H547" s="533"/>
    </row>
    <row r="548" spans="8:8" x14ac:dyDescent="0.35">
      <c r="H548" s="533"/>
    </row>
    <row r="549" spans="8:8" x14ac:dyDescent="0.35">
      <c r="H549" s="533"/>
    </row>
    <row r="550" spans="8:8" x14ac:dyDescent="0.35">
      <c r="H550" s="533"/>
    </row>
    <row r="551" spans="8:8" x14ac:dyDescent="0.35">
      <c r="H551" s="533"/>
    </row>
    <row r="552" spans="8:8" x14ac:dyDescent="0.35">
      <c r="H552" s="533"/>
    </row>
    <row r="553" spans="8:8" x14ac:dyDescent="0.35">
      <c r="H553" s="533"/>
    </row>
    <row r="554" spans="8:8" x14ac:dyDescent="0.35">
      <c r="H554" s="533"/>
    </row>
    <row r="555" spans="8:8" x14ac:dyDescent="0.35">
      <c r="H555" s="533"/>
    </row>
    <row r="556" spans="8:8" x14ac:dyDescent="0.35">
      <c r="H556" s="533"/>
    </row>
    <row r="557" spans="8:8" x14ac:dyDescent="0.35">
      <c r="H557" s="533"/>
    </row>
    <row r="558" spans="8:8" x14ac:dyDescent="0.35">
      <c r="H558" s="533"/>
    </row>
    <row r="559" spans="8:8" x14ac:dyDescent="0.35">
      <c r="H559" s="533"/>
    </row>
    <row r="560" spans="8:8" x14ac:dyDescent="0.35">
      <c r="H560" s="533"/>
    </row>
    <row r="561" spans="8:8" x14ac:dyDescent="0.35">
      <c r="H561" s="533"/>
    </row>
    <row r="562" spans="8:8" x14ac:dyDescent="0.35">
      <c r="H562" s="533"/>
    </row>
    <row r="563" spans="8:8" x14ac:dyDescent="0.35">
      <c r="H563" s="533"/>
    </row>
    <row r="564" spans="8:8" x14ac:dyDescent="0.35">
      <c r="H564" s="533"/>
    </row>
    <row r="565" spans="8:8" x14ac:dyDescent="0.35">
      <c r="H565" s="533"/>
    </row>
    <row r="566" spans="8:8" x14ac:dyDescent="0.35">
      <c r="H566" s="533"/>
    </row>
    <row r="567" spans="8:8" x14ac:dyDescent="0.35">
      <c r="H567" s="533"/>
    </row>
    <row r="568" spans="8:8" x14ac:dyDescent="0.35">
      <c r="H568" s="533"/>
    </row>
    <row r="569" spans="8:8" x14ac:dyDescent="0.35">
      <c r="H569" s="533"/>
    </row>
    <row r="570" spans="8:8" x14ac:dyDescent="0.35">
      <c r="H570" s="533"/>
    </row>
    <row r="571" spans="8:8" x14ac:dyDescent="0.35">
      <c r="H571" s="533"/>
    </row>
    <row r="572" spans="8:8" x14ac:dyDescent="0.35">
      <c r="H572" s="533"/>
    </row>
    <row r="573" spans="8:8" x14ac:dyDescent="0.35">
      <c r="H573" s="533"/>
    </row>
    <row r="574" spans="8:8" x14ac:dyDescent="0.35">
      <c r="H574" s="533"/>
    </row>
    <row r="575" spans="8:8" x14ac:dyDescent="0.35">
      <c r="H575" s="533"/>
    </row>
    <row r="576" spans="8:8" x14ac:dyDescent="0.35">
      <c r="H576" s="533"/>
    </row>
    <row r="577" spans="8:8" x14ac:dyDescent="0.35">
      <c r="H577" s="533"/>
    </row>
    <row r="578" spans="8:8" x14ac:dyDescent="0.35">
      <c r="H578" s="533"/>
    </row>
    <row r="579" spans="8:8" x14ac:dyDescent="0.35">
      <c r="H579" s="533"/>
    </row>
    <row r="580" spans="8:8" x14ac:dyDescent="0.35">
      <c r="H580" s="533"/>
    </row>
    <row r="581" spans="8:8" x14ac:dyDescent="0.35">
      <c r="H581" s="533"/>
    </row>
    <row r="582" spans="8:8" x14ac:dyDescent="0.35">
      <c r="H582" s="533"/>
    </row>
    <row r="583" spans="8:8" x14ac:dyDescent="0.35">
      <c r="H583" s="533"/>
    </row>
    <row r="584" spans="8:8" x14ac:dyDescent="0.35">
      <c r="H584" s="533"/>
    </row>
    <row r="585" spans="8:8" x14ac:dyDescent="0.35">
      <c r="H585" s="533"/>
    </row>
    <row r="586" spans="8:8" x14ac:dyDescent="0.35">
      <c r="H586" s="533"/>
    </row>
    <row r="587" spans="8:8" x14ac:dyDescent="0.35">
      <c r="H587" s="533"/>
    </row>
    <row r="588" spans="8:8" x14ac:dyDescent="0.35">
      <c r="H588" s="533"/>
    </row>
    <row r="589" spans="8:8" x14ac:dyDescent="0.35">
      <c r="H589" s="533"/>
    </row>
    <row r="590" spans="8:8" x14ac:dyDescent="0.35">
      <c r="H590" s="533"/>
    </row>
    <row r="591" spans="8:8" x14ac:dyDescent="0.35">
      <c r="H591" s="533"/>
    </row>
    <row r="592" spans="8:8" x14ac:dyDescent="0.35">
      <c r="H592" s="533"/>
    </row>
    <row r="593" spans="8:8" x14ac:dyDescent="0.35">
      <c r="H593" s="533"/>
    </row>
    <row r="594" spans="8:8" x14ac:dyDescent="0.35">
      <c r="H594" s="533"/>
    </row>
    <row r="595" spans="8:8" x14ac:dyDescent="0.35">
      <c r="H595" s="533"/>
    </row>
    <row r="596" spans="8:8" x14ac:dyDescent="0.35">
      <c r="H596" s="533"/>
    </row>
    <row r="597" spans="8:8" x14ac:dyDescent="0.35">
      <c r="H597" s="533"/>
    </row>
    <row r="598" spans="8:8" x14ac:dyDescent="0.35">
      <c r="H598" s="533"/>
    </row>
    <row r="599" spans="8:8" x14ac:dyDescent="0.35">
      <c r="H599" s="533"/>
    </row>
    <row r="600" spans="8:8" x14ac:dyDescent="0.35">
      <c r="H600" s="533"/>
    </row>
    <row r="601" spans="8:8" x14ac:dyDescent="0.35">
      <c r="H601" s="533"/>
    </row>
    <row r="602" spans="8:8" x14ac:dyDescent="0.35">
      <c r="H602" s="533"/>
    </row>
    <row r="603" spans="8:8" x14ac:dyDescent="0.35">
      <c r="H603" s="533"/>
    </row>
    <row r="604" spans="8:8" x14ac:dyDescent="0.35">
      <c r="H604" s="533"/>
    </row>
    <row r="605" spans="8:8" x14ac:dyDescent="0.35">
      <c r="H605" s="533"/>
    </row>
    <row r="606" spans="8:8" x14ac:dyDescent="0.35">
      <c r="H606" s="533"/>
    </row>
    <row r="607" spans="8:8" x14ac:dyDescent="0.35">
      <c r="H607" s="533"/>
    </row>
    <row r="608" spans="8:8" x14ac:dyDescent="0.35">
      <c r="H608" s="533"/>
    </row>
    <row r="609" spans="8:8" x14ac:dyDescent="0.35">
      <c r="H609" s="533"/>
    </row>
    <row r="610" spans="8:8" x14ac:dyDescent="0.35">
      <c r="H610" s="533"/>
    </row>
    <row r="611" spans="8:8" x14ac:dyDescent="0.35">
      <c r="H611" s="533"/>
    </row>
    <row r="612" spans="8:8" x14ac:dyDescent="0.35">
      <c r="H612" s="533"/>
    </row>
    <row r="613" spans="8:8" x14ac:dyDescent="0.35">
      <c r="H613" s="533"/>
    </row>
    <row r="614" spans="8:8" x14ac:dyDescent="0.35">
      <c r="H614" s="533"/>
    </row>
    <row r="615" spans="8:8" x14ac:dyDescent="0.35">
      <c r="H615" s="533"/>
    </row>
    <row r="616" spans="8:8" x14ac:dyDescent="0.35">
      <c r="H616" s="533"/>
    </row>
    <row r="617" spans="8:8" x14ac:dyDescent="0.35">
      <c r="H617" s="533"/>
    </row>
    <row r="618" spans="8:8" x14ac:dyDescent="0.35">
      <c r="H618" s="533"/>
    </row>
    <row r="619" spans="8:8" x14ac:dyDescent="0.35">
      <c r="H619" s="533"/>
    </row>
    <row r="620" spans="8:8" x14ac:dyDescent="0.35">
      <c r="H620" s="533"/>
    </row>
    <row r="621" spans="8:8" x14ac:dyDescent="0.35">
      <c r="H621" s="533"/>
    </row>
    <row r="622" spans="8:8" x14ac:dyDescent="0.35">
      <c r="H622" s="533"/>
    </row>
    <row r="623" spans="8:8" x14ac:dyDescent="0.35">
      <c r="H623" s="533"/>
    </row>
    <row r="624" spans="8:8" x14ac:dyDescent="0.35">
      <c r="H624" s="533"/>
    </row>
    <row r="625" spans="8:8" x14ac:dyDescent="0.35">
      <c r="H625" s="533"/>
    </row>
    <row r="626" spans="8:8" x14ac:dyDescent="0.35">
      <c r="H626" s="533"/>
    </row>
    <row r="627" spans="8:8" x14ac:dyDescent="0.35">
      <c r="H627" s="533"/>
    </row>
    <row r="628" spans="8:8" x14ac:dyDescent="0.35">
      <c r="H628" s="533"/>
    </row>
    <row r="629" spans="8:8" x14ac:dyDescent="0.35">
      <c r="H629" s="533"/>
    </row>
    <row r="630" spans="8:8" x14ac:dyDescent="0.35">
      <c r="H630" s="533"/>
    </row>
    <row r="631" spans="8:8" x14ac:dyDescent="0.35">
      <c r="H631" s="533"/>
    </row>
    <row r="632" spans="8:8" x14ac:dyDescent="0.35">
      <c r="H632" s="533"/>
    </row>
    <row r="633" spans="8:8" x14ac:dyDescent="0.35">
      <c r="H633" s="533"/>
    </row>
    <row r="634" spans="8:8" x14ac:dyDescent="0.35">
      <c r="H634" s="533"/>
    </row>
    <row r="635" spans="8:8" x14ac:dyDescent="0.35">
      <c r="H635" s="533"/>
    </row>
    <row r="636" spans="8:8" x14ac:dyDescent="0.35">
      <c r="H636" s="533"/>
    </row>
    <row r="637" spans="8:8" x14ac:dyDescent="0.35">
      <c r="H637" s="533"/>
    </row>
    <row r="638" spans="8:8" x14ac:dyDescent="0.35">
      <c r="H638" s="533"/>
    </row>
    <row r="639" spans="8:8" x14ac:dyDescent="0.35">
      <c r="H639" s="533"/>
    </row>
    <row r="640" spans="8:8" x14ac:dyDescent="0.35">
      <c r="H640" s="533"/>
    </row>
    <row r="641" spans="8:8" x14ac:dyDescent="0.35">
      <c r="H641" s="533"/>
    </row>
    <row r="642" spans="8:8" x14ac:dyDescent="0.35">
      <c r="H642" s="533"/>
    </row>
    <row r="643" spans="8:8" x14ac:dyDescent="0.35">
      <c r="H643" s="533"/>
    </row>
    <row r="644" spans="8:8" x14ac:dyDescent="0.35">
      <c r="H644" s="533"/>
    </row>
    <row r="645" spans="8:8" x14ac:dyDescent="0.35">
      <c r="H645" s="533"/>
    </row>
    <row r="646" spans="8:8" x14ac:dyDescent="0.35">
      <c r="H646" s="533"/>
    </row>
    <row r="647" spans="8:8" x14ac:dyDescent="0.35">
      <c r="H647" s="533"/>
    </row>
    <row r="648" spans="8:8" x14ac:dyDescent="0.35">
      <c r="H648" s="533"/>
    </row>
    <row r="649" spans="8:8" x14ac:dyDescent="0.35">
      <c r="H649" s="533"/>
    </row>
    <row r="650" spans="8:8" x14ac:dyDescent="0.35">
      <c r="H650" s="533"/>
    </row>
    <row r="651" spans="8:8" x14ac:dyDescent="0.35">
      <c r="H651" s="533"/>
    </row>
    <row r="652" spans="8:8" x14ac:dyDescent="0.35">
      <c r="H652" s="533"/>
    </row>
    <row r="653" spans="8:8" x14ac:dyDescent="0.35">
      <c r="H653" s="533"/>
    </row>
    <row r="654" spans="8:8" x14ac:dyDescent="0.35">
      <c r="H654" s="533"/>
    </row>
    <row r="655" spans="8:8" x14ac:dyDescent="0.35">
      <c r="H655" s="533"/>
    </row>
    <row r="656" spans="8:8" x14ac:dyDescent="0.35">
      <c r="H656" s="533"/>
    </row>
    <row r="657" spans="8:8" x14ac:dyDescent="0.35">
      <c r="H657" s="533"/>
    </row>
    <row r="658" spans="8:8" x14ac:dyDescent="0.35">
      <c r="H658" s="533"/>
    </row>
    <row r="659" spans="8:8" x14ac:dyDescent="0.35">
      <c r="H659" s="533"/>
    </row>
    <row r="660" spans="8:8" x14ac:dyDescent="0.35">
      <c r="H660" s="533"/>
    </row>
    <row r="661" spans="8:8" x14ac:dyDescent="0.35">
      <c r="H661" s="533"/>
    </row>
    <row r="662" spans="8:8" x14ac:dyDescent="0.35">
      <c r="H662" s="533"/>
    </row>
    <row r="663" spans="8:8" x14ac:dyDescent="0.35">
      <c r="H663" s="533"/>
    </row>
    <row r="664" spans="8:8" x14ac:dyDescent="0.35">
      <c r="H664" s="533"/>
    </row>
    <row r="665" spans="8:8" x14ac:dyDescent="0.35">
      <c r="H665" s="533"/>
    </row>
    <row r="666" spans="8:8" x14ac:dyDescent="0.35">
      <c r="H666" s="533"/>
    </row>
    <row r="667" spans="8:8" x14ac:dyDescent="0.35">
      <c r="H667" s="533"/>
    </row>
    <row r="668" spans="8:8" x14ac:dyDescent="0.35">
      <c r="H668" s="533"/>
    </row>
    <row r="669" spans="8:8" x14ac:dyDescent="0.35">
      <c r="H669" s="533"/>
    </row>
    <row r="670" spans="8:8" x14ac:dyDescent="0.35">
      <c r="H670" s="533"/>
    </row>
    <row r="671" spans="8:8" x14ac:dyDescent="0.35">
      <c r="H671" s="533"/>
    </row>
    <row r="672" spans="8:8" x14ac:dyDescent="0.35">
      <c r="H672" s="533"/>
    </row>
    <row r="673" spans="8:8" x14ac:dyDescent="0.35">
      <c r="H673" s="533"/>
    </row>
    <row r="674" spans="8:8" x14ac:dyDescent="0.35">
      <c r="H674" s="533"/>
    </row>
    <row r="675" spans="8:8" x14ac:dyDescent="0.35">
      <c r="H675" s="533"/>
    </row>
    <row r="676" spans="8:8" x14ac:dyDescent="0.35">
      <c r="H676" s="533"/>
    </row>
    <row r="677" spans="8:8" x14ac:dyDescent="0.35">
      <c r="H677" s="533"/>
    </row>
    <row r="678" spans="8:8" x14ac:dyDescent="0.35">
      <c r="H678" s="533"/>
    </row>
    <row r="679" spans="8:8" x14ac:dyDescent="0.35">
      <c r="H679" s="533"/>
    </row>
    <row r="680" spans="8:8" x14ac:dyDescent="0.35">
      <c r="H680" s="533"/>
    </row>
    <row r="681" spans="8:8" x14ac:dyDescent="0.35">
      <c r="H681" s="533"/>
    </row>
    <row r="682" spans="8:8" x14ac:dyDescent="0.35">
      <c r="H682" s="533"/>
    </row>
    <row r="683" spans="8:8" x14ac:dyDescent="0.35">
      <c r="H683" s="533"/>
    </row>
    <row r="684" spans="8:8" x14ac:dyDescent="0.35">
      <c r="H684" s="533"/>
    </row>
    <row r="685" spans="8:8" x14ac:dyDescent="0.35">
      <c r="H685" s="533"/>
    </row>
    <row r="686" spans="8:8" x14ac:dyDescent="0.35">
      <c r="H686" s="533"/>
    </row>
    <row r="687" spans="8:8" x14ac:dyDescent="0.35">
      <c r="H687" s="533"/>
    </row>
    <row r="688" spans="8:8" x14ac:dyDescent="0.35">
      <c r="H688" s="533"/>
    </row>
    <row r="689" spans="8:8" x14ac:dyDescent="0.35">
      <c r="H689" s="533"/>
    </row>
    <row r="690" spans="8:8" x14ac:dyDescent="0.35">
      <c r="H690" s="533"/>
    </row>
    <row r="691" spans="8:8" x14ac:dyDescent="0.35">
      <c r="H691" s="533"/>
    </row>
    <row r="692" spans="8:8" x14ac:dyDescent="0.35">
      <c r="H692" s="533"/>
    </row>
    <row r="693" spans="8:8" x14ac:dyDescent="0.35">
      <c r="H693" s="533"/>
    </row>
    <row r="694" spans="8:8" x14ac:dyDescent="0.35">
      <c r="H694" s="533"/>
    </row>
    <row r="695" spans="8:8" x14ac:dyDescent="0.35">
      <c r="H695" s="533"/>
    </row>
    <row r="696" spans="8:8" x14ac:dyDescent="0.35">
      <c r="H696" s="533"/>
    </row>
    <row r="697" spans="8:8" x14ac:dyDescent="0.35">
      <c r="H697" s="533"/>
    </row>
    <row r="698" spans="8:8" x14ac:dyDescent="0.35">
      <c r="H698" s="533"/>
    </row>
    <row r="699" spans="8:8" x14ac:dyDescent="0.35">
      <c r="H699" s="533"/>
    </row>
    <row r="700" spans="8:8" x14ac:dyDescent="0.35">
      <c r="H700" s="533"/>
    </row>
    <row r="701" spans="8:8" x14ac:dyDescent="0.35">
      <c r="H701" s="533"/>
    </row>
    <row r="702" spans="8:8" x14ac:dyDescent="0.35">
      <c r="H702" s="533"/>
    </row>
    <row r="703" spans="8:8" x14ac:dyDescent="0.35">
      <c r="H703" s="533"/>
    </row>
    <row r="704" spans="8:8" x14ac:dyDescent="0.35">
      <c r="H704" s="533"/>
    </row>
    <row r="705" spans="8:8" x14ac:dyDescent="0.35">
      <c r="H705" s="533"/>
    </row>
    <row r="706" spans="8:8" x14ac:dyDescent="0.35">
      <c r="H706" s="533"/>
    </row>
    <row r="707" spans="8:8" x14ac:dyDescent="0.35">
      <c r="H707" s="533"/>
    </row>
    <row r="708" spans="8:8" x14ac:dyDescent="0.35">
      <c r="H708" s="533"/>
    </row>
    <row r="709" spans="8:8" x14ac:dyDescent="0.35">
      <c r="H709" s="533"/>
    </row>
    <row r="710" spans="8:8" x14ac:dyDescent="0.35">
      <c r="H710" s="533"/>
    </row>
    <row r="711" spans="8:8" x14ac:dyDescent="0.35">
      <c r="H711" s="533"/>
    </row>
    <row r="712" spans="8:8" x14ac:dyDescent="0.35">
      <c r="H712" s="533"/>
    </row>
    <row r="713" spans="8:8" x14ac:dyDescent="0.35">
      <c r="H713" s="533"/>
    </row>
    <row r="714" spans="8:8" x14ac:dyDescent="0.35">
      <c r="H714" s="533"/>
    </row>
    <row r="715" spans="8:8" x14ac:dyDescent="0.35">
      <c r="H715" s="533"/>
    </row>
    <row r="716" spans="8:8" x14ac:dyDescent="0.35">
      <c r="H716" s="533"/>
    </row>
    <row r="717" spans="8:8" x14ac:dyDescent="0.35">
      <c r="H717" s="533"/>
    </row>
    <row r="718" spans="8:8" x14ac:dyDescent="0.35">
      <c r="H718" s="533"/>
    </row>
    <row r="719" spans="8:8" x14ac:dyDescent="0.35">
      <c r="H719" s="533"/>
    </row>
    <row r="720" spans="8:8" x14ac:dyDescent="0.35">
      <c r="H720" s="533"/>
    </row>
    <row r="721" spans="8:8" x14ac:dyDescent="0.35">
      <c r="H721" s="533"/>
    </row>
    <row r="722" spans="8:8" x14ac:dyDescent="0.35">
      <c r="H722" s="533"/>
    </row>
    <row r="723" spans="8:8" x14ac:dyDescent="0.35">
      <c r="H723" s="533"/>
    </row>
    <row r="724" spans="8:8" x14ac:dyDescent="0.35">
      <c r="H724" s="533"/>
    </row>
    <row r="725" spans="8:8" x14ac:dyDescent="0.35">
      <c r="H725" s="533"/>
    </row>
    <row r="726" spans="8:8" x14ac:dyDescent="0.35">
      <c r="H726" s="533"/>
    </row>
    <row r="727" spans="8:8" x14ac:dyDescent="0.35">
      <c r="H727" s="533"/>
    </row>
    <row r="728" spans="8:8" x14ac:dyDescent="0.35">
      <c r="H728" s="533"/>
    </row>
    <row r="729" spans="8:8" x14ac:dyDescent="0.35">
      <c r="H729" s="533"/>
    </row>
    <row r="730" spans="8:8" x14ac:dyDescent="0.35">
      <c r="H730" s="533"/>
    </row>
    <row r="731" spans="8:8" x14ac:dyDescent="0.35">
      <c r="H731" s="533"/>
    </row>
    <row r="732" spans="8:8" x14ac:dyDescent="0.35">
      <c r="H732" s="533"/>
    </row>
    <row r="733" spans="8:8" x14ac:dyDescent="0.35">
      <c r="H733" s="533"/>
    </row>
    <row r="734" spans="8:8" x14ac:dyDescent="0.35">
      <c r="H734" s="533"/>
    </row>
    <row r="735" spans="8:8" x14ac:dyDescent="0.35">
      <c r="H735" s="533"/>
    </row>
    <row r="736" spans="8:8" x14ac:dyDescent="0.35">
      <c r="H736" s="533"/>
    </row>
    <row r="737" spans="8:8" x14ac:dyDescent="0.35">
      <c r="H737" s="533"/>
    </row>
    <row r="738" spans="8:8" x14ac:dyDescent="0.35">
      <c r="H738" s="533"/>
    </row>
    <row r="739" spans="8:8" x14ac:dyDescent="0.35">
      <c r="H739" s="533"/>
    </row>
    <row r="740" spans="8:8" x14ac:dyDescent="0.35">
      <c r="H740" s="533"/>
    </row>
    <row r="741" spans="8:8" x14ac:dyDescent="0.35">
      <c r="H741" s="533"/>
    </row>
    <row r="742" spans="8:8" x14ac:dyDescent="0.35">
      <c r="H742" s="533"/>
    </row>
    <row r="743" spans="8:8" x14ac:dyDescent="0.35">
      <c r="H743" s="533"/>
    </row>
    <row r="744" spans="8:8" x14ac:dyDescent="0.35">
      <c r="H744" s="533"/>
    </row>
    <row r="745" spans="8:8" x14ac:dyDescent="0.35">
      <c r="H745" s="533"/>
    </row>
    <row r="746" spans="8:8" x14ac:dyDescent="0.35">
      <c r="H746" s="533"/>
    </row>
    <row r="747" spans="8:8" x14ac:dyDescent="0.35">
      <c r="H747" s="533"/>
    </row>
    <row r="748" spans="8:8" x14ac:dyDescent="0.35">
      <c r="H748" s="533"/>
    </row>
    <row r="749" spans="8:8" x14ac:dyDescent="0.35">
      <c r="H749" s="533"/>
    </row>
    <row r="750" spans="8:8" x14ac:dyDescent="0.35">
      <c r="H750" s="533"/>
    </row>
    <row r="751" spans="8:8" x14ac:dyDescent="0.35">
      <c r="H751" s="533"/>
    </row>
    <row r="752" spans="8:8" x14ac:dyDescent="0.35">
      <c r="H752" s="533"/>
    </row>
    <row r="753" spans="8:8" x14ac:dyDescent="0.35">
      <c r="H753" s="533"/>
    </row>
    <row r="754" spans="8:8" x14ac:dyDescent="0.35">
      <c r="H754" s="533"/>
    </row>
    <row r="755" spans="8:8" x14ac:dyDescent="0.35">
      <c r="H755" s="533"/>
    </row>
    <row r="756" spans="8:8" x14ac:dyDescent="0.35">
      <c r="H756" s="533"/>
    </row>
    <row r="757" spans="8:8" x14ac:dyDescent="0.35">
      <c r="H757" s="533"/>
    </row>
    <row r="758" spans="8:8" x14ac:dyDescent="0.35">
      <c r="H758" s="533"/>
    </row>
    <row r="759" spans="8:8" x14ac:dyDescent="0.35">
      <c r="H759" s="533"/>
    </row>
    <row r="760" spans="8:8" x14ac:dyDescent="0.35">
      <c r="H760" s="533"/>
    </row>
    <row r="761" spans="8:8" x14ac:dyDescent="0.35">
      <c r="H761" s="533"/>
    </row>
    <row r="762" spans="8:8" x14ac:dyDescent="0.35">
      <c r="H762" s="533"/>
    </row>
    <row r="763" spans="8:8" x14ac:dyDescent="0.35">
      <c r="H763" s="533"/>
    </row>
    <row r="764" spans="8:8" x14ac:dyDescent="0.35">
      <c r="H764" s="533"/>
    </row>
    <row r="765" spans="8:8" x14ac:dyDescent="0.35">
      <c r="H765" s="533"/>
    </row>
    <row r="766" spans="8:8" x14ac:dyDescent="0.35">
      <c r="H766" s="533"/>
    </row>
    <row r="767" spans="8:8" x14ac:dyDescent="0.35">
      <c r="H767" s="533"/>
    </row>
    <row r="768" spans="8:8" x14ac:dyDescent="0.35">
      <c r="H768" s="533"/>
    </row>
    <row r="769" spans="8:8" x14ac:dyDescent="0.35">
      <c r="H769" s="533"/>
    </row>
    <row r="770" spans="8:8" x14ac:dyDescent="0.35">
      <c r="H770" s="533"/>
    </row>
    <row r="771" spans="8:8" x14ac:dyDescent="0.35">
      <c r="H771" s="533"/>
    </row>
    <row r="772" spans="8:8" x14ac:dyDescent="0.35">
      <c r="H772" s="533"/>
    </row>
    <row r="773" spans="8:8" x14ac:dyDescent="0.35">
      <c r="H773" s="533"/>
    </row>
    <row r="774" spans="8:8" x14ac:dyDescent="0.35">
      <c r="H774" s="533"/>
    </row>
    <row r="775" spans="8:8" x14ac:dyDescent="0.35">
      <c r="H775" s="533"/>
    </row>
    <row r="776" spans="8:8" x14ac:dyDescent="0.35">
      <c r="H776" s="533"/>
    </row>
    <row r="777" spans="8:8" x14ac:dyDescent="0.35">
      <c r="H777" s="533"/>
    </row>
    <row r="778" spans="8:8" x14ac:dyDescent="0.35">
      <c r="H778" s="533"/>
    </row>
    <row r="779" spans="8:8" x14ac:dyDescent="0.35">
      <c r="H779" s="533"/>
    </row>
    <row r="780" spans="8:8" x14ac:dyDescent="0.35">
      <c r="H780" s="533"/>
    </row>
    <row r="781" spans="8:8" x14ac:dyDescent="0.35">
      <c r="H781" s="533"/>
    </row>
    <row r="782" spans="8:8" x14ac:dyDescent="0.35">
      <c r="H782" s="533"/>
    </row>
    <row r="783" spans="8:8" x14ac:dyDescent="0.35">
      <c r="H783" s="533"/>
    </row>
    <row r="784" spans="8:8" x14ac:dyDescent="0.35">
      <c r="H784" s="533"/>
    </row>
    <row r="785" spans="8:8" x14ac:dyDescent="0.35">
      <c r="H785" s="533"/>
    </row>
    <row r="786" spans="8:8" x14ac:dyDescent="0.35">
      <c r="H786" s="533"/>
    </row>
    <row r="787" spans="8:8" x14ac:dyDescent="0.35">
      <c r="H787" s="533"/>
    </row>
    <row r="788" spans="8:8" x14ac:dyDescent="0.35">
      <c r="H788" s="533"/>
    </row>
    <row r="789" spans="8:8" x14ac:dyDescent="0.35">
      <c r="H789" s="533"/>
    </row>
    <row r="790" spans="8:8" x14ac:dyDescent="0.35">
      <c r="H790" s="533"/>
    </row>
    <row r="791" spans="8:8" x14ac:dyDescent="0.35">
      <c r="H791" s="533"/>
    </row>
    <row r="792" spans="8:8" x14ac:dyDescent="0.35">
      <c r="H792" s="533"/>
    </row>
    <row r="793" spans="8:8" x14ac:dyDescent="0.35">
      <c r="H793" s="533"/>
    </row>
    <row r="794" spans="8:8" x14ac:dyDescent="0.35">
      <c r="H794" s="533"/>
    </row>
    <row r="795" spans="8:8" x14ac:dyDescent="0.35">
      <c r="H795" s="533"/>
    </row>
    <row r="796" spans="8:8" x14ac:dyDescent="0.35">
      <c r="H796" s="533"/>
    </row>
    <row r="797" spans="8:8" x14ac:dyDescent="0.35">
      <c r="H797" s="533"/>
    </row>
    <row r="798" spans="8:8" x14ac:dyDescent="0.35">
      <c r="H798" s="533"/>
    </row>
    <row r="799" spans="8:8" x14ac:dyDescent="0.35">
      <c r="H799" s="533"/>
    </row>
    <row r="800" spans="8:8" x14ac:dyDescent="0.35">
      <c r="H800" s="533"/>
    </row>
    <row r="801" spans="8:8" x14ac:dyDescent="0.35">
      <c r="H801" s="533"/>
    </row>
    <row r="802" spans="8:8" x14ac:dyDescent="0.35">
      <c r="H802" s="533"/>
    </row>
    <row r="803" spans="8:8" x14ac:dyDescent="0.35">
      <c r="H803" s="533"/>
    </row>
    <row r="804" spans="8:8" x14ac:dyDescent="0.35">
      <c r="H804" s="533"/>
    </row>
    <row r="805" spans="8:8" x14ac:dyDescent="0.35">
      <c r="H805" s="533"/>
    </row>
    <row r="806" spans="8:8" x14ac:dyDescent="0.35">
      <c r="H806" s="533"/>
    </row>
    <row r="807" spans="8:8" x14ac:dyDescent="0.35">
      <c r="H807" s="533"/>
    </row>
    <row r="808" spans="8:8" x14ac:dyDescent="0.35">
      <c r="H808" s="533"/>
    </row>
    <row r="809" spans="8:8" x14ac:dyDescent="0.35">
      <c r="H809" s="533"/>
    </row>
    <row r="810" spans="8:8" x14ac:dyDescent="0.35">
      <c r="H810" s="533"/>
    </row>
    <row r="811" spans="8:8" x14ac:dyDescent="0.35">
      <c r="H811" s="533"/>
    </row>
    <row r="812" spans="8:8" x14ac:dyDescent="0.35">
      <c r="H812" s="533"/>
    </row>
    <row r="813" spans="8:8" x14ac:dyDescent="0.35">
      <c r="H813" s="533"/>
    </row>
    <row r="814" spans="8:8" x14ac:dyDescent="0.35">
      <c r="H814" s="533"/>
    </row>
    <row r="815" spans="8:8" x14ac:dyDescent="0.35">
      <c r="H815" s="533"/>
    </row>
    <row r="816" spans="8:8" x14ac:dyDescent="0.35">
      <c r="H816" s="533"/>
    </row>
    <row r="817" spans="8:8" x14ac:dyDescent="0.35">
      <c r="H817" s="533"/>
    </row>
    <row r="818" spans="8:8" x14ac:dyDescent="0.35">
      <c r="H818" s="533"/>
    </row>
    <row r="819" spans="8:8" x14ac:dyDescent="0.35">
      <c r="H819" s="533"/>
    </row>
    <row r="820" spans="8:8" x14ac:dyDescent="0.35">
      <c r="H820" s="533"/>
    </row>
    <row r="821" spans="8:8" x14ac:dyDescent="0.35">
      <c r="H821" s="533"/>
    </row>
    <row r="822" spans="8:8" x14ac:dyDescent="0.35">
      <c r="H822" s="533"/>
    </row>
    <row r="823" spans="8:8" x14ac:dyDescent="0.35">
      <c r="H823" s="533"/>
    </row>
    <row r="824" spans="8:8" x14ac:dyDescent="0.35">
      <c r="H824" s="533"/>
    </row>
    <row r="825" spans="8:8" x14ac:dyDescent="0.35">
      <c r="H825" s="533"/>
    </row>
    <row r="826" spans="8:8" x14ac:dyDescent="0.35">
      <c r="H826" s="533"/>
    </row>
    <row r="827" spans="8:8" x14ac:dyDescent="0.35">
      <c r="H827" s="533"/>
    </row>
    <row r="828" spans="8:8" x14ac:dyDescent="0.35">
      <c r="H828" s="533"/>
    </row>
    <row r="829" spans="8:8" x14ac:dyDescent="0.35">
      <c r="H829" s="533"/>
    </row>
    <row r="830" spans="8:8" x14ac:dyDescent="0.35">
      <c r="H830" s="533"/>
    </row>
    <row r="831" spans="8:8" x14ac:dyDescent="0.35">
      <c r="H831" s="533"/>
    </row>
    <row r="832" spans="8:8" x14ac:dyDescent="0.35">
      <c r="H832" s="533"/>
    </row>
    <row r="833" spans="8:8" x14ac:dyDescent="0.35">
      <c r="H833" s="533"/>
    </row>
    <row r="834" spans="8:8" x14ac:dyDescent="0.35">
      <c r="H834" s="533"/>
    </row>
    <row r="835" spans="8:8" x14ac:dyDescent="0.35">
      <c r="H835" s="533"/>
    </row>
    <row r="836" spans="8:8" x14ac:dyDescent="0.35">
      <c r="H836" s="533"/>
    </row>
    <row r="837" spans="8:8" x14ac:dyDescent="0.35">
      <c r="H837" s="533"/>
    </row>
    <row r="838" spans="8:8" x14ac:dyDescent="0.35">
      <c r="H838" s="533"/>
    </row>
    <row r="839" spans="8:8" x14ac:dyDescent="0.35">
      <c r="H839" s="533"/>
    </row>
    <row r="840" spans="8:8" x14ac:dyDescent="0.35">
      <c r="H840" s="533"/>
    </row>
    <row r="841" spans="8:8" x14ac:dyDescent="0.35">
      <c r="H841" s="533"/>
    </row>
    <row r="842" spans="8:8" x14ac:dyDescent="0.35">
      <c r="H842" s="533"/>
    </row>
    <row r="843" spans="8:8" x14ac:dyDescent="0.35">
      <c r="H843" s="533"/>
    </row>
    <row r="844" spans="8:8" x14ac:dyDescent="0.35">
      <c r="H844" s="533"/>
    </row>
    <row r="845" spans="8:8" x14ac:dyDescent="0.35">
      <c r="H845" s="533"/>
    </row>
    <row r="846" spans="8:8" x14ac:dyDescent="0.35">
      <c r="H846" s="533"/>
    </row>
    <row r="847" spans="8:8" x14ac:dyDescent="0.35">
      <c r="H847" s="533"/>
    </row>
    <row r="848" spans="8:8" x14ac:dyDescent="0.35">
      <c r="H848" s="533"/>
    </row>
    <row r="849" spans="8:8" x14ac:dyDescent="0.35">
      <c r="H849" s="533"/>
    </row>
    <row r="850" spans="8:8" x14ac:dyDescent="0.35">
      <c r="H850" s="533"/>
    </row>
    <row r="851" spans="8:8" x14ac:dyDescent="0.35">
      <c r="H851" s="533"/>
    </row>
    <row r="852" spans="8:8" x14ac:dyDescent="0.35">
      <c r="H852" s="533"/>
    </row>
    <row r="853" spans="8:8" x14ac:dyDescent="0.35">
      <c r="H853" s="533"/>
    </row>
    <row r="854" spans="8:8" x14ac:dyDescent="0.35">
      <c r="H854" s="533"/>
    </row>
    <row r="855" spans="8:8" x14ac:dyDescent="0.35">
      <c r="H855" s="533"/>
    </row>
    <row r="856" spans="8:8" x14ac:dyDescent="0.35">
      <c r="H856" s="533"/>
    </row>
    <row r="857" spans="8:8" x14ac:dyDescent="0.35">
      <c r="H857" s="533"/>
    </row>
    <row r="858" spans="8:8" x14ac:dyDescent="0.35">
      <c r="H858" s="533"/>
    </row>
    <row r="859" spans="8:8" x14ac:dyDescent="0.35">
      <c r="H859" s="533"/>
    </row>
    <row r="860" spans="8:8" x14ac:dyDescent="0.35">
      <c r="H860" s="533"/>
    </row>
    <row r="861" spans="8:8" x14ac:dyDescent="0.35">
      <c r="H861" s="533"/>
    </row>
    <row r="862" spans="8:8" x14ac:dyDescent="0.35">
      <c r="H862" s="533"/>
    </row>
    <row r="863" spans="8:8" x14ac:dyDescent="0.35">
      <c r="H863" s="533"/>
    </row>
    <row r="864" spans="8:8" x14ac:dyDescent="0.35">
      <c r="H864" s="533"/>
    </row>
    <row r="865" spans="8:8" x14ac:dyDescent="0.35">
      <c r="H865" s="533"/>
    </row>
    <row r="866" spans="8:8" x14ac:dyDescent="0.35">
      <c r="H866" s="533"/>
    </row>
    <row r="867" spans="8:8" x14ac:dyDescent="0.35">
      <c r="H867" s="533"/>
    </row>
    <row r="868" spans="8:8" x14ac:dyDescent="0.35">
      <c r="H868" s="533"/>
    </row>
    <row r="869" spans="8:8" x14ac:dyDescent="0.35">
      <c r="H869" s="533"/>
    </row>
    <row r="870" spans="8:8" x14ac:dyDescent="0.35">
      <c r="H870" s="533"/>
    </row>
    <row r="871" spans="8:8" x14ac:dyDescent="0.35">
      <c r="H871" s="533"/>
    </row>
    <row r="872" spans="8:8" x14ac:dyDescent="0.35">
      <c r="H872" s="533"/>
    </row>
    <row r="873" spans="8:8" x14ac:dyDescent="0.35">
      <c r="H873" s="533"/>
    </row>
    <row r="874" spans="8:8" x14ac:dyDescent="0.35">
      <c r="H874" s="533"/>
    </row>
    <row r="875" spans="8:8" x14ac:dyDescent="0.35">
      <c r="H875" s="533"/>
    </row>
    <row r="876" spans="8:8" x14ac:dyDescent="0.35">
      <c r="H876" s="533"/>
    </row>
    <row r="877" spans="8:8" x14ac:dyDescent="0.35">
      <c r="H877" s="533"/>
    </row>
    <row r="878" spans="8:8" x14ac:dyDescent="0.35">
      <c r="H878" s="533"/>
    </row>
    <row r="879" spans="8:8" x14ac:dyDescent="0.35">
      <c r="H879" s="533"/>
    </row>
    <row r="880" spans="8:8" x14ac:dyDescent="0.35">
      <c r="H880" s="533"/>
    </row>
    <row r="881" spans="8:8" x14ac:dyDescent="0.35">
      <c r="H881" s="533"/>
    </row>
    <row r="882" spans="8:8" x14ac:dyDescent="0.35">
      <c r="H882" s="533"/>
    </row>
    <row r="883" spans="8:8" x14ac:dyDescent="0.35">
      <c r="H883" s="533"/>
    </row>
    <row r="884" spans="8:8" x14ac:dyDescent="0.35">
      <c r="H884" s="533"/>
    </row>
    <row r="885" spans="8:8" x14ac:dyDescent="0.35">
      <c r="H885" s="533"/>
    </row>
    <row r="886" spans="8:8" x14ac:dyDescent="0.35">
      <c r="H886" s="533"/>
    </row>
    <row r="887" spans="8:8" x14ac:dyDescent="0.35">
      <c r="H887" s="533"/>
    </row>
    <row r="888" spans="8:8" x14ac:dyDescent="0.35">
      <c r="H888" s="533"/>
    </row>
    <row r="889" spans="8:8" x14ac:dyDescent="0.35">
      <c r="H889" s="533"/>
    </row>
    <row r="890" spans="8:8" x14ac:dyDescent="0.35">
      <c r="H890" s="533"/>
    </row>
    <row r="891" spans="8:8" x14ac:dyDescent="0.35">
      <c r="H891" s="533"/>
    </row>
    <row r="892" spans="8:8" x14ac:dyDescent="0.35">
      <c r="H892" s="533"/>
    </row>
    <row r="893" spans="8:8" x14ac:dyDescent="0.35">
      <c r="H893" s="533"/>
    </row>
    <row r="894" spans="8:8" x14ac:dyDescent="0.35">
      <c r="H894" s="533"/>
    </row>
    <row r="895" spans="8:8" x14ac:dyDescent="0.35">
      <c r="H895" s="533"/>
    </row>
    <row r="896" spans="8:8" x14ac:dyDescent="0.35">
      <c r="H896" s="533"/>
    </row>
    <row r="897" spans="8:8" x14ac:dyDescent="0.35">
      <c r="H897" s="533"/>
    </row>
    <row r="898" spans="8:8" x14ac:dyDescent="0.35">
      <c r="H898" s="533"/>
    </row>
    <row r="899" spans="8:8" x14ac:dyDescent="0.35">
      <c r="H899" s="533"/>
    </row>
    <row r="900" spans="8:8" x14ac:dyDescent="0.35">
      <c r="H900" s="533"/>
    </row>
    <row r="901" spans="8:8" x14ac:dyDescent="0.35">
      <c r="H901" s="533"/>
    </row>
    <row r="902" spans="8:8" x14ac:dyDescent="0.35">
      <c r="H902" s="533"/>
    </row>
    <row r="903" spans="8:8" x14ac:dyDescent="0.35">
      <c r="H903" s="533"/>
    </row>
    <row r="904" spans="8:8" x14ac:dyDescent="0.35">
      <c r="H904" s="533"/>
    </row>
    <row r="905" spans="8:8" x14ac:dyDescent="0.35">
      <c r="H905" s="533"/>
    </row>
    <row r="906" spans="8:8" x14ac:dyDescent="0.35">
      <c r="H906" s="533"/>
    </row>
    <row r="907" spans="8:8" x14ac:dyDescent="0.35">
      <c r="H907" s="533"/>
    </row>
    <row r="908" spans="8:8" x14ac:dyDescent="0.35">
      <c r="H908" s="533"/>
    </row>
    <row r="909" spans="8:8" x14ac:dyDescent="0.35">
      <c r="H909" s="533"/>
    </row>
    <row r="910" spans="8:8" x14ac:dyDescent="0.35">
      <c r="H910" s="533"/>
    </row>
    <row r="911" spans="8:8" x14ac:dyDescent="0.35">
      <c r="H911" s="533"/>
    </row>
    <row r="912" spans="8:8" x14ac:dyDescent="0.35">
      <c r="H912" s="533"/>
    </row>
    <row r="913" spans="8:8" x14ac:dyDescent="0.35">
      <c r="H913" s="533"/>
    </row>
    <row r="914" spans="8:8" x14ac:dyDescent="0.35">
      <c r="H914" s="533"/>
    </row>
    <row r="915" spans="8:8" x14ac:dyDescent="0.35">
      <c r="H915" s="533"/>
    </row>
    <row r="916" spans="8:8" x14ac:dyDescent="0.35">
      <c r="H916" s="533"/>
    </row>
    <row r="917" spans="8:8" x14ac:dyDescent="0.35">
      <c r="H917" s="533"/>
    </row>
    <row r="918" spans="8:8" x14ac:dyDescent="0.35">
      <c r="H918" s="533"/>
    </row>
    <row r="919" spans="8:8" x14ac:dyDescent="0.35">
      <c r="H919" s="533"/>
    </row>
    <row r="920" spans="8:8" x14ac:dyDescent="0.35">
      <c r="H920" s="533"/>
    </row>
    <row r="921" spans="8:8" x14ac:dyDescent="0.35">
      <c r="H921" s="533"/>
    </row>
    <row r="922" spans="8:8" x14ac:dyDescent="0.35">
      <c r="H922" s="533"/>
    </row>
    <row r="923" spans="8:8" x14ac:dyDescent="0.35">
      <c r="H923" s="533"/>
    </row>
    <row r="924" spans="8:8" x14ac:dyDescent="0.35">
      <c r="H924" s="533"/>
    </row>
    <row r="925" spans="8:8" x14ac:dyDescent="0.35">
      <c r="H925" s="533"/>
    </row>
    <row r="926" spans="8:8" x14ac:dyDescent="0.35">
      <c r="H926" s="533"/>
    </row>
    <row r="927" spans="8:8" x14ac:dyDescent="0.35">
      <c r="H927" s="533"/>
    </row>
    <row r="928" spans="8:8" x14ac:dyDescent="0.35">
      <c r="H928" s="533"/>
    </row>
    <row r="929" spans="8:8" x14ac:dyDescent="0.35">
      <c r="H929" s="533"/>
    </row>
    <row r="930" spans="8:8" x14ac:dyDescent="0.35">
      <c r="H930" s="533"/>
    </row>
    <row r="931" spans="8:8" x14ac:dyDescent="0.35">
      <c r="H931" s="533"/>
    </row>
    <row r="932" spans="8:8" x14ac:dyDescent="0.35">
      <c r="H932" s="533"/>
    </row>
    <row r="933" spans="8:8" x14ac:dyDescent="0.35">
      <c r="H933" s="533"/>
    </row>
    <row r="934" spans="8:8" x14ac:dyDescent="0.35">
      <c r="H934" s="533"/>
    </row>
    <row r="935" spans="8:8" x14ac:dyDescent="0.35">
      <c r="H935" s="533"/>
    </row>
    <row r="936" spans="8:8" x14ac:dyDescent="0.35">
      <c r="H936" s="533"/>
    </row>
    <row r="937" spans="8:8" x14ac:dyDescent="0.35">
      <c r="H937" s="533"/>
    </row>
    <row r="938" spans="8:8" x14ac:dyDescent="0.35">
      <c r="H938" s="533"/>
    </row>
    <row r="939" spans="8:8" x14ac:dyDescent="0.35">
      <c r="H939" s="533"/>
    </row>
    <row r="940" spans="8:8" x14ac:dyDescent="0.35">
      <c r="H940" s="533"/>
    </row>
    <row r="941" spans="8:8" x14ac:dyDescent="0.35">
      <c r="H941" s="533"/>
    </row>
    <row r="942" spans="8:8" x14ac:dyDescent="0.35">
      <c r="H942" s="533"/>
    </row>
    <row r="943" spans="8:8" x14ac:dyDescent="0.35">
      <c r="H943" s="533"/>
    </row>
    <row r="944" spans="8:8" x14ac:dyDescent="0.35">
      <c r="H944" s="533"/>
    </row>
    <row r="945" spans="8:8" x14ac:dyDescent="0.35">
      <c r="H945" s="533"/>
    </row>
    <row r="946" spans="8:8" x14ac:dyDescent="0.35">
      <c r="H946" s="533"/>
    </row>
    <row r="947" spans="8:8" x14ac:dyDescent="0.35">
      <c r="H947" s="533"/>
    </row>
    <row r="948" spans="8:8" x14ac:dyDescent="0.35">
      <c r="H948" s="533"/>
    </row>
    <row r="949" spans="8:8" x14ac:dyDescent="0.35">
      <c r="H949" s="533"/>
    </row>
    <row r="950" spans="8:8" x14ac:dyDescent="0.35">
      <c r="H950" s="533"/>
    </row>
    <row r="951" spans="8:8" x14ac:dyDescent="0.35">
      <c r="H951" s="533"/>
    </row>
    <row r="952" spans="8:8" x14ac:dyDescent="0.35">
      <c r="H952" s="533"/>
    </row>
    <row r="953" spans="8:8" x14ac:dyDescent="0.35">
      <c r="H953" s="533"/>
    </row>
    <row r="954" spans="8:8" x14ac:dyDescent="0.35">
      <c r="H954" s="533"/>
    </row>
    <row r="955" spans="8:8" x14ac:dyDescent="0.35">
      <c r="H955" s="533"/>
    </row>
    <row r="956" spans="8:8" x14ac:dyDescent="0.35">
      <c r="H956" s="533"/>
    </row>
    <row r="957" spans="8:8" x14ac:dyDescent="0.35">
      <c r="H957" s="533"/>
    </row>
    <row r="958" spans="8:8" x14ac:dyDescent="0.35">
      <c r="H958" s="533"/>
    </row>
    <row r="959" spans="8:8" x14ac:dyDescent="0.35">
      <c r="H959" s="533"/>
    </row>
    <row r="960" spans="8:8" x14ac:dyDescent="0.35">
      <c r="H960" s="533"/>
    </row>
    <row r="961" spans="8:8" x14ac:dyDescent="0.35">
      <c r="H961" s="533"/>
    </row>
    <row r="962" spans="8:8" x14ac:dyDescent="0.35">
      <c r="H962" s="533"/>
    </row>
    <row r="963" spans="8:8" x14ac:dyDescent="0.35">
      <c r="H963" s="533"/>
    </row>
    <row r="964" spans="8:8" x14ac:dyDescent="0.35">
      <c r="H964" s="533"/>
    </row>
    <row r="965" spans="8:8" x14ac:dyDescent="0.35">
      <c r="H965" s="533"/>
    </row>
    <row r="966" spans="8:8" x14ac:dyDescent="0.35">
      <c r="H966" s="533"/>
    </row>
    <row r="967" spans="8:8" x14ac:dyDescent="0.35">
      <c r="H967" s="533"/>
    </row>
    <row r="968" spans="8:8" x14ac:dyDescent="0.35">
      <c r="H968" s="533"/>
    </row>
    <row r="969" spans="8:8" x14ac:dyDescent="0.35">
      <c r="H969" s="533"/>
    </row>
    <row r="970" spans="8:8" x14ac:dyDescent="0.35">
      <c r="H970" s="533"/>
    </row>
    <row r="971" spans="8:8" x14ac:dyDescent="0.35">
      <c r="H971" s="533"/>
    </row>
    <row r="972" spans="8:8" x14ac:dyDescent="0.35">
      <c r="H972" s="533"/>
    </row>
    <row r="973" spans="8:8" x14ac:dyDescent="0.35">
      <c r="H973" s="533"/>
    </row>
    <row r="974" spans="8:8" x14ac:dyDescent="0.35">
      <c r="H974" s="533"/>
    </row>
    <row r="975" spans="8:8" x14ac:dyDescent="0.35">
      <c r="H975" s="533"/>
    </row>
    <row r="976" spans="8:8" x14ac:dyDescent="0.35">
      <c r="H976" s="533"/>
    </row>
    <row r="977" spans="8:8" x14ac:dyDescent="0.35">
      <c r="H977" s="533"/>
    </row>
    <row r="978" spans="8:8" x14ac:dyDescent="0.35">
      <c r="H978" s="533"/>
    </row>
    <row r="979" spans="8:8" x14ac:dyDescent="0.35">
      <c r="H979" s="533"/>
    </row>
    <row r="980" spans="8:8" x14ac:dyDescent="0.35">
      <c r="H980" s="533"/>
    </row>
    <row r="981" spans="8:8" x14ac:dyDescent="0.35">
      <c r="H981" s="533"/>
    </row>
    <row r="982" spans="8:8" x14ac:dyDescent="0.35">
      <c r="H982" s="533"/>
    </row>
    <row r="983" spans="8:8" x14ac:dyDescent="0.35">
      <c r="H983" s="533"/>
    </row>
    <row r="984" spans="8:8" x14ac:dyDescent="0.35">
      <c r="H984" s="533"/>
    </row>
    <row r="985" spans="8:8" x14ac:dyDescent="0.35">
      <c r="H985" s="533"/>
    </row>
    <row r="986" spans="8:8" x14ac:dyDescent="0.35">
      <c r="H986" s="533"/>
    </row>
    <row r="987" spans="8:8" x14ac:dyDescent="0.35">
      <c r="H987" s="533"/>
    </row>
    <row r="988" spans="8:8" x14ac:dyDescent="0.35">
      <c r="H988" s="533"/>
    </row>
    <row r="989" spans="8:8" x14ac:dyDescent="0.35">
      <c r="H989" s="533"/>
    </row>
    <row r="990" spans="8:8" x14ac:dyDescent="0.35">
      <c r="H990" s="533"/>
    </row>
    <row r="991" spans="8:8" x14ac:dyDescent="0.35">
      <c r="H991" s="533"/>
    </row>
    <row r="992" spans="8:8" x14ac:dyDescent="0.35">
      <c r="H992" s="533"/>
    </row>
    <row r="993" spans="8:8" x14ac:dyDescent="0.35">
      <c r="H993" s="533"/>
    </row>
    <row r="994" spans="8:8" x14ac:dyDescent="0.35">
      <c r="H994" s="533"/>
    </row>
    <row r="995" spans="8:8" x14ac:dyDescent="0.35">
      <c r="H995" s="533"/>
    </row>
    <row r="996" spans="8:8" x14ac:dyDescent="0.35">
      <c r="H996" s="533"/>
    </row>
    <row r="997" spans="8:8" x14ac:dyDescent="0.35">
      <c r="H997" s="533"/>
    </row>
    <row r="998" spans="8:8" x14ac:dyDescent="0.35">
      <c r="H998" s="533"/>
    </row>
    <row r="999" spans="8:8" x14ac:dyDescent="0.35">
      <c r="H999" s="533"/>
    </row>
    <row r="1000" spans="8:8" x14ac:dyDescent="0.35">
      <c r="H1000" s="533"/>
    </row>
    <row r="1001" spans="8:8" x14ac:dyDescent="0.35">
      <c r="H1001" s="533"/>
    </row>
    <row r="1002" spans="8:8" x14ac:dyDescent="0.35">
      <c r="H1002" s="533"/>
    </row>
    <row r="1003" spans="8:8" x14ac:dyDescent="0.35">
      <c r="H1003" s="533"/>
    </row>
    <row r="1004" spans="8:8" x14ac:dyDescent="0.35">
      <c r="H1004" s="533"/>
    </row>
    <row r="1005" spans="8:8" x14ac:dyDescent="0.35">
      <c r="H1005" s="533"/>
    </row>
    <row r="1006" spans="8:8" x14ac:dyDescent="0.35">
      <c r="H1006" s="533"/>
    </row>
    <row r="1007" spans="8:8" x14ac:dyDescent="0.35">
      <c r="H1007" s="533"/>
    </row>
    <row r="1008" spans="8:8" x14ac:dyDescent="0.35">
      <c r="H1008" s="533"/>
    </row>
    <row r="1009" spans="8:8" x14ac:dyDescent="0.35">
      <c r="H1009" s="533"/>
    </row>
    <row r="1010" spans="8:8" x14ac:dyDescent="0.35">
      <c r="H1010" s="533"/>
    </row>
    <row r="1011" spans="8:8" x14ac:dyDescent="0.35">
      <c r="H1011" s="533"/>
    </row>
    <row r="1012" spans="8:8" x14ac:dyDescent="0.35">
      <c r="H1012" s="533"/>
    </row>
    <row r="1013" spans="8:8" x14ac:dyDescent="0.35">
      <c r="H1013" s="533"/>
    </row>
    <row r="1014" spans="8:8" x14ac:dyDescent="0.35">
      <c r="H1014" s="533"/>
    </row>
    <row r="1015" spans="8:8" x14ac:dyDescent="0.35">
      <c r="H1015" s="533"/>
    </row>
    <row r="1016" spans="8:8" x14ac:dyDescent="0.35">
      <c r="H1016" s="533"/>
    </row>
    <row r="1017" spans="8:8" x14ac:dyDescent="0.35">
      <c r="H1017" s="533"/>
    </row>
    <row r="1018" spans="8:8" x14ac:dyDescent="0.35">
      <c r="H1018" s="533"/>
    </row>
    <row r="1019" spans="8:8" x14ac:dyDescent="0.35">
      <c r="H1019" s="533"/>
    </row>
    <row r="1020" spans="8:8" x14ac:dyDescent="0.35">
      <c r="H1020" s="533"/>
    </row>
    <row r="1021" spans="8:8" x14ac:dyDescent="0.35">
      <c r="H1021" s="533"/>
    </row>
    <row r="1022" spans="8:8" x14ac:dyDescent="0.35">
      <c r="H1022" s="533"/>
    </row>
    <row r="1023" spans="8:8" x14ac:dyDescent="0.35">
      <c r="H1023" s="533"/>
    </row>
    <row r="1024" spans="8:8" x14ac:dyDescent="0.35">
      <c r="H1024" s="533"/>
    </row>
    <row r="1025" spans="8:8" x14ac:dyDescent="0.35">
      <c r="H1025" s="533"/>
    </row>
    <row r="1026" spans="8:8" x14ac:dyDescent="0.35">
      <c r="H1026" s="533"/>
    </row>
    <row r="1027" spans="8:8" x14ac:dyDescent="0.35">
      <c r="H1027" s="533"/>
    </row>
    <row r="1028" spans="8:8" x14ac:dyDescent="0.35">
      <c r="H1028" s="533"/>
    </row>
    <row r="1029" spans="8:8" x14ac:dyDescent="0.35">
      <c r="H1029" s="533"/>
    </row>
    <row r="1030" spans="8:8" x14ac:dyDescent="0.35">
      <c r="H1030" s="533"/>
    </row>
    <row r="1031" spans="8:8" x14ac:dyDescent="0.35">
      <c r="H1031" s="533"/>
    </row>
    <row r="1032" spans="8:8" x14ac:dyDescent="0.35">
      <c r="H1032" s="533"/>
    </row>
    <row r="1033" spans="8:8" x14ac:dyDescent="0.35">
      <c r="H1033" s="533"/>
    </row>
    <row r="1034" spans="8:8" x14ac:dyDescent="0.35">
      <c r="H1034" s="533"/>
    </row>
    <row r="1035" spans="8:8" x14ac:dyDescent="0.35">
      <c r="H1035" s="533"/>
    </row>
    <row r="1036" spans="8:8" x14ac:dyDescent="0.35">
      <c r="H1036" s="533"/>
    </row>
    <row r="1037" spans="8:8" x14ac:dyDescent="0.35">
      <c r="H1037" s="533"/>
    </row>
    <row r="1038" spans="8:8" x14ac:dyDescent="0.35">
      <c r="H1038" s="533"/>
    </row>
    <row r="1039" spans="8:8" x14ac:dyDescent="0.35">
      <c r="H1039" s="533"/>
    </row>
    <row r="1040" spans="8:8" x14ac:dyDescent="0.35">
      <c r="H1040" s="533"/>
    </row>
    <row r="1041" spans="8:8" x14ac:dyDescent="0.35">
      <c r="H1041" s="533"/>
    </row>
    <row r="1042" spans="8:8" x14ac:dyDescent="0.35">
      <c r="H1042" s="533"/>
    </row>
    <row r="1043" spans="8:8" x14ac:dyDescent="0.35">
      <c r="H1043" s="533"/>
    </row>
    <row r="1044" spans="8:8" x14ac:dyDescent="0.35">
      <c r="H1044" s="533"/>
    </row>
    <row r="1045" spans="8:8" x14ac:dyDescent="0.35">
      <c r="H1045" s="533"/>
    </row>
    <row r="1046" spans="8:8" x14ac:dyDescent="0.35">
      <c r="H1046" s="533"/>
    </row>
    <row r="1047" spans="8:8" x14ac:dyDescent="0.35">
      <c r="H1047" s="533"/>
    </row>
    <row r="1048" spans="8:8" x14ac:dyDescent="0.35">
      <c r="H1048" s="533"/>
    </row>
    <row r="1049" spans="8:8" x14ac:dyDescent="0.35">
      <c r="H1049" s="533"/>
    </row>
    <row r="1050" spans="8:8" x14ac:dyDescent="0.35">
      <c r="H1050" s="533"/>
    </row>
    <row r="1051" spans="8:8" x14ac:dyDescent="0.35">
      <c r="H1051" s="533"/>
    </row>
    <row r="1052" spans="8:8" x14ac:dyDescent="0.35">
      <c r="H1052" s="533"/>
    </row>
    <row r="1053" spans="8:8" x14ac:dyDescent="0.35">
      <c r="H1053" s="533"/>
    </row>
    <row r="1054" spans="8:8" x14ac:dyDescent="0.35">
      <c r="H1054" s="533"/>
    </row>
    <row r="1055" spans="8:8" x14ac:dyDescent="0.35">
      <c r="H1055" s="533"/>
    </row>
    <row r="1056" spans="8:8" x14ac:dyDescent="0.35">
      <c r="H1056" s="533"/>
    </row>
    <row r="1057" spans="8:8" x14ac:dyDescent="0.35">
      <c r="H1057" s="533"/>
    </row>
    <row r="1058" spans="8:8" x14ac:dyDescent="0.35">
      <c r="H1058" s="533"/>
    </row>
    <row r="1059" spans="8:8" x14ac:dyDescent="0.35">
      <c r="H1059" s="533"/>
    </row>
    <row r="1060" spans="8:8" x14ac:dyDescent="0.35">
      <c r="H1060" s="533"/>
    </row>
    <row r="1061" spans="8:8" x14ac:dyDescent="0.35">
      <c r="H1061" s="533"/>
    </row>
    <row r="1062" spans="8:8" x14ac:dyDescent="0.35">
      <c r="H1062" s="533"/>
    </row>
    <row r="1063" spans="8:8" x14ac:dyDescent="0.35">
      <c r="H1063" s="533"/>
    </row>
    <row r="1064" spans="8:8" x14ac:dyDescent="0.35">
      <c r="H1064" s="533"/>
    </row>
    <row r="1065" spans="8:8" x14ac:dyDescent="0.35">
      <c r="H1065" s="533"/>
    </row>
    <row r="1066" spans="8:8" x14ac:dyDescent="0.35">
      <c r="H1066" s="533"/>
    </row>
    <row r="1067" spans="8:8" x14ac:dyDescent="0.35">
      <c r="H1067" s="533"/>
    </row>
    <row r="1068" spans="8:8" x14ac:dyDescent="0.35">
      <c r="H1068" s="533"/>
    </row>
    <row r="1069" spans="8:8" x14ac:dyDescent="0.35">
      <c r="H1069" s="533"/>
    </row>
    <row r="1070" spans="8:8" x14ac:dyDescent="0.35">
      <c r="H1070" s="533"/>
    </row>
    <row r="1071" spans="8:8" x14ac:dyDescent="0.35">
      <c r="H1071" s="533"/>
    </row>
    <row r="1072" spans="8:8" x14ac:dyDescent="0.35">
      <c r="H1072" s="533"/>
    </row>
    <row r="1073" spans="8:8" x14ac:dyDescent="0.35">
      <c r="H1073" s="533"/>
    </row>
    <row r="1074" spans="8:8" x14ac:dyDescent="0.35">
      <c r="H1074" s="533"/>
    </row>
    <row r="1075" spans="8:8" x14ac:dyDescent="0.35">
      <c r="H1075" s="533"/>
    </row>
    <row r="1076" spans="8:8" x14ac:dyDescent="0.35">
      <c r="H1076" s="533"/>
    </row>
    <row r="1077" spans="8:8" x14ac:dyDescent="0.35">
      <c r="H1077" s="533"/>
    </row>
    <row r="1078" spans="8:8" x14ac:dyDescent="0.35">
      <c r="H1078" s="533"/>
    </row>
    <row r="1079" spans="8:8" x14ac:dyDescent="0.35">
      <c r="H1079" s="533"/>
    </row>
    <row r="1080" spans="8:8" x14ac:dyDescent="0.35">
      <c r="H1080" s="533"/>
    </row>
    <row r="1081" spans="8:8" x14ac:dyDescent="0.35">
      <c r="H1081" s="533"/>
    </row>
    <row r="1082" spans="8:8" x14ac:dyDescent="0.35">
      <c r="H1082" s="533"/>
    </row>
    <row r="1083" spans="8:8" x14ac:dyDescent="0.35">
      <c r="H1083" s="533"/>
    </row>
    <row r="1084" spans="8:8" x14ac:dyDescent="0.35">
      <c r="H1084" s="533"/>
    </row>
    <row r="1085" spans="8:8" x14ac:dyDescent="0.35">
      <c r="H1085" s="533"/>
    </row>
    <row r="1086" spans="8:8" x14ac:dyDescent="0.35">
      <c r="H1086" s="533"/>
    </row>
    <row r="1087" spans="8:8" x14ac:dyDescent="0.35">
      <c r="H1087" s="533"/>
    </row>
    <row r="1088" spans="8:8" x14ac:dyDescent="0.35">
      <c r="H1088" s="533"/>
    </row>
    <row r="1089" spans="8:8" x14ac:dyDescent="0.35">
      <c r="H1089" s="533"/>
    </row>
    <row r="1090" spans="8:8" x14ac:dyDescent="0.35">
      <c r="H1090" s="533"/>
    </row>
    <row r="1091" spans="8:8" x14ac:dyDescent="0.35">
      <c r="H1091" s="533"/>
    </row>
    <row r="1092" spans="8:8" x14ac:dyDescent="0.35">
      <c r="H1092" s="533"/>
    </row>
    <row r="1093" spans="8:8" x14ac:dyDescent="0.35">
      <c r="H1093" s="533"/>
    </row>
    <row r="1094" spans="8:8" x14ac:dyDescent="0.35">
      <c r="H1094" s="533"/>
    </row>
    <row r="1095" spans="8:8" x14ac:dyDescent="0.35">
      <c r="H1095" s="533"/>
    </row>
    <row r="1096" spans="8:8" x14ac:dyDescent="0.35">
      <c r="H1096" s="533"/>
    </row>
    <row r="1097" spans="8:8" x14ac:dyDescent="0.35">
      <c r="H1097" s="533"/>
    </row>
    <row r="1098" spans="8:8" x14ac:dyDescent="0.35">
      <c r="H1098" s="533"/>
    </row>
    <row r="1099" spans="8:8" x14ac:dyDescent="0.35">
      <c r="H1099" s="533"/>
    </row>
    <row r="1100" spans="8:8" x14ac:dyDescent="0.35">
      <c r="H1100" s="533"/>
    </row>
    <row r="1101" spans="8:8" x14ac:dyDescent="0.35">
      <c r="H1101" s="533"/>
    </row>
    <row r="1102" spans="8:8" x14ac:dyDescent="0.35">
      <c r="H1102" s="533"/>
    </row>
    <row r="1103" spans="8:8" x14ac:dyDescent="0.35">
      <c r="H1103" s="533"/>
    </row>
    <row r="1104" spans="8:8" x14ac:dyDescent="0.35">
      <c r="H1104" s="533"/>
    </row>
    <row r="1105" spans="8:8" x14ac:dyDescent="0.35">
      <c r="H1105" s="533"/>
    </row>
    <row r="1106" spans="8:8" x14ac:dyDescent="0.35">
      <c r="H1106" s="533"/>
    </row>
    <row r="1107" spans="8:8" x14ac:dyDescent="0.35">
      <c r="H1107" s="533"/>
    </row>
    <row r="1108" spans="8:8" x14ac:dyDescent="0.35">
      <c r="H1108" s="533"/>
    </row>
    <row r="1109" spans="8:8" x14ac:dyDescent="0.35">
      <c r="H1109" s="533"/>
    </row>
    <row r="1110" spans="8:8" x14ac:dyDescent="0.35">
      <c r="H1110" s="533"/>
    </row>
    <row r="1111" spans="8:8" x14ac:dyDescent="0.35">
      <c r="H1111" s="533"/>
    </row>
    <row r="1112" spans="8:8" x14ac:dyDescent="0.35">
      <c r="H1112" s="533"/>
    </row>
    <row r="1113" spans="8:8" x14ac:dyDescent="0.35">
      <c r="H1113" s="533"/>
    </row>
    <row r="1114" spans="8:8" x14ac:dyDescent="0.35">
      <c r="H1114" s="533"/>
    </row>
    <row r="1115" spans="8:8" x14ac:dyDescent="0.35">
      <c r="H1115" s="533"/>
    </row>
    <row r="1116" spans="8:8" x14ac:dyDescent="0.35">
      <c r="H1116" s="533"/>
    </row>
    <row r="1117" spans="8:8" x14ac:dyDescent="0.35">
      <c r="H1117" s="533"/>
    </row>
    <row r="1118" spans="8:8" x14ac:dyDescent="0.35">
      <c r="H1118" s="533"/>
    </row>
    <row r="1119" spans="8:8" x14ac:dyDescent="0.35">
      <c r="H1119" s="533"/>
    </row>
    <row r="1120" spans="8:8" x14ac:dyDescent="0.35">
      <c r="H1120" s="533"/>
    </row>
    <row r="1121" spans="8:8" x14ac:dyDescent="0.35">
      <c r="H1121" s="533"/>
    </row>
    <row r="1122" spans="8:8" x14ac:dyDescent="0.35">
      <c r="H1122" s="533"/>
    </row>
    <row r="1123" spans="8:8" x14ac:dyDescent="0.35">
      <c r="H1123" s="533"/>
    </row>
    <row r="1124" spans="8:8" x14ac:dyDescent="0.35">
      <c r="H1124" s="533"/>
    </row>
    <row r="1125" spans="8:8" x14ac:dyDescent="0.35">
      <c r="H1125" s="533"/>
    </row>
    <row r="1126" spans="8:8" x14ac:dyDescent="0.35">
      <c r="H1126" s="533"/>
    </row>
    <row r="1127" spans="8:8" x14ac:dyDescent="0.35">
      <c r="H1127" s="533"/>
    </row>
    <row r="1128" spans="8:8" x14ac:dyDescent="0.35">
      <c r="H1128" s="533"/>
    </row>
    <row r="1129" spans="8:8" x14ac:dyDescent="0.35">
      <c r="H1129" s="533"/>
    </row>
    <row r="1130" spans="8:8" x14ac:dyDescent="0.35">
      <c r="H1130" s="533"/>
    </row>
    <row r="1131" spans="8:8" x14ac:dyDescent="0.35">
      <c r="H1131" s="533"/>
    </row>
    <row r="1132" spans="8:8" x14ac:dyDescent="0.35">
      <c r="H1132" s="533"/>
    </row>
    <row r="1133" spans="8:8" x14ac:dyDescent="0.35">
      <c r="H1133" s="533"/>
    </row>
    <row r="1134" spans="8:8" x14ac:dyDescent="0.35">
      <c r="H1134" s="533"/>
    </row>
    <row r="1135" spans="8:8" x14ac:dyDescent="0.35">
      <c r="H1135" s="533"/>
    </row>
    <row r="1136" spans="8:8" x14ac:dyDescent="0.35">
      <c r="H1136" s="533"/>
    </row>
    <row r="1137" spans="8:8" x14ac:dyDescent="0.35">
      <c r="H1137" s="533"/>
    </row>
    <row r="1138" spans="8:8" x14ac:dyDescent="0.35">
      <c r="H1138" s="533"/>
    </row>
    <row r="1139" spans="8:8" x14ac:dyDescent="0.35">
      <c r="H1139" s="533"/>
    </row>
    <row r="1140" spans="8:8" x14ac:dyDescent="0.35">
      <c r="H1140" s="533"/>
    </row>
    <row r="1141" spans="8:8" x14ac:dyDescent="0.35">
      <c r="H1141" s="533"/>
    </row>
    <row r="1142" spans="8:8" x14ac:dyDescent="0.35">
      <c r="H1142" s="533"/>
    </row>
    <row r="1143" spans="8:8" x14ac:dyDescent="0.35">
      <c r="H1143" s="533"/>
    </row>
    <row r="1144" spans="8:8" x14ac:dyDescent="0.35">
      <c r="H1144" s="533"/>
    </row>
    <row r="1145" spans="8:8" x14ac:dyDescent="0.35">
      <c r="H1145" s="533"/>
    </row>
    <row r="1146" spans="8:8" x14ac:dyDescent="0.35">
      <c r="H1146" s="533"/>
    </row>
    <row r="1147" spans="8:8" x14ac:dyDescent="0.35">
      <c r="H1147" s="533"/>
    </row>
    <row r="1148" spans="8:8" x14ac:dyDescent="0.35">
      <c r="H1148" s="533"/>
    </row>
    <row r="1149" spans="8:8" x14ac:dyDescent="0.35">
      <c r="H1149" s="533"/>
    </row>
    <row r="1150" spans="8:8" x14ac:dyDescent="0.35">
      <c r="H1150" s="533"/>
    </row>
    <row r="1151" spans="8:8" x14ac:dyDescent="0.35">
      <c r="H1151" s="533"/>
    </row>
    <row r="1152" spans="8:8" x14ac:dyDescent="0.35">
      <c r="H1152" s="533"/>
    </row>
    <row r="1153" spans="8:8" x14ac:dyDescent="0.35">
      <c r="H1153" s="533"/>
    </row>
    <row r="1154" spans="8:8" x14ac:dyDescent="0.35">
      <c r="H1154" s="533"/>
    </row>
    <row r="1155" spans="8:8" x14ac:dyDescent="0.35">
      <c r="H1155" s="533"/>
    </row>
    <row r="1156" spans="8:8" x14ac:dyDescent="0.35">
      <c r="H1156" s="533"/>
    </row>
    <row r="1157" spans="8:8" x14ac:dyDescent="0.35">
      <c r="H1157" s="533"/>
    </row>
    <row r="1158" spans="8:8" x14ac:dyDescent="0.35">
      <c r="H1158" s="533"/>
    </row>
    <row r="1159" spans="8:8" x14ac:dyDescent="0.35">
      <c r="H1159" s="533"/>
    </row>
    <row r="1160" spans="8:8" x14ac:dyDescent="0.35">
      <c r="H1160" s="533"/>
    </row>
    <row r="1161" spans="8:8" x14ac:dyDescent="0.35">
      <c r="H1161" s="533"/>
    </row>
    <row r="1162" spans="8:8" x14ac:dyDescent="0.35">
      <c r="H1162" s="533"/>
    </row>
    <row r="1163" spans="8:8" x14ac:dyDescent="0.35">
      <c r="H1163" s="533"/>
    </row>
    <row r="1164" spans="8:8" x14ac:dyDescent="0.35">
      <c r="H1164" s="533"/>
    </row>
    <row r="1165" spans="8:8" x14ac:dyDescent="0.35">
      <c r="H1165" s="533"/>
    </row>
    <row r="1166" spans="8:8" x14ac:dyDescent="0.35">
      <c r="H1166" s="533"/>
    </row>
    <row r="1167" spans="8:8" x14ac:dyDescent="0.35">
      <c r="H1167" s="533"/>
    </row>
    <row r="1168" spans="8:8" x14ac:dyDescent="0.35">
      <c r="H1168" s="533"/>
    </row>
    <row r="1169" spans="8:8" x14ac:dyDescent="0.35">
      <c r="H1169" s="533"/>
    </row>
    <row r="1170" spans="8:8" x14ac:dyDescent="0.35">
      <c r="H1170" s="533"/>
    </row>
    <row r="1171" spans="8:8" x14ac:dyDescent="0.35">
      <c r="H1171" s="533"/>
    </row>
    <row r="1172" spans="8:8" x14ac:dyDescent="0.35">
      <c r="H1172" s="533"/>
    </row>
    <row r="1173" spans="8:8" x14ac:dyDescent="0.35">
      <c r="H1173" s="533"/>
    </row>
    <row r="1174" spans="8:8" x14ac:dyDescent="0.35">
      <c r="H1174" s="533"/>
    </row>
    <row r="1175" spans="8:8" x14ac:dyDescent="0.35">
      <c r="H1175" s="533"/>
    </row>
    <row r="1176" spans="8:8" x14ac:dyDescent="0.35">
      <c r="H1176" s="533"/>
    </row>
    <row r="1177" spans="8:8" x14ac:dyDescent="0.35">
      <c r="H1177" s="533"/>
    </row>
    <row r="1178" spans="8:8" x14ac:dyDescent="0.35">
      <c r="H1178" s="533"/>
    </row>
    <row r="1179" spans="8:8" x14ac:dyDescent="0.35">
      <c r="H1179" s="533"/>
    </row>
    <row r="1180" spans="8:8" x14ac:dyDescent="0.35">
      <c r="H1180" s="533"/>
    </row>
    <row r="1181" spans="8:8" x14ac:dyDescent="0.35">
      <c r="H1181" s="533"/>
    </row>
    <row r="1182" spans="8:8" x14ac:dyDescent="0.35">
      <c r="H1182" s="533"/>
    </row>
    <row r="1183" spans="8:8" x14ac:dyDescent="0.35">
      <c r="H1183" s="533"/>
    </row>
    <row r="1184" spans="8:8" x14ac:dyDescent="0.35">
      <c r="H1184" s="533"/>
    </row>
    <row r="1185" spans="8:8" x14ac:dyDescent="0.35">
      <c r="H1185" s="533"/>
    </row>
    <row r="1186" spans="8:8" x14ac:dyDescent="0.35">
      <c r="H1186" s="533"/>
    </row>
    <row r="1187" spans="8:8" x14ac:dyDescent="0.35">
      <c r="H1187" s="533"/>
    </row>
    <row r="1188" spans="8:8" x14ac:dyDescent="0.35">
      <c r="H1188" s="533"/>
    </row>
    <row r="1189" spans="8:8" x14ac:dyDescent="0.35">
      <c r="H1189" s="533"/>
    </row>
    <row r="1190" spans="8:8" x14ac:dyDescent="0.35">
      <c r="H1190" s="533"/>
    </row>
    <row r="1191" spans="8:8" x14ac:dyDescent="0.35">
      <c r="H1191" s="533"/>
    </row>
    <row r="1192" spans="8:8" x14ac:dyDescent="0.35">
      <c r="H1192" s="533"/>
    </row>
    <row r="1193" spans="8:8" x14ac:dyDescent="0.35">
      <c r="H1193" s="533"/>
    </row>
    <row r="1194" spans="8:8" x14ac:dyDescent="0.35">
      <c r="H1194" s="533"/>
    </row>
    <row r="1195" spans="8:8" x14ac:dyDescent="0.35">
      <c r="H1195" s="533"/>
    </row>
    <row r="1196" spans="8:8" x14ac:dyDescent="0.35">
      <c r="H1196" s="533"/>
    </row>
    <row r="1197" spans="8:8" x14ac:dyDescent="0.35">
      <c r="H1197" s="533"/>
    </row>
    <row r="1198" spans="8:8" x14ac:dyDescent="0.35">
      <c r="H1198" s="533"/>
    </row>
    <row r="1199" spans="8:8" x14ac:dyDescent="0.35">
      <c r="H1199" s="533"/>
    </row>
    <row r="1200" spans="8:8" x14ac:dyDescent="0.35">
      <c r="H1200" s="533"/>
    </row>
    <row r="1201" spans="8:8" x14ac:dyDescent="0.35">
      <c r="H1201" s="533"/>
    </row>
    <row r="1202" spans="8:8" x14ac:dyDescent="0.35">
      <c r="H1202" s="533"/>
    </row>
    <row r="1203" spans="8:8" x14ac:dyDescent="0.35">
      <c r="H1203" s="533"/>
    </row>
    <row r="1204" spans="8:8" x14ac:dyDescent="0.35">
      <c r="H1204" s="533"/>
    </row>
    <row r="1205" spans="8:8" x14ac:dyDescent="0.35">
      <c r="H1205" s="533"/>
    </row>
    <row r="1206" spans="8:8" x14ac:dyDescent="0.35">
      <c r="H1206" s="533"/>
    </row>
    <row r="1207" spans="8:8" x14ac:dyDescent="0.35">
      <c r="H1207" s="533"/>
    </row>
    <row r="1208" spans="8:8" x14ac:dyDescent="0.35">
      <c r="H1208" s="533"/>
    </row>
    <row r="1209" spans="8:8" x14ac:dyDescent="0.35">
      <c r="H1209" s="533"/>
    </row>
    <row r="1210" spans="8:8" x14ac:dyDescent="0.35">
      <c r="H1210" s="533"/>
    </row>
    <row r="1211" spans="8:8" x14ac:dyDescent="0.35">
      <c r="H1211" s="533"/>
    </row>
    <row r="1212" spans="8:8" x14ac:dyDescent="0.35">
      <c r="H1212" s="533"/>
    </row>
    <row r="1213" spans="8:8" x14ac:dyDescent="0.35">
      <c r="H1213" s="533"/>
    </row>
    <row r="1214" spans="8:8" x14ac:dyDescent="0.35">
      <c r="H1214" s="533"/>
    </row>
    <row r="1215" spans="8:8" x14ac:dyDescent="0.35">
      <c r="H1215" s="533"/>
    </row>
    <row r="1216" spans="8:8" x14ac:dyDescent="0.35">
      <c r="H1216" s="533"/>
    </row>
    <row r="1217" spans="8:8" x14ac:dyDescent="0.35">
      <c r="H1217" s="533"/>
    </row>
    <row r="1218" spans="8:8" x14ac:dyDescent="0.35">
      <c r="H1218" s="533"/>
    </row>
    <row r="1219" spans="8:8" x14ac:dyDescent="0.35">
      <c r="H1219" s="533"/>
    </row>
    <row r="1220" spans="8:8" x14ac:dyDescent="0.35">
      <c r="H1220" s="533"/>
    </row>
    <row r="1221" spans="8:8" x14ac:dyDescent="0.35">
      <c r="H1221" s="533"/>
    </row>
    <row r="1222" spans="8:8" x14ac:dyDescent="0.35">
      <c r="H1222" s="533"/>
    </row>
    <row r="1223" spans="8:8" x14ac:dyDescent="0.35">
      <c r="H1223" s="533"/>
    </row>
    <row r="1224" spans="8:8" x14ac:dyDescent="0.35">
      <c r="H1224" s="533"/>
    </row>
    <row r="1225" spans="8:8" x14ac:dyDescent="0.35">
      <c r="H1225" s="533"/>
    </row>
    <row r="1226" spans="8:8" x14ac:dyDescent="0.35">
      <c r="H1226" s="533"/>
    </row>
    <row r="1227" spans="8:8" x14ac:dyDescent="0.35">
      <c r="H1227" s="533"/>
    </row>
    <row r="1228" spans="8:8" x14ac:dyDescent="0.35">
      <c r="H1228" s="533"/>
    </row>
    <row r="1229" spans="8:8" x14ac:dyDescent="0.35">
      <c r="H1229" s="533"/>
    </row>
    <row r="1230" spans="8:8" x14ac:dyDescent="0.35">
      <c r="H1230" s="533"/>
    </row>
    <row r="1231" spans="8:8" x14ac:dyDescent="0.35">
      <c r="H1231" s="533"/>
    </row>
    <row r="1232" spans="8:8" x14ac:dyDescent="0.35">
      <c r="H1232" s="533"/>
    </row>
    <row r="1233" spans="8:8" x14ac:dyDescent="0.35">
      <c r="H1233" s="533"/>
    </row>
    <row r="1234" spans="8:8" x14ac:dyDescent="0.35">
      <c r="H1234" s="533"/>
    </row>
    <row r="1235" spans="8:8" x14ac:dyDescent="0.35">
      <c r="H1235" s="533"/>
    </row>
    <row r="1236" spans="8:8" x14ac:dyDescent="0.35">
      <c r="H1236" s="533"/>
    </row>
    <row r="1237" spans="8:8" x14ac:dyDescent="0.35">
      <c r="H1237" s="533"/>
    </row>
    <row r="1238" spans="8:8" x14ac:dyDescent="0.35">
      <c r="H1238" s="533"/>
    </row>
    <row r="1239" spans="8:8" x14ac:dyDescent="0.35">
      <c r="H1239" s="533"/>
    </row>
    <row r="1240" spans="8:8" x14ac:dyDescent="0.35">
      <c r="H1240" s="533"/>
    </row>
    <row r="1241" spans="8:8" x14ac:dyDescent="0.35">
      <c r="H1241" s="533"/>
    </row>
    <row r="1242" spans="8:8" x14ac:dyDescent="0.35">
      <c r="H1242" s="533"/>
    </row>
    <row r="1243" spans="8:8" x14ac:dyDescent="0.35">
      <c r="H1243" s="533"/>
    </row>
    <row r="1244" spans="8:8" x14ac:dyDescent="0.35">
      <c r="H1244" s="533"/>
    </row>
    <row r="1245" spans="8:8" x14ac:dyDescent="0.35">
      <c r="H1245" s="533"/>
    </row>
    <row r="1246" spans="8:8" x14ac:dyDescent="0.35">
      <c r="H1246" s="533"/>
    </row>
    <row r="1247" spans="8:8" x14ac:dyDescent="0.35">
      <c r="H1247" s="533"/>
    </row>
    <row r="1248" spans="8:8" x14ac:dyDescent="0.35">
      <c r="H1248" s="533"/>
    </row>
    <row r="1249" spans="8:8" x14ac:dyDescent="0.35">
      <c r="H1249" s="533"/>
    </row>
    <row r="1250" spans="8:8" x14ac:dyDescent="0.35">
      <c r="H1250" s="533"/>
    </row>
    <row r="1251" spans="8:8" x14ac:dyDescent="0.35">
      <c r="H1251" s="533"/>
    </row>
    <row r="1252" spans="8:8" x14ac:dyDescent="0.35">
      <c r="H1252" s="533"/>
    </row>
    <row r="1253" spans="8:8" x14ac:dyDescent="0.35">
      <c r="H1253" s="533"/>
    </row>
    <row r="1254" spans="8:8" x14ac:dyDescent="0.35">
      <c r="H1254" s="533"/>
    </row>
    <row r="1255" spans="8:8" x14ac:dyDescent="0.35">
      <c r="H1255" s="533"/>
    </row>
    <row r="1256" spans="8:8" x14ac:dyDescent="0.35">
      <c r="H1256" s="533"/>
    </row>
    <row r="1257" spans="8:8" x14ac:dyDescent="0.35">
      <c r="H1257" s="533"/>
    </row>
    <row r="1258" spans="8:8" x14ac:dyDescent="0.35">
      <c r="H1258" s="533"/>
    </row>
    <row r="1259" spans="8:8" x14ac:dyDescent="0.35">
      <c r="H1259" s="533"/>
    </row>
    <row r="1260" spans="8:8" x14ac:dyDescent="0.35">
      <c r="H1260" s="533"/>
    </row>
    <row r="1261" spans="8:8" x14ac:dyDescent="0.35">
      <c r="H1261" s="533"/>
    </row>
    <row r="1262" spans="8:8" x14ac:dyDescent="0.35">
      <c r="H1262" s="533"/>
    </row>
    <row r="1263" spans="8:8" x14ac:dyDescent="0.35">
      <c r="H1263" s="533"/>
    </row>
    <row r="1264" spans="8:8" x14ac:dyDescent="0.35">
      <c r="H1264" s="533"/>
    </row>
    <row r="1265" spans="8:8" x14ac:dyDescent="0.35">
      <c r="H1265" s="533"/>
    </row>
    <row r="1266" spans="8:8" x14ac:dyDescent="0.35">
      <c r="H1266" s="533"/>
    </row>
    <row r="1267" spans="8:8" x14ac:dyDescent="0.35">
      <c r="H1267" s="533"/>
    </row>
    <row r="1268" spans="8:8" x14ac:dyDescent="0.35">
      <c r="H1268" s="533"/>
    </row>
    <row r="1269" spans="8:8" x14ac:dyDescent="0.35">
      <c r="H1269" s="533"/>
    </row>
    <row r="1270" spans="8:8" x14ac:dyDescent="0.35">
      <c r="H1270" s="533"/>
    </row>
    <row r="1271" spans="8:8" x14ac:dyDescent="0.35">
      <c r="H1271" s="533"/>
    </row>
    <row r="1272" spans="8:8" x14ac:dyDescent="0.35">
      <c r="H1272" s="533"/>
    </row>
    <row r="1273" spans="8:8" x14ac:dyDescent="0.35">
      <c r="H1273" s="533"/>
    </row>
    <row r="1274" spans="8:8" x14ac:dyDescent="0.35">
      <c r="H1274" s="533"/>
    </row>
    <row r="1275" spans="8:8" x14ac:dyDescent="0.35">
      <c r="H1275" s="533"/>
    </row>
    <row r="1276" spans="8:8" x14ac:dyDescent="0.35">
      <c r="H1276" s="533"/>
    </row>
    <row r="1277" spans="8:8" x14ac:dyDescent="0.35">
      <c r="H1277" s="533"/>
    </row>
    <row r="1278" spans="8:8" x14ac:dyDescent="0.35">
      <c r="H1278" s="533"/>
    </row>
    <row r="1279" spans="8:8" x14ac:dyDescent="0.35">
      <c r="H1279" s="533"/>
    </row>
    <row r="1280" spans="8:8" x14ac:dyDescent="0.35">
      <c r="H1280" s="533"/>
    </row>
    <row r="1281" spans="8:8" x14ac:dyDescent="0.35">
      <c r="H1281" s="533"/>
    </row>
    <row r="1282" spans="8:8" x14ac:dyDescent="0.35">
      <c r="H1282" s="533"/>
    </row>
    <row r="1283" spans="8:8" x14ac:dyDescent="0.35">
      <c r="H1283" s="533"/>
    </row>
    <row r="1284" spans="8:8" x14ac:dyDescent="0.35">
      <c r="H1284" s="533"/>
    </row>
    <row r="1285" spans="8:8" x14ac:dyDescent="0.35">
      <c r="H1285" s="533"/>
    </row>
    <row r="1286" spans="8:8" x14ac:dyDescent="0.35">
      <c r="H1286" s="533"/>
    </row>
    <row r="1287" spans="8:8" x14ac:dyDescent="0.35">
      <c r="H1287" s="533"/>
    </row>
    <row r="1288" spans="8:8" x14ac:dyDescent="0.35">
      <c r="H1288" s="533"/>
    </row>
    <row r="1289" spans="8:8" x14ac:dyDescent="0.35">
      <c r="H1289" s="533"/>
    </row>
    <row r="1290" spans="8:8" x14ac:dyDescent="0.35">
      <c r="H1290" s="533"/>
    </row>
    <row r="1291" spans="8:8" x14ac:dyDescent="0.35">
      <c r="H1291" s="533"/>
    </row>
    <row r="1292" spans="8:8" x14ac:dyDescent="0.35">
      <c r="H1292" s="533"/>
    </row>
    <row r="1293" spans="8:8" x14ac:dyDescent="0.35">
      <c r="H1293" s="533"/>
    </row>
    <row r="1294" spans="8:8" x14ac:dyDescent="0.35">
      <c r="H1294" s="533"/>
    </row>
    <row r="1295" spans="8:8" x14ac:dyDescent="0.35">
      <c r="H1295" s="533"/>
    </row>
    <row r="1296" spans="8:8" x14ac:dyDescent="0.35">
      <c r="H1296" s="533"/>
    </row>
    <row r="1297" spans="8:8" x14ac:dyDescent="0.35">
      <c r="H1297" s="533"/>
    </row>
    <row r="1298" spans="8:8" x14ac:dyDescent="0.35">
      <c r="H1298" s="533"/>
    </row>
    <row r="1299" spans="8:8" x14ac:dyDescent="0.35">
      <c r="H1299" s="533"/>
    </row>
    <row r="1300" spans="8:8" x14ac:dyDescent="0.35">
      <c r="H1300" s="533"/>
    </row>
    <row r="1301" spans="8:8" x14ac:dyDescent="0.35">
      <c r="H1301" s="533"/>
    </row>
    <row r="1302" spans="8:8" x14ac:dyDescent="0.35">
      <c r="H1302" s="533"/>
    </row>
    <row r="1303" spans="8:8" x14ac:dyDescent="0.35">
      <c r="H1303" s="533"/>
    </row>
    <row r="1304" spans="8:8" x14ac:dyDescent="0.35">
      <c r="H1304" s="533"/>
    </row>
    <row r="1305" spans="8:8" x14ac:dyDescent="0.35">
      <c r="H1305" s="533"/>
    </row>
    <row r="1306" spans="8:8" x14ac:dyDescent="0.35">
      <c r="H1306" s="533"/>
    </row>
    <row r="1307" spans="8:8" x14ac:dyDescent="0.35">
      <c r="H1307" s="533"/>
    </row>
    <row r="1308" spans="8:8" x14ac:dyDescent="0.35">
      <c r="H1308" s="533"/>
    </row>
    <row r="1309" spans="8:8" x14ac:dyDescent="0.35">
      <c r="H1309" s="533"/>
    </row>
    <row r="1310" spans="8:8" x14ac:dyDescent="0.35">
      <c r="H1310" s="533"/>
    </row>
    <row r="1311" spans="8:8" x14ac:dyDescent="0.35">
      <c r="H1311" s="533"/>
    </row>
    <row r="1312" spans="8:8" x14ac:dyDescent="0.35">
      <c r="H1312" s="533"/>
    </row>
    <row r="1313" spans="8:8" x14ac:dyDescent="0.35">
      <c r="H1313" s="533"/>
    </row>
    <row r="1314" spans="8:8" x14ac:dyDescent="0.35">
      <c r="H1314" s="533"/>
    </row>
    <row r="1315" spans="8:8" x14ac:dyDescent="0.35">
      <c r="H1315" s="533"/>
    </row>
    <row r="1316" spans="8:8" x14ac:dyDescent="0.35">
      <c r="H1316" s="533"/>
    </row>
    <row r="1317" spans="8:8" x14ac:dyDescent="0.35">
      <c r="H1317" s="533"/>
    </row>
    <row r="1318" spans="8:8" x14ac:dyDescent="0.35">
      <c r="H1318" s="533"/>
    </row>
    <row r="1319" spans="8:8" x14ac:dyDescent="0.35">
      <c r="H1319" s="533"/>
    </row>
    <row r="1320" spans="8:8" x14ac:dyDescent="0.35">
      <c r="H1320" s="533"/>
    </row>
    <row r="1321" spans="8:8" x14ac:dyDescent="0.35">
      <c r="H1321" s="533"/>
    </row>
    <row r="1322" spans="8:8" x14ac:dyDescent="0.35">
      <c r="H1322" s="533"/>
    </row>
    <row r="1323" spans="8:8" x14ac:dyDescent="0.35">
      <c r="H1323" s="533"/>
    </row>
    <row r="1324" spans="8:8" x14ac:dyDescent="0.35">
      <c r="H1324" s="533"/>
    </row>
    <row r="1325" spans="8:8" x14ac:dyDescent="0.35">
      <c r="H1325" s="533"/>
    </row>
    <row r="1326" spans="8:8" x14ac:dyDescent="0.35">
      <c r="H1326" s="533"/>
    </row>
    <row r="1327" spans="8:8" x14ac:dyDescent="0.35">
      <c r="H1327" s="533"/>
    </row>
    <row r="1328" spans="8:8" x14ac:dyDescent="0.35">
      <c r="H1328" s="533"/>
    </row>
    <row r="1329" spans="8:8" x14ac:dyDescent="0.35">
      <c r="H1329" s="533"/>
    </row>
    <row r="1330" spans="8:8" x14ac:dyDescent="0.35">
      <c r="H1330" s="533"/>
    </row>
    <row r="1331" spans="8:8" x14ac:dyDescent="0.35">
      <c r="H1331" s="533"/>
    </row>
    <row r="1332" spans="8:8" x14ac:dyDescent="0.35">
      <c r="H1332" s="533"/>
    </row>
    <row r="1333" spans="8:8" x14ac:dyDescent="0.35">
      <c r="H1333" s="533"/>
    </row>
    <row r="1334" spans="8:8" x14ac:dyDescent="0.35">
      <c r="H1334" s="533"/>
    </row>
    <row r="1335" spans="8:8" x14ac:dyDescent="0.35">
      <c r="H1335" s="533"/>
    </row>
    <row r="1336" spans="8:8" x14ac:dyDescent="0.35">
      <c r="H1336" s="533"/>
    </row>
    <row r="1337" spans="8:8" x14ac:dyDescent="0.35">
      <c r="H1337" s="533"/>
    </row>
    <row r="1338" spans="8:8" x14ac:dyDescent="0.35">
      <c r="H1338" s="533"/>
    </row>
    <row r="1339" spans="8:8" x14ac:dyDescent="0.35">
      <c r="H1339" s="533"/>
    </row>
    <row r="1340" spans="8:8" x14ac:dyDescent="0.35">
      <c r="H1340" s="533"/>
    </row>
    <row r="1341" spans="8:8" x14ac:dyDescent="0.35">
      <c r="H1341" s="533"/>
    </row>
    <row r="1342" spans="8:8" x14ac:dyDescent="0.35">
      <c r="H1342" s="533"/>
    </row>
    <row r="1343" spans="8:8" x14ac:dyDescent="0.35">
      <c r="H1343" s="533"/>
    </row>
    <row r="1344" spans="8:8" x14ac:dyDescent="0.35">
      <c r="H1344" s="533"/>
    </row>
    <row r="1345" spans="8:8" x14ac:dyDescent="0.35">
      <c r="H1345" s="533"/>
    </row>
    <row r="1346" spans="8:8" x14ac:dyDescent="0.35">
      <c r="H1346" s="533"/>
    </row>
    <row r="1347" spans="8:8" x14ac:dyDescent="0.35">
      <c r="H1347" s="533"/>
    </row>
    <row r="1348" spans="8:8" x14ac:dyDescent="0.35">
      <c r="H1348" s="533"/>
    </row>
    <row r="1349" spans="8:8" x14ac:dyDescent="0.35">
      <c r="H1349" s="533"/>
    </row>
    <row r="1350" spans="8:8" x14ac:dyDescent="0.35">
      <c r="H1350" s="533"/>
    </row>
    <row r="1351" spans="8:8" x14ac:dyDescent="0.35">
      <c r="H1351" s="533"/>
    </row>
    <row r="1352" spans="8:8" x14ac:dyDescent="0.35">
      <c r="H1352" s="533"/>
    </row>
    <row r="1353" spans="8:8" x14ac:dyDescent="0.35">
      <c r="H1353" s="533"/>
    </row>
    <row r="1354" spans="8:8" x14ac:dyDescent="0.35">
      <c r="H1354" s="533"/>
    </row>
    <row r="1355" spans="8:8" x14ac:dyDescent="0.35">
      <c r="H1355" s="533"/>
    </row>
    <row r="1356" spans="8:8" x14ac:dyDescent="0.35">
      <c r="H1356" s="533"/>
    </row>
    <row r="1357" spans="8:8" x14ac:dyDescent="0.35">
      <c r="H1357" s="533"/>
    </row>
    <row r="1358" spans="8:8" x14ac:dyDescent="0.35">
      <c r="H1358" s="533"/>
    </row>
    <row r="1359" spans="8:8" x14ac:dyDescent="0.35">
      <c r="H1359" s="533"/>
    </row>
    <row r="1360" spans="8:8" x14ac:dyDescent="0.35">
      <c r="H1360" s="533"/>
    </row>
    <row r="1361" spans="8:8" x14ac:dyDescent="0.35">
      <c r="H1361" s="533"/>
    </row>
    <row r="1362" spans="8:8" x14ac:dyDescent="0.35">
      <c r="H1362" s="533"/>
    </row>
    <row r="1363" spans="8:8" x14ac:dyDescent="0.35">
      <c r="H1363" s="533"/>
    </row>
    <row r="1364" spans="8:8" x14ac:dyDescent="0.35">
      <c r="H1364" s="533"/>
    </row>
    <row r="1365" spans="8:8" x14ac:dyDescent="0.35">
      <c r="H1365" s="533"/>
    </row>
    <row r="1366" spans="8:8" x14ac:dyDescent="0.35">
      <c r="H1366" s="533"/>
    </row>
    <row r="1367" spans="8:8" x14ac:dyDescent="0.35">
      <c r="H1367" s="533"/>
    </row>
    <row r="1368" spans="8:8" x14ac:dyDescent="0.35">
      <c r="H1368" s="533"/>
    </row>
    <row r="1369" spans="8:8" x14ac:dyDescent="0.35">
      <c r="H1369" s="533"/>
    </row>
    <row r="1370" spans="8:8" x14ac:dyDescent="0.35">
      <c r="H1370" s="533"/>
    </row>
    <row r="1371" spans="8:8" x14ac:dyDescent="0.35">
      <c r="H1371" s="533"/>
    </row>
    <row r="1372" spans="8:8" x14ac:dyDescent="0.35">
      <c r="H1372" s="533"/>
    </row>
    <row r="1373" spans="8:8" x14ac:dyDescent="0.35">
      <c r="H1373" s="533"/>
    </row>
    <row r="1374" spans="8:8" x14ac:dyDescent="0.35">
      <c r="H1374" s="533"/>
    </row>
    <row r="1375" spans="8:8" x14ac:dyDescent="0.35">
      <c r="H1375" s="533"/>
    </row>
    <row r="1376" spans="8:8" x14ac:dyDescent="0.35">
      <c r="H1376" s="533"/>
    </row>
    <row r="1377" spans="8:8" x14ac:dyDescent="0.35">
      <c r="H1377" s="533"/>
    </row>
    <row r="1378" spans="8:8" x14ac:dyDescent="0.35">
      <c r="H1378" s="533"/>
    </row>
    <row r="1379" spans="8:8" x14ac:dyDescent="0.35">
      <c r="H1379" s="533"/>
    </row>
    <row r="1380" spans="8:8" x14ac:dyDescent="0.35">
      <c r="H1380" s="533"/>
    </row>
    <row r="1381" spans="8:8" x14ac:dyDescent="0.35">
      <c r="H1381" s="533"/>
    </row>
    <row r="1382" spans="8:8" x14ac:dyDescent="0.35">
      <c r="H1382" s="533"/>
    </row>
    <row r="1383" spans="8:8" x14ac:dyDescent="0.35">
      <c r="H1383" s="533"/>
    </row>
    <row r="1384" spans="8:8" x14ac:dyDescent="0.35">
      <c r="H1384" s="533"/>
    </row>
    <row r="1385" spans="8:8" x14ac:dyDescent="0.35">
      <c r="H1385" s="533"/>
    </row>
    <row r="1386" spans="8:8" x14ac:dyDescent="0.35">
      <c r="H1386" s="533"/>
    </row>
    <row r="1387" spans="8:8" x14ac:dyDescent="0.35">
      <c r="H1387" s="533"/>
    </row>
    <row r="1388" spans="8:8" x14ac:dyDescent="0.35">
      <c r="H1388" s="533"/>
    </row>
    <row r="1389" spans="8:8" x14ac:dyDescent="0.35">
      <c r="H1389" s="533"/>
    </row>
    <row r="1390" spans="8:8" x14ac:dyDescent="0.35">
      <c r="H1390" s="533"/>
    </row>
    <row r="1391" spans="8:8" x14ac:dyDescent="0.35">
      <c r="H1391" s="533"/>
    </row>
    <row r="1392" spans="8:8" x14ac:dyDescent="0.35">
      <c r="H1392" s="533"/>
    </row>
    <row r="1393" spans="8:8" x14ac:dyDescent="0.35">
      <c r="H1393" s="533"/>
    </row>
    <row r="1394" spans="8:8" x14ac:dyDescent="0.35">
      <c r="H1394" s="533"/>
    </row>
    <row r="1395" spans="8:8" x14ac:dyDescent="0.35">
      <c r="H1395" s="533"/>
    </row>
    <row r="1396" spans="8:8" x14ac:dyDescent="0.35">
      <c r="H1396" s="533"/>
    </row>
    <row r="1397" spans="8:8" x14ac:dyDescent="0.35">
      <c r="H1397" s="533"/>
    </row>
    <row r="1398" spans="8:8" x14ac:dyDescent="0.35">
      <c r="H1398" s="533"/>
    </row>
    <row r="1399" spans="8:8" x14ac:dyDescent="0.35">
      <c r="H1399" s="533"/>
    </row>
    <row r="1400" spans="8:8" x14ac:dyDescent="0.35">
      <c r="H1400" s="533"/>
    </row>
    <row r="1401" spans="8:8" x14ac:dyDescent="0.35">
      <c r="H1401" s="533"/>
    </row>
    <row r="1402" spans="8:8" x14ac:dyDescent="0.35">
      <c r="H1402" s="533"/>
    </row>
    <row r="1403" spans="8:8" x14ac:dyDescent="0.35">
      <c r="H1403" s="533"/>
    </row>
    <row r="1404" spans="8:8" x14ac:dyDescent="0.35">
      <c r="H1404" s="533"/>
    </row>
    <row r="1405" spans="8:8" x14ac:dyDescent="0.35">
      <c r="H1405" s="533"/>
    </row>
    <row r="1406" spans="8:8" x14ac:dyDescent="0.35">
      <c r="H1406" s="533"/>
    </row>
    <row r="1407" spans="8:8" x14ac:dyDescent="0.35">
      <c r="H1407" s="533"/>
    </row>
    <row r="1408" spans="8:8" x14ac:dyDescent="0.35">
      <c r="H1408" s="533"/>
    </row>
    <row r="1409" spans="8:8" x14ac:dyDescent="0.35">
      <c r="H1409" s="533"/>
    </row>
    <row r="1410" spans="8:8" x14ac:dyDescent="0.35">
      <c r="H1410" s="533"/>
    </row>
    <row r="1411" spans="8:8" x14ac:dyDescent="0.35">
      <c r="H1411" s="533"/>
    </row>
    <row r="1412" spans="8:8" x14ac:dyDescent="0.35">
      <c r="H1412" s="533"/>
    </row>
    <row r="1413" spans="8:8" x14ac:dyDescent="0.35">
      <c r="H1413" s="533"/>
    </row>
    <row r="1414" spans="8:8" x14ac:dyDescent="0.35">
      <c r="H1414" s="533"/>
    </row>
    <row r="1415" spans="8:8" x14ac:dyDescent="0.35">
      <c r="H1415" s="533"/>
    </row>
    <row r="1416" spans="8:8" x14ac:dyDescent="0.35">
      <c r="H1416" s="533"/>
    </row>
    <row r="1417" spans="8:8" x14ac:dyDescent="0.35">
      <c r="H1417" s="533"/>
    </row>
    <row r="1418" spans="8:8" x14ac:dyDescent="0.35">
      <c r="H1418" s="533"/>
    </row>
    <row r="1419" spans="8:8" x14ac:dyDescent="0.35">
      <c r="H1419" s="533"/>
    </row>
    <row r="1420" spans="8:8" x14ac:dyDescent="0.35">
      <c r="H1420" s="533"/>
    </row>
    <row r="1421" spans="8:8" x14ac:dyDescent="0.35">
      <c r="H1421" s="533"/>
    </row>
    <row r="1422" spans="8:8" x14ac:dyDescent="0.35">
      <c r="H1422" s="533"/>
    </row>
    <row r="1423" spans="8:8" x14ac:dyDescent="0.35">
      <c r="H1423" s="533"/>
    </row>
    <row r="1424" spans="8:8" x14ac:dyDescent="0.35">
      <c r="H1424" s="533"/>
    </row>
    <row r="1425" spans="8:8" x14ac:dyDescent="0.35">
      <c r="H1425" s="533"/>
    </row>
    <row r="1426" spans="8:8" x14ac:dyDescent="0.35">
      <c r="H1426" s="533"/>
    </row>
    <row r="1427" spans="8:8" x14ac:dyDescent="0.35">
      <c r="H1427" s="533"/>
    </row>
    <row r="1428" spans="8:8" x14ac:dyDescent="0.35">
      <c r="H1428" s="533"/>
    </row>
    <row r="1429" spans="8:8" x14ac:dyDescent="0.35">
      <c r="H1429" s="533"/>
    </row>
    <row r="1430" spans="8:8" x14ac:dyDescent="0.35">
      <c r="H1430" s="533"/>
    </row>
    <row r="1431" spans="8:8" x14ac:dyDescent="0.35">
      <c r="H1431" s="533"/>
    </row>
    <row r="1432" spans="8:8" x14ac:dyDescent="0.35">
      <c r="H1432" s="533"/>
    </row>
    <row r="1433" spans="8:8" x14ac:dyDescent="0.35">
      <c r="H1433" s="533"/>
    </row>
    <row r="1434" spans="8:8" x14ac:dyDescent="0.35">
      <c r="H1434" s="533"/>
    </row>
    <row r="1435" spans="8:8" x14ac:dyDescent="0.35">
      <c r="H1435" s="533"/>
    </row>
    <row r="1436" spans="8:8" x14ac:dyDescent="0.35">
      <c r="H1436" s="533"/>
    </row>
    <row r="1437" spans="8:8" x14ac:dyDescent="0.35">
      <c r="H1437" s="533"/>
    </row>
    <row r="1438" spans="8:8" x14ac:dyDescent="0.35">
      <c r="H1438" s="533"/>
    </row>
    <row r="1439" spans="8:8" x14ac:dyDescent="0.35">
      <c r="H1439" s="533"/>
    </row>
    <row r="1440" spans="8:8" x14ac:dyDescent="0.35">
      <c r="H1440" s="533"/>
    </row>
    <row r="1441" spans="8:8" x14ac:dyDescent="0.35">
      <c r="H1441" s="533"/>
    </row>
    <row r="1442" spans="8:8" x14ac:dyDescent="0.35">
      <c r="H1442" s="533"/>
    </row>
    <row r="1443" spans="8:8" x14ac:dyDescent="0.35">
      <c r="H1443" s="533"/>
    </row>
    <row r="1444" spans="8:8" x14ac:dyDescent="0.35">
      <c r="H1444" s="533"/>
    </row>
    <row r="1445" spans="8:8" x14ac:dyDescent="0.35">
      <c r="H1445" s="533"/>
    </row>
    <row r="1446" spans="8:8" x14ac:dyDescent="0.35">
      <c r="H1446" s="533"/>
    </row>
    <row r="1447" spans="8:8" x14ac:dyDescent="0.35">
      <c r="H1447" s="533"/>
    </row>
    <row r="1448" spans="8:8" x14ac:dyDescent="0.35">
      <c r="H1448" s="533"/>
    </row>
    <row r="1449" spans="8:8" x14ac:dyDescent="0.35">
      <c r="H1449" s="533"/>
    </row>
    <row r="1450" spans="8:8" x14ac:dyDescent="0.35">
      <c r="H1450" s="533"/>
    </row>
    <row r="1451" spans="8:8" x14ac:dyDescent="0.35">
      <c r="H1451" s="533"/>
    </row>
    <row r="1452" spans="8:8" x14ac:dyDescent="0.35">
      <c r="H1452" s="533"/>
    </row>
    <row r="1453" spans="8:8" x14ac:dyDescent="0.35">
      <c r="H1453" s="533"/>
    </row>
    <row r="1454" spans="8:8" x14ac:dyDescent="0.35">
      <c r="H1454" s="533"/>
    </row>
    <row r="1455" spans="8:8" x14ac:dyDescent="0.35">
      <c r="H1455" s="533"/>
    </row>
    <row r="1456" spans="8:8" x14ac:dyDescent="0.35">
      <c r="H1456" s="533"/>
    </row>
    <row r="1457" spans="8:8" x14ac:dyDescent="0.35">
      <c r="H1457" s="533"/>
    </row>
    <row r="1458" spans="8:8" x14ac:dyDescent="0.35">
      <c r="H1458" s="533"/>
    </row>
    <row r="1459" spans="8:8" x14ac:dyDescent="0.35">
      <c r="H1459" s="533"/>
    </row>
    <row r="1460" spans="8:8" x14ac:dyDescent="0.35">
      <c r="H1460" s="533"/>
    </row>
    <row r="1461" spans="8:8" x14ac:dyDescent="0.35">
      <c r="H1461" s="533"/>
    </row>
    <row r="1462" spans="8:8" x14ac:dyDescent="0.35">
      <c r="H1462" s="533"/>
    </row>
    <row r="1463" spans="8:8" x14ac:dyDescent="0.35">
      <c r="H1463" s="533"/>
    </row>
    <row r="1464" spans="8:8" x14ac:dyDescent="0.35">
      <c r="H1464" s="533"/>
    </row>
    <row r="1465" spans="8:8" x14ac:dyDescent="0.35">
      <c r="H1465" s="533"/>
    </row>
    <row r="1466" spans="8:8" x14ac:dyDescent="0.35">
      <c r="H1466" s="533"/>
    </row>
    <row r="1467" spans="8:8" x14ac:dyDescent="0.35">
      <c r="H1467" s="533"/>
    </row>
    <row r="1468" spans="8:8" x14ac:dyDescent="0.35">
      <c r="H1468" s="533"/>
    </row>
    <row r="1469" spans="8:8" x14ac:dyDescent="0.35">
      <c r="H1469" s="533"/>
    </row>
    <row r="1470" spans="8:8" x14ac:dyDescent="0.35">
      <c r="H1470" s="533"/>
    </row>
    <row r="1471" spans="8:8" x14ac:dyDescent="0.35">
      <c r="H1471" s="533"/>
    </row>
    <row r="1472" spans="8:8" x14ac:dyDescent="0.35">
      <c r="H1472" s="533"/>
    </row>
    <row r="1473" spans="8:8" x14ac:dyDescent="0.35">
      <c r="H1473" s="533"/>
    </row>
    <row r="1474" spans="8:8" x14ac:dyDescent="0.35">
      <c r="H1474" s="533"/>
    </row>
    <row r="1475" spans="8:8" x14ac:dyDescent="0.35">
      <c r="H1475" s="533"/>
    </row>
    <row r="1476" spans="8:8" x14ac:dyDescent="0.35">
      <c r="H1476" s="533"/>
    </row>
    <row r="1477" spans="8:8" x14ac:dyDescent="0.35">
      <c r="H1477" s="533"/>
    </row>
    <row r="1478" spans="8:8" x14ac:dyDescent="0.35">
      <c r="H1478" s="533"/>
    </row>
    <row r="1479" spans="8:8" x14ac:dyDescent="0.35">
      <c r="H1479" s="533"/>
    </row>
    <row r="1480" spans="8:8" x14ac:dyDescent="0.35">
      <c r="H1480" s="533"/>
    </row>
    <row r="1481" spans="8:8" x14ac:dyDescent="0.35">
      <c r="H1481" s="533"/>
    </row>
    <row r="1482" spans="8:8" x14ac:dyDescent="0.35">
      <c r="H1482" s="533"/>
    </row>
    <row r="1483" spans="8:8" x14ac:dyDescent="0.35">
      <c r="H1483" s="533"/>
    </row>
    <row r="1484" spans="8:8" x14ac:dyDescent="0.35">
      <c r="H1484" s="533"/>
    </row>
    <row r="1485" spans="8:8" x14ac:dyDescent="0.35">
      <c r="H1485" s="533"/>
    </row>
    <row r="1486" spans="8:8" x14ac:dyDescent="0.35">
      <c r="H1486" s="533"/>
    </row>
    <row r="1487" spans="8:8" x14ac:dyDescent="0.35">
      <c r="H1487" s="533"/>
    </row>
    <row r="1488" spans="8:8" x14ac:dyDescent="0.35">
      <c r="H1488" s="533"/>
    </row>
    <row r="1489" spans="8:8" x14ac:dyDescent="0.35">
      <c r="H1489" s="533"/>
    </row>
    <row r="1490" spans="8:8" x14ac:dyDescent="0.35">
      <c r="H1490" s="533"/>
    </row>
    <row r="1491" spans="8:8" x14ac:dyDescent="0.35">
      <c r="H1491" s="533"/>
    </row>
    <row r="1492" spans="8:8" x14ac:dyDescent="0.35">
      <c r="H1492" s="533"/>
    </row>
    <row r="1493" spans="8:8" x14ac:dyDescent="0.35">
      <c r="H1493" s="533"/>
    </row>
    <row r="1494" spans="8:8" x14ac:dyDescent="0.35">
      <c r="H1494" s="533"/>
    </row>
    <row r="1495" spans="8:8" x14ac:dyDescent="0.35">
      <c r="H1495" s="533"/>
    </row>
    <row r="1496" spans="8:8" x14ac:dyDescent="0.35">
      <c r="H1496" s="533"/>
    </row>
    <row r="1497" spans="8:8" x14ac:dyDescent="0.35">
      <c r="H1497" s="533"/>
    </row>
    <row r="1498" spans="8:8" x14ac:dyDescent="0.35">
      <c r="H1498" s="533"/>
    </row>
    <row r="1499" spans="8:8" x14ac:dyDescent="0.35">
      <c r="H1499" s="533"/>
    </row>
    <row r="1500" spans="8:8" x14ac:dyDescent="0.35">
      <c r="H1500" s="533"/>
    </row>
    <row r="1501" spans="8:8" x14ac:dyDescent="0.35">
      <c r="H1501" s="533"/>
    </row>
    <row r="1502" spans="8:8" x14ac:dyDescent="0.35">
      <c r="H1502" s="533"/>
    </row>
    <row r="1503" spans="8:8" x14ac:dyDescent="0.35">
      <c r="H1503" s="533"/>
    </row>
    <row r="1504" spans="8:8" x14ac:dyDescent="0.35">
      <c r="H1504" s="533"/>
    </row>
    <row r="1505" spans="8:8" x14ac:dyDescent="0.35">
      <c r="H1505" s="533"/>
    </row>
    <row r="1506" spans="8:8" x14ac:dyDescent="0.35">
      <c r="H1506" s="533"/>
    </row>
    <row r="1507" spans="8:8" x14ac:dyDescent="0.35">
      <c r="H1507" s="533"/>
    </row>
    <row r="1508" spans="8:8" x14ac:dyDescent="0.35">
      <c r="H1508" s="533"/>
    </row>
    <row r="1509" spans="8:8" x14ac:dyDescent="0.35">
      <c r="H1509" s="533"/>
    </row>
    <row r="1510" spans="8:8" x14ac:dyDescent="0.35">
      <c r="H1510" s="533"/>
    </row>
    <row r="1511" spans="8:8" x14ac:dyDescent="0.35">
      <c r="H1511" s="533"/>
    </row>
    <row r="1512" spans="8:8" x14ac:dyDescent="0.35">
      <c r="H1512" s="533"/>
    </row>
    <row r="1513" spans="8:8" x14ac:dyDescent="0.35">
      <c r="H1513" s="533"/>
    </row>
    <row r="1514" spans="8:8" x14ac:dyDescent="0.35">
      <c r="H1514" s="533"/>
    </row>
    <row r="1515" spans="8:8" x14ac:dyDescent="0.35">
      <c r="H1515" s="533"/>
    </row>
    <row r="1516" spans="8:8" x14ac:dyDescent="0.35">
      <c r="H1516" s="533"/>
    </row>
    <row r="1517" spans="8:8" x14ac:dyDescent="0.35">
      <c r="H1517" s="533"/>
    </row>
    <row r="1518" spans="8:8" x14ac:dyDescent="0.35">
      <c r="H1518" s="533"/>
    </row>
    <row r="1519" spans="8:8" x14ac:dyDescent="0.35">
      <c r="H1519" s="533"/>
    </row>
    <row r="1520" spans="8:8" x14ac:dyDescent="0.35">
      <c r="H1520" s="533"/>
    </row>
    <row r="1521" spans="8:8" x14ac:dyDescent="0.35">
      <c r="H1521" s="533"/>
    </row>
    <row r="1522" spans="8:8" x14ac:dyDescent="0.35">
      <c r="H1522" s="533"/>
    </row>
    <row r="1523" spans="8:8" x14ac:dyDescent="0.35">
      <c r="H1523" s="533"/>
    </row>
    <row r="1524" spans="8:8" x14ac:dyDescent="0.35">
      <c r="H1524" s="533"/>
    </row>
    <row r="1525" spans="8:8" x14ac:dyDescent="0.35">
      <c r="H1525" s="533"/>
    </row>
    <row r="1526" spans="8:8" x14ac:dyDescent="0.35">
      <c r="H1526" s="533"/>
    </row>
    <row r="1527" spans="8:8" x14ac:dyDescent="0.35">
      <c r="H1527" s="533"/>
    </row>
    <row r="1528" spans="8:8" x14ac:dyDescent="0.35">
      <c r="H1528" s="533"/>
    </row>
    <row r="1529" spans="8:8" x14ac:dyDescent="0.35">
      <c r="H1529" s="533"/>
    </row>
    <row r="1530" spans="8:8" x14ac:dyDescent="0.35">
      <c r="H1530" s="533"/>
    </row>
    <row r="1531" spans="8:8" x14ac:dyDescent="0.35">
      <c r="H1531" s="533"/>
    </row>
    <row r="1532" spans="8:8" x14ac:dyDescent="0.35">
      <c r="H1532" s="533"/>
    </row>
    <row r="1533" spans="8:8" x14ac:dyDescent="0.35">
      <c r="H1533" s="533"/>
    </row>
    <row r="1534" spans="8:8" x14ac:dyDescent="0.35">
      <c r="H1534" s="533"/>
    </row>
    <row r="1535" spans="8:8" x14ac:dyDescent="0.35">
      <c r="H1535" s="533"/>
    </row>
    <row r="1536" spans="8:8" x14ac:dyDescent="0.35">
      <c r="H1536" s="533"/>
    </row>
    <row r="1537" spans="8:8" x14ac:dyDescent="0.35">
      <c r="H1537" s="533"/>
    </row>
    <row r="1538" spans="8:8" x14ac:dyDescent="0.35">
      <c r="H1538" s="533"/>
    </row>
    <row r="1539" spans="8:8" x14ac:dyDescent="0.35">
      <c r="H1539" s="533"/>
    </row>
    <row r="1540" spans="8:8" x14ac:dyDescent="0.35">
      <c r="H1540" s="533"/>
    </row>
    <row r="1541" spans="8:8" x14ac:dyDescent="0.35">
      <c r="H1541" s="533"/>
    </row>
    <row r="1542" spans="8:8" x14ac:dyDescent="0.35">
      <c r="H1542" s="533"/>
    </row>
    <row r="1543" spans="8:8" x14ac:dyDescent="0.35">
      <c r="H1543" s="533"/>
    </row>
    <row r="1544" spans="8:8" x14ac:dyDescent="0.35">
      <c r="H1544" s="533"/>
    </row>
    <row r="1545" spans="8:8" x14ac:dyDescent="0.35">
      <c r="H1545" s="533"/>
    </row>
    <row r="1546" spans="8:8" x14ac:dyDescent="0.35">
      <c r="H1546" s="533"/>
    </row>
    <row r="1547" spans="8:8" x14ac:dyDescent="0.35">
      <c r="H1547" s="533"/>
    </row>
    <row r="1548" spans="8:8" x14ac:dyDescent="0.35">
      <c r="H1548" s="533"/>
    </row>
    <row r="1549" spans="8:8" x14ac:dyDescent="0.35">
      <c r="H1549" s="533"/>
    </row>
    <row r="1550" spans="8:8" x14ac:dyDescent="0.35">
      <c r="H1550" s="533"/>
    </row>
    <row r="1551" spans="8:8" x14ac:dyDescent="0.35">
      <c r="H1551" s="533"/>
    </row>
    <row r="1552" spans="8:8" x14ac:dyDescent="0.35">
      <c r="H1552" s="533"/>
    </row>
    <row r="1553" spans="8:8" x14ac:dyDescent="0.35">
      <c r="H1553" s="533"/>
    </row>
    <row r="1554" spans="8:8" x14ac:dyDescent="0.35">
      <c r="H1554" s="533"/>
    </row>
    <row r="1555" spans="8:8" x14ac:dyDescent="0.35">
      <c r="H1555" s="533"/>
    </row>
    <row r="1556" spans="8:8" x14ac:dyDescent="0.35">
      <c r="H1556" s="533"/>
    </row>
    <row r="1557" spans="8:8" x14ac:dyDescent="0.35">
      <c r="H1557" s="533"/>
    </row>
    <row r="1558" spans="8:8" x14ac:dyDescent="0.35">
      <c r="H1558" s="533"/>
    </row>
    <row r="1559" spans="8:8" x14ac:dyDescent="0.35">
      <c r="H1559" s="533"/>
    </row>
    <row r="1560" spans="8:8" x14ac:dyDescent="0.35">
      <c r="H1560" s="533"/>
    </row>
    <row r="1561" spans="8:8" x14ac:dyDescent="0.35">
      <c r="H1561" s="533"/>
    </row>
    <row r="1562" spans="8:8" x14ac:dyDescent="0.35">
      <c r="H1562" s="533"/>
    </row>
    <row r="1563" spans="8:8" x14ac:dyDescent="0.35">
      <c r="H1563" s="533"/>
    </row>
    <row r="1564" spans="8:8" x14ac:dyDescent="0.35">
      <c r="H1564" s="533"/>
    </row>
    <row r="1565" spans="8:8" x14ac:dyDescent="0.35">
      <c r="H1565" s="533"/>
    </row>
    <row r="1566" spans="8:8" x14ac:dyDescent="0.35">
      <c r="H1566" s="533"/>
    </row>
    <row r="1567" spans="8:8" x14ac:dyDescent="0.35">
      <c r="H1567" s="533"/>
    </row>
    <row r="1568" spans="8:8" x14ac:dyDescent="0.35">
      <c r="H1568" s="533"/>
    </row>
    <row r="1569" spans="8:8" x14ac:dyDescent="0.35">
      <c r="H1569" s="533"/>
    </row>
    <row r="1570" spans="8:8" x14ac:dyDescent="0.35">
      <c r="H1570" s="533"/>
    </row>
    <row r="1571" spans="8:8" x14ac:dyDescent="0.35">
      <c r="H1571" s="533"/>
    </row>
    <row r="1572" spans="8:8" x14ac:dyDescent="0.35">
      <c r="H1572" s="533"/>
    </row>
    <row r="1573" spans="8:8" x14ac:dyDescent="0.35">
      <c r="H1573" s="533"/>
    </row>
    <row r="1574" spans="8:8" x14ac:dyDescent="0.35">
      <c r="H1574" s="533"/>
    </row>
    <row r="1575" spans="8:8" x14ac:dyDescent="0.35">
      <c r="H1575" s="533"/>
    </row>
    <row r="1576" spans="8:8" x14ac:dyDescent="0.35">
      <c r="H1576" s="533"/>
    </row>
    <row r="1577" spans="8:8" x14ac:dyDescent="0.35">
      <c r="H1577" s="533"/>
    </row>
    <row r="1578" spans="8:8" x14ac:dyDescent="0.35">
      <c r="H1578" s="533"/>
    </row>
    <row r="1579" spans="8:8" x14ac:dyDescent="0.35">
      <c r="H1579" s="533"/>
    </row>
    <row r="1580" spans="8:8" x14ac:dyDescent="0.35">
      <c r="H1580" s="533"/>
    </row>
    <row r="1581" spans="8:8" x14ac:dyDescent="0.35">
      <c r="H1581" s="533"/>
    </row>
    <row r="1582" spans="8:8" x14ac:dyDescent="0.35">
      <c r="H1582" s="533"/>
    </row>
    <row r="1583" spans="8:8" x14ac:dyDescent="0.35">
      <c r="H1583" s="533"/>
    </row>
    <row r="1584" spans="8:8" x14ac:dyDescent="0.35">
      <c r="H1584" s="533"/>
    </row>
    <row r="1585" spans="8:8" x14ac:dyDescent="0.35">
      <c r="H1585" s="533"/>
    </row>
    <row r="1586" spans="8:8" x14ac:dyDescent="0.35">
      <c r="H1586" s="533"/>
    </row>
    <row r="1587" spans="8:8" x14ac:dyDescent="0.35">
      <c r="H1587" s="533"/>
    </row>
    <row r="1588" spans="8:8" x14ac:dyDescent="0.35">
      <c r="H1588" s="533"/>
    </row>
    <row r="1589" spans="8:8" x14ac:dyDescent="0.35">
      <c r="H1589" s="533"/>
    </row>
    <row r="1590" spans="8:8" x14ac:dyDescent="0.35">
      <c r="H1590" s="533"/>
    </row>
    <row r="1591" spans="8:8" x14ac:dyDescent="0.35">
      <c r="H1591" s="533"/>
    </row>
    <row r="1592" spans="8:8" x14ac:dyDescent="0.35">
      <c r="H1592" s="533"/>
    </row>
    <row r="1593" spans="8:8" x14ac:dyDescent="0.35">
      <c r="H1593" s="533"/>
    </row>
    <row r="1594" spans="8:8" x14ac:dyDescent="0.35">
      <c r="H1594" s="533"/>
    </row>
    <row r="1595" spans="8:8" x14ac:dyDescent="0.35">
      <c r="H1595" s="533"/>
    </row>
    <row r="1596" spans="8:8" x14ac:dyDescent="0.35">
      <c r="H1596" s="533"/>
    </row>
    <row r="1597" spans="8:8" x14ac:dyDescent="0.35">
      <c r="H1597" s="533"/>
    </row>
    <row r="1598" spans="8:8" x14ac:dyDescent="0.35">
      <c r="H1598" s="533"/>
    </row>
    <row r="1599" spans="8:8" x14ac:dyDescent="0.35">
      <c r="H1599" s="533"/>
    </row>
    <row r="1600" spans="8:8" x14ac:dyDescent="0.35">
      <c r="H1600" s="533"/>
    </row>
    <row r="1601" spans="8:8" x14ac:dyDescent="0.35">
      <c r="H1601" s="533"/>
    </row>
    <row r="1602" spans="8:8" x14ac:dyDescent="0.35">
      <c r="H1602" s="533"/>
    </row>
    <row r="1603" spans="8:8" x14ac:dyDescent="0.35">
      <c r="H1603" s="533"/>
    </row>
    <row r="1604" spans="8:8" x14ac:dyDescent="0.35">
      <c r="H1604" s="533"/>
    </row>
    <row r="1605" spans="8:8" x14ac:dyDescent="0.35">
      <c r="H1605" s="533"/>
    </row>
    <row r="1606" spans="8:8" x14ac:dyDescent="0.35">
      <c r="H1606" s="533"/>
    </row>
    <row r="1607" spans="8:8" x14ac:dyDescent="0.35">
      <c r="H1607" s="533"/>
    </row>
    <row r="1608" spans="8:8" x14ac:dyDescent="0.35">
      <c r="H1608" s="533"/>
    </row>
    <row r="1609" spans="8:8" x14ac:dyDescent="0.35">
      <c r="H1609" s="533"/>
    </row>
    <row r="1610" spans="8:8" x14ac:dyDescent="0.35">
      <c r="H1610" s="533"/>
    </row>
    <row r="1611" spans="8:8" x14ac:dyDescent="0.35">
      <c r="H1611" s="533"/>
    </row>
    <row r="1612" spans="8:8" x14ac:dyDescent="0.35">
      <c r="H1612" s="533"/>
    </row>
    <row r="1613" spans="8:8" x14ac:dyDescent="0.35">
      <c r="H1613" s="533"/>
    </row>
    <row r="1614" spans="8:8" x14ac:dyDescent="0.35">
      <c r="H1614" s="533"/>
    </row>
    <row r="1615" spans="8:8" x14ac:dyDescent="0.35">
      <c r="H1615" s="533"/>
    </row>
    <row r="1616" spans="8:8" x14ac:dyDescent="0.35">
      <c r="H1616" s="533"/>
    </row>
    <row r="1617" spans="8:8" x14ac:dyDescent="0.35">
      <c r="H1617" s="533"/>
    </row>
    <row r="1618" spans="8:8" x14ac:dyDescent="0.35">
      <c r="H1618" s="533"/>
    </row>
    <row r="1619" spans="8:8" x14ac:dyDescent="0.35">
      <c r="H1619" s="533"/>
    </row>
    <row r="1620" spans="8:8" x14ac:dyDescent="0.35">
      <c r="H1620" s="533"/>
    </row>
    <row r="1621" spans="8:8" x14ac:dyDescent="0.35">
      <c r="H1621" s="533"/>
    </row>
    <row r="1622" spans="8:8" x14ac:dyDescent="0.35">
      <c r="H1622" s="533"/>
    </row>
    <row r="1623" spans="8:8" x14ac:dyDescent="0.35">
      <c r="H1623" s="533"/>
    </row>
    <row r="1624" spans="8:8" x14ac:dyDescent="0.35">
      <c r="H1624" s="533"/>
    </row>
    <row r="1625" spans="8:8" x14ac:dyDescent="0.35">
      <c r="H1625" s="533"/>
    </row>
    <row r="1626" spans="8:8" x14ac:dyDescent="0.35">
      <c r="H1626" s="533"/>
    </row>
    <row r="1627" spans="8:8" x14ac:dyDescent="0.35">
      <c r="H1627" s="533"/>
    </row>
    <row r="1628" spans="8:8" x14ac:dyDescent="0.35">
      <c r="H1628" s="533"/>
    </row>
    <row r="1629" spans="8:8" x14ac:dyDescent="0.35">
      <c r="H1629" s="533"/>
    </row>
    <row r="1630" spans="8:8" x14ac:dyDescent="0.35">
      <c r="H1630" s="533"/>
    </row>
    <row r="1631" spans="8:8" x14ac:dyDescent="0.35">
      <c r="H1631" s="533"/>
    </row>
    <row r="1632" spans="8:8" x14ac:dyDescent="0.35">
      <c r="H1632" s="533"/>
    </row>
    <row r="1633" spans="8:8" x14ac:dyDescent="0.35">
      <c r="H1633" s="533"/>
    </row>
    <row r="1634" spans="8:8" x14ac:dyDescent="0.35">
      <c r="H1634" s="533"/>
    </row>
    <row r="1635" spans="8:8" x14ac:dyDescent="0.35">
      <c r="H1635" s="533"/>
    </row>
    <row r="1636" spans="8:8" x14ac:dyDescent="0.35">
      <c r="H1636" s="533"/>
    </row>
    <row r="1637" spans="8:8" x14ac:dyDescent="0.35">
      <c r="H1637" s="533"/>
    </row>
    <row r="1638" spans="8:8" x14ac:dyDescent="0.35">
      <c r="H1638" s="533"/>
    </row>
    <row r="1639" spans="8:8" x14ac:dyDescent="0.35">
      <c r="H1639" s="533"/>
    </row>
    <row r="1640" spans="8:8" x14ac:dyDescent="0.35">
      <c r="H1640" s="533"/>
    </row>
    <row r="1641" spans="8:8" x14ac:dyDescent="0.35">
      <c r="H1641" s="533"/>
    </row>
    <row r="1642" spans="8:8" x14ac:dyDescent="0.35">
      <c r="H1642" s="533"/>
    </row>
    <row r="1643" spans="8:8" x14ac:dyDescent="0.35">
      <c r="H1643" s="533"/>
    </row>
    <row r="1644" spans="8:8" x14ac:dyDescent="0.35">
      <c r="H1644" s="533"/>
    </row>
    <row r="1645" spans="8:8" x14ac:dyDescent="0.35">
      <c r="H1645" s="533"/>
    </row>
    <row r="1646" spans="8:8" x14ac:dyDescent="0.35">
      <c r="H1646" s="533"/>
    </row>
    <row r="1647" spans="8:8" x14ac:dyDescent="0.35">
      <c r="H1647" s="533"/>
    </row>
    <row r="1648" spans="8:8" x14ac:dyDescent="0.35">
      <c r="H1648" s="533"/>
    </row>
    <row r="1649" spans="8:8" x14ac:dyDescent="0.35">
      <c r="H1649" s="533"/>
    </row>
    <row r="1650" spans="8:8" x14ac:dyDescent="0.35">
      <c r="H1650" s="533"/>
    </row>
    <row r="1651" spans="8:8" x14ac:dyDescent="0.35">
      <c r="H1651" s="533"/>
    </row>
    <row r="1652" spans="8:8" x14ac:dyDescent="0.35">
      <c r="H1652" s="533"/>
    </row>
    <row r="1653" spans="8:8" x14ac:dyDescent="0.35">
      <c r="H1653" s="533"/>
    </row>
    <row r="1654" spans="8:8" x14ac:dyDescent="0.35">
      <c r="H1654" s="533"/>
    </row>
    <row r="1655" spans="8:8" x14ac:dyDescent="0.35">
      <c r="H1655" s="533"/>
    </row>
    <row r="1656" spans="8:8" x14ac:dyDescent="0.35">
      <c r="H1656" s="533"/>
    </row>
    <row r="1657" spans="8:8" x14ac:dyDescent="0.35">
      <c r="H1657" s="533"/>
    </row>
    <row r="1658" spans="8:8" x14ac:dyDescent="0.35">
      <c r="H1658" s="533"/>
    </row>
    <row r="1659" spans="8:8" x14ac:dyDescent="0.35">
      <c r="H1659" s="533"/>
    </row>
    <row r="1660" spans="8:8" x14ac:dyDescent="0.35">
      <c r="H1660" s="533"/>
    </row>
    <row r="1661" spans="8:8" x14ac:dyDescent="0.35">
      <c r="H1661" s="533"/>
    </row>
    <row r="1662" spans="8:8" x14ac:dyDescent="0.35">
      <c r="H1662" s="533"/>
    </row>
    <row r="1663" spans="8:8" x14ac:dyDescent="0.35">
      <c r="H1663" s="533"/>
    </row>
    <row r="1664" spans="8:8" x14ac:dyDescent="0.35">
      <c r="H1664" s="533"/>
    </row>
    <row r="1665" spans="8:8" x14ac:dyDescent="0.35">
      <c r="H1665" s="533"/>
    </row>
    <row r="1666" spans="8:8" x14ac:dyDescent="0.35">
      <c r="H1666" s="533"/>
    </row>
    <row r="1667" spans="8:8" x14ac:dyDescent="0.35">
      <c r="H1667" s="533"/>
    </row>
    <row r="1668" spans="8:8" x14ac:dyDescent="0.35">
      <c r="H1668" s="533"/>
    </row>
    <row r="1669" spans="8:8" x14ac:dyDescent="0.35">
      <c r="H1669" s="533"/>
    </row>
    <row r="1670" spans="8:8" x14ac:dyDescent="0.35">
      <c r="H1670" s="533"/>
    </row>
    <row r="1671" spans="8:8" x14ac:dyDescent="0.35">
      <c r="H1671" s="533"/>
    </row>
    <row r="1672" spans="8:8" x14ac:dyDescent="0.35">
      <c r="H1672" s="533"/>
    </row>
    <row r="1673" spans="8:8" x14ac:dyDescent="0.35">
      <c r="H1673" s="533"/>
    </row>
    <row r="1674" spans="8:8" x14ac:dyDescent="0.35">
      <c r="H1674" s="533"/>
    </row>
    <row r="1675" spans="8:8" x14ac:dyDescent="0.35">
      <c r="H1675" s="533"/>
    </row>
    <row r="1676" spans="8:8" x14ac:dyDescent="0.35">
      <c r="H1676" s="533"/>
    </row>
    <row r="1677" spans="8:8" x14ac:dyDescent="0.35">
      <c r="H1677" s="533"/>
    </row>
    <row r="1678" spans="8:8" x14ac:dyDescent="0.35">
      <c r="H1678" s="533"/>
    </row>
    <row r="1679" spans="8:8" x14ac:dyDescent="0.35">
      <c r="H1679" s="533"/>
    </row>
    <row r="1680" spans="8:8" x14ac:dyDescent="0.35">
      <c r="H1680" s="533"/>
    </row>
    <row r="1681" spans="8:8" x14ac:dyDescent="0.35">
      <c r="H1681" s="533"/>
    </row>
    <row r="1682" spans="8:8" x14ac:dyDescent="0.35">
      <c r="H1682" s="533"/>
    </row>
    <row r="1683" spans="8:8" x14ac:dyDescent="0.35">
      <c r="H1683" s="533"/>
    </row>
    <row r="1684" spans="8:8" x14ac:dyDescent="0.35">
      <c r="H1684" s="533"/>
    </row>
    <row r="1685" spans="8:8" x14ac:dyDescent="0.35">
      <c r="H1685" s="533"/>
    </row>
    <row r="1686" spans="8:8" x14ac:dyDescent="0.35">
      <c r="H1686" s="533"/>
    </row>
    <row r="1687" spans="8:8" x14ac:dyDescent="0.35">
      <c r="H1687" s="533"/>
    </row>
    <row r="1688" spans="8:8" x14ac:dyDescent="0.35">
      <c r="H1688" s="533"/>
    </row>
    <row r="1689" spans="8:8" x14ac:dyDescent="0.35">
      <c r="H1689" s="533"/>
    </row>
    <row r="1690" spans="8:8" x14ac:dyDescent="0.35">
      <c r="H1690" s="533"/>
    </row>
    <row r="1691" spans="8:8" x14ac:dyDescent="0.35">
      <c r="H1691" s="533"/>
    </row>
    <row r="1692" spans="8:8" x14ac:dyDescent="0.35">
      <c r="H1692" s="533"/>
    </row>
    <row r="1693" spans="8:8" x14ac:dyDescent="0.35">
      <c r="H1693" s="533"/>
    </row>
    <row r="1694" spans="8:8" x14ac:dyDescent="0.35">
      <c r="H1694" s="533"/>
    </row>
    <row r="1695" spans="8:8" x14ac:dyDescent="0.35">
      <c r="H1695" s="533"/>
    </row>
    <row r="1696" spans="8:8" x14ac:dyDescent="0.35">
      <c r="H1696" s="533"/>
    </row>
    <row r="1697" spans="8:8" x14ac:dyDescent="0.35">
      <c r="H1697" s="533"/>
    </row>
    <row r="1698" spans="8:8" x14ac:dyDescent="0.35">
      <c r="H1698" s="533"/>
    </row>
    <row r="1699" spans="8:8" x14ac:dyDescent="0.35">
      <c r="H1699" s="533"/>
    </row>
    <row r="1700" spans="8:8" x14ac:dyDescent="0.35">
      <c r="H1700" s="533"/>
    </row>
    <row r="1701" spans="8:8" x14ac:dyDescent="0.35">
      <c r="H1701" s="533"/>
    </row>
    <row r="1702" spans="8:8" x14ac:dyDescent="0.35">
      <c r="H1702" s="533"/>
    </row>
    <row r="1703" spans="8:8" x14ac:dyDescent="0.35">
      <c r="H1703" s="533"/>
    </row>
    <row r="1704" spans="8:8" x14ac:dyDescent="0.35">
      <c r="H1704" s="533"/>
    </row>
    <row r="1705" spans="8:8" x14ac:dyDescent="0.35">
      <c r="H1705" s="533"/>
    </row>
    <row r="1706" spans="8:8" x14ac:dyDescent="0.35">
      <c r="H1706" s="533"/>
    </row>
    <row r="1707" spans="8:8" x14ac:dyDescent="0.35">
      <c r="H1707" s="533"/>
    </row>
    <row r="1708" spans="8:8" x14ac:dyDescent="0.35">
      <c r="H1708" s="533"/>
    </row>
    <row r="1709" spans="8:8" x14ac:dyDescent="0.35">
      <c r="H1709" s="533"/>
    </row>
    <row r="1710" spans="8:8" x14ac:dyDescent="0.35">
      <c r="H1710" s="533"/>
    </row>
    <row r="1711" spans="8:8" x14ac:dyDescent="0.35">
      <c r="H1711" s="533"/>
    </row>
    <row r="1712" spans="8:8" x14ac:dyDescent="0.35">
      <c r="H1712" s="533"/>
    </row>
    <row r="1713" spans="8:8" x14ac:dyDescent="0.35">
      <c r="H1713" s="533"/>
    </row>
    <row r="1714" spans="8:8" x14ac:dyDescent="0.35">
      <c r="H1714" s="533"/>
    </row>
    <row r="1715" spans="8:8" x14ac:dyDescent="0.35">
      <c r="H1715" s="533"/>
    </row>
    <row r="1716" spans="8:8" x14ac:dyDescent="0.35">
      <c r="H1716" s="533"/>
    </row>
    <row r="1717" spans="8:8" x14ac:dyDescent="0.35">
      <c r="H1717" s="533"/>
    </row>
    <row r="1718" spans="8:8" x14ac:dyDescent="0.35">
      <c r="H1718" s="533"/>
    </row>
    <row r="1719" spans="8:8" x14ac:dyDescent="0.35">
      <c r="H1719" s="533"/>
    </row>
    <row r="1720" spans="8:8" x14ac:dyDescent="0.35">
      <c r="H1720" s="533"/>
    </row>
    <row r="1721" spans="8:8" x14ac:dyDescent="0.35">
      <c r="H1721" s="533"/>
    </row>
    <row r="1722" spans="8:8" x14ac:dyDescent="0.35">
      <c r="H1722" s="533"/>
    </row>
    <row r="1723" spans="8:8" x14ac:dyDescent="0.35">
      <c r="H1723" s="533"/>
    </row>
    <row r="1724" spans="8:8" x14ac:dyDescent="0.35">
      <c r="H1724" s="533"/>
    </row>
    <row r="1725" spans="8:8" x14ac:dyDescent="0.35">
      <c r="H1725" s="533"/>
    </row>
    <row r="1726" spans="8:8" x14ac:dyDescent="0.35">
      <c r="H1726" s="533"/>
    </row>
    <row r="1727" spans="8:8" x14ac:dyDescent="0.35">
      <c r="H1727" s="533"/>
    </row>
    <row r="1728" spans="8:8" x14ac:dyDescent="0.35">
      <c r="H1728" s="533"/>
    </row>
    <row r="1729" spans="8:8" x14ac:dyDescent="0.35">
      <c r="H1729" s="533"/>
    </row>
    <row r="1730" spans="8:8" x14ac:dyDescent="0.35">
      <c r="H1730" s="533"/>
    </row>
    <row r="1731" spans="8:8" x14ac:dyDescent="0.35">
      <c r="H1731" s="533"/>
    </row>
    <row r="1732" spans="8:8" x14ac:dyDescent="0.35">
      <c r="H1732" s="533"/>
    </row>
    <row r="1733" spans="8:8" x14ac:dyDescent="0.35">
      <c r="H1733" s="533"/>
    </row>
    <row r="1734" spans="8:8" x14ac:dyDescent="0.35">
      <c r="H1734" s="533"/>
    </row>
    <row r="1735" spans="8:8" x14ac:dyDescent="0.35">
      <c r="H1735" s="533"/>
    </row>
    <row r="1736" spans="8:8" x14ac:dyDescent="0.35">
      <c r="H1736" s="533"/>
    </row>
    <row r="1737" spans="8:8" x14ac:dyDescent="0.35">
      <c r="H1737" s="533"/>
    </row>
    <row r="1738" spans="8:8" x14ac:dyDescent="0.35">
      <c r="H1738" s="533"/>
    </row>
    <row r="1739" spans="8:8" x14ac:dyDescent="0.35">
      <c r="H1739" s="533"/>
    </row>
    <row r="1740" spans="8:8" x14ac:dyDescent="0.35">
      <c r="H1740" s="533"/>
    </row>
    <row r="1741" spans="8:8" x14ac:dyDescent="0.35">
      <c r="H1741" s="533"/>
    </row>
    <row r="1742" spans="8:8" x14ac:dyDescent="0.35">
      <c r="H1742" s="533"/>
    </row>
    <row r="1743" spans="8:8" x14ac:dyDescent="0.35">
      <c r="H1743" s="533"/>
    </row>
    <row r="1744" spans="8:8" x14ac:dyDescent="0.35">
      <c r="H1744" s="533"/>
    </row>
    <row r="1745" spans="8:8" x14ac:dyDescent="0.35">
      <c r="H1745" s="533"/>
    </row>
    <row r="1746" spans="8:8" x14ac:dyDescent="0.35">
      <c r="H1746" s="533"/>
    </row>
    <row r="1747" spans="8:8" x14ac:dyDescent="0.35">
      <c r="H1747" s="533"/>
    </row>
    <row r="1748" spans="8:8" x14ac:dyDescent="0.35">
      <c r="H1748" s="533"/>
    </row>
    <row r="1749" spans="8:8" x14ac:dyDescent="0.35">
      <c r="H1749" s="533"/>
    </row>
    <row r="1750" spans="8:8" x14ac:dyDescent="0.35">
      <c r="H1750" s="533"/>
    </row>
    <row r="1751" spans="8:8" x14ac:dyDescent="0.35">
      <c r="H1751" s="533"/>
    </row>
    <row r="1752" spans="8:8" x14ac:dyDescent="0.35">
      <c r="H1752" s="533"/>
    </row>
    <row r="1753" spans="8:8" x14ac:dyDescent="0.35">
      <c r="H1753" s="533"/>
    </row>
    <row r="1754" spans="8:8" x14ac:dyDescent="0.35">
      <c r="H1754" s="533"/>
    </row>
    <row r="1755" spans="8:8" x14ac:dyDescent="0.35">
      <c r="H1755" s="533"/>
    </row>
    <row r="1756" spans="8:8" x14ac:dyDescent="0.35">
      <c r="H1756" s="533"/>
    </row>
    <row r="1757" spans="8:8" x14ac:dyDescent="0.35">
      <c r="H1757" s="533"/>
    </row>
    <row r="1758" spans="8:8" x14ac:dyDescent="0.35">
      <c r="H1758" s="533"/>
    </row>
    <row r="1759" spans="8:8" x14ac:dyDescent="0.35">
      <c r="H1759" s="533"/>
    </row>
    <row r="1760" spans="8:8" x14ac:dyDescent="0.35">
      <c r="H1760" s="533"/>
    </row>
    <row r="1761" spans="8:8" x14ac:dyDescent="0.35">
      <c r="H1761" s="533"/>
    </row>
    <row r="1762" spans="8:8" x14ac:dyDescent="0.35">
      <c r="H1762" s="533"/>
    </row>
    <row r="1763" spans="8:8" x14ac:dyDescent="0.35">
      <c r="H1763" s="533"/>
    </row>
    <row r="1764" spans="8:8" x14ac:dyDescent="0.35">
      <c r="H1764" s="533"/>
    </row>
    <row r="1765" spans="8:8" x14ac:dyDescent="0.35">
      <c r="H1765" s="533"/>
    </row>
    <row r="1766" spans="8:8" x14ac:dyDescent="0.35">
      <c r="H1766" s="533"/>
    </row>
    <row r="1767" spans="8:8" x14ac:dyDescent="0.35">
      <c r="H1767" s="533"/>
    </row>
    <row r="1768" spans="8:8" x14ac:dyDescent="0.35">
      <c r="H1768" s="533"/>
    </row>
    <row r="1769" spans="8:8" x14ac:dyDescent="0.35">
      <c r="H1769" s="533"/>
    </row>
    <row r="1770" spans="8:8" x14ac:dyDescent="0.35">
      <c r="H1770" s="533"/>
    </row>
    <row r="1771" spans="8:8" x14ac:dyDescent="0.35">
      <c r="H1771" s="533"/>
    </row>
    <row r="1772" spans="8:8" x14ac:dyDescent="0.35">
      <c r="H1772" s="533"/>
    </row>
    <row r="1773" spans="8:8" x14ac:dyDescent="0.35">
      <c r="H1773" s="533"/>
    </row>
    <row r="1774" spans="8:8" x14ac:dyDescent="0.35">
      <c r="H1774" s="533"/>
    </row>
    <row r="1775" spans="8:8" x14ac:dyDescent="0.35">
      <c r="H1775" s="533"/>
    </row>
    <row r="1776" spans="8:8" x14ac:dyDescent="0.35">
      <c r="H1776" s="533"/>
    </row>
    <row r="1777" spans="8:8" x14ac:dyDescent="0.35">
      <c r="H1777" s="533"/>
    </row>
    <row r="1778" spans="8:8" x14ac:dyDescent="0.35">
      <c r="H1778" s="533"/>
    </row>
    <row r="1779" spans="8:8" x14ac:dyDescent="0.35">
      <c r="H1779" s="533"/>
    </row>
    <row r="1780" spans="8:8" x14ac:dyDescent="0.35">
      <c r="H1780" s="533"/>
    </row>
    <row r="1781" spans="8:8" x14ac:dyDescent="0.35">
      <c r="H1781" s="533"/>
    </row>
    <row r="1782" spans="8:8" x14ac:dyDescent="0.35">
      <c r="H1782" s="533"/>
    </row>
    <row r="1783" spans="8:8" x14ac:dyDescent="0.35">
      <c r="H1783" s="533"/>
    </row>
    <row r="1784" spans="8:8" x14ac:dyDescent="0.35">
      <c r="H1784" s="533"/>
    </row>
    <row r="1785" spans="8:8" x14ac:dyDescent="0.35">
      <c r="H1785" s="533"/>
    </row>
    <row r="1786" spans="8:8" x14ac:dyDescent="0.35">
      <c r="H1786" s="533"/>
    </row>
    <row r="1787" spans="8:8" x14ac:dyDescent="0.35">
      <c r="H1787" s="533"/>
    </row>
    <row r="1788" spans="8:8" x14ac:dyDescent="0.35">
      <c r="H1788" s="533"/>
    </row>
    <row r="1789" spans="8:8" x14ac:dyDescent="0.35">
      <c r="H1789" s="533"/>
    </row>
    <row r="1790" spans="8:8" x14ac:dyDescent="0.35">
      <c r="H1790" s="533"/>
    </row>
    <row r="1791" spans="8:8" x14ac:dyDescent="0.35">
      <c r="H1791" s="533"/>
    </row>
    <row r="1792" spans="8:8" x14ac:dyDescent="0.35">
      <c r="H1792" s="533"/>
    </row>
    <row r="1793" spans="8:8" x14ac:dyDescent="0.35">
      <c r="H1793" s="533"/>
    </row>
    <row r="1794" spans="8:8" x14ac:dyDescent="0.35">
      <c r="H1794" s="533"/>
    </row>
    <row r="1795" spans="8:8" x14ac:dyDescent="0.35">
      <c r="H1795" s="533"/>
    </row>
    <row r="1796" spans="8:8" x14ac:dyDescent="0.35">
      <c r="H1796" s="533"/>
    </row>
    <row r="1797" spans="8:8" x14ac:dyDescent="0.35">
      <c r="H1797" s="533"/>
    </row>
    <row r="1798" spans="8:8" x14ac:dyDescent="0.35">
      <c r="H1798" s="533"/>
    </row>
    <row r="1799" spans="8:8" x14ac:dyDescent="0.35">
      <c r="H1799" s="533"/>
    </row>
    <row r="1800" spans="8:8" x14ac:dyDescent="0.35">
      <c r="H1800" s="533"/>
    </row>
    <row r="1801" spans="8:8" x14ac:dyDescent="0.35">
      <c r="H1801" s="533"/>
    </row>
    <row r="1802" spans="8:8" x14ac:dyDescent="0.35">
      <c r="H1802" s="533"/>
    </row>
    <row r="1803" spans="8:8" x14ac:dyDescent="0.35">
      <c r="H1803" s="533"/>
    </row>
    <row r="1804" spans="8:8" x14ac:dyDescent="0.35">
      <c r="H1804" s="533"/>
    </row>
    <row r="1805" spans="8:8" x14ac:dyDescent="0.35">
      <c r="H1805" s="533"/>
    </row>
    <row r="1806" spans="8:8" x14ac:dyDescent="0.35">
      <c r="H1806" s="533"/>
    </row>
    <row r="1807" spans="8:8" x14ac:dyDescent="0.35">
      <c r="H1807" s="533"/>
    </row>
    <row r="1808" spans="8:8" x14ac:dyDescent="0.35">
      <c r="H1808" s="533"/>
    </row>
    <row r="1809" spans="8:8" x14ac:dyDescent="0.35">
      <c r="H1809" s="533"/>
    </row>
    <row r="1810" spans="8:8" x14ac:dyDescent="0.35">
      <c r="H1810" s="533"/>
    </row>
    <row r="1811" spans="8:8" x14ac:dyDescent="0.35">
      <c r="H1811" s="533"/>
    </row>
    <row r="1812" spans="8:8" x14ac:dyDescent="0.35">
      <c r="H1812" s="533"/>
    </row>
    <row r="1813" spans="8:8" x14ac:dyDescent="0.35">
      <c r="H1813" s="533"/>
    </row>
    <row r="1814" spans="8:8" x14ac:dyDescent="0.35">
      <c r="H1814" s="533"/>
    </row>
    <row r="1815" spans="8:8" x14ac:dyDescent="0.35">
      <c r="H1815" s="533"/>
    </row>
    <row r="1816" spans="8:8" x14ac:dyDescent="0.35">
      <c r="H1816" s="533"/>
    </row>
    <row r="1817" spans="8:8" x14ac:dyDescent="0.35">
      <c r="H1817" s="533"/>
    </row>
    <row r="1818" spans="8:8" x14ac:dyDescent="0.35">
      <c r="H1818" s="533"/>
    </row>
    <row r="1819" spans="8:8" x14ac:dyDescent="0.35">
      <c r="H1819" s="533"/>
    </row>
    <row r="1820" spans="8:8" x14ac:dyDescent="0.35">
      <c r="H1820" s="533"/>
    </row>
    <row r="1821" spans="8:8" x14ac:dyDescent="0.35">
      <c r="H1821" s="533"/>
    </row>
    <row r="1822" spans="8:8" x14ac:dyDescent="0.35">
      <c r="H1822" s="533"/>
    </row>
    <row r="1823" spans="8:8" x14ac:dyDescent="0.35">
      <c r="H1823" s="533"/>
    </row>
    <row r="1824" spans="8:8" x14ac:dyDescent="0.35">
      <c r="H1824" s="533"/>
    </row>
    <row r="1825" spans="8:8" x14ac:dyDescent="0.35">
      <c r="H1825" s="533"/>
    </row>
    <row r="1826" spans="8:8" x14ac:dyDescent="0.35">
      <c r="H1826" s="533"/>
    </row>
    <row r="1827" spans="8:8" x14ac:dyDescent="0.35">
      <c r="H1827" s="533"/>
    </row>
    <row r="1828" spans="8:8" x14ac:dyDescent="0.35">
      <c r="H1828" s="533"/>
    </row>
    <row r="1829" spans="8:8" x14ac:dyDescent="0.35">
      <c r="H1829" s="533"/>
    </row>
    <row r="1830" spans="8:8" x14ac:dyDescent="0.35">
      <c r="H1830" s="533"/>
    </row>
    <row r="1831" spans="8:8" x14ac:dyDescent="0.35">
      <c r="H1831" s="533"/>
    </row>
    <row r="1832" spans="8:8" x14ac:dyDescent="0.35">
      <c r="H1832" s="533"/>
    </row>
    <row r="1833" spans="8:8" x14ac:dyDescent="0.35">
      <c r="H1833" s="533"/>
    </row>
    <row r="1834" spans="8:8" x14ac:dyDescent="0.35">
      <c r="H1834" s="533"/>
    </row>
    <row r="1835" spans="8:8" x14ac:dyDescent="0.35">
      <c r="H1835" s="533"/>
    </row>
    <row r="1836" spans="8:8" x14ac:dyDescent="0.35">
      <c r="H1836" s="533"/>
    </row>
    <row r="1837" spans="8:8" x14ac:dyDescent="0.35">
      <c r="H1837" s="533"/>
    </row>
    <row r="1838" spans="8:8" x14ac:dyDescent="0.35">
      <c r="H1838" s="533"/>
    </row>
    <row r="1839" spans="8:8" x14ac:dyDescent="0.35">
      <c r="H1839" s="533"/>
    </row>
    <row r="1840" spans="8:8" x14ac:dyDescent="0.35">
      <c r="H1840" s="533"/>
    </row>
    <row r="1841" spans="8:8" x14ac:dyDescent="0.35">
      <c r="H1841" s="533"/>
    </row>
    <row r="1842" spans="8:8" x14ac:dyDescent="0.35">
      <c r="H1842" s="533"/>
    </row>
    <row r="1843" spans="8:8" x14ac:dyDescent="0.35">
      <c r="H1843" s="533"/>
    </row>
    <row r="1844" spans="8:8" x14ac:dyDescent="0.35">
      <c r="H1844" s="533"/>
    </row>
    <row r="1845" spans="8:8" x14ac:dyDescent="0.35">
      <c r="H1845" s="533"/>
    </row>
    <row r="1846" spans="8:8" x14ac:dyDescent="0.35">
      <c r="H1846" s="533"/>
    </row>
    <row r="1847" spans="8:8" x14ac:dyDescent="0.35">
      <c r="H1847" s="533"/>
    </row>
    <row r="1848" spans="8:8" x14ac:dyDescent="0.35">
      <c r="H1848" s="533"/>
    </row>
    <row r="1849" spans="8:8" x14ac:dyDescent="0.35">
      <c r="H1849" s="533"/>
    </row>
    <row r="1850" spans="8:8" x14ac:dyDescent="0.35">
      <c r="H1850" s="533"/>
    </row>
    <row r="1851" spans="8:8" x14ac:dyDescent="0.35">
      <c r="H1851" s="533"/>
    </row>
    <row r="1852" spans="8:8" x14ac:dyDescent="0.35">
      <c r="H1852" s="533"/>
    </row>
    <row r="1853" spans="8:8" x14ac:dyDescent="0.35">
      <c r="H1853" s="533"/>
    </row>
    <row r="1854" spans="8:8" x14ac:dyDescent="0.35">
      <c r="H1854" s="533"/>
    </row>
    <row r="1855" spans="8:8" x14ac:dyDescent="0.35">
      <c r="H1855" s="533"/>
    </row>
    <row r="1856" spans="8:8" x14ac:dyDescent="0.35">
      <c r="H1856" s="533"/>
    </row>
    <row r="1857" spans="8:8" x14ac:dyDescent="0.35">
      <c r="H1857" s="533"/>
    </row>
    <row r="1858" spans="8:8" x14ac:dyDescent="0.35">
      <c r="H1858" s="533"/>
    </row>
    <row r="1859" spans="8:8" x14ac:dyDescent="0.35">
      <c r="H1859" s="533"/>
    </row>
    <row r="1860" spans="8:8" x14ac:dyDescent="0.35">
      <c r="H1860" s="533"/>
    </row>
    <row r="1861" spans="8:8" x14ac:dyDescent="0.35">
      <c r="H1861" s="533"/>
    </row>
    <row r="1862" spans="8:8" x14ac:dyDescent="0.35">
      <c r="H1862" s="533"/>
    </row>
    <row r="1863" spans="8:8" x14ac:dyDescent="0.35">
      <c r="H1863" s="533"/>
    </row>
    <row r="1864" spans="8:8" x14ac:dyDescent="0.35">
      <c r="H1864" s="533"/>
    </row>
    <row r="1865" spans="8:8" x14ac:dyDescent="0.35">
      <c r="H1865" s="533"/>
    </row>
    <row r="1866" spans="8:8" x14ac:dyDescent="0.35">
      <c r="H1866" s="533"/>
    </row>
    <row r="1867" spans="8:8" x14ac:dyDescent="0.35">
      <c r="H1867" s="533"/>
    </row>
    <row r="1868" spans="8:8" x14ac:dyDescent="0.35">
      <c r="H1868" s="533"/>
    </row>
    <row r="1869" spans="8:8" x14ac:dyDescent="0.35">
      <c r="H1869" s="533"/>
    </row>
    <row r="1870" spans="8:8" x14ac:dyDescent="0.35">
      <c r="H1870" s="533"/>
    </row>
    <row r="1871" spans="8:8" x14ac:dyDescent="0.35">
      <c r="H1871" s="533"/>
    </row>
    <row r="1872" spans="8:8" x14ac:dyDescent="0.35">
      <c r="H1872" s="533"/>
    </row>
    <row r="1873" spans="8:8" x14ac:dyDescent="0.35">
      <c r="H1873" s="533"/>
    </row>
    <row r="1874" spans="8:8" x14ac:dyDescent="0.35">
      <c r="H1874" s="533"/>
    </row>
    <row r="1875" spans="8:8" x14ac:dyDescent="0.35">
      <c r="H1875" s="533"/>
    </row>
    <row r="1876" spans="8:8" x14ac:dyDescent="0.35">
      <c r="H1876" s="533"/>
    </row>
    <row r="1877" spans="8:8" x14ac:dyDescent="0.35">
      <c r="H1877" s="533"/>
    </row>
    <row r="1878" spans="8:8" x14ac:dyDescent="0.35">
      <c r="H1878" s="533"/>
    </row>
    <row r="1879" spans="8:8" x14ac:dyDescent="0.35">
      <c r="H1879" s="533"/>
    </row>
    <row r="1880" spans="8:8" x14ac:dyDescent="0.35">
      <c r="H1880" s="533"/>
    </row>
    <row r="1881" spans="8:8" x14ac:dyDescent="0.35">
      <c r="H1881" s="533"/>
    </row>
    <row r="1882" spans="8:8" x14ac:dyDescent="0.35">
      <c r="H1882" s="533"/>
    </row>
    <row r="1883" spans="8:8" x14ac:dyDescent="0.35">
      <c r="H1883" s="533"/>
    </row>
    <row r="1884" spans="8:8" x14ac:dyDescent="0.35">
      <c r="H1884" s="533"/>
    </row>
    <row r="1885" spans="8:8" x14ac:dyDescent="0.35">
      <c r="H1885" s="533"/>
    </row>
    <row r="1886" spans="8:8" x14ac:dyDescent="0.35">
      <c r="H1886" s="533"/>
    </row>
    <row r="1887" spans="8:8" x14ac:dyDescent="0.35">
      <c r="H1887" s="533"/>
    </row>
    <row r="1888" spans="8:8" x14ac:dyDescent="0.35">
      <c r="H1888" s="533"/>
    </row>
    <row r="1889" spans="8:8" x14ac:dyDescent="0.35">
      <c r="H1889" s="533"/>
    </row>
    <row r="1890" spans="8:8" x14ac:dyDescent="0.35">
      <c r="H1890" s="533"/>
    </row>
    <row r="1891" spans="8:8" x14ac:dyDescent="0.35">
      <c r="H1891" s="533"/>
    </row>
    <row r="1892" spans="8:8" x14ac:dyDescent="0.35">
      <c r="H1892" s="533"/>
    </row>
    <row r="1893" spans="8:8" x14ac:dyDescent="0.35">
      <c r="H1893" s="533"/>
    </row>
    <row r="1894" spans="8:8" x14ac:dyDescent="0.35">
      <c r="H1894" s="533"/>
    </row>
    <row r="1895" spans="8:8" x14ac:dyDescent="0.35">
      <c r="H1895" s="533"/>
    </row>
    <row r="1896" spans="8:8" x14ac:dyDescent="0.35">
      <c r="H1896" s="533"/>
    </row>
    <row r="1897" spans="8:8" x14ac:dyDescent="0.35">
      <c r="H1897" s="533"/>
    </row>
    <row r="1898" spans="8:8" x14ac:dyDescent="0.35">
      <c r="H1898" s="533"/>
    </row>
    <row r="1899" spans="8:8" x14ac:dyDescent="0.35">
      <c r="H1899" s="533"/>
    </row>
    <row r="1900" spans="8:8" x14ac:dyDescent="0.35">
      <c r="H1900" s="533"/>
    </row>
    <row r="1901" spans="8:8" x14ac:dyDescent="0.35">
      <c r="H1901" s="533"/>
    </row>
    <row r="1902" spans="8:8" x14ac:dyDescent="0.35">
      <c r="H1902" s="533"/>
    </row>
    <row r="1903" spans="8:8" x14ac:dyDescent="0.35">
      <c r="H1903" s="533"/>
    </row>
    <row r="1904" spans="8:8" x14ac:dyDescent="0.35">
      <c r="H1904" s="533"/>
    </row>
    <row r="1905" spans="8:8" x14ac:dyDescent="0.35">
      <c r="H1905" s="533"/>
    </row>
    <row r="1906" spans="8:8" x14ac:dyDescent="0.35">
      <c r="H1906" s="533"/>
    </row>
    <row r="1907" spans="8:8" x14ac:dyDescent="0.35">
      <c r="H1907" s="533"/>
    </row>
    <row r="1908" spans="8:8" x14ac:dyDescent="0.35">
      <c r="H1908" s="533"/>
    </row>
    <row r="1909" spans="8:8" x14ac:dyDescent="0.35">
      <c r="H1909" s="533"/>
    </row>
    <row r="1910" spans="8:8" x14ac:dyDescent="0.35">
      <c r="H1910" s="533"/>
    </row>
    <row r="1911" spans="8:8" x14ac:dyDescent="0.35">
      <c r="H1911" s="533"/>
    </row>
    <row r="1912" spans="8:8" x14ac:dyDescent="0.35">
      <c r="H1912" s="533"/>
    </row>
    <row r="1913" spans="8:8" x14ac:dyDescent="0.35">
      <c r="H1913" s="533"/>
    </row>
    <row r="1914" spans="8:8" x14ac:dyDescent="0.35">
      <c r="H1914" s="533"/>
    </row>
    <row r="1915" spans="8:8" x14ac:dyDescent="0.35">
      <c r="H1915" s="533"/>
    </row>
    <row r="1916" spans="8:8" x14ac:dyDescent="0.35">
      <c r="H1916" s="533"/>
    </row>
    <row r="1917" spans="8:8" x14ac:dyDescent="0.35">
      <c r="H1917" s="533"/>
    </row>
    <row r="1918" spans="8:8" x14ac:dyDescent="0.35">
      <c r="H1918" s="533"/>
    </row>
    <row r="1919" spans="8:8" x14ac:dyDescent="0.35">
      <c r="H1919" s="533"/>
    </row>
    <row r="1920" spans="8:8" x14ac:dyDescent="0.35">
      <c r="H1920" s="533"/>
    </row>
    <row r="1921" spans="8:8" x14ac:dyDescent="0.35">
      <c r="H1921" s="533"/>
    </row>
    <row r="1922" spans="8:8" x14ac:dyDescent="0.35">
      <c r="H1922" s="533"/>
    </row>
    <row r="1923" spans="8:8" x14ac:dyDescent="0.35">
      <c r="H1923" s="533"/>
    </row>
    <row r="1924" spans="8:8" x14ac:dyDescent="0.35">
      <c r="H1924" s="533"/>
    </row>
    <row r="1925" spans="8:8" x14ac:dyDescent="0.35">
      <c r="H1925" s="533"/>
    </row>
    <row r="1926" spans="8:8" x14ac:dyDescent="0.35">
      <c r="H1926" s="533"/>
    </row>
    <row r="1927" spans="8:8" x14ac:dyDescent="0.35">
      <c r="H1927" s="533"/>
    </row>
    <row r="1928" spans="8:8" x14ac:dyDescent="0.35">
      <c r="H1928" s="533"/>
    </row>
    <row r="1929" spans="8:8" x14ac:dyDescent="0.35">
      <c r="H1929" s="533"/>
    </row>
    <row r="1930" spans="8:8" x14ac:dyDescent="0.35">
      <c r="H1930" s="533"/>
    </row>
    <row r="1931" spans="8:8" x14ac:dyDescent="0.35">
      <c r="H1931" s="533"/>
    </row>
    <row r="1932" spans="8:8" x14ac:dyDescent="0.35">
      <c r="H1932" s="533"/>
    </row>
    <row r="1933" spans="8:8" x14ac:dyDescent="0.35">
      <c r="H1933" s="533"/>
    </row>
    <row r="1934" spans="8:8" x14ac:dyDescent="0.35">
      <c r="H1934" s="533"/>
    </row>
    <row r="1935" spans="8:8" x14ac:dyDescent="0.35">
      <c r="H1935" s="533"/>
    </row>
    <row r="1936" spans="8:8" x14ac:dyDescent="0.35">
      <c r="H1936" s="533"/>
    </row>
    <row r="1937" spans="8:8" x14ac:dyDescent="0.35">
      <c r="H1937" s="533"/>
    </row>
    <row r="1938" spans="8:8" x14ac:dyDescent="0.35">
      <c r="H1938" s="533"/>
    </row>
    <row r="1939" spans="8:8" x14ac:dyDescent="0.35">
      <c r="H1939" s="533"/>
    </row>
    <row r="1940" spans="8:8" x14ac:dyDescent="0.35">
      <c r="H1940" s="533"/>
    </row>
    <row r="1941" spans="8:8" x14ac:dyDescent="0.35">
      <c r="H1941" s="533"/>
    </row>
    <row r="1942" spans="8:8" x14ac:dyDescent="0.35">
      <c r="H1942" s="533"/>
    </row>
    <row r="1943" spans="8:8" x14ac:dyDescent="0.35">
      <c r="H1943" s="533"/>
    </row>
    <row r="1944" spans="8:8" x14ac:dyDescent="0.35">
      <c r="H1944" s="533"/>
    </row>
    <row r="1945" spans="8:8" x14ac:dyDescent="0.35">
      <c r="H1945" s="533"/>
    </row>
    <row r="1946" spans="8:8" x14ac:dyDescent="0.35">
      <c r="H1946" s="533"/>
    </row>
    <row r="1947" spans="8:8" x14ac:dyDescent="0.35">
      <c r="H1947" s="533"/>
    </row>
    <row r="1948" spans="8:8" x14ac:dyDescent="0.35">
      <c r="H1948" s="533"/>
    </row>
    <row r="1949" spans="8:8" x14ac:dyDescent="0.35">
      <c r="H1949" s="533"/>
    </row>
    <row r="1950" spans="8:8" x14ac:dyDescent="0.35">
      <c r="H1950" s="533"/>
    </row>
    <row r="1951" spans="8:8" x14ac:dyDescent="0.35">
      <c r="H1951" s="533"/>
    </row>
    <row r="1952" spans="8:8" x14ac:dyDescent="0.35">
      <c r="H1952" s="533"/>
    </row>
    <row r="1953" spans="8:8" x14ac:dyDescent="0.35">
      <c r="H1953" s="533"/>
    </row>
    <row r="1954" spans="8:8" x14ac:dyDescent="0.35">
      <c r="H1954" s="533"/>
    </row>
    <row r="1955" spans="8:8" x14ac:dyDescent="0.35">
      <c r="H1955" s="533"/>
    </row>
    <row r="1956" spans="8:8" x14ac:dyDescent="0.35">
      <c r="H1956" s="533"/>
    </row>
    <row r="1957" spans="8:8" x14ac:dyDescent="0.35">
      <c r="H1957" s="533"/>
    </row>
    <row r="1958" spans="8:8" x14ac:dyDescent="0.35">
      <c r="H1958" s="533"/>
    </row>
    <row r="1959" spans="8:8" x14ac:dyDescent="0.35">
      <c r="H1959" s="533"/>
    </row>
    <row r="1960" spans="8:8" x14ac:dyDescent="0.35">
      <c r="H1960" s="533"/>
    </row>
    <row r="1961" spans="8:8" x14ac:dyDescent="0.35">
      <c r="H1961" s="533"/>
    </row>
    <row r="1962" spans="8:8" x14ac:dyDescent="0.35">
      <c r="H1962" s="533"/>
    </row>
    <row r="1963" spans="8:8" x14ac:dyDescent="0.35">
      <c r="H1963" s="533"/>
    </row>
    <row r="1964" spans="8:8" x14ac:dyDescent="0.35">
      <c r="H1964" s="533"/>
    </row>
    <row r="1965" spans="8:8" x14ac:dyDescent="0.35">
      <c r="H1965" s="533"/>
    </row>
    <row r="1966" spans="8:8" x14ac:dyDescent="0.35">
      <c r="H1966" s="533"/>
    </row>
    <row r="1967" spans="8:8" x14ac:dyDescent="0.35">
      <c r="H1967" s="533"/>
    </row>
    <row r="1968" spans="8:8" x14ac:dyDescent="0.35">
      <c r="H1968" s="533"/>
    </row>
    <row r="1969" spans="8:8" x14ac:dyDescent="0.35">
      <c r="H1969" s="533"/>
    </row>
    <row r="1970" spans="8:8" x14ac:dyDescent="0.35">
      <c r="H1970" s="533"/>
    </row>
    <row r="1971" spans="8:8" x14ac:dyDescent="0.35">
      <c r="H1971" s="533"/>
    </row>
    <row r="1972" spans="8:8" x14ac:dyDescent="0.35">
      <c r="H1972" s="533"/>
    </row>
    <row r="1973" spans="8:8" x14ac:dyDescent="0.35">
      <c r="H1973" s="533"/>
    </row>
    <row r="1974" spans="8:8" x14ac:dyDescent="0.35">
      <c r="H1974" s="533"/>
    </row>
    <row r="1975" spans="8:8" x14ac:dyDescent="0.35">
      <c r="H1975" s="533"/>
    </row>
    <row r="1976" spans="8:8" x14ac:dyDescent="0.35">
      <c r="H1976" s="533"/>
    </row>
    <row r="1977" spans="8:8" x14ac:dyDescent="0.35">
      <c r="H1977" s="533"/>
    </row>
    <row r="1978" spans="8:8" x14ac:dyDescent="0.35">
      <c r="H1978" s="533"/>
    </row>
    <row r="1979" spans="8:8" x14ac:dyDescent="0.35">
      <c r="H1979" s="533"/>
    </row>
    <row r="1980" spans="8:8" x14ac:dyDescent="0.35">
      <c r="H1980" s="533"/>
    </row>
    <row r="1981" spans="8:8" x14ac:dyDescent="0.35">
      <c r="H1981" s="533"/>
    </row>
    <row r="1982" spans="8:8" x14ac:dyDescent="0.35">
      <c r="H1982" s="533"/>
    </row>
    <row r="1983" spans="8:8" x14ac:dyDescent="0.35">
      <c r="H1983" s="533"/>
    </row>
    <row r="1984" spans="8:8" x14ac:dyDescent="0.35">
      <c r="H1984" s="533"/>
    </row>
    <row r="1985" spans="8:8" x14ac:dyDescent="0.35">
      <c r="H1985" s="533"/>
    </row>
    <row r="1986" spans="8:8" x14ac:dyDescent="0.35">
      <c r="H1986" s="533"/>
    </row>
    <row r="1987" spans="8:8" x14ac:dyDescent="0.35">
      <c r="H1987" s="533"/>
    </row>
    <row r="1988" spans="8:8" x14ac:dyDescent="0.35">
      <c r="H1988" s="533"/>
    </row>
    <row r="1989" spans="8:8" x14ac:dyDescent="0.35">
      <c r="H1989" s="533"/>
    </row>
    <row r="1990" spans="8:8" x14ac:dyDescent="0.35">
      <c r="H1990" s="533"/>
    </row>
    <row r="1991" spans="8:8" x14ac:dyDescent="0.35">
      <c r="H1991" s="533"/>
    </row>
    <row r="1992" spans="8:8" x14ac:dyDescent="0.35">
      <c r="H1992" s="533"/>
    </row>
    <row r="1993" spans="8:8" x14ac:dyDescent="0.35">
      <c r="H1993" s="533"/>
    </row>
    <row r="1994" spans="8:8" x14ac:dyDescent="0.35">
      <c r="H1994" s="533"/>
    </row>
    <row r="1995" spans="8:8" x14ac:dyDescent="0.35">
      <c r="H1995" s="533"/>
    </row>
    <row r="1996" spans="8:8" x14ac:dyDescent="0.35">
      <c r="H1996" s="533"/>
    </row>
    <row r="1997" spans="8:8" x14ac:dyDescent="0.35">
      <c r="H1997" s="533"/>
    </row>
    <row r="1998" spans="8:8" x14ac:dyDescent="0.35">
      <c r="H1998" s="533"/>
    </row>
    <row r="1999" spans="8:8" x14ac:dyDescent="0.35">
      <c r="H1999" s="533"/>
    </row>
    <row r="2000" spans="8:8" x14ac:dyDescent="0.35">
      <c r="H2000" s="533"/>
    </row>
    <row r="2001" spans="8:8" x14ac:dyDescent="0.35">
      <c r="H2001" s="533"/>
    </row>
    <row r="2002" spans="8:8" x14ac:dyDescent="0.35">
      <c r="H2002" s="533"/>
    </row>
    <row r="2003" spans="8:8" x14ac:dyDescent="0.35">
      <c r="H2003" s="533"/>
    </row>
    <row r="2004" spans="8:8" x14ac:dyDescent="0.35">
      <c r="H2004" s="533"/>
    </row>
    <row r="2005" spans="8:8" x14ac:dyDescent="0.35">
      <c r="H2005" s="533"/>
    </row>
    <row r="2006" spans="8:8" x14ac:dyDescent="0.35">
      <c r="H2006" s="533"/>
    </row>
    <row r="2007" spans="8:8" x14ac:dyDescent="0.35">
      <c r="H2007" s="533"/>
    </row>
    <row r="2008" spans="8:8" x14ac:dyDescent="0.35">
      <c r="H2008" s="533"/>
    </row>
    <row r="2009" spans="8:8" x14ac:dyDescent="0.35">
      <c r="H2009" s="533"/>
    </row>
    <row r="2010" spans="8:8" x14ac:dyDescent="0.35">
      <c r="H2010" s="533"/>
    </row>
    <row r="2011" spans="8:8" x14ac:dyDescent="0.35">
      <c r="H2011" s="533"/>
    </row>
    <row r="2012" spans="8:8" x14ac:dyDescent="0.35">
      <c r="H2012" s="533"/>
    </row>
    <row r="2013" spans="8:8" x14ac:dyDescent="0.35">
      <c r="H2013" s="533"/>
    </row>
    <row r="2014" spans="8:8" x14ac:dyDescent="0.35">
      <c r="H2014" s="533"/>
    </row>
    <row r="2015" spans="8:8" x14ac:dyDescent="0.35">
      <c r="H2015" s="533"/>
    </row>
    <row r="2016" spans="8:8" x14ac:dyDescent="0.35">
      <c r="H2016" s="533"/>
    </row>
    <row r="2017" spans="8:8" x14ac:dyDescent="0.35">
      <c r="H2017" s="533"/>
    </row>
    <row r="2018" spans="8:8" x14ac:dyDescent="0.35">
      <c r="H2018" s="533"/>
    </row>
    <row r="2019" spans="8:8" x14ac:dyDescent="0.35">
      <c r="H2019" s="533"/>
    </row>
    <row r="2020" spans="8:8" x14ac:dyDescent="0.35">
      <c r="H2020" s="533"/>
    </row>
    <row r="2021" spans="8:8" x14ac:dyDescent="0.35">
      <c r="H2021" s="533"/>
    </row>
    <row r="2022" spans="8:8" x14ac:dyDescent="0.35">
      <c r="H2022" s="533"/>
    </row>
    <row r="2023" spans="8:8" x14ac:dyDescent="0.35">
      <c r="H2023" s="533"/>
    </row>
    <row r="2024" spans="8:8" x14ac:dyDescent="0.35">
      <c r="H2024" s="533"/>
    </row>
    <row r="2025" spans="8:8" x14ac:dyDescent="0.35">
      <c r="H2025" s="533"/>
    </row>
    <row r="2026" spans="8:8" x14ac:dyDescent="0.35">
      <c r="H2026" s="533"/>
    </row>
    <row r="2027" spans="8:8" x14ac:dyDescent="0.35">
      <c r="H2027" s="533"/>
    </row>
    <row r="2028" spans="8:8" x14ac:dyDescent="0.35">
      <c r="H2028" s="533"/>
    </row>
    <row r="2029" spans="8:8" x14ac:dyDescent="0.35">
      <c r="H2029" s="533"/>
    </row>
    <row r="2030" spans="8:8" x14ac:dyDescent="0.35">
      <c r="H2030" s="533"/>
    </row>
    <row r="2031" spans="8:8" x14ac:dyDescent="0.35">
      <c r="H2031" s="533"/>
    </row>
    <row r="2032" spans="8:8" x14ac:dyDescent="0.35">
      <c r="H2032" s="533"/>
    </row>
    <row r="2033" spans="8:8" x14ac:dyDescent="0.35">
      <c r="H2033" s="533"/>
    </row>
    <row r="2034" spans="8:8" x14ac:dyDescent="0.35">
      <c r="H2034" s="533"/>
    </row>
    <row r="2035" spans="8:8" x14ac:dyDescent="0.35">
      <c r="H2035" s="533"/>
    </row>
    <row r="2036" spans="8:8" x14ac:dyDescent="0.35">
      <c r="H2036" s="533"/>
    </row>
    <row r="2037" spans="8:8" x14ac:dyDescent="0.35">
      <c r="H2037" s="533"/>
    </row>
    <row r="2038" spans="8:8" x14ac:dyDescent="0.35">
      <c r="H2038" s="533"/>
    </row>
    <row r="2039" spans="8:8" x14ac:dyDescent="0.35">
      <c r="H2039" s="533"/>
    </row>
    <row r="2040" spans="8:8" x14ac:dyDescent="0.35">
      <c r="H2040" s="533"/>
    </row>
    <row r="2041" spans="8:8" x14ac:dyDescent="0.35">
      <c r="H2041" s="533"/>
    </row>
    <row r="2042" spans="8:8" x14ac:dyDescent="0.35">
      <c r="H2042" s="533"/>
    </row>
    <row r="2043" spans="8:8" x14ac:dyDescent="0.35">
      <c r="H2043" s="533"/>
    </row>
    <row r="2044" spans="8:8" x14ac:dyDescent="0.35">
      <c r="H2044" s="533"/>
    </row>
    <row r="2045" spans="8:8" x14ac:dyDescent="0.35">
      <c r="H2045" s="533"/>
    </row>
    <row r="2046" spans="8:8" x14ac:dyDescent="0.35">
      <c r="H2046" s="533"/>
    </row>
    <row r="2047" spans="8:8" x14ac:dyDescent="0.35">
      <c r="H2047" s="533"/>
    </row>
    <row r="2048" spans="8:8" x14ac:dyDescent="0.35">
      <c r="H2048" s="533"/>
    </row>
    <row r="2049" spans="8:8" x14ac:dyDescent="0.35">
      <c r="H2049" s="533"/>
    </row>
    <row r="2050" spans="8:8" x14ac:dyDescent="0.35">
      <c r="H2050" s="533"/>
    </row>
    <row r="2051" spans="8:8" x14ac:dyDescent="0.35">
      <c r="H2051" s="533"/>
    </row>
    <row r="2052" spans="8:8" x14ac:dyDescent="0.35">
      <c r="H2052" s="533"/>
    </row>
    <row r="2053" spans="8:8" x14ac:dyDescent="0.35">
      <c r="H2053" s="533"/>
    </row>
    <row r="2054" spans="8:8" x14ac:dyDescent="0.35">
      <c r="H2054" s="533"/>
    </row>
    <row r="2055" spans="8:8" x14ac:dyDescent="0.35">
      <c r="H2055" s="533"/>
    </row>
    <row r="2056" spans="8:8" x14ac:dyDescent="0.35">
      <c r="H2056" s="533"/>
    </row>
    <row r="2057" spans="8:8" x14ac:dyDescent="0.35">
      <c r="H2057" s="533"/>
    </row>
    <row r="2058" spans="8:8" x14ac:dyDescent="0.35">
      <c r="H2058" s="533"/>
    </row>
    <row r="2059" spans="8:8" x14ac:dyDescent="0.35">
      <c r="H2059" s="533"/>
    </row>
    <row r="2060" spans="8:8" x14ac:dyDescent="0.35">
      <c r="H2060" s="533"/>
    </row>
    <row r="2061" spans="8:8" x14ac:dyDescent="0.35">
      <c r="H2061" s="533"/>
    </row>
    <row r="2062" spans="8:8" x14ac:dyDescent="0.35">
      <c r="H2062" s="533"/>
    </row>
    <row r="2063" spans="8:8" x14ac:dyDescent="0.35">
      <c r="H2063" s="533"/>
    </row>
    <row r="2064" spans="8:8" x14ac:dyDescent="0.35">
      <c r="H2064" s="533"/>
    </row>
    <row r="2065" spans="8:8" x14ac:dyDescent="0.35">
      <c r="H2065" s="533"/>
    </row>
    <row r="2066" spans="8:8" x14ac:dyDescent="0.35">
      <c r="H2066" s="533"/>
    </row>
    <row r="2067" spans="8:8" x14ac:dyDescent="0.35">
      <c r="H2067" s="533"/>
    </row>
    <row r="2068" spans="8:8" x14ac:dyDescent="0.35">
      <c r="H2068" s="533"/>
    </row>
    <row r="2069" spans="8:8" x14ac:dyDescent="0.35">
      <c r="H2069" s="533"/>
    </row>
    <row r="2070" spans="8:8" x14ac:dyDescent="0.35">
      <c r="H2070" s="533"/>
    </row>
    <row r="2071" spans="8:8" x14ac:dyDescent="0.35">
      <c r="H2071" s="533"/>
    </row>
    <row r="2072" spans="8:8" x14ac:dyDescent="0.35">
      <c r="H2072" s="533"/>
    </row>
    <row r="2073" spans="8:8" x14ac:dyDescent="0.35">
      <c r="H2073" s="533"/>
    </row>
    <row r="2074" spans="8:8" x14ac:dyDescent="0.35">
      <c r="H2074" s="533"/>
    </row>
    <row r="2075" spans="8:8" x14ac:dyDescent="0.35">
      <c r="H2075" s="533"/>
    </row>
    <row r="2076" spans="8:8" x14ac:dyDescent="0.35">
      <c r="H2076" s="533"/>
    </row>
    <row r="2077" spans="8:8" x14ac:dyDescent="0.35">
      <c r="H2077" s="533"/>
    </row>
    <row r="2078" spans="8:8" x14ac:dyDescent="0.35">
      <c r="H2078" s="533"/>
    </row>
    <row r="2079" spans="8:8" x14ac:dyDescent="0.35">
      <c r="H2079" s="533"/>
    </row>
    <row r="2080" spans="8:8" x14ac:dyDescent="0.35">
      <c r="H2080" s="533"/>
    </row>
    <row r="2081" spans="8:8" x14ac:dyDescent="0.35">
      <c r="H2081" s="533"/>
    </row>
    <row r="2082" spans="8:8" x14ac:dyDescent="0.35">
      <c r="H2082" s="533"/>
    </row>
    <row r="2083" spans="8:8" x14ac:dyDescent="0.35">
      <c r="H2083" s="533"/>
    </row>
    <row r="2084" spans="8:8" x14ac:dyDescent="0.35">
      <c r="H2084" s="533"/>
    </row>
    <row r="2085" spans="8:8" x14ac:dyDescent="0.35">
      <c r="H2085" s="533"/>
    </row>
    <row r="2086" spans="8:8" x14ac:dyDescent="0.35">
      <c r="H2086" s="533"/>
    </row>
    <row r="2087" spans="8:8" x14ac:dyDescent="0.35">
      <c r="H2087" s="533"/>
    </row>
    <row r="2088" spans="8:8" x14ac:dyDescent="0.35">
      <c r="H2088" s="533"/>
    </row>
    <row r="2089" spans="8:8" x14ac:dyDescent="0.35">
      <c r="H2089" s="533"/>
    </row>
    <row r="2090" spans="8:8" x14ac:dyDescent="0.35">
      <c r="H2090" s="533"/>
    </row>
    <row r="2091" spans="8:8" x14ac:dyDescent="0.35">
      <c r="H2091" s="533"/>
    </row>
    <row r="2092" spans="8:8" x14ac:dyDescent="0.35">
      <c r="H2092" s="533"/>
    </row>
    <row r="2093" spans="8:8" x14ac:dyDescent="0.35">
      <c r="H2093" s="533"/>
    </row>
    <row r="2094" spans="8:8" x14ac:dyDescent="0.35">
      <c r="H2094" s="533"/>
    </row>
    <row r="2095" spans="8:8" x14ac:dyDescent="0.35">
      <c r="H2095" s="533"/>
    </row>
    <row r="2096" spans="8:8" x14ac:dyDescent="0.35">
      <c r="H2096" s="533"/>
    </row>
    <row r="2097" spans="8:8" x14ac:dyDescent="0.35">
      <c r="H2097" s="533"/>
    </row>
    <row r="2098" spans="8:8" x14ac:dyDescent="0.35">
      <c r="H2098" s="533"/>
    </row>
    <row r="2099" spans="8:8" x14ac:dyDescent="0.35">
      <c r="H2099" s="533"/>
    </row>
    <row r="2100" spans="8:8" x14ac:dyDescent="0.35">
      <c r="H2100" s="533"/>
    </row>
    <row r="2101" spans="8:8" x14ac:dyDescent="0.35">
      <c r="H2101" s="533"/>
    </row>
    <row r="2102" spans="8:8" x14ac:dyDescent="0.35">
      <c r="H2102" s="533"/>
    </row>
    <row r="2103" spans="8:8" x14ac:dyDescent="0.35">
      <c r="H2103" s="533"/>
    </row>
    <row r="2104" spans="8:8" x14ac:dyDescent="0.35">
      <c r="H2104" s="533"/>
    </row>
    <row r="2105" spans="8:8" x14ac:dyDescent="0.35">
      <c r="H2105" s="533"/>
    </row>
    <row r="2106" spans="8:8" x14ac:dyDescent="0.35">
      <c r="H2106" s="533"/>
    </row>
    <row r="2107" spans="8:8" x14ac:dyDescent="0.35">
      <c r="H2107" s="533"/>
    </row>
    <row r="2108" spans="8:8" x14ac:dyDescent="0.35">
      <c r="H2108" s="533"/>
    </row>
    <row r="2109" spans="8:8" x14ac:dyDescent="0.35">
      <c r="H2109" s="533"/>
    </row>
    <row r="2110" spans="8:8" x14ac:dyDescent="0.35">
      <c r="H2110" s="533"/>
    </row>
    <row r="2111" spans="8:8" x14ac:dyDescent="0.35">
      <c r="H2111" s="533"/>
    </row>
    <row r="2112" spans="8:8" x14ac:dyDescent="0.35">
      <c r="H2112" s="533"/>
    </row>
    <row r="2113" spans="8:8" x14ac:dyDescent="0.35">
      <c r="H2113" s="533"/>
    </row>
    <row r="2114" spans="8:8" x14ac:dyDescent="0.35">
      <c r="H2114" s="533"/>
    </row>
    <row r="2115" spans="8:8" x14ac:dyDescent="0.35">
      <c r="H2115" s="533"/>
    </row>
    <row r="2116" spans="8:8" x14ac:dyDescent="0.35">
      <c r="H2116" s="533"/>
    </row>
    <row r="2117" spans="8:8" x14ac:dyDescent="0.35">
      <c r="H2117" s="533"/>
    </row>
    <row r="2118" spans="8:8" x14ac:dyDescent="0.35">
      <c r="H2118" s="533"/>
    </row>
    <row r="2119" spans="8:8" x14ac:dyDescent="0.35">
      <c r="H2119" s="533"/>
    </row>
    <row r="2120" spans="8:8" x14ac:dyDescent="0.35">
      <c r="H2120" s="533"/>
    </row>
    <row r="2121" spans="8:8" x14ac:dyDescent="0.35">
      <c r="H2121" s="533"/>
    </row>
    <row r="2122" spans="8:8" x14ac:dyDescent="0.35">
      <c r="H2122" s="533"/>
    </row>
    <row r="2123" spans="8:8" x14ac:dyDescent="0.35">
      <c r="H2123" s="533"/>
    </row>
    <row r="2124" spans="8:8" x14ac:dyDescent="0.35">
      <c r="H2124" s="533"/>
    </row>
    <row r="2125" spans="8:8" x14ac:dyDescent="0.35">
      <c r="H2125" s="533"/>
    </row>
    <row r="2126" spans="8:8" x14ac:dyDescent="0.35">
      <c r="H2126" s="533"/>
    </row>
    <row r="2127" spans="8:8" x14ac:dyDescent="0.35">
      <c r="H2127" s="533"/>
    </row>
    <row r="2128" spans="8:8" x14ac:dyDescent="0.35">
      <c r="H2128" s="533"/>
    </row>
    <row r="2129" spans="8:8" x14ac:dyDescent="0.35">
      <c r="H2129" s="533"/>
    </row>
    <row r="2130" spans="8:8" x14ac:dyDescent="0.35">
      <c r="H2130" s="533"/>
    </row>
    <row r="2131" spans="8:8" x14ac:dyDescent="0.35">
      <c r="H2131" s="533"/>
    </row>
    <row r="2132" spans="8:8" x14ac:dyDescent="0.35">
      <c r="H2132" s="533"/>
    </row>
    <row r="2133" spans="8:8" x14ac:dyDescent="0.35">
      <c r="H2133" s="533"/>
    </row>
    <row r="2134" spans="8:8" x14ac:dyDescent="0.35">
      <c r="H2134" s="533"/>
    </row>
    <row r="2135" spans="8:8" x14ac:dyDescent="0.35">
      <c r="H2135" s="533"/>
    </row>
    <row r="2136" spans="8:8" x14ac:dyDescent="0.35">
      <c r="H2136" s="533"/>
    </row>
    <row r="2137" spans="8:8" x14ac:dyDescent="0.35">
      <c r="H2137" s="533"/>
    </row>
    <row r="2138" spans="8:8" x14ac:dyDescent="0.35">
      <c r="H2138" s="533"/>
    </row>
    <row r="2139" spans="8:8" x14ac:dyDescent="0.35">
      <c r="H2139" s="533"/>
    </row>
    <row r="2140" spans="8:8" x14ac:dyDescent="0.35">
      <c r="H2140" s="533"/>
    </row>
    <row r="2141" spans="8:8" x14ac:dyDescent="0.35">
      <c r="H2141" s="533"/>
    </row>
    <row r="2142" spans="8:8" x14ac:dyDescent="0.35">
      <c r="H2142" s="533"/>
    </row>
    <row r="2143" spans="8:8" x14ac:dyDescent="0.35">
      <c r="H2143" s="533"/>
    </row>
    <row r="2144" spans="8:8" x14ac:dyDescent="0.35">
      <c r="H2144" s="533"/>
    </row>
    <row r="2145" spans="8:8" x14ac:dyDescent="0.35">
      <c r="H2145" s="533"/>
    </row>
    <row r="2146" spans="8:8" x14ac:dyDescent="0.35">
      <c r="H2146" s="533"/>
    </row>
    <row r="2147" spans="8:8" x14ac:dyDescent="0.35">
      <c r="H2147" s="533"/>
    </row>
    <row r="2148" spans="8:8" x14ac:dyDescent="0.35">
      <c r="H2148" s="533"/>
    </row>
    <row r="2149" spans="8:8" x14ac:dyDescent="0.35">
      <c r="H2149" s="533"/>
    </row>
    <row r="2150" spans="8:8" x14ac:dyDescent="0.35">
      <c r="H2150" s="533"/>
    </row>
    <row r="2151" spans="8:8" x14ac:dyDescent="0.35">
      <c r="H2151" s="533"/>
    </row>
    <row r="2152" spans="8:8" x14ac:dyDescent="0.35">
      <c r="H2152" s="533"/>
    </row>
    <row r="2153" spans="8:8" x14ac:dyDescent="0.35">
      <c r="H2153" s="533"/>
    </row>
    <row r="2154" spans="8:8" x14ac:dyDescent="0.35">
      <c r="H2154" s="533"/>
    </row>
    <row r="2155" spans="8:8" x14ac:dyDescent="0.35">
      <c r="H2155" s="533"/>
    </row>
    <row r="2156" spans="8:8" x14ac:dyDescent="0.35">
      <c r="H2156" s="533"/>
    </row>
    <row r="2157" spans="8:8" x14ac:dyDescent="0.35">
      <c r="H2157" s="533"/>
    </row>
    <row r="2158" spans="8:8" x14ac:dyDescent="0.35">
      <c r="H2158" s="533"/>
    </row>
    <row r="2159" spans="8:8" x14ac:dyDescent="0.35">
      <c r="H2159" s="533"/>
    </row>
    <row r="2160" spans="8:8" x14ac:dyDescent="0.35">
      <c r="H2160" s="533"/>
    </row>
    <row r="2161" spans="8:8" x14ac:dyDescent="0.35">
      <c r="H2161" s="533"/>
    </row>
    <row r="2162" spans="8:8" x14ac:dyDescent="0.35">
      <c r="H2162" s="533"/>
    </row>
    <row r="2163" spans="8:8" x14ac:dyDescent="0.35">
      <c r="H2163" s="533"/>
    </row>
    <row r="2164" spans="8:8" x14ac:dyDescent="0.35">
      <c r="H2164" s="533"/>
    </row>
    <row r="2165" spans="8:8" x14ac:dyDescent="0.35">
      <c r="H2165" s="533"/>
    </row>
    <row r="2166" spans="8:8" x14ac:dyDescent="0.35">
      <c r="H2166" s="533"/>
    </row>
    <row r="2167" spans="8:8" x14ac:dyDescent="0.35">
      <c r="H2167" s="533"/>
    </row>
    <row r="2168" spans="8:8" x14ac:dyDescent="0.35">
      <c r="H2168" s="533"/>
    </row>
    <row r="2169" spans="8:8" x14ac:dyDescent="0.35">
      <c r="H2169" s="533"/>
    </row>
    <row r="2170" spans="8:8" x14ac:dyDescent="0.35">
      <c r="H2170" s="533"/>
    </row>
    <row r="2171" spans="8:8" x14ac:dyDescent="0.35">
      <c r="H2171" s="533"/>
    </row>
    <row r="2172" spans="8:8" x14ac:dyDescent="0.35">
      <c r="H2172" s="533"/>
    </row>
    <row r="2173" spans="8:8" x14ac:dyDescent="0.35">
      <c r="H2173" s="533"/>
    </row>
    <row r="2174" spans="8:8" x14ac:dyDescent="0.35">
      <c r="H2174" s="533"/>
    </row>
    <row r="2175" spans="8:8" x14ac:dyDescent="0.35">
      <c r="H2175" s="533"/>
    </row>
    <row r="2176" spans="8:8" x14ac:dyDescent="0.35">
      <c r="H2176" s="533"/>
    </row>
    <row r="2177" spans="8:8" x14ac:dyDescent="0.35">
      <c r="H2177" s="533"/>
    </row>
    <row r="2178" spans="8:8" x14ac:dyDescent="0.35">
      <c r="H2178" s="533"/>
    </row>
    <row r="2179" spans="8:8" x14ac:dyDescent="0.35">
      <c r="H2179" s="533"/>
    </row>
    <row r="2180" spans="8:8" x14ac:dyDescent="0.35">
      <c r="H2180" s="533"/>
    </row>
    <row r="2181" spans="8:8" x14ac:dyDescent="0.35">
      <c r="H2181" s="533"/>
    </row>
    <row r="2182" spans="8:8" x14ac:dyDescent="0.35">
      <c r="H2182" s="533"/>
    </row>
    <row r="2183" spans="8:8" x14ac:dyDescent="0.35">
      <c r="H2183" s="533"/>
    </row>
    <row r="2184" spans="8:8" x14ac:dyDescent="0.35">
      <c r="H2184" s="533"/>
    </row>
    <row r="2185" spans="8:8" x14ac:dyDescent="0.35">
      <c r="H2185" s="533"/>
    </row>
    <row r="2186" spans="8:8" x14ac:dyDescent="0.35">
      <c r="H2186" s="533"/>
    </row>
    <row r="2187" spans="8:8" x14ac:dyDescent="0.35">
      <c r="H2187" s="533"/>
    </row>
    <row r="2188" spans="8:8" x14ac:dyDescent="0.35">
      <c r="H2188" s="533"/>
    </row>
    <row r="2189" spans="8:8" x14ac:dyDescent="0.35">
      <c r="H2189" s="533"/>
    </row>
    <row r="2190" spans="8:8" x14ac:dyDescent="0.35">
      <c r="H2190" s="533"/>
    </row>
    <row r="2191" spans="8:8" x14ac:dyDescent="0.35">
      <c r="H2191" s="533"/>
    </row>
    <row r="2192" spans="8:8" x14ac:dyDescent="0.35">
      <c r="H2192" s="533"/>
    </row>
    <row r="2193" spans="8:8" x14ac:dyDescent="0.35">
      <c r="H2193" s="533"/>
    </row>
    <row r="2194" spans="8:8" x14ac:dyDescent="0.35">
      <c r="H2194" s="533"/>
    </row>
    <row r="2195" spans="8:8" x14ac:dyDescent="0.35">
      <c r="H2195" s="533"/>
    </row>
    <row r="2196" spans="8:8" x14ac:dyDescent="0.35">
      <c r="H2196" s="533"/>
    </row>
    <row r="2197" spans="8:8" x14ac:dyDescent="0.35">
      <c r="H2197" s="533"/>
    </row>
    <row r="2198" spans="8:8" x14ac:dyDescent="0.35">
      <c r="H2198" s="533"/>
    </row>
    <row r="2199" spans="8:8" x14ac:dyDescent="0.35">
      <c r="H2199" s="533"/>
    </row>
    <row r="2200" spans="8:8" x14ac:dyDescent="0.35">
      <c r="H2200" s="533"/>
    </row>
    <row r="2201" spans="8:8" x14ac:dyDescent="0.35">
      <c r="H2201" s="533"/>
    </row>
    <row r="2202" spans="8:8" x14ac:dyDescent="0.35">
      <c r="H2202" s="533"/>
    </row>
    <row r="2203" spans="8:8" x14ac:dyDescent="0.35">
      <c r="H2203" s="533"/>
    </row>
    <row r="2204" spans="8:8" x14ac:dyDescent="0.35">
      <c r="H2204" s="533"/>
    </row>
    <row r="2205" spans="8:8" x14ac:dyDescent="0.35">
      <c r="H2205" s="533"/>
    </row>
    <row r="2206" spans="8:8" x14ac:dyDescent="0.35">
      <c r="H2206" s="533"/>
    </row>
    <row r="2207" spans="8:8" x14ac:dyDescent="0.35">
      <c r="H2207" s="533"/>
    </row>
    <row r="2208" spans="8:8" x14ac:dyDescent="0.35">
      <c r="H2208" s="533"/>
    </row>
    <row r="2209" spans="8:8" x14ac:dyDescent="0.35">
      <c r="H2209" s="533"/>
    </row>
    <row r="2210" spans="8:8" x14ac:dyDescent="0.35">
      <c r="H2210" s="533"/>
    </row>
    <row r="2211" spans="8:8" x14ac:dyDescent="0.35">
      <c r="H2211" s="533"/>
    </row>
    <row r="2212" spans="8:8" x14ac:dyDescent="0.35">
      <c r="H2212" s="533"/>
    </row>
    <row r="2213" spans="8:8" x14ac:dyDescent="0.35">
      <c r="H2213" s="533"/>
    </row>
    <row r="2214" spans="8:8" x14ac:dyDescent="0.35">
      <c r="H2214" s="533"/>
    </row>
    <row r="2215" spans="8:8" x14ac:dyDescent="0.35">
      <c r="H2215" s="533"/>
    </row>
    <row r="2216" spans="8:8" x14ac:dyDescent="0.35">
      <c r="H2216" s="533"/>
    </row>
    <row r="2217" spans="8:8" x14ac:dyDescent="0.35">
      <c r="H2217" s="533"/>
    </row>
    <row r="2218" spans="8:8" x14ac:dyDescent="0.35">
      <c r="H2218" s="533"/>
    </row>
    <row r="2219" spans="8:8" x14ac:dyDescent="0.35">
      <c r="H2219" s="533"/>
    </row>
    <row r="2220" spans="8:8" x14ac:dyDescent="0.35">
      <c r="H2220" s="533"/>
    </row>
    <row r="2221" spans="8:8" x14ac:dyDescent="0.35">
      <c r="H2221" s="533"/>
    </row>
    <row r="2222" spans="8:8" x14ac:dyDescent="0.35">
      <c r="H2222" s="533"/>
    </row>
    <row r="2223" spans="8:8" x14ac:dyDescent="0.35">
      <c r="H2223" s="533"/>
    </row>
    <row r="2224" spans="8:8" x14ac:dyDescent="0.35">
      <c r="H2224" s="533"/>
    </row>
    <row r="2225" spans="8:8" x14ac:dyDescent="0.35">
      <c r="H2225" s="533"/>
    </row>
    <row r="2226" spans="8:8" x14ac:dyDescent="0.35">
      <c r="H2226" s="533"/>
    </row>
    <row r="2227" spans="8:8" x14ac:dyDescent="0.35">
      <c r="H2227" s="533"/>
    </row>
    <row r="2228" spans="8:8" x14ac:dyDescent="0.35">
      <c r="H2228" s="533"/>
    </row>
    <row r="2229" spans="8:8" x14ac:dyDescent="0.35">
      <c r="H2229" s="533"/>
    </row>
    <row r="2230" spans="8:8" x14ac:dyDescent="0.35">
      <c r="H2230" s="533"/>
    </row>
    <row r="2231" spans="8:8" x14ac:dyDescent="0.35">
      <c r="H2231" s="533"/>
    </row>
    <row r="2232" spans="8:8" x14ac:dyDescent="0.35">
      <c r="H2232" s="533"/>
    </row>
    <row r="2233" spans="8:8" x14ac:dyDescent="0.35">
      <c r="H2233" s="533"/>
    </row>
    <row r="2234" spans="8:8" x14ac:dyDescent="0.35">
      <c r="H2234" s="533"/>
    </row>
    <row r="2235" spans="8:8" x14ac:dyDescent="0.35">
      <c r="H2235" s="533"/>
    </row>
    <row r="2236" spans="8:8" x14ac:dyDescent="0.35">
      <c r="H2236" s="533"/>
    </row>
    <row r="2237" spans="8:8" x14ac:dyDescent="0.35">
      <c r="H2237" s="533"/>
    </row>
    <row r="2238" spans="8:8" x14ac:dyDescent="0.35">
      <c r="H2238" s="533"/>
    </row>
    <row r="2239" spans="8:8" x14ac:dyDescent="0.35">
      <c r="H2239" s="533"/>
    </row>
    <row r="2240" spans="8:8" x14ac:dyDescent="0.35">
      <c r="H2240" s="533"/>
    </row>
    <row r="2241" spans="8:8" x14ac:dyDescent="0.35">
      <c r="H2241" s="533"/>
    </row>
    <row r="2242" spans="8:8" x14ac:dyDescent="0.35">
      <c r="H2242" s="533"/>
    </row>
    <row r="2243" spans="8:8" x14ac:dyDescent="0.35">
      <c r="H2243" s="533"/>
    </row>
    <row r="2244" spans="8:8" x14ac:dyDescent="0.35">
      <c r="H2244" s="533"/>
    </row>
    <row r="2245" spans="8:8" x14ac:dyDescent="0.35">
      <c r="H2245" s="533"/>
    </row>
    <row r="2246" spans="8:8" x14ac:dyDescent="0.35">
      <c r="H2246" s="533"/>
    </row>
    <row r="2247" spans="8:8" x14ac:dyDescent="0.35">
      <c r="H2247" s="533"/>
    </row>
    <row r="2248" spans="8:8" x14ac:dyDescent="0.35">
      <c r="H2248" s="533"/>
    </row>
    <row r="2249" spans="8:8" x14ac:dyDescent="0.35">
      <c r="H2249" s="533"/>
    </row>
    <row r="2250" spans="8:8" x14ac:dyDescent="0.35">
      <c r="H2250" s="533"/>
    </row>
    <row r="2251" spans="8:8" x14ac:dyDescent="0.35">
      <c r="H2251" s="533"/>
    </row>
    <row r="2252" spans="8:8" x14ac:dyDescent="0.35">
      <c r="H2252" s="533"/>
    </row>
    <row r="2253" spans="8:8" x14ac:dyDescent="0.35">
      <c r="H2253" s="533"/>
    </row>
    <row r="2254" spans="8:8" x14ac:dyDescent="0.35">
      <c r="H2254" s="533"/>
    </row>
    <row r="2255" spans="8:8" x14ac:dyDescent="0.35">
      <c r="H2255" s="533"/>
    </row>
    <row r="2256" spans="8:8" x14ac:dyDescent="0.35">
      <c r="H2256" s="533"/>
    </row>
    <row r="2257" spans="8:8" x14ac:dyDescent="0.35">
      <c r="H2257" s="533"/>
    </row>
    <row r="2258" spans="8:8" x14ac:dyDescent="0.35">
      <c r="H2258" s="533"/>
    </row>
    <row r="2259" spans="8:8" x14ac:dyDescent="0.35">
      <c r="H2259" s="533"/>
    </row>
    <row r="2260" spans="8:8" x14ac:dyDescent="0.35">
      <c r="H2260" s="533"/>
    </row>
    <row r="2261" spans="8:8" x14ac:dyDescent="0.35">
      <c r="H2261" s="533"/>
    </row>
    <row r="2262" spans="8:8" x14ac:dyDescent="0.35">
      <c r="H2262" s="533"/>
    </row>
    <row r="2263" spans="8:8" x14ac:dyDescent="0.35">
      <c r="H2263" s="533"/>
    </row>
    <row r="2264" spans="8:8" x14ac:dyDescent="0.35">
      <c r="H2264" s="533"/>
    </row>
    <row r="2265" spans="8:8" x14ac:dyDescent="0.35">
      <c r="H2265" s="533"/>
    </row>
    <row r="2266" spans="8:8" x14ac:dyDescent="0.35">
      <c r="H2266" s="533"/>
    </row>
    <row r="2267" spans="8:8" x14ac:dyDescent="0.35">
      <c r="H2267" s="533"/>
    </row>
    <row r="2268" spans="8:8" x14ac:dyDescent="0.35">
      <c r="H2268" s="533"/>
    </row>
    <row r="2269" spans="8:8" x14ac:dyDescent="0.35">
      <c r="H2269" s="533"/>
    </row>
    <row r="2270" spans="8:8" x14ac:dyDescent="0.35">
      <c r="H2270" s="533"/>
    </row>
    <row r="2271" spans="8:8" x14ac:dyDescent="0.35">
      <c r="H2271" s="533"/>
    </row>
    <row r="2272" spans="8:8" x14ac:dyDescent="0.35">
      <c r="H2272" s="533"/>
    </row>
    <row r="2273" spans="8:8" x14ac:dyDescent="0.35">
      <c r="H2273" s="533"/>
    </row>
    <row r="2274" spans="8:8" x14ac:dyDescent="0.35">
      <c r="H2274" s="533"/>
    </row>
    <row r="2275" spans="8:8" x14ac:dyDescent="0.35">
      <c r="H2275" s="533"/>
    </row>
    <row r="2276" spans="8:8" x14ac:dyDescent="0.35">
      <c r="H2276" s="533"/>
    </row>
    <row r="2277" spans="8:8" x14ac:dyDescent="0.35">
      <c r="H2277" s="533"/>
    </row>
    <row r="2278" spans="8:8" x14ac:dyDescent="0.35">
      <c r="H2278" s="533"/>
    </row>
    <row r="2279" spans="8:8" x14ac:dyDescent="0.35">
      <c r="H2279" s="533"/>
    </row>
    <row r="2280" spans="8:8" x14ac:dyDescent="0.35">
      <c r="H2280" s="533"/>
    </row>
    <row r="2281" spans="8:8" x14ac:dyDescent="0.35">
      <c r="H2281" s="533"/>
    </row>
    <row r="2282" spans="8:8" x14ac:dyDescent="0.35">
      <c r="H2282" s="533"/>
    </row>
    <row r="2283" spans="8:8" x14ac:dyDescent="0.35">
      <c r="H2283" s="533"/>
    </row>
    <row r="2284" spans="8:8" x14ac:dyDescent="0.35">
      <c r="H2284" s="533"/>
    </row>
    <row r="2285" spans="8:8" x14ac:dyDescent="0.35">
      <c r="H2285" s="533"/>
    </row>
    <row r="2286" spans="8:8" x14ac:dyDescent="0.35">
      <c r="H2286" s="533"/>
    </row>
    <row r="2287" spans="8:8" x14ac:dyDescent="0.35">
      <c r="H2287" s="533"/>
    </row>
    <row r="2288" spans="8:8" x14ac:dyDescent="0.35">
      <c r="H2288" s="533"/>
    </row>
    <row r="2289" spans="8:8" x14ac:dyDescent="0.35">
      <c r="H2289" s="533"/>
    </row>
    <row r="2290" spans="8:8" x14ac:dyDescent="0.35">
      <c r="H2290" s="533"/>
    </row>
    <row r="2291" spans="8:8" x14ac:dyDescent="0.35">
      <c r="H2291" s="533"/>
    </row>
    <row r="2292" spans="8:8" x14ac:dyDescent="0.35">
      <c r="H2292" s="533"/>
    </row>
    <row r="2293" spans="8:8" x14ac:dyDescent="0.35">
      <c r="H2293" s="533"/>
    </row>
    <row r="2294" spans="8:8" x14ac:dyDescent="0.35">
      <c r="H2294" s="533"/>
    </row>
    <row r="2295" spans="8:8" x14ac:dyDescent="0.35">
      <c r="H2295" s="533"/>
    </row>
    <row r="2296" spans="8:8" x14ac:dyDescent="0.35">
      <c r="H2296" s="533"/>
    </row>
    <row r="2297" spans="8:8" x14ac:dyDescent="0.35">
      <c r="H2297" s="533"/>
    </row>
    <row r="2298" spans="8:8" x14ac:dyDescent="0.35">
      <c r="H2298" s="533"/>
    </row>
    <row r="2299" spans="8:8" x14ac:dyDescent="0.35">
      <c r="H2299" s="533"/>
    </row>
    <row r="2300" spans="8:8" x14ac:dyDescent="0.35">
      <c r="H2300" s="533"/>
    </row>
    <row r="2301" spans="8:8" x14ac:dyDescent="0.35">
      <c r="H2301" s="533"/>
    </row>
    <row r="2302" spans="8:8" x14ac:dyDescent="0.35">
      <c r="H2302" s="533"/>
    </row>
    <row r="2303" spans="8:8" x14ac:dyDescent="0.35">
      <c r="H2303" s="533"/>
    </row>
    <row r="2304" spans="8:8" x14ac:dyDescent="0.35">
      <c r="H2304" s="533"/>
    </row>
    <row r="2305" spans="8:8" x14ac:dyDescent="0.35">
      <c r="H2305" s="533"/>
    </row>
    <row r="2306" spans="8:8" x14ac:dyDescent="0.35">
      <c r="H2306" s="533"/>
    </row>
    <row r="2307" spans="8:8" x14ac:dyDescent="0.35">
      <c r="H2307" s="533"/>
    </row>
    <row r="2308" spans="8:8" x14ac:dyDescent="0.35">
      <c r="H2308" s="533"/>
    </row>
    <row r="2309" spans="8:8" x14ac:dyDescent="0.35">
      <c r="H2309" s="533"/>
    </row>
    <row r="2310" spans="8:8" x14ac:dyDescent="0.35">
      <c r="H2310" s="533"/>
    </row>
    <row r="2311" spans="8:8" x14ac:dyDescent="0.35">
      <c r="H2311" s="533"/>
    </row>
    <row r="2312" spans="8:8" x14ac:dyDescent="0.35">
      <c r="H2312" s="533"/>
    </row>
    <row r="2313" spans="8:8" x14ac:dyDescent="0.35">
      <c r="H2313" s="533"/>
    </row>
    <row r="2314" spans="8:8" x14ac:dyDescent="0.35">
      <c r="H2314" s="533"/>
    </row>
    <row r="2315" spans="8:8" x14ac:dyDescent="0.35">
      <c r="H2315" s="533"/>
    </row>
    <row r="2316" spans="8:8" x14ac:dyDescent="0.35">
      <c r="H2316" s="533"/>
    </row>
    <row r="2317" spans="8:8" x14ac:dyDescent="0.35">
      <c r="H2317" s="533"/>
    </row>
    <row r="2318" spans="8:8" x14ac:dyDescent="0.35">
      <c r="H2318" s="533"/>
    </row>
    <row r="2319" spans="8:8" x14ac:dyDescent="0.35">
      <c r="H2319" s="533"/>
    </row>
    <row r="2320" spans="8:8" x14ac:dyDescent="0.35">
      <c r="H2320" s="533"/>
    </row>
    <row r="2321" spans="8:8" x14ac:dyDescent="0.35">
      <c r="H2321" s="533"/>
    </row>
    <row r="2322" spans="8:8" x14ac:dyDescent="0.35">
      <c r="H2322" s="533"/>
    </row>
    <row r="2323" spans="8:8" x14ac:dyDescent="0.35">
      <c r="H2323" s="533"/>
    </row>
    <row r="2324" spans="8:8" x14ac:dyDescent="0.35">
      <c r="H2324" s="533"/>
    </row>
    <row r="2325" spans="8:8" x14ac:dyDescent="0.35">
      <c r="H2325" s="533"/>
    </row>
    <row r="2326" spans="8:8" x14ac:dyDescent="0.35">
      <c r="H2326" s="533"/>
    </row>
    <row r="2327" spans="8:8" x14ac:dyDescent="0.35">
      <c r="H2327" s="533"/>
    </row>
    <row r="2328" spans="8:8" x14ac:dyDescent="0.35">
      <c r="H2328" s="533"/>
    </row>
    <row r="2329" spans="8:8" x14ac:dyDescent="0.35">
      <c r="H2329" s="533"/>
    </row>
    <row r="2330" spans="8:8" x14ac:dyDescent="0.35">
      <c r="H2330" s="533"/>
    </row>
    <row r="2331" spans="8:8" x14ac:dyDescent="0.35">
      <c r="H2331" s="533"/>
    </row>
    <row r="2332" spans="8:8" x14ac:dyDescent="0.35">
      <c r="H2332" s="533"/>
    </row>
    <row r="2333" spans="8:8" x14ac:dyDescent="0.35">
      <c r="H2333" s="533"/>
    </row>
    <row r="2334" spans="8:8" x14ac:dyDescent="0.35">
      <c r="H2334" s="533"/>
    </row>
    <row r="2335" spans="8:8" x14ac:dyDescent="0.35">
      <c r="H2335" s="533"/>
    </row>
    <row r="2336" spans="8:8" x14ac:dyDescent="0.35">
      <c r="H2336" s="533"/>
    </row>
    <row r="2337" spans="8:8" x14ac:dyDescent="0.35">
      <c r="H2337" s="533"/>
    </row>
    <row r="2338" spans="8:8" x14ac:dyDescent="0.35">
      <c r="H2338" s="533"/>
    </row>
    <row r="2339" spans="8:8" x14ac:dyDescent="0.35">
      <c r="H2339" s="533"/>
    </row>
    <row r="2340" spans="8:8" x14ac:dyDescent="0.35">
      <c r="H2340" s="533"/>
    </row>
    <row r="2341" spans="8:8" x14ac:dyDescent="0.35">
      <c r="H2341" s="533"/>
    </row>
    <row r="2342" spans="8:8" x14ac:dyDescent="0.35">
      <c r="H2342" s="533"/>
    </row>
    <row r="2343" spans="8:8" x14ac:dyDescent="0.35">
      <c r="H2343" s="533"/>
    </row>
    <row r="2344" spans="8:8" x14ac:dyDescent="0.35">
      <c r="H2344" s="533"/>
    </row>
    <row r="2345" spans="8:8" x14ac:dyDescent="0.35">
      <c r="H2345" s="533"/>
    </row>
    <row r="2346" spans="8:8" x14ac:dyDescent="0.35">
      <c r="H2346" s="533"/>
    </row>
    <row r="2347" spans="8:8" x14ac:dyDescent="0.35">
      <c r="H2347" s="533"/>
    </row>
    <row r="2348" spans="8:8" x14ac:dyDescent="0.35">
      <c r="H2348" s="533"/>
    </row>
    <row r="2349" spans="8:8" x14ac:dyDescent="0.35">
      <c r="H2349" s="533"/>
    </row>
    <row r="2350" spans="8:8" x14ac:dyDescent="0.35">
      <c r="H2350" s="533"/>
    </row>
    <row r="2351" spans="8:8" x14ac:dyDescent="0.35">
      <c r="H2351" s="533"/>
    </row>
    <row r="2352" spans="8:8" x14ac:dyDescent="0.35">
      <c r="H2352" s="533"/>
    </row>
    <row r="2353" spans="8:8" x14ac:dyDescent="0.35">
      <c r="H2353" s="533"/>
    </row>
    <row r="2354" spans="8:8" x14ac:dyDescent="0.35">
      <c r="H2354" s="533"/>
    </row>
    <row r="2355" spans="8:8" x14ac:dyDescent="0.35">
      <c r="H2355" s="533"/>
    </row>
    <row r="2356" spans="8:8" x14ac:dyDescent="0.35">
      <c r="H2356" s="533"/>
    </row>
    <row r="2357" spans="8:8" x14ac:dyDescent="0.35">
      <c r="H2357" s="533"/>
    </row>
    <row r="2358" spans="8:8" x14ac:dyDescent="0.35">
      <c r="H2358" s="533"/>
    </row>
    <row r="2359" spans="8:8" x14ac:dyDescent="0.35">
      <c r="H2359" s="533"/>
    </row>
    <row r="2360" spans="8:8" x14ac:dyDescent="0.35">
      <c r="H2360" s="533"/>
    </row>
    <row r="2361" spans="8:8" x14ac:dyDescent="0.35">
      <c r="H2361" s="533"/>
    </row>
    <row r="2362" spans="8:8" x14ac:dyDescent="0.35">
      <c r="H2362" s="533"/>
    </row>
    <row r="2363" spans="8:8" x14ac:dyDescent="0.35">
      <c r="H2363" s="533"/>
    </row>
    <row r="2364" spans="8:8" x14ac:dyDescent="0.35">
      <c r="H2364" s="533"/>
    </row>
    <row r="2365" spans="8:8" x14ac:dyDescent="0.35">
      <c r="H2365" s="533"/>
    </row>
    <row r="2366" spans="8:8" x14ac:dyDescent="0.35">
      <c r="H2366" s="533"/>
    </row>
    <row r="2367" spans="8:8" x14ac:dyDescent="0.35">
      <c r="H2367" s="533"/>
    </row>
    <row r="2368" spans="8:8" x14ac:dyDescent="0.35">
      <c r="H2368" s="533"/>
    </row>
    <row r="2369" spans="8:8" x14ac:dyDescent="0.35">
      <c r="H2369" s="533"/>
    </row>
    <row r="2370" spans="8:8" x14ac:dyDescent="0.35">
      <c r="H2370" s="533"/>
    </row>
    <row r="2371" spans="8:8" x14ac:dyDescent="0.35">
      <c r="H2371" s="533"/>
    </row>
    <row r="2372" spans="8:8" x14ac:dyDescent="0.35">
      <c r="H2372" s="533"/>
    </row>
    <row r="2373" spans="8:8" x14ac:dyDescent="0.35">
      <c r="H2373" s="533"/>
    </row>
    <row r="2374" spans="8:8" x14ac:dyDescent="0.35">
      <c r="H2374" s="533"/>
    </row>
    <row r="2375" spans="8:8" x14ac:dyDescent="0.35">
      <c r="H2375" s="533"/>
    </row>
    <row r="2376" spans="8:8" x14ac:dyDescent="0.35">
      <c r="H2376" s="533"/>
    </row>
    <row r="2377" spans="8:8" x14ac:dyDescent="0.35">
      <c r="H2377" s="533"/>
    </row>
    <row r="2378" spans="8:8" x14ac:dyDescent="0.35">
      <c r="H2378" s="533"/>
    </row>
    <row r="2379" spans="8:8" x14ac:dyDescent="0.35">
      <c r="H2379" s="533"/>
    </row>
    <row r="2380" spans="8:8" x14ac:dyDescent="0.35">
      <c r="H2380" s="533"/>
    </row>
    <row r="2381" spans="8:8" x14ac:dyDescent="0.35">
      <c r="H2381" s="533"/>
    </row>
    <row r="2382" spans="8:8" x14ac:dyDescent="0.35">
      <c r="H2382" s="533"/>
    </row>
    <row r="2383" spans="8:8" x14ac:dyDescent="0.35">
      <c r="H2383" s="533"/>
    </row>
    <row r="2384" spans="8:8" x14ac:dyDescent="0.35">
      <c r="H2384" s="533"/>
    </row>
    <row r="2385" spans="8:8" x14ac:dyDescent="0.35">
      <c r="H2385" s="533"/>
    </row>
    <row r="2386" spans="8:8" x14ac:dyDescent="0.35">
      <c r="H2386" s="533"/>
    </row>
    <row r="2387" spans="8:8" x14ac:dyDescent="0.35">
      <c r="H2387" s="533"/>
    </row>
    <row r="2388" spans="8:8" x14ac:dyDescent="0.35">
      <c r="H2388" s="533"/>
    </row>
    <row r="2389" spans="8:8" x14ac:dyDescent="0.35">
      <c r="H2389" s="533"/>
    </row>
    <row r="2390" spans="8:8" x14ac:dyDescent="0.35">
      <c r="H2390" s="533"/>
    </row>
    <row r="2391" spans="8:8" x14ac:dyDescent="0.35">
      <c r="H2391" s="533"/>
    </row>
    <row r="2392" spans="8:8" x14ac:dyDescent="0.35">
      <c r="H2392" s="533"/>
    </row>
    <row r="2393" spans="8:8" x14ac:dyDescent="0.35">
      <c r="H2393" s="533"/>
    </row>
    <row r="2394" spans="8:8" x14ac:dyDescent="0.35">
      <c r="H2394" s="533"/>
    </row>
    <row r="2395" spans="8:8" x14ac:dyDescent="0.35">
      <c r="H2395" s="533"/>
    </row>
    <row r="2396" spans="8:8" x14ac:dyDescent="0.35">
      <c r="H2396" s="533"/>
    </row>
    <row r="2397" spans="8:8" x14ac:dyDescent="0.35">
      <c r="H2397" s="533"/>
    </row>
    <row r="2398" spans="8:8" x14ac:dyDescent="0.35">
      <c r="H2398" s="533"/>
    </row>
    <row r="2399" spans="8:8" x14ac:dyDescent="0.35">
      <c r="H2399" s="533"/>
    </row>
    <row r="2400" spans="8:8" x14ac:dyDescent="0.35">
      <c r="H2400" s="533"/>
    </row>
    <row r="2401" spans="8:8" x14ac:dyDescent="0.35">
      <c r="H2401" s="533"/>
    </row>
    <row r="2402" spans="8:8" x14ac:dyDescent="0.35">
      <c r="H2402" s="533"/>
    </row>
    <row r="2403" spans="8:8" x14ac:dyDescent="0.35">
      <c r="H2403" s="533"/>
    </row>
    <row r="2404" spans="8:8" x14ac:dyDescent="0.35">
      <c r="H2404" s="533"/>
    </row>
    <row r="2405" spans="8:8" x14ac:dyDescent="0.35">
      <c r="H2405" s="533"/>
    </row>
    <row r="2406" spans="8:8" x14ac:dyDescent="0.35">
      <c r="H2406" s="533"/>
    </row>
    <row r="2407" spans="8:8" x14ac:dyDescent="0.35">
      <c r="H2407" s="533"/>
    </row>
    <row r="2408" spans="8:8" x14ac:dyDescent="0.35">
      <c r="H2408" s="533"/>
    </row>
    <row r="2409" spans="8:8" x14ac:dyDescent="0.35">
      <c r="H2409" s="533"/>
    </row>
    <row r="2410" spans="8:8" x14ac:dyDescent="0.35">
      <c r="H2410" s="533"/>
    </row>
    <row r="2411" spans="8:8" x14ac:dyDescent="0.35">
      <c r="H2411" s="533"/>
    </row>
    <row r="2412" spans="8:8" x14ac:dyDescent="0.35">
      <c r="H2412" s="533"/>
    </row>
    <row r="2413" spans="8:8" x14ac:dyDescent="0.35">
      <c r="H2413" s="533"/>
    </row>
    <row r="2414" spans="8:8" x14ac:dyDescent="0.35">
      <c r="H2414" s="533"/>
    </row>
    <row r="2415" spans="8:8" x14ac:dyDescent="0.35">
      <c r="H2415" s="533"/>
    </row>
    <row r="2416" spans="8:8" x14ac:dyDescent="0.35">
      <c r="H2416" s="533"/>
    </row>
    <row r="2417" spans="8:8" x14ac:dyDescent="0.35">
      <c r="H2417" s="533"/>
    </row>
    <row r="2418" spans="8:8" x14ac:dyDescent="0.35">
      <c r="H2418" s="533"/>
    </row>
    <row r="2419" spans="8:8" x14ac:dyDescent="0.35">
      <c r="H2419" s="533"/>
    </row>
    <row r="2420" spans="8:8" x14ac:dyDescent="0.35">
      <c r="H2420" s="533"/>
    </row>
    <row r="2421" spans="8:8" x14ac:dyDescent="0.35">
      <c r="H2421" s="533"/>
    </row>
    <row r="2422" spans="8:8" x14ac:dyDescent="0.35">
      <c r="H2422" s="533"/>
    </row>
    <row r="2423" spans="8:8" x14ac:dyDescent="0.35">
      <c r="H2423" s="533"/>
    </row>
    <row r="2424" spans="8:8" x14ac:dyDescent="0.35">
      <c r="H2424" s="533"/>
    </row>
    <row r="2425" spans="8:8" x14ac:dyDescent="0.35">
      <c r="H2425" s="533"/>
    </row>
    <row r="2426" spans="8:8" x14ac:dyDescent="0.35">
      <c r="H2426" s="533"/>
    </row>
    <row r="2427" spans="8:8" x14ac:dyDescent="0.35">
      <c r="H2427" s="533"/>
    </row>
    <row r="2428" spans="8:8" x14ac:dyDescent="0.35">
      <c r="H2428" s="533"/>
    </row>
    <row r="2429" spans="8:8" x14ac:dyDescent="0.35">
      <c r="H2429" s="533"/>
    </row>
    <row r="2430" spans="8:8" x14ac:dyDescent="0.35">
      <c r="H2430" s="533"/>
    </row>
    <row r="2431" spans="8:8" x14ac:dyDescent="0.35">
      <c r="H2431" s="533"/>
    </row>
    <row r="2432" spans="8:8" x14ac:dyDescent="0.35">
      <c r="H2432" s="533"/>
    </row>
    <row r="2433" spans="8:8" x14ac:dyDescent="0.35">
      <c r="H2433" s="533"/>
    </row>
    <row r="2434" spans="8:8" x14ac:dyDescent="0.35">
      <c r="H2434" s="533"/>
    </row>
    <row r="2435" spans="8:8" x14ac:dyDescent="0.35">
      <c r="H2435" s="533"/>
    </row>
    <row r="2436" spans="8:8" x14ac:dyDescent="0.35">
      <c r="H2436" s="533"/>
    </row>
    <row r="2437" spans="8:8" x14ac:dyDescent="0.35">
      <c r="H2437" s="533"/>
    </row>
    <row r="2438" spans="8:8" x14ac:dyDescent="0.35">
      <c r="H2438" s="533"/>
    </row>
    <row r="2439" spans="8:8" x14ac:dyDescent="0.35">
      <c r="H2439" s="533"/>
    </row>
    <row r="2440" spans="8:8" x14ac:dyDescent="0.35">
      <c r="H2440" s="533"/>
    </row>
    <row r="2441" spans="8:8" x14ac:dyDescent="0.35">
      <c r="H2441" s="533"/>
    </row>
    <row r="2442" spans="8:8" x14ac:dyDescent="0.35">
      <c r="H2442" s="533"/>
    </row>
    <row r="2443" spans="8:8" x14ac:dyDescent="0.35">
      <c r="H2443" s="533"/>
    </row>
    <row r="2444" spans="8:8" x14ac:dyDescent="0.35">
      <c r="H2444" s="533"/>
    </row>
    <row r="2445" spans="8:8" x14ac:dyDescent="0.35">
      <c r="H2445" s="533"/>
    </row>
    <row r="2446" spans="8:8" x14ac:dyDescent="0.35">
      <c r="H2446" s="533"/>
    </row>
    <row r="2447" spans="8:8" x14ac:dyDescent="0.35">
      <c r="H2447" s="533"/>
    </row>
    <row r="2448" spans="8:8" x14ac:dyDescent="0.35">
      <c r="H2448" s="533"/>
    </row>
    <row r="2449" spans="8:8" x14ac:dyDescent="0.35">
      <c r="H2449" s="533"/>
    </row>
    <row r="2450" spans="8:8" x14ac:dyDescent="0.35">
      <c r="H2450" s="533"/>
    </row>
    <row r="2451" spans="8:8" x14ac:dyDescent="0.35">
      <c r="H2451" s="533"/>
    </row>
    <row r="2452" spans="8:8" x14ac:dyDescent="0.35">
      <c r="H2452" s="533"/>
    </row>
    <row r="2453" spans="8:8" x14ac:dyDescent="0.35">
      <c r="H2453" s="533"/>
    </row>
    <row r="2454" spans="8:8" x14ac:dyDescent="0.35">
      <c r="H2454" s="533"/>
    </row>
    <row r="2455" spans="8:8" x14ac:dyDescent="0.35">
      <c r="H2455" s="533"/>
    </row>
    <row r="2456" spans="8:8" x14ac:dyDescent="0.35">
      <c r="H2456" s="533"/>
    </row>
    <row r="2457" spans="8:8" x14ac:dyDescent="0.35">
      <c r="H2457" s="533"/>
    </row>
    <row r="2458" spans="8:8" x14ac:dyDescent="0.35">
      <c r="H2458" s="533"/>
    </row>
    <row r="2459" spans="8:8" x14ac:dyDescent="0.35">
      <c r="H2459" s="533"/>
    </row>
    <row r="2460" spans="8:8" x14ac:dyDescent="0.35">
      <c r="H2460" s="533"/>
    </row>
    <row r="2461" spans="8:8" x14ac:dyDescent="0.35">
      <c r="H2461" s="533"/>
    </row>
    <row r="2462" spans="8:8" x14ac:dyDescent="0.35">
      <c r="H2462" s="533"/>
    </row>
    <row r="2463" spans="8:8" x14ac:dyDescent="0.35">
      <c r="H2463" s="533"/>
    </row>
    <row r="2464" spans="8:8" x14ac:dyDescent="0.35">
      <c r="H2464" s="533"/>
    </row>
    <row r="2465" spans="8:8" x14ac:dyDescent="0.35">
      <c r="H2465" s="533"/>
    </row>
    <row r="2466" spans="8:8" x14ac:dyDescent="0.35">
      <c r="H2466" s="533"/>
    </row>
    <row r="2467" spans="8:8" x14ac:dyDescent="0.35">
      <c r="H2467" s="533"/>
    </row>
    <row r="2468" spans="8:8" x14ac:dyDescent="0.35">
      <c r="H2468" s="533"/>
    </row>
    <row r="2469" spans="8:8" x14ac:dyDescent="0.35">
      <c r="H2469" s="533"/>
    </row>
    <row r="2470" spans="8:8" x14ac:dyDescent="0.35">
      <c r="H2470" s="533"/>
    </row>
    <row r="2471" spans="8:8" x14ac:dyDescent="0.35">
      <c r="H2471" s="533"/>
    </row>
    <row r="2472" spans="8:8" x14ac:dyDescent="0.35">
      <c r="H2472" s="533"/>
    </row>
    <row r="2473" spans="8:8" x14ac:dyDescent="0.35">
      <c r="H2473" s="533"/>
    </row>
    <row r="2474" spans="8:8" x14ac:dyDescent="0.35">
      <c r="H2474" s="533"/>
    </row>
    <row r="2475" spans="8:8" x14ac:dyDescent="0.35">
      <c r="H2475" s="533"/>
    </row>
    <row r="2476" spans="8:8" x14ac:dyDescent="0.35">
      <c r="H2476" s="533"/>
    </row>
    <row r="2477" spans="8:8" x14ac:dyDescent="0.35">
      <c r="H2477" s="533"/>
    </row>
    <row r="2478" spans="8:8" x14ac:dyDescent="0.35">
      <c r="H2478" s="533"/>
    </row>
    <row r="2479" spans="8:8" x14ac:dyDescent="0.35">
      <c r="H2479" s="533"/>
    </row>
    <row r="2480" spans="8:8" x14ac:dyDescent="0.35">
      <c r="H2480" s="533"/>
    </row>
    <row r="2481" spans="8:8" x14ac:dyDescent="0.35">
      <c r="H2481" s="533"/>
    </row>
    <row r="2482" spans="8:8" x14ac:dyDescent="0.35">
      <c r="H2482" s="533"/>
    </row>
    <row r="2483" spans="8:8" x14ac:dyDescent="0.35">
      <c r="H2483" s="533"/>
    </row>
    <row r="2484" spans="8:8" x14ac:dyDescent="0.35">
      <c r="H2484" s="533"/>
    </row>
    <row r="2485" spans="8:8" x14ac:dyDescent="0.35">
      <c r="H2485" s="533"/>
    </row>
    <row r="2486" spans="8:8" x14ac:dyDescent="0.35">
      <c r="H2486" s="533"/>
    </row>
    <row r="2487" spans="8:8" x14ac:dyDescent="0.35">
      <c r="H2487" s="533"/>
    </row>
    <row r="2488" spans="8:8" x14ac:dyDescent="0.35">
      <c r="H2488" s="533"/>
    </row>
    <row r="2489" spans="8:8" x14ac:dyDescent="0.35">
      <c r="H2489" s="533"/>
    </row>
    <row r="2490" spans="8:8" x14ac:dyDescent="0.35">
      <c r="H2490" s="533"/>
    </row>
    <row r="2491" spans="8:8" x14ac:dyDescent="0.35">
      <c r="H2491" s="533"/>
    </row>
    <row r="2492" spans="8:8" x14ac:dyDescent="0.35">
      <c r="H2492" s="533"/>
    </row>
    <row r="2493" spans="8:8" x14ac:dyDescent="0.35">
      <c r="H2493" s="533"/>
    </row>
    <row r="2494" spans="8:8" x14ac:dyDescent="0.35">
      <c r="H2494" s="533"/>
    </row>
    <row r="2495" spans="8:8" x14ac:dyDescent="0.35">
      <c r="H2495" s="533"/>
    </row>
    <row r="2496" spans="8:8" x14ac:dyDescent="0.35">
      <c r="H2496" s="533"/>
    </row>
    <row r="2497" spans="8:8" x14ac:dyDescent="0.35">
      <c r="H2497" s="533"/>
    </row>
    <row r="2498" spans="8:8" x14ac:dyDescent="0.35">
      <c r="H2498" s="533"/>
    </row>
    <row r="2499" spans="8:8" x14ac:dyDescent="0.35">
      <c r="H2499" s="533"/>
    </row>
    <row r="2500" spans="8:8" x14ac:dyDescent="0.35">
      <c r="H2500" s="533"/>
    </row>
    <row r="2501" spans="8:8" x14ac:dyDescent="0.35">
      <c r="H2501" s="533"/>
    </row>
    <row r="2502" spans="8:8" x14ac:dyDescent="0.35">
      <c r="H2502" s="533"/>
    </row>
    <row r="2503" spans="8:8" x14ac:dyDescent="0.35">
      <c r="H2503" s="533"/>
    </row>
    <row r="2504" spans="8:8" x14ac:dyDescent="0.35">
      <c r="H2504" s="533"/>
    </row>
    <row r="2505" spans="8:8" x14ac:dyDescent="0.35">
      <c r="H2505" s="533"/>
    </row>
    <row r="2506" spans="8:8" x14ac:dyDescent="0.35">
      <c r="H2506" s="533"/>
    </row>
    <row r="2507" spans="8:8" x14ac:dyDescent="0.35">
      <c r="H2507" s="533"/>
    </row>
    <row r="2508" spans="8:8" x14ac:dyDescent="0.35">
      <c r="H2508" s="533"/>
    </row>
    <row r="2509" spans="8:8" x14ac:dyDescent="0.35">
      <c r="H2509" s="533"/>
    </row>
    <row r="2510" spans="8:8" x14ac:dyDescent="0.35">
      <c r="H2510" s="533"/>
    </row>
    <row r="2511" spans="8:8" x14ac:dyDescent="0.35">
      <c r="H2511" s="533"/>
    </row>
    <row r="2512" spans="8:8" x14ac:dyDescent="0.35">
      <c r="H2512" s="533"/>
    </row>
    <row r="2513" spans="8:8" x14ac:dyDescent="0.35">
      <c r="H2513" s="533"/>
    </row>
    <row r="2514" spans="8:8" x14ac:dyDescent="0.35">
      <c r="H2514" s="533"/>
    </row>
    <row r="2515" spans="8:8" x14ac:dyDescent="0.35">
      <c r="H2515" s="533"/>
    </row>
    <row r="2516" spans="8:8" x14ac:dyDescent="0.35">
      <c r="H2516" s="533"/>
    </row>
    <row r="2517" spans="8:8" x14ac:dyDescent="0.35">
      <c r="H2517" s="533"/>
    </row>
    <row r="2518" spans="8:8" x14ac:dyDescent="0.35">
      <c r="H2518" s="533"/>
    </row>
    <row r="2519" spans="8:8" x14ac:dyDescent="0.35">
      <c r="H2519" s="533"/>
    </row>
    <row r="2520" spans="8:8" x14ac:dyDescent="0.35">
      <c r="H2520" s="533"/>
    </row>
    <row r="2521" spans="8:8" x14ac:dyDescent="0.35">
      <c r="H2521" s="533"/>
    </row>
    <row r="2522" spans="8:8" x14ac:dyDescent="0.35">
      <c r="H2522" s="533"/>
    </row>
    <row r="2523" spans="8:8" x14ac:dyDescent="0.35">
      <c r="H2523" s="533"/>
    </row>
    <row r="2524" spans="8:8" x14ac:dyDescent="0.35">
      <c r="H2524" s="533"/>
    </row>
    <row r="2525" spans="8:8" x14ac:dyDescent="0.35">
      <c r="H2525" s="533"/>
    </row>
    <row r="2526" spans="8:8" x14ac:dyDescent="0.35">
      <c r="H2526" s="533"/>
    </row>
    <row r="2527" spans="8:8" x14ac:dyDescent="0.35">
      <c r="H2527" s="533"/>
    </row>
    <row r="2528" spans="8:8" x14ac:dyDescent="0.35">
      <c r="H2528" s="533"/>
    </row>
    <row r="2529" spans="8:8" x14ac:dyDescent="0.35">
      <c r="H2529" s="533"/>
    </row>
    <row r="2530" spans="8:8" x14ac:dyDescent="0.35">
      <c r="H2530" s="533"/>
    </row>
    <row r="2531" spans="8:8" x14ac:dyDescent="0.35">
      <c r="H2531" s="533"/>
    </row>
    <row r="2532" spans="8:8" x14ac:dyDescent="0.35">
      <c r="H2532" s="533"/>
    </row>
    <row r="2533" spans="8:8" x14ac:dyDescent="0.35">
      <c r="H2533" s="533"/>
    </row>
    <row r="2534" spans="8:8" x14ac:dyDescent="0.35">
      <c r="H2534" s="533"/>
    </row>
    <row r="2535" spans="8:8" x14ac:dyDescent="0.35">
      <c r="H2535" s="533"/>
    </row>
    <row r="2536" spans="8:8" x14ac:dyDescent="0.35">
      <c r="H2536" s="533"/>
    </row>
    <row r="2537" spans="8:8" x14ac:dyDescent="0.35">
      <c r="H2537" s="533"/>
    </row>
    <row r="2538" spans="8:8" x14ac:dyDescent="0.35">
      <c r="H2538" s="533"/>
    </row>
    <row r="2539" spans="8:8" x14ac:dyDescent="0.35">
      <c r="H2539" s="533"/>
    </row>
    <row r="2540" spans="8:8" x14ac:dyDescent="0.35">
      <c r="H2540" s="533"/>
    </row>
    <row r="2541" spans="8:8" x14ac:dyDescent="0.35">
      <c r="H2541" s="533"/>
    </row>
    <row r="2542" spans="8:8" x14ac:dyDescent="0.35">
      <c r="H2542" s="533"/>
    </row>
    <row r="2543" spans="8:8" x14ac:dyDescent="0.35">
      <c r="H2543" s="533"/>
    </row>
    <row r="2544" spans="8:8" x14ac:dyDescent="0.35">
      <c r="H2544" s="533"/>
    </row>
    <row r="2545" spans="8:8" x14ac:dyDescent="0.35">
      <c r="H2545" s="533"/>
    </row>
    <row r="2546" spans="8:8" x14ac:dyDescent="0.35">
      <c r="H2546" s="533"/>
    </row>
    <row r="2547" spans="8:8" x14ac:dyDescent="0.35">
      <c r="H2547" s="533"/>
    </row>
    <row r="2548" spans="8:8" x14ac:dyDescent="0.35">
      <c r="H2548" s="533"/>
    </row>
    <row r="2549" spans="8:8" x14ac:dyDescent="0.35">
      <c r="H2549" s="533"/>
    </row>
    <row r="2550" spans="8:8" x14ac:dyDescent="0.35">
      <c r="H2550" s="533"/>
    </row>
    <row r="2551" spans="8:8" x14ac:dyDescent="0.35">
      <c r="H2551" s="533"/>
    </row>
    <row r="2552" spans="8:8" x14ac:dyDescent="0.35">
      <c r="H2552" s="533"/>
    </row>
    <row r="2553" spans="8:8" x14ac:dyDescent="0.35">
      <c r="H2553" s="533"/>
    </row>
    <row r="2554" spans="8:8" x14ac:dyDescent="0.35">
      <c r="H2554" s="533"/>
    </row>
    <row r="2555" spans="8:8" x14ac:dyDescent="0.35">
      <c r="H2555" s="533"/>
    </row>
    <row r="2556" spans="8:8" x14ac:dyDescent="0.35">
      <c r="H2556" s="533"/>
    </row>
    <row r="2557" spans="8:8" x14ac:dyDescent="0.35">
      <c r="H2557" s="533"/>
    </row>
    <row r="2558" spans="8:8" x14ac:dyDescent="0.35">
      <c r="H2558" s="533"/>
    </row>
    <row r="2559" spans="8:8" x14ac:dyDescent="0.35">
      <c r="H2559" s="533"/>
    </row>
    <row r="2560" spans="8:8" x14ac:dyDescent="0.35">
      <c r="H2560" s="533"/>
    </row>
    <row r="2561" spans="8:8" x14ac:dyDescent="0.35">
      <c r="H2561" s="533"/>
    </row>
    <row r="2562" spans="8:8" x14ac:dyDescent="0.35">
      <c r="H2562" s="533"/>
    </row>
    <row r="2563" spans="8:8" x14ac:dyDescent="0.35">
      <c r="H2563" s="533"/>
    </row>
    <row r="2564" spans="8:8" x14ac:dyDescent="0.35">
      <c r="H2564" s="533"/>
    </row>
    <row r="2565" spans="8:8" x14ac:dyDescent="0.35">
      <c r="H2565" s="533"/>
    </row>
    <row r="2566" spans="8:8" x14ac:dyDescent="0.35">
      <c r="H2566" s="533"/>
    </row>
    <row r="2567" spans="8:8" x14ac:dyDescent="0.35">
      <c r="H2567" s="533"/>
    </row>
    <row r="2568" spans="8:8" x14ac:dyDescent="0.35">
      <c r="H2568" s="533"/>
    </row>
    <row r="2569" spans="8:8" x14ac:dyDescent="0.35">
      <c r="H2569" s="533"/>
    </row>
    <row r="2570" spans="8:8" x14ac:dyDescent="0.35">
      <c r="H2570" s="533"/>
    </row>
    <row r="2571" spans="8:8" x14ac:dyDescent="0.35">
      <c r="H2571" s="533"/>
    </row>
    <row r="2572" spans="8:8" x14ac:dyDescent="0.35">
      <c r="H2572" s="533"/>
    </row>
    <row r="2573" spans="8:8" x14ac:dyDescent="0.35">
      <c r="H2573" s="533"/>
    </row>
    <row r="2574" spans="8:8" x14ac:dyDescent="0.35">
      <c r="H2574" s="533"/>
    </row>
    <row r="2575" spans="8:8" x14ac:dyDescent="0.35">
      <c r="H2575" s="533"/>
    </row>
    <row r="2576" spans="8:8" x14ac:dyDescent="0.35">
      <c r="H2576" s="533"/>
    </row>
    <row r="2577" spans="8:8" x14ac:dyDescent="0.35">
      <c r="H2577" s="533"/>
    </row>
    <row r="2578" spans="8:8" x14ac:dyDescent="0.35">
      <c r="H2578" s="533"/>
    </row>
    <row r="2579" spans="8:8" x14ac:dyDescent="0.35">
      <c r="H2579" s="533"/>
    </row>
    <row r="2580" spans="8:8" x14ac:dyDescent="0.35">
      <c r="H2580" s="533"/>
    </row>
    <row r="2581" spans="8:8" x14ac:dyDescent="0.35">
      <c r="H2581" s="533"/>
    </row>
    <row r="2582" spans="8:8" x14ac:dyDescent="0.35">
      <c r="H2582" s="533"/>
    </row>
    <row r="2583" spans="8:8" x14ac:dyDescent="0.35">
      <c r="H2583" s="533"/>
    </row>
    <row r="2584" spans="8:8" x14ac:dyDescent="0.35">
      <c r="H2584" s="533"/>
    </row>
    <row r="2585" spans="8:8" x14ac:dyDescent="0.35">
      <c r="H2585" s="533"/>
    </row>
    <row r="2586" spans="8:8" x14ac:dyDescent="0.35">
      <c r="H2586" s="533"/>
    </row>
    <row r="2587" spans="8:8" x14ac:dyDescent="0.35">
      <c r="H2587" s="533"/>
    </row>
    <row r="2588" spans="8:8" x14ac:dyDescent="0.35">
      <c r="H2588" s="533"/>
    </row>
    <row r="2589" spans="8:8" x14ac:dyDescent="0.35">
      <c r="H2589" s="533"/>
    </row>
    <row r="2590" spans="8:8" x14ac:dyDescent="0.35">
      <c r="H2590" s="533"/>
    </row>
    <row r="2591" spans="8:8" x14ac:dyDescent="0.35">
      <c r="H2591" s="533"/>
    </row>
    <row r="2592" spans="8:8" x14ac:dyDescent="0.35">
      <c r="H2592" s="533"/>
    </row>
    <row r="2593" spans="8:8" x14ac:dyDescent="0.35">
      <c r="H2593" s="533"/>
    </row>
    <row r="2594" spans="8:8" x14ac:dyDescent="0.35">
      <c r="H2594" s="533"/>
    </row>
    <row r="2595" spans="8:8" x14ac:dyDescent="0.35">
      <c r="H2595" s="533"/>
    </row>
    <row r="2596" spans="8:8" x14ac:dyDescent="0.35">
      <c r="H2596" s="533"/>
    </row>
    <row r="2597" spans="8:8" x14ac:dyDescent="0.35">
      <c r="H2597" s="533"/>
    </row>
    <row r="2598" spans="8:8" x14ac:dyDescent="0.35">
      <c r="H2598" s="533"/>
    </row>
    <row r="2599" spans="8:8" x14ac:dyDescent="0.35">
      <c r="H2599" s="533"/>
    </row>
    <row r="2600" spans="8:8" x14ac:dyDescent="0.35">
      <c r="H2600" s="533"/>
    </row>
    <row r="2601" spans="8:8" x14ac:dyDescent="0.35">
      <c r="H2601" s="533"/>
    </row>
    <row r="2602" spans="8:8" x14ac:dyDescent="0.35">
      <c r="H2602" s="533"/>
    </row>
    <row r="2603" spans="8:8" x14ac:dyDescent="0.35">
      <c r="H2603" s="533"/>
    </row>
    <row r="2604" spans="8:8" x14ac:dyDescent="0.35">
      <c r="H2604" s="533"/>
    </row>
    <row r="2605" spans="8:8" x14ac:dyDescent="0.35">
      <c r="H2605" s="533"/>
    </row>
    <row r="2606" spans="8:8" x14ac:dyDescent="0.35">
      <c r="H2606" s="533"/>
    </row>
    <row r="2607" spans="8:8" x14ac:dyDescent="0.35">
      <c r="H2607" s="533"/>
    </row>
    <row r="2608" spans="8:8" x14ac:dyDescent="0.35">
      <c r="H2608" s="533"/>
    </row>
    <row r="2609" spans="8:8" x14ac:dyDescent="0.35">
      <c r="H2609" s="533"/>
    </row>
    <row r="2610" spans="8:8" x14ac:dyDescent="0.35">
      <c r="H2610" s="533"/>
    </row>
    <row r="2611" spans="8:8" x14ac:dyDescent="0.35">
      <c r="H2611" s="533"/>
    </row>
    <row r="2612" spans="8:8" x14ac:dyDescent="0.35">
      <c r="H2612" s="533"/>
    </row>
    <row r="2613" spans="8:8" x14ac:dyDescent="0.35">
      <c r="H2613" s="533"/>
    </row>
    <row r="2614" spans="8:8" x14ac:dyDescent="0.35">
      <c r="H2614" s="533"/>
    </row>
    <row r="2615" spans="8:8" x14ac:dyDescent="0.35">
      <c r="H2615" s="533"/>
    </row>
    <row r="2616" spans="8:8" x14ac:dyDescent="0.35">
      <c r="H2616" s="533"/>
    </row>
    <row r="2617" spans="8:8" x14ac:dyDescent="0.35">
      <c r="H2617" s="533"/>
    </row>
    <row r="2618" spans="8:8" x14ac:dyDescent="0.35">
      <c r="H2618" s="533"/>
    </row>
    <row r="2619" spans="8:8" x14ac:dyDescent="0.35">
      <c r="H2619" s="533"/>
    </row>
    <row r="2620" spans="8:8" x14ac:dyDescent="0.35">
      <c r="H2620" s="533"/>
    </row>
    <row r="2621" spans="8:8" x14ac:dyDescent="0.35">
      <c r="H2621" s="533"/>
    </row>
    <row r="2622" spans="8:8" x14ac:dyDescent="0.35">
      <c r="H2622" s="533"/>
    </row>
    <row r="2623" spans="8:8" x14ac:dyDescent="0.35">
      <c r="H2623" s="533"/>
    </row>
    <row r="2624" spans="8:8" x14ac:dyDescent="0.35">
      <c r="H2624" s="533"/>
    </row>
    <row r="2625" spans="8:8" x14ac:dyDescent="0.35">
      <c r="H2625" s="533"/>
    </row>
    <row r="2626" spans="8:8" x14ac:dyDescent="0.35">
      <c r="H2626" s="533"/>
    </row>
    <row r="2627" spans="8:8" x14ac:dyDescent="0.35">
      <c r="H2627" s="533"/>
    </row>
    <row r="2628" spans="8:8" x14ac:dyDescent="0.35">
      <c r="H2628" s="533"/>
    </row>
    <row r="2629" spans="8:8" x14ac:dyDescent="0.35">
      <c r="H2629" s="533"/>
    </row>
    <row r="2630" spans="8:8" x14ac:dyDescent="0.35">
      <c r="H2630" s="533"/>
    </row>
    <row r="2631" spans="8:8" x14ac:dyDescent="0.35">
      <c r="H2631" s="533"/>
    </row>
    <row r="2632" spans="8:8" x14ac:dyDescent="0.35">
      <c r="H2632" s="533"/>
    </row>
    <row r="2633" spans="8:8" x14ac:dyDescent="0.35">
      <c r="H2633" s="533"/>
    </row>
    <row r="2634" spans="8:8" x14ac:dyDescent="0.35">
      <c r="H2634" s="533"/>
    </row>
    <row r="2635" spans="8:8" x14ac:dyDescent="0.35">
      <c r="H2635" s="533"/>
    </row>
    <row r="2636" spans="8:8" x14ac:dyDescent="0.35">
      <c r="H2636" s="533"/>
    </row>
    <row r="2637" spans="8:8" x14ac:dyDescent="0.35">
      <c r="H2637" s="533"/>
    </row>
    <row r="2638" spans="8:8" x14ac:dyDescent="0.35">
      <c r="H2638" s="533"/>
    </row>
    <row r="2639" spans="8:8" x14ac:dyDescent="0.35">
      <c r="H2639" s="533"/>
    </row>
    <row r="2640" spans="8:8" x14ac:dyDescent="0.35">
      <c r="H2640" s="533"/>
    </row>
    <row r="2641" spans="8:8" x14ac:dyDescent="0.35">
      <c r="H2641" s="533"/>
    </row>
    <row r="2642" spans="8:8" x14ac:dyDescent="0.35">
      <c r="H2642" s="533"/>
    </row>
    <row r="2643" spans="8:8" x14ac:dyDescent="0.35">
      <c r="H2643" s="533"/>
    </row>
    <row r="2644" spans="8:8" x14ac:dyDescent="0.35">
      <c r="H2644" s="533"/>
    </row>
    <row r="2645" spans="8:8" x14ac:dyDescent="0.35">
      <c r="H2645" s="533"/>
    </row>
    <row r="2646" spans="8:8" x14ac:dyDescent="0.35">
      <c r="H2646" s="533"/>
    </row>
    <row r="2647" spans="8:8" x14ac:dyDescent="0.35">
      <c r="H2647" s="533"/>
    </row>
    <row r="2648" spans="8:8" x14ac:dyDescent="0.35">
      <c r="H2648" s="533"/>
    </row>
    <row r="2649" spans="8:8" x14ac:dyDescent="0.35">
      <c r="H2649" s="533"/>
    </row>
    <row r="2650" spans="8:8" x14ac:dyDescent="0.35">
      <c r="H2650" s="533"/>
    </row>
    <row r="2651" spans="8:8" x14ac:dyDescent="0.35">
      <c r="H2651" s="533"/>
    </row>
    <row r="2652" spans="8:8" x14ac:dyDescent="0.35">
      <c r="H2652" s="533"/>
    </row>
    <row r="2653" spans="8:8" x14ac:dyDescent="0.35">
      <c r="H2653" s="533"/>
    </row>
    <row r="2654" spans="8:8" x14ac:dyDescent="0.35">
      <c r="H2654" s="533"/>
    </row>
    <row r="2655" spans="8:8" x14ac:dyDescent="0.35">
      <c r="H2655" s="533"/>
    </row>
    <row r="2656" spans="8:8" x14ac:dyDescent="0.35">
      <c r="H2656" s="533"/>
    </row>
    <row r="2657" spans="8:8" x14ac:dyDescent="0.35">
      <c r="H2657" s="533"/>
    </row>
    <row r="2658" spans="8:8" x14ac:dyDescent="0.35">
      <c r="H2658" s="533"/>
    </row>
    <row r="2659" spans="8:8" x14ac:dyDescent="0.35">
      <c r="H2659" s="533"/>
    </row>
    <row r="2660" spans="8:8" x14ac:dyDescent="0.35">
      <c r="H2660" s="533"/>
    </row>
    <row r="2661" spans="8:8" x14ac:dyDescent="0.35">
      <c r="H2661" s="533"/>
    </row>
    <row r="2662" spans="8:8" x14ac:dyDescent="0.35">
      <c r="H2662" s="533"/>
    </row>
    <row r="2663" spans="8:8" x14ac:dyDescent="0.35">
      <c r="H2663" s="533"/>
    </row>
    <row r="2664" spans="8:8" x14ac:dyDescent="0.35">
      <c r="H2664" s="533"/>
    </row>
    <row r="2665" spans="8:8" x14ac:dyDescent="0.35">
      <c r="H2665" s="533"/>
    </row>
    <row r="2666" spans="8:8" x14ac:dyDescent="0.35">
      <c r="H2666" s="533"/>
    </row>
    <row r="2667" spans="8:8" x14ac:dyDescent="0.35">
      <c r="H2667" s="533"/>
    </row>
    <row r="2668" spans="8:8" x14ac:dyDescent="0.35">
      <c r="H2668" s="533"/>
    </row>
    <row r="2669" spans="8:8" x14ac:dyDescent="0.35">
      <c r="H2669" s="533"/>
    </row>
    <row r="2670" spans="8:8" x14ac:dyDescent="0.35">
      <c r="H2670" s="533"/>
    </row>
    <row r="2671" spans="8:8" x14ac:dyDescent="0.35">
      <c r="H2671" s="533"/>
    </row>
    <row r="2672" spans="8:8" x14ac:dyDescent="0.35">
      <c r="H2672" s="533"/>
    </row>
    <row r="2673" spans="8:8" x14ac:dyDescent="0.35">
      <c r="H2673" s="533"/>
    </row>
    <row r="2674" spans="8:8" x14ac:dyDescent="0.35">
      <c r="H2674" s="533"/>
    </row>
    <row r="2675" spans="8:8" x14ac:dyDescent="0.35">
      <c r="H2675" s="533"/>
    </row>
    <row r="2676" spans="8:8" x14ac:dyDescent="0.35">
      <c r="H2676" s="533"/>
    </row>
    <row r="2677" spans="8:8" x14ac:dyDescent="0.35">
      <c r="H2677" s="533"/>
    </row>
    <row r="2678" spans="8:8" x14ac:dyDescent="0.35">
      <c r="H2678" s="533"/>
    </row>
    <row r="2679" spans="8:8" x14ac:dyDescent="0.35">
      <c r="H2679" s="533"/>
    </row>
    <row r="2680" spans="8:8" x14ac:dyDescent="0.35">
      <c r="H2680" s="533"/>
    </row>
    <row r="2681" spans="8:8" x14ac:dyDescent="0.35">
      <c r="H2681" s="533"/>
    </row>
    <row r="2682" spans="8:8" x14ac:dyDescent="0.35">
      <c r="H2682" s="533"/>
    </row>
    <row r="2683" spans="8:8" x14ac:dyDescent="0.35">
      <c r="H2683" s="533"/>
    </row>
    <row r="2684" spans="8:8" x14ac:dyDescent="0.35">
      <c r="H2684" s="533"/>
    </row>
    <row r="2685" spans="8:8" x14ac:dyDescent="0.35">
      <c r="H2685" s="533"/>
    </row>
    <row r="2686" spans="8:8" x14ac:dyDescent="0.35">
      <c r="H2686" s="533"/>
    </row>
    <row r="2687" spans="8:8" x14ac:dyDescent="0.35">
      <c r="H2687" s="533"/>
    </row>
    <row r="2688" spans="8:8" x14ac:dyDescent="0.35">
      <c r="H2688" s="533"/>
    </row>
    <row r="2689" spans="8:8" x14ac:dyDescent="0.35">
      <c r="H2689" s="533"/>
    </row>
    <row r="2690" spans="8:8" x14ac:dyDescent="0.35">
      <c r="H2690" s="533"/>
    </row>
    <row r="2691" spans="8:8" x14ac:dyDescent="0.35">
      <c r="H2691" s="533"/>
    </row>
    <row r="2692" spans="8:8" x14ac:dyDescent="0.35">
      <c r="H2692" s="533"/>
    </row>
    <row r="2693" spans="8:8" x14ac:dyDescent="0.35">
      <c r="H2693" s="533"/>
    </row>
    <row r="2694" spans="8:8" x14ac:dyDescent="0.35">
      <c r="H2694" s="533"/>
    </row>
    <row r="2695" spans="8:8" x14ac:dyDescent="0.35">
      <c r="H2695" s="533"/>
    </row>
    <row r="2696" spans="8:8" x14ac:dyDescent="0.35">
      <c r="H2696" s="533"/>
    </row>
    <row r="2697" spans="8:8" x14ac:dyDescent="0.35">
      <c r="H2697" s="533"/>
    </row>
    <row r="2698" spans="8:8" x14ac:dyDescent="0.35">
      <c r="H2698" s="533"/>
    </row>
    <row r="2699" spans="8:8" x14ac:dyDescent="0.35">
      <c r="H2699" s="533"/>
    </row>
    <row r="2700" spans="8:8" x14ac:dyDescent="0.35">
      <c r="H2700" s="533"/>
    </row>
    <row r="2701" spans="8:8" x14ac:dyDescent="0.35">
      <c r="H2701" s="533"/>
    </row>
    <row r="2702" spans="8:8" x14ac:dyDescent="0.35">
      <c r="H2702" s="533"/>
    </row>
    <row r="2703" spans="8:8" x14ac:dyDescent="0.35">
      <c r="H2703" s="533"/>
    </row>
    <row r="2704" spans="8:8" x14ac:dyDescent="0.35">
      <c r="H2704" s="533"/>
    </row>
    <row r="2705" spans="8:8" x14ac:dyDescent="0.35">
      <c r="H2705" s="533"/>
    </row>
    <row r="2706" spans="8:8" x14ac:dyDescent="0.35">
      <c r="H2706" s="533"/>
    </row>
    <row r="2707" spans="8:8" x14ac:dyDescent="0.35">
      <c r="H2707" s="533"/>
    </row>
    <row r="2708" spans="8:8" x14ac:dyDescent="0.35">
      <c r="H2708" s="533"/>
    </row>
    <row r="2709" spans="8:8" x14ac:dyDescent="0.35">
      <c r="H2709" s="533"/>
    </row>
    <row r="2710" spans="8:8" x14ac:dyDescent="0.35">
      <c r="H2710" s="533"/>
    </row>
    <row r="2711" spans="8:8" x14ac:dyDescent="0.35">
      <c r="H2711" s="533"/>
    </row>
    <row r="2712" spans="8:8" x14ac:dyDescent="0.35">
      <c r="H2712" s="533"/>
    </row>
    <row r="2713" spans="8:8" x14ac:dyDescent="0.35">
      <c r="H2713" s="533"/>
    </row>
    <row r="2714" spans="8:8" x14ac:dyDescent="0.35">
      <c r="H2714" s="533"/>
    </row>
    <row r="2715" spans="8:8" x14ac:dyDescent="0.35">
      <c r="H2715" s="533"/>
    </row>
    <row r="2716" spans="8:8" x14ac:dyDescent="0.35">
      <c r="H2716" s="533"/>
    </row>
    <row r="2717" spans="8:8" x14ac:dyDescent="0.35">
      <c r="H2717" s="533"/>
    </row>
    <row r="2718" spans="8:8" x14ac:dyDescent="0.35">
      <c r="H2718" s="533"/>
    </row>
    <row r="2719" spans="8:8" x14ac:dyDescent="0.35">
      <c r="H2719" s="533"/>
    </row>
    <row r="2720" spans="8:8" x14ac:dyDescent="0.35">
      <c r="H2720" s="533"/>
    </row>
    <row r="2721" spans="8:8" x14ac:dyDescent="0.35">
      <c r="H2721" s="533"/>
    </row>
    <row r="2722" spans="8:8" x14ac:dyDescent="0.35">
      <c r="H2722" s="533"/>
    </row>
    <row r="2723" spans="8:8" x14ac:dyDescent="0.35">
      <c r="H2723" s="533"/>
    </row>
    <row r="2724" spans="8:8" x14ac:dyDescent="0.35">
      <c r="H2724" s="533"/>
    </row>
    <row r="2725" spans="8:8" x14ac:dyDescent="0.35">
      <c r="H2725" s="533"/>
    </row>
    <row r="2726" spans="8:8" x14ac:dyDescent="0.35">
      <c r="H2726" s="533"/>
    </row>
    <row r="2727" spans="8:8" x14ac:dyDescent="0.35">
      <c r="H2727" s="533"/>
    </row>
    <row r="2728" spans="8:8" x14ac:dyDescent="0.35">
      <c r="H2728" s="533"/>
    </row>
    <row r="2729" spans="8:8" x14ac:dyDescent="0.35">
      <c r="H2729" s="533"/>
    </row>
    <row r="2730" spans="8:8" x14ac:dyDescent="0.35">
      <c r="H2730" s="533"/>
    </row>
    <row r="2731" spans="8:8" x14ac:dyDescent="0.35">
      <c r="H2731" s="533"/>
    </row>
    <row r="2732" spans="8:8" x14ac:dyDescent="0.35">
      <c r="H2732" s="533"/>
    </row>
    <row r="2733" spans="8:8" x14ac:dyDescent="0.35">
      <c r="H2733" s="533"/>
    </row>
    <row r="2734" spans="8:8" x14ac:dyDescent="0.35">
      <c r="H2734" s="533"/>
    </row>
    <row r="2735" spans="8:8" x14ac:dyDescent="0.35">
      <c r="H2735" s="533"/>
    </row>
    <row r="2736" spans="8:8" x14ac:dyDescent="0.35">
      <c r="H2736" s="533"/>
    </row>
    <row r="2737" spans="8:8" x14ac:dyDescent="0.35">
      <c r="H2737" s="533"/>
    </row>
    <row r="2738" spans="8:8" x14ac:dyDescent="0.35">
      <c r="H2738" s="533"/>
    </row>
    <row r="2739" spans="8:8" x14ac:dyDescent="0.35">
      <c r="H2739" s="533"/>
    </row>
    <row r="2740" spans="8:8" x14ac:dyDescent="0.35">
      <c r="H2740" s="533"/>
    </row>
    <row r="2741" spans="8:8" x14ac:dyDescent="0.35">
      <c r="H2741" s="533"/>
    </row>
    <row r="2742" spans="8:8" x14ac:dyDescent="0.35">
      <c r="H2742" s="533"/>
    </row>
    <row r="2743" spans="8:8" x14ac:dyDescent="0.35">
      <c r="H2743" s="533"/>
    </row>
    <row r="2744" spans="8:8" x14ac:dyDescent="0.35">
      <c r="H2744" s="533"/>
    </row>
    <row r="2745" spans="8:8" x14ac:dyDescent="0.35">
      <c r="H2745" s="533"/>
    </row>
    <row r="2746" spans="8:8" x14ac:dyDescent="0.35">
      <c r="H2746" s="533"/>
    </row>
    <row r="2747" spans="8:8" x14ac:dyDescent="0.35">
      <c r="H2747" s="533"/>
    </row>
    <row r="2748" spans="8:8" x14ac:dyDescent="0.35">
      <c r="H2748" s="533"/>
    </row>
    <row r="2749" spans="8:8" x14ac:dyDescent="0.35">
      <c r="H2749" s="533"/>
    </row>
    <row r="2750" spans="8:8" x14ac:dyDescent="0.35">
      <c r="H2750" s="533"/>
    </row>
    <row r="2751" spans="8:8" x14ac:dyDescent="0.35">
      <c r="H2751" s="533"/>
    </row>
    <row r="2752" spans="8:8" x14ac:dyDescent="0.35">
      <c r="H2752" s="533"/>
    </row>
    <row r="2753" spans="8:8" x14ac:dyDescent="0.35">
      <c r="H2753" s="533"/>
    </row>
    <row r="2754" spans="8:8" x14ac:dyDescent="0.35">
      <c r="H2754" s="533"/>
    </row>
    <row r="2755" spans="8:8" x14ac:dyDescent="0.35">
      <c r="H2755" s="533"/>
    </row>
    <row r="2756" spans="8:8" x14ac:dyDescent="0.35">
      <c r="H2756" s="533"/>
    </row>
    <row r="2757" spans="8:8" x14ac:dyDescent="0.35">
      <c r="H2757" s="533"/>
    </row>
    <row r="2758" spans="8:8" x14ac:dyDescent="0.35">
      <c r="H2758" s="533"/>
    </row>
    <row r="2759" spans="8:8" x14ac:dyDescent="0.35">
      <c r="H2759" s="533"/>
    </row>
    <row r="2760" spans="8:8" x14ac:dyDescent="0.35">
      <c r="H2760" s="533"/>
    </row>
    <row r="2761" spans="8:8" x14ac:dyDescent="0.35">
      <c r="H2761" s="533"/>
    </row>
    <row r="2762" spans="8:8" x14ac:dyDescent="0.35">
      <c r="H2762" s="533"/>
    </row>
    <row r="2763" spans="8:8" x14ac:dyDescent="0.35">
      <c r="H2763" s="533"/>
    </row>
    <row r="2764" spans="8:8" x14ac:dyDescent="0.35">
      <c r="H2764" s="533"/>
    </row>
    <row r="2765" spans="8:8" x14ac:dyDescent="0.35">
      <c r="H2765" s="533"/>
    </row>
    <row r="2766" spans="8:8" x14ac:dyDescent="0.35">
      <c r="H2766" s="533"/>
    </row>
    <row r="2767" spans="8:8" x14ac:dyDescent="0.35">
      <c r="H2767" s="533"/>
    </row>
    <row r="2768" spans="8:8" x14ac:dyDescent="0.35">
      <c r="H2768" s="533"/>
    </row>
    <row r="2769" spans="8:8" x14ac:dyDescent="0.35">
      <c r="H2769" s="533"/>
    </row>
    <row r="2770" spans="8:8" x14ac:dyDescent="0.35">
      <c r="H2770" s="533"/>
    </row>
    <row r="2771" spans="8:8" x14ac:dyDescent="0.35">
      <c r="H2771" s="533"/>
    </row>
    <row r="2772" spans="8:8" x14ac:dyDescent="0.35">
      <c r="H2772" s="533"/>
    </row>
    <row r="2773" spans="8:8" x14ac:dyDescent="0.35">
      <c r="H2773" s="533"/>
    </row>
    <row r="2774" spans="8:8" x14ac:dyDescent="0.35">
      <c r="H2774" s="533"/>
    </row>
    <row r="2775" spans="8:8" x14ac:dyDescent="0.35">
      <c r="H2775" s="533"/>
    </row>
    <row r="2776" spans="8:8" x14ac:dyDescent="0.35">
      <c r="H2776" s="533"/>
    </row>
    <row r="2777" spans="8:8" x14ac:dyDescent="0.35">
      <c r="H2777" s="533"/>
    </row>
    <row r="2778" spans="8:8" x14ac:dyDescent="0.35">
      <c r="H2778" s="533"/>
    </row>
    <row r="2779" spans="8:8" x14ac:dyDescent="0.35">
      <c r="H2779" s="533"/>
    </row>
    <row r="2780" spans="8:8" x14ac:dyDescent="0.35">
      <c r="H2780" s="533"/>
    </row>
    <row r="2781" spans="8:8" x14ac:dyDescent="0.35">
      <c r="H2781" s="533"/>
    </row>
    <row r="2782" spans="8:8" x14ac:dyDescent="0.35">
      <c r="H2782" s="533"/>
    </row>
    <row r="2783" spans="8:8" x14ac:dyDescent="0.35">
      <c r="H2783" s="533"/>
    </row>
    <row r="2784" spans="8:8" x14ac:dyDescent="0.35">
      <c r="H2784" s="533"/>
    </row>
    <row r="2785" spans="8:8" x14ac:dyDescent="0.35">
      <c r="H2785" s="533"/>
    </row>
    <row r="2786" spans="8:8" x14ac:dyDescent="0.35">
      <c r="H2786" s="533"/>
    </row>
    <row r="2787" spans="8:8" x14ac:dyDescent="0.35">
      <c r="H2787" s="533"/>
    </row>
    <row r="2788" spans="8:8" x14ac:dyDescent="0.35">
      <c r="H2788" s="533"/>
    </row>
    <row r="2789" spans="8:8" x14ac:dyDescent="0.35">
      <c r="H2789" s="533"/>
    </row>
    <row r="2790" spans="8:8" x14ac:dyDescent="0.35">
      <c r="H2790" s="533"/>
    </row>
    <row r="2791" spans="8:8" x14ac:dyDescent="0.35">
      <c r="H2791" s="533"/>
    </row>
    <row r="2792" spans="8:8" x14ac:dyDescent="0.35">
      <c r="H2792" s="533"/>
    </row>
    <row r="2793" spans="8:8" x14ac:dyDescent="0.35">
      <c r="H2793" s="533"/>
    </row>
    <row r="2794" spans="8:8" x14ac:dyDescent="0.35">
      <c r="H2794" s="533"/>
    </row>
    <row r="2795" spans="8:8" x14ac:dyDescent="0.35">
      <c r="H2795" s="533"/>
    </row>
    <row r="2796" spans="8:8" x14ac:dyDescent="0.35">
      <c r="H2796" s="533"/>
    </row>
    <row r="2797" spans="8:8" x14ac:dyDescent="0.35">
      <c r="H2797" s="533"/>
    </row>
    <row r="2798" spans="8:8" x14ac:dyDescent="0.35">
      <c r="H2798" s="533"/>
    </row>
    <row r="2799" spans="8:8" x14ac:dyDescent="0.35">
      <c r="H2799" s="533"/>
    </row>
    <row r="2800" spans="8:8" x14ac:dyDescent="0.35">
      <c r="H2800" s="533"/>
    </row>
    <row r="2801" spans="8:8" x14ac:dyDescent="0.35">
      <c r="H2801" s="533"/>
    </row>
    <row r="2802" spans="8:8" x14ac:dyDescent="0.35">
      <c r="H2802" s="533"/>
    </row>
    <row r="2803" spans="8:8" x14ac:dyDescent="0.35">
      <c r="H2803" s="533"/>
    </row>
    <row r="2804" spans="8:8" x14ac:dyDescent="0.35">
      <c r="H2804" s="533"/>
    </row>
    <row r="2805" spans="8:8" x14ac:dyDescent="0.35">
      <c r="H2805" s="533"/>
    </row>
    <row r="2806" spans="8:8" x14ac:dyDescent="0.35">
      <c r="H2806" s="533"/>
    </row>
    <row r="2807" spans="8:8" x14ac:dyDescent="0.35">
      <c r="H2807" s="533"/>
    </row>
    <row r="2808" spans="8:8" x14ac:dyDescent="0.35">
      <c r="H2808" s="533"/>
    </row>
    <row r="2809" spans="8:8" x14ac:dyDescent="0.35">
      <c r="H2809" s="533"/>
    </row>
    <row r="2810" spans="8:8" x14ac:dyDescent="0.35">
      <c r="H2810" s="533"/>
    </row>
    <row r="2811" spans="8:8" x14ac:dyDescent="0.35">
      <c r="H2811" s="533"/>
    </row>
    <row r="2812" spans="8:8" x14ac:dyDescent="0.35">
      <c r="H2812" s="533"/>
    </row>
    <row r="2813" spans="8:8" x14ac:dyDescent="0.35">
      <c r="H2813" s="533"/>
    </row>
    <row r="2814" spans="8:8" x14ac:dyDescent="0.35">
      <c r="H2814" s="533"/>
    </row>
    <row r="2815" spans="8:8" x14ac:dyDescent="0.35">
      <c r="H2815" s="533"/>
    </row>
    <row r="2816" spans="8:8" x14ac:dyDescent="0.35">
      <c r="H2816" s="533"/>
    </row>
    <row r="2817" spans="8:8" x14ac:dyDescent="0.35">
      <c r="H2817" s="533"/>
    </row>
    <row r="2818" spans="8:8" x14ac:dyDescent="0.35">
      <c r="H2818" s="533"/>
    </row>
    <row r="2819" spans="8:8" x14ac:dyDescent="0.35">
      <c r="H2819" s="533"/>
    </row>
    <row r="2820" spans="8:8" x14ac:dyDescent="0.35">
      <c r="H2820" s="533"/>
    </row>
    <row r="2821" spans="8:8" x14ac:dyDescent="0.35">
      <c r="H2821" s="533"/>
    </row>
    <row r="2822" spans="8:8" x14ac:dyDescent="0.35">
      <c r="H2822" s="533"/>
    </row>
    <row r="2823" spans="8:8" x14ac:dyDescent="0.35">
      <c r="H2823" s="533"/>
    </row>
    <row r="2824" spans="8:8" x14ac:dyDescent="0.35">
      <c r="H2824" s="533"/>
    </row>
    <row r="2825" spans="8:8" x14ac:dyDescent="0.35">
      <c r="H2825" s="533"/>
    </row>
    <row r="2826" spans="8:8" x14ac:dyDescent="0.35">
      <c r="H2826" s="533"/>
    </row>
    <row r="2827" spans="8:8" x14ac:dyDescent="0.35">
      <c r="H2827" s="533"/>
    </row>
    <row r="2828" spans="8:8" x14ac:dyDescent="0.35">
      <c r="H2828" s="533"/>
    </row>
    <row r="2829" spans="8:8" x14ac:dyDescent="0.35">
      <c r="H2829" s="533"/>
    </row>
    <row r="2830" spans="8:8" x14ac:dyDescent="0.35">
      <c r="H2830" s="533"/>
    </row>
    <row r="2831" spans="8:8" x14ac:dyDescent="0.35">
      <c r="H2831" s="533"/>
    </row>
    <row r="2832" spans="8:8" x14ac:dyDescent="0.35">
      <c r="H2832" s="533"/>
    </row>
    <row r="2833" spans="8:8" x14ac:dyDescent="0.35">
      <c r="H2833" s="533"/>
    </row>
    <row r="2834" spans="8:8" x14ac:dyDescent="0.35">
      <c r="H2834" s="533"/>
    </row>
    <row r="2835" spans="8:8" x14ac:dyDescent="0.35">
      <c r="H2835" s="533"/>
    </row>
    <row r="2836" spans="8:8" x14ac:dyDescent="0.35">
      <c r="H2836" s="533"/>
    </row>
    <row r="2837" spans="8:8" x14ac:dyDescent="0.35">
      <c r="H2837" s="533"/>
    </row>
    <row r="2838" spans="8:8" x14ac:dyDescent="0.35">
      <c r="H2838" s="533"/>
    </row>
    <row r="2839" spans="8:8" x14ac:dyDescent="0.35">
      <c r="H2839" s="533"/>
    </row>
    <row r="2840" spans="8:8" x14ac:dyDescent="0.35">
      <c r="H2840" s="533"/>
    </row>
    <row r="2841" spans="8:8" x14ac:dyDescent="0.35">
      <c r="H2841" s="533"/>
    </row>
    <row r="2842" spans="8:8" x14ac:dyDescent="0.35">
      <c r="H2842" s="533"/>
    </row>
    <row r="2843" spans="8:8" x14ac:dyDescent="0.35">
      <c r="H2843" s="533"/>
    </row>
    <row r="2844" spans="8:8" x14ac:dyDescent="0.35">
      <c r="H2844" s="533"/>
    </row>
    <row r="2845" spans="8:8" x14ac:dyDescent="0.35">
      <c r="H2845" s="533"/>
    </row>
    <row r="2846" spans="8:8" x14ac:dyDescent="0.35">
      <c r="H2846" s="533"/>
    </row>
    <row r="2847" spans="8:8" x14ac:dyDescent="0.35">
      <c r="H2847" s="533"/>
    </row>
    <row r="2848" spans="8:8" x14ac:dyDescent="0.35">
      <c r="H2848" s="533"/>
    </row>
    <row r="2849" spans="8:8" x14ac:dyDescent="0.35">
      <c r="H2849" s="533"/>
    </row>
    <row r="2850" spans="8:8" x14ac:dyDescent="0.35">
      <c r="H2850" s="533"/>
    </row>
    <row r="2851" spans="8:8" x14ac:dyDescent="0.35">
      <c r="H2851" s="533"/>
    </row>
    <row r="2852" spans="8:8" x14ac:dyDescent="0.35">
      <c r="H2852" s="533"/>
    </row>
    <row r="2853" spans="8:8" x14ac:dyDescent="0.35">
      <c r="H2853" s="533"/>
    </row>
    <row r="2854" spans="8:8" x14ac:dyDescent="0.35">
      <c r="H2854" s="533"/>
    </row>
    <row r="2855" spans="8:8" x14ac:dyDescent="0.35">
      <c r="H2855" s="533"/>
    </row>
    <row r="2856" spans="8:8" x14ac:dyDescent="0.35">
      <c r="H2856" s="533"/>
    </row>
    <row r="2857" spans="8:8" x14ac:dyDescent="0.35">
      <c r="H2857" s="533"/>
    </row>
    <row r="2858" spans="8:8" x14ac:dyDescent="0.35">
      <c r="H2858" s="533"/>
    </row>
    <row r="2859" spans="8:8" x14ac:dyDescent="0.35">
      <c r="H2859" s="533"/>
    </row>
    <row r="2860" spans="8:8" x14ac:dyDescent="0.35">
      <c r="H2860" s="533"/>
    </row>
    <row r="2861" spans="8:8" x14ac:dyDescent="0.35">
      <c r="H2861" s="533"/>
    </row>
    <row r="2862" spans="8:8" x14ac:dyDescent="0.35">
      <c r="H2862" s="533"/>
    </row>
    <row r="2863" spans="8:8" x14ac:dyDescent="0.35">
      <c r="H2863" s="533"/>
    </row>
    <row r="2864" spans="8:8" x14ac:dyDescent="0.35">
      <c r="H2864" s="533"/>
    </row>
    <row r="2865" spans="8:8" x14ac:dyDescent="0.35">
      <c r="H2865" s="533"/>
    </row>
    <row r="2866" spans="8:8" x14ac:dyDescent="0.35">
      <c r="H2866" s="533"/>
    </row>
    <row r="2867" spans="8:8" x14ac:dyDescent="0.35">
      <c r="H2867" s="533"/>
    </row>
    <row r="2868" spans="8:8" x14ac:dyDescent="0.35">
      <c r="H2868" s="533"/>
    </row>
    <row r="2869" spans="8:8" x14ac:dyDescent="0.35">
      <c r="H2869" s="533"/>
    </row>
    <row r="2870" spans="8:8" x14ac:dyDescent="0.35">
      <c r="H2870" s="533"/>
    </row>
    <row r="2871" spans="8:8" x14ac:dyDescent="0.35">
      <c r="H2871" s="533"/>
    </row>
    <row r="2872" spans="8:8" x14ac:dyDescent="0.35">
      <c r="H2872" s="533"/>
    </row>
    <row r="2873" spans="8:8" x14ac:dyDescent="0.35">
      <c r="H2873" s="533"/>
    </row>
    <row r="2874" spans="8:8" x14ac:dyDescent="0.35">
      <c r="H2874" s="533"/>
    </row>
    <row r="2875" spans="8:8" x14ac:dyDescent="0.35">
      <c r="H2875" s="533"/>
    </row>
    <row r="2876" spans="8:8" x14ac:dyDescent="0.35">
      <c r="H2876" s="533"/>
    </row>
    <row r="2877" spans="8:8" x14ac:dyDescent="0.35">
      <c r="H2877" s="533"/>
    </row>
    <row r="2878" spans="8:8" x14ac:dyDescent="0.35">
      <c r="H2878" s="533"/>
    </row>
    <row r="2879" spans="8:8" x14ac:dyDescent="0.35">
      <c r="H2879" s="533"/>
    </row>
    <row r="2880" spans="8:8" x14ac:dyDescent="0.35">
      <c r="H2880" s="533"/>
    </row>
    <row r="2881" spans="8:8" x14ac:dyDescent="0.35">
      <c r="H2881" s="533"/>
    </row>
    <row r="2882" spans="8:8" x14ac:dyDescent="0.35">
      <c r="H2882" s="533"/>
    </row>
    <row r="2883" spans="8:8" x14ac:dyDescent="0.35">
      <c r="H2883" s="533"/>
    </row>
    <row r="2884" spans="8:8" x14ac:dyDescent="0.35">
      <c r="H2884" s="533"/>
    </row>
    <row r="2885" spans="8:8" x14ac:dyDescent="0.35">
      <c r="H2885" s="533"/>
    </row>
    <row r="2886" spans="8:8" x14ac:dyDescent="0.35">
      <c r="H2886" s="533"/>
    </row>
    <row r="2887" spans="8:8" x14ac:dyDescent="0.35">
      <c r="H2887" s="533"/>
    </row>
    <row r="2888" spans="8:8" x14ac:dyDescent="0.35">
      <c r="H2888" s="533"/>
    </row>
    <row r="2889" spans="8:8" x14ac:dyDescent="0.35">
      <c r="H2889" s="533"/>
    </row>
    <row r="2890" spans="8:8" x14ac:dyDescent="0.35">
      <c r="H2890" s="533"/>
    </row>
    <row r="2891" spans="8:8" x14ac:dyDescent="0.35">
      <c r="H2891" s="533"/>
    </row>
    <row r="2892" spans="8:8" x14ac:dyDescent="0.35">
      <c r="H2892" s="533"/>
    </row>
    <row r="2893" spans="8:8" x14ac:dyDescent="0.35">
      <c r="H2893" s="533"/>
    </row>
    <row r="2894" spans="8:8" x14ac:dyDescent="0.35">
      <c r="H2894" s="533"/>
    </row>
    <row r="2895" spans="8:8" x14ac:dyDescent="0.35">
      <c r="H2895" s="533"/>
    </row>
    <row r="2896" spans="8:8" x14ac:dyDescent="0.35">
      <c r="H2896" s="533"/>
    </row>
    <row r="2897" spans="8:8" x14ac:dyDescent="0.35">
      <c r="H2897" s="533"/>
    </row>
    <row r="2898" spans="8:8" x14ac:dyDescent="0.35">
      <c r="H2898" s="533"/>
    </row>
    <row r="2899" spans="8:8" x14ac:dyDescent="0.35">
      <c r="H2899" s="533"/>
    </row>
    <row r="2900" spans="8:8" x14ac:dyDescent="0.35">
      <c r="H2900" s="533"/>
    </row>
    <row r="2901" spans="8:8" x14ac:dyDescent="0.35">
      <c r="H2901" s="533"/>
    </row>
    <row r="2902" spans="8:8" x14ac:dyDescent="0.35">
      <c r="H2902" s="533"/>
    </row>
    <row r="2903" spans="8:8" x14ac:dyDescent="0.35">
      <c r="H2903" s="533"/>
    </row>
    <row r="2904" spans="8:8" x14ac:dyDescent="0.35">
      <c r="H2904" s="533"/>
    </row>
    <row r="2905" spans="8:8" x14ac:dyDescent="0.35">
      <c r="H2905" s="533"/>
    </row>
    <row r="2906" spans="8:8" x14ac:dyDescent="0.35">
      <c r="H2906" s="533"/>
    </row>
    <row r="2907" spans="8:8" x14ac:dyDescent="0.35">
      <c r="H2907" s="533"/>
    </row>
    <row r="2908" spans="8:8" x14ac:dyDescent="0.35">
      <c r="H2908" s="533"/>
    </row>
    <row r="2909" spans="8:8" x14ac:dyDescent="0.35">
      <c r="H2909" s="533"/>
    </row>
    <row r="2910" spans="8:8" x14ac:dyDescent="0.35">
      <c r="H2910" s="533"/>
    </row>
    <row r="2911" spans="8:8" x14ac:dyDescent="0.35">
      <c r="H2911" s="533"/>
    </row>
    <row r="2912" spans="8:8" x14ac:dyDescent="0.35">
      <c r="H2912" s="533"/>
    </row>
    <row r="2913" spans="8:8" x14ac:dyDescent="0.35">
      <c r="H2913" s="533"/>
    </row>
    <row r="2914" spans="8:8" x14ac:dyDescent="0.35">
      <c r="H2914" s="533"/>
    </row>
    <row r="2915" spans="8:8" x14ac:dyDescent="0.35">
      <c r="H2915" s="533"/>
    </row>
    <row r="2916" spans="8:8" x14ac:dyDescent="0.35">
      <c r="H2916" s="533"/>
    </row>
    <row r="2917" spans="8:8" x14ac:dyDescent="0.35">
      <c r="H2917" s="533"/>
    </row>
    <row r="2918" spans="8:8" x14ac:dyDescent="0.35">
      <c r="H2918" s="533"/>
    </row>
    <row r="2919" spans="8:8" x14ac:dyDescent="0.35">
      <c r="H2919" s="533"/>
    </row>
    <row r="2920" spans="8:8" x14ac:dyDescent="0.35">
      <c r="H2920" s="533"/>
    </row>
    <row r="2921" spans="8:8" x14ac:dyDescent="0.35">
      <c r="H2921" s="533"/>
    </row>
    <row r="2922" spans="8:8" x14ac:dyDescent="0.35">
      <c r="H2922" s="533"/>
    </row>
    <row r="2923" spans="8:8" x14ac:dyDescent="0.35">
      <c r="H2923" s="533"/>
    </row>
    <row r="2924" spans="8:8" x14ac:dyDescent="0.35">
      <c r="H2924" s="533"/>
    </row>
    <row r="2925" spans="8:8" x14ac:dyDescent="0.35">
      <c r="H2925" s="533"/>
    </row>
    <row r="2926" spans="8:8" x14ac:dyDescent="0.35">
      <c r="H2926" s="533"/>
    </row>
    <row r="2927" spans="8:8" x14ac:dyDescent="0.35">
      <c r="H2927" s="533"/>
    </row>
    <row r="2928" spans="8:8" x14ac:dyDescent="0.35">
      <c r="H2928" s="533"/>
    </row>
    <row r="2929" spans="8:8" x14ac:dyDescent="0.35">
      <c r="H2929" s="533"/>
    </row>
    <row r="2930" spans="8:8" x14ac:dyDescent="0.35">
      <c r="H2930" s="533"/>
    </row>
    <row r="2931" spans="8:8" x14ac:dyDescent="0.35">
      <c r="H2931" s="533"/>
    </row>
    <row r="2932" spans="8:8" x14ac:dyDescent="0.35">
      <c r="H2932" s="533"/>
    </row>
    <row r="2933" spans="8:8" x14ac:dyDescent="0.35">
      <c r="H2933" s="533"/>
    </row>
    <row r="2934" spans="8:8" x14ac:dyDescent="0.35">
      <c r="H2934" s="533"/>
    </row>
    <row r="2935" spans="8:8" x14ac:dyDescent="0.35">
      <c r="H2935" s="533"/>
    </row>
    <row r="2936" spans="8:8" x14ac:dyDescent="0.35">
      <c r="H2936" s="533"/>
    </row>
    <row r="2937" spans="8:8" x14ac:dyDescent="0.35">
      <c r="H2937" s="533"/>
    </row>
    <row r="2938" spans="8:8" x14ac:dyDescent="0.35">
      <c r="H2938" s="533"/>
    </row>
    <row r="2939" spans="8:8" x14ac:dyDescent="0.35">
      <c r="H2939" s="533"/>
    </row>
    <row r="2940" spans="8:8" x14ac:dyDescent="0.35">
      <c r="H2940" s="533"/>
    </row>
    <row r="2941" spans="8:8" x14ac:dyDescent="0.35">
      <c r="H2941" s="533"/>
    </row>
    <row r="2942" spans="8:8" x14ac:dyDescent="0.35">
      <c r="H2942" s="533"/>
    </row>
    <row r="2943" spans="8:8" x14ac:dyDescent="0.35">
      <c r="H2943" s="533"/>
    </row>
    <row r="2944" spans="8:8" x14ac:dyDescent="0.35">
      <c r="H2944" s="533"/>
    </row>
    <row r="2945" spans="8:8" x14ac:dyDescent="0.35">
      <c r="H2945" s="533"/>
    </row>
    <row r="2946" spans="8:8" x14ac:dyDescent="0.35">
      <c r="H2946" s="533"/>
    </row>
    <row r="2947" spans="8:8" x14ac:dyDescent="0.35">
      <c r="H2947" s="533"/>
    </row>
    <row r="2948" spans="8:8" x14ac:dyDescent="0.35">
      <c r="H2948" s="533"/>
    </row>
    <row r="2949" spans="8:8" x14ac:dyDescent="0.35">
      <c r="H2949" s="533"/>
    </row>
    <row r="2950" spans="8:8" x14ac:dyDescent="0.35">
      <c r="H2950" s="533"/>
    </row>
    <row r="2951" spans="8:8" x14ac:dyDescent="0.35">
      <c r="H2951" s="533"/>
    </row>
    <row r="2952" spans="8:8" x14ac:dyDescent="0.35">
      <c r="H2952" s="533"/>
    </row>
    <row r="2953" spans="8:8" x14ac:dyDescent="0.35">
      <c r="H2953" s="533"/>
    </row>
    <row r="2954" spans="8:8" x14ac:dyDescent="0.35">
      <c r="H2954" s="533"/>
    </row>
    <row r="2955" spans="8:8" x14ac:dyDescent="0.35">
      <c r="H2955" s="533"/>
    </row>
    <row r="2956" spans="8:8" x14ac:dyDescent="0.35">
      <c r="H2956" s="533"/>
    </row>
    <row r="2957" spans="8:8" x14ac:dyDescent="0.35">
      <c r="H2957" s="533"/>
    </row>
    <row r="2958" spans="8:8" x14ac:dyDescent="0.35">
      <c r="H2958" s="533"/>
    </row>
    <row r="2959" spans="8:8" x14ac:dyDescent="0.35">
      <c r="H2959" s="533"/>
    </row>
    <row r="2960" spans="8:8" x14ac:dyDescent="0.35">
      <c r="H2960" s="533"/>
    </row>
    <row r="2961" spans="8:8" x14ac:dyDescent="0.35">
      <c r="H2961" s="533"/>
    </row>
    <row r="2962" spans="8:8" x14ac:dyDescent="0.35">
      <c r="H2962" s="533"/>
    </row>
    <row r="2963" spans="8:8" x14ac:dyDescent="0.35">
      <c r="H2963" s="533"/>
    </row>
    <row r="2964" spans="8:8" x14ac:dyDescent="0.35">
      <c r="H2964" s="533"/>
    </row>
    <row r="2965" spans="8:8" x14ac:dyDescent="0.35">
      <c r="H2965" s="533"/>
    </row>
    <row r="2966" spans="8:8" x14ac:dyDescent="0.35">
      <c r="H2966" s="533"/>
    </row>
    <row r="2967" spans="8:8" x14ac:dyDescent="0.35">
      <c r="H2967" s="533"/>
    </row>
    <row r="2968" spans="8:8" x14ac:dyDescent="0.35">
      <c r="H2968" s="533"/>
    </row>
    <row r="2969" spans="8:8" x14ac:dyDescent="0.35">
      <c r="H2969" s="533"/>
    </row>
    <row r="2970" spans="8:8" x14ac:dyDescent="0.35">
      <c r="H2970" s="533"/>
    </row>
    <row r="2971" spans="8:8" x14ac:dyDescent="0.35">
      <c r="H2971" s="533"/>
    </row>
    <row r="2972" spans="8:8" x14ac:dyDescent="0.35">
      <c r="H2972" s="533"/>
    </row>
    <row r="2973" spans="8:8" x14ac:dyDescent="0.35">
      <c r="H2973" s="533"/>
    </row>
    <row r="2974" spans="8:8" x14ac:dyDescent="0.35">
      <c r="H2974" s="533"/>
    </row>
    <row r="2975" spans="8:8" x14ac:dyDescent="0.35">
      <c r="H2975" s="533"/>
    </row>
    <row r="2976" spans="8:8" x14ac:dyDescent="0.35">
      <c r="H2976" s="533"/>
    </row>
    <row r="2977" spans="8:8" x14ac:dyDescent="0.35">
      <c r="H2977" s="533"/>
    </row>
    <row r="2978" spans="8:8" x14ac:dyDescent="0.35">
      <c r="H2978" s="533"/>
    </row>
    <row r="2979" spans="8:8" x14ac:dyDescent="0.35">
      <c r="H2979" s="533"/>
    </row>
    <row r="2980" spans="8:8" x14ac:dyDescent="0.35">
      <c r="H2980" s="533"/>
    </row>
    <row r="2981" spans="8:8" x14ac:dyDescent="0.35">
      <c r="H2981" s="533"/>
    </row>
    <row r="2982" spans="8:8" x14ac:dyDescent="0.35">
      <c r="H2982" s="533"/>
    </row>
    <row r="2983" spans="8:8" x14ac:dyDescent="0.35">
      <c r="H2983" s="533"/>
    </row>
    <row r="2984" spans="8:8" x14ac:dyDescent="0.35">
      <c r="H2984" s="533"/>
    </row>
    <row r="2985" spans="8:8" x14ac:dyDescent="0.35">
      <c r="H2985" s="533"/>
    </row>
    <row r="2986" spans="8:8" x14ac:dyDescent="0.35">
      <c r="H2986" s="533"/>
    </row>
    <row r="2987" spans="8:8" x14ac:dyDescent="0.35">
      <c r="H2987" s="533"/>
    </row>
    <row r="2988" spans="8:8" x14ac:dyDescent="0.35">
      <c r="H2988" s="533"/>
    </row>
    <row r="2989" spans="8:8" x14ac:dyDescent="0.35">
      <c r="H2989" s="533"/>
    </row>
    <row r="2990" spans="8:8" x14ac:dyDescent="0.35">
      <c r="H2990" s="533"/>
    </row>
    <row r="2991" spans="8:8" x14ac:dyDescent="0.35">
      <c r="H2991" s="533"/>
    </row>
    <row r="2992" spans="8:8" x14ac:dyDescent="0.35">
      <c r="H2992" s="533"/>
    </row>
    <row r="2993" spans="8:8" x14ac:dyDescent="0.35">
      <c r="H2993" s="533"/>
    </row>
    <row r="2994" spans="8:8" x14ac:dyDescent="0.35">
      <c r="H2994" s="533"/>
    </row>
    <row r="2995" spans="8:8" x14ac:dyDescent="0.35">
      <c r="H2995" s="533"/>
    </row>
    <row r="2996" spans="8:8" x14ac:dyDescent="0.35">
      <c r="H2996" s="533"/>
    </row>
    <row r="2997" spans="8:8" x14ac:dyDescent="0.35">
      <c r="H2997" s="533"/>
    </row>
    <row r="2998" spans="8:8" x14ac:dyDescent="0.35">
      <c r="H2998" s="533"/>
    </row>
    <row r="2999" spans="8:8" x14ac:dyDescent="0.35">
      <c r="H2999" s="533"/>
    </row>
    <row r="3000" spans="8:8" x14ac:dyDescent="0.35">
      <c r="H3000" s="533"/>
    </row>
    <row r="3001" spans="8:8" x14ac:dyDescent="0.35">
      <c r="H3001" s="533"/>
    </row>
    <row r="3002" spans="8:8" x14ac:dyDescent="0.35">
      <c r="H3002" s="533"/>
    </row>
    <row r="3003" spans="8:8" x14ac:dyDescent="0.35">
      <c r="H3003" s="533"/>
    </row>
    <row r="3004" spans="8:8" x14ac:dyDescent="0.35">
      <c r="H3004" s="533"/>
    </row>
    <row r="3005" spans="8:8" x14ac:dyDescent="0.35">
      <c r="H3005" s="533"/>
    </row>
    <row r="3006" spans="8:8" x14ac:dyDescent="0.35">
      <c r="H3006" s="533"/>
    </row>
    <row r="3007" spans="8:8" x14ac:dyDescent="0.35">
      <c r="H3007" s="533"/>
    </row>
    <row r="3008" spans="8:8" x14ac:dyDescent="0.35">
      <c r="H3008" s="533"/>
    </row>
    <row r="3009" spans="8:8" x14ac:dyDescent="0.35">
      <c r="H3009" s="533"/>
    </row>
    <row r="3010" spans="8:8" x14ac:dyDescent="0.35">
      <c r="H3010" s="533"/>
    </row>
    <row r="3011" spans="8:8" x14ac:dyDescent="0.35">
      <c r="H3011" s="533"/>
    </row>
    <row r="3012" spans="8:8" x14ac:dyDescent="0.35">
      <c r="H3012" s="533"/>
    </row>
    <row r="3013" spans="8:8" x14ac:dyDescent="0.35">
      <c r="H3013" s="533"/>
    </row>
    <row r="3014" spans="8:8" x14ac:dyDescent="0.35">
      <c r="H3014" s="533"/>
    </row>
    <row r="3015" spans="8:8" x14ac:dyDescent="0.35">
      <c r="H3015" s="533"/>
    </row>
    <row r="3016" spans="8:8" x14ac:dyDescent="0.35">
      <c r="H3016" s="533"/>
    </row>
    <row r="3017" spans="8:8" x14ac:dyDescent="0.35">
      <c r="H3017" s="533"/>
    </row>
    <row r="3018" spans="8:8" x14ac:dyDescent="0.35">
      <c r="H3018" s="533"/>
    </row>
    <row r="3019" spans="8:8" x14ac:dyDescent="0.35">
      <c r="H3019" s="533"/>
    </row>
    <row r="3020" spans="8:8" x14ac:dyDescent="0.35">
      <c r="H3020" s="533"/>
    </row>
    <row r="3021" spans="8:8" x14ac:dyDescent="0.35">
      <c r="H3021" s="533"/>
    </row>
    <row r="3022" spans="8:8" x14ac:dyDescent="0.35">
      <c r="H3022" s="533"/>
    </row>
    <row r="3023" spans="8:8" x14ac:dyDescent="0.35">
      <c r="H3023" s="533"/>
    </row>
    <row r="3024" spans="8:8" x14ac:dyDescent="0.35">
      <c r="H3024" s="533"/>
    </row>
    <row r="3025" spans="8:8" x14ac:dyDescent="0.35">
      <c r="H3025" s="533"/>
    </row>
    <row r="3026" spans="8:8" x14ac:dyDescent="0.35">
      <c r="H3026" s="533"/>
    </row>
    <row r="3027" spans="8:8" x14ac:dyDescent="0.35">
      <c r="H3027" s="533"/>
    </row>
    <row r="3028" spans="8:8" x14ac:dyDescent="0.35">
      <c r="H3028" s="533"/>
    </row>
    <row r="3029" spans="8:8" x14ac:dyDescent="0.35">
      <c r="H3029" s="533"/>
    </row>
    <row r="3030" spans="8:8" x14ac:dyDescent="0.35">
      <c r="H3030" s="533"/>
    </row>
    <row r="3031" spans="8:8" x14ac:dyDescent="0.35">
      <c r="H3031" s="533"/>
    </row>
    <row r="3032" spans="8:8" x14ac:dyDescent="0.35">
      <c r="H3032" s="533"/>
    </row>
    <row r="3033" spans="8:8" x14ac:dyDescent="0.35">
      <c r="H3033" s="533"/>
    </row>
    <row r="3034" spans="8:8" x14ac:dyDescent="0.35">
      <c r="H3034" s="533"/>
    </row>
    <row r="3035" spans="8:8" x14ac:dyDescent="0.35">
      <c r="H3035" s="533"/>
    </row>
    <row r="3036" spans="8:8" x14ac:dyDescent="0.35">
      <c r="H3036" s="533"/>
    </row>
    <row r="3037" spans="8:8" x14ac:dyDescent="0.35">
      <c r="H3037" s="533"/>
    </row>
    <row r="3038" spans="8:8" x14ac:dyDescent="0.35">
      <c r="H3038" s="533"/>
    </row>
    <row r="3039" spans="8:8" x14ac:dyDescent="0.35">
      <c r="H3039" s="533"/>
    </row>
    <row r="3040" spans="8:8" x14ac:dyDescent="0.35">
      <c r="H3040" s="533"/>
    </row>
    <row r="3041" spans="8:8" x14ac:dyDescent="0.35">
      <c r="H3041" s="533"/>
    </row>
    <row r="3042" spans="8:8" x14ac:dyDescent="0.35">
      <c r="H3042" s="533"/>
    </row>
    <row r="3043" spans="8:8" x14ac:dyDescent="0.35">
      <c r="H3043" s="533"/>
    </row>
    <row r="3044" spans="8:8" x14ac:dyDescent="0.35">
      <c r="H3044" s="533"/>
    </row>
    <row r="3045" spans="8:8" x14ac:dyDescent="0.35">
      <c r="H3045" s="533"/>
    </row>
    <row r="3046" spans="8:8" x14ac:dyDescent="0.35">
      <c r="H3046" s="533"/>
    </row>
    <row r="3047" spans="8:8" x14ac:dyDescent="0.35">
      <c r="H3047" s="533"/>
    </row>
    <row r="3048" spans="8:8" x14ac:dyDescent="0.35">
      <c r="H3048" s="533"/>
    </row>
    <row r="3049" spans="8:8" x14ac:dyDescent="0.35">
      <c r="H3049" s="533"/>
    </row>
    <row r="3050" spans="8:8" x14ac:dyDescent="0.35">
      <c r="H3050" s="533"/>
    </row>
    <row r="3051" spans="8:8" x14ac:dyDescent="0.35">
      <c r="H3051" s="533"/>
    </row>
    <row r="3052" spans="8:8" x14ac:dyDescent="0.35">
      <c r="H3052" s="533"/>
    </row>
    <row r="3053" spans="8:8" x14ac:dyDescent="0.35">
      <c r="H3053" s="533"/>
    </row>
    <row r="3054" spans="8:8" x14ac:dyDescent="0.35">
      <c r="H3054" s="533"/>
    </row>
    <row r="3055" spans="8:8" x14ac:dyDescent="0.35">
      <c r="H3055" s="533"/>
    </row>
    <row r="3056" spans="8:8" x14ac:dyDescent="0.35">
      <c r="H3056" s="533"/>
    </row>
    <row r="3057" spans="8:8" x14ac:dyDescent="0.35">
      <c r="H3057" s="533"/>
    </row>
    <row r="3058" spans="8:8" x14ac:dyDescent="0.35">
      <c r="H3058" s="533"/>
    </row>
    <row r="3059" spans="8:8" x14ac:dyDescent="0.35">
      <c r="H3059" s="533"/>
    </row>
    <row r="3060" spans="8:8" x14ac:dyDescent="0.35">
      <c r="H3060" s="533"/>
    </row>
    <row r="3061" spans="8:8" x14ac:dyDescent="0.35">
      <c r="H3061" s="533"/>
    </row>
    <row r="3062" spans="8:8" x14ac:dyDescent="0.35">
      <c r="H3062" s="533"/>
    </row>
    <row r="3063" spans="8:8" x14ac:dyDescent="0.35">
      <c r="H3063" s="533"/>
    </row>
    <row r="3064" spans="8:8" x14ac:dyDescent="0.35">
      <c r="H3064" s="533"/>
    </row>
    <row r="3065" spans="8:8" x14ac:dyDescent="0.35">
      <c r="H3065" s="533"/>
    </row>
    <row r="3066" spans="8:8" x14ac:dyDescent="0.35">
      <c r="H3066" s="533"/>
    </row>
    <row r="3067" spans="8:8" x14ac:dyDescent="0.35">
      <c r="H3067" s="533"/>
    </row>
    <row r="3068" spans="8:8" x14ac:dyDescent="0.35">
      <c r="H3068" s="533"/>
    </row>
    <row r="3069" spans="8:8" x14ac:dyDescent="0.35">
      <c r="H3069" s="533"/>
    </row>
    <row r="3070" spans="8:8" x14ac:dyDescent="0.35">
      <c r="H3070" s="533"/>
    </row>
    <row r="3071" spans="8:8" x14ac:dyDescent="0.35">
      <c r="H3071" s="533"/>
    </row>
    <row r="3072" spans="8:8" x14ac:dyDescent="0.35">
      <c r="H3072" s="533"/>
    </row>
    <row r="3073" spans="8:8" x14ac:dyDescent="0.35">
      <c r="H3073" s="533"/>
    </row>
    <row r="3074" spans="8:8" x14ac:dyDescent="0.35">
      <c r="H3074" s="533"/>
    </row>
    <row r="3075" spans="8:8" x14ac:dyDescent="0.35">
      <c r="H3075" s="533"/>
    </row>
    <row r="3076" spans="8:8" x14ac:dyDescent="0.35">
      <c r="H3076" s="533"/>
    </row>
    <row r="3077" spans="8:8" x14ac:dyDescent="0.35">
      <c r="H3077" s="533"/>
    </row>
    <row r="3078" spans="8:8" x14ac:dyDescent="0.35">
      <c r="H3078" s="533"/>
    </row>
    <row r="3079" spans="8:8" x14ac:dyDescent="0.35">
      <c r="H3079" s="533"/>
    </row>
    <row r="3080" spans="8:8" x14ac:dyDescent="0.35">
      <c r="H3080" s="533"/>
    </row>
    <row r="3081" spans="8:8" x14ac:dyDescent="0.35">
      <c r="H3081" s="533"/>
    </row>
    <row r="3082" spans="8:8" x14ac:dyDescent="0.35">
      <c r="H3082" s="533"/>
    </row>
    <row r="3083" spans="8:8" x14ac:dyDescent="0.35">
      <c r="H3083" s="533"/>
    </row>
    <row r="3084" spans="8:8" x14ac:dyDescent="0.35">
      <c r="H3084" s="533"/>
    </row>
    <row r="3085" spans="8:8" x14ac:dyDescent="0.35">
      <c r="H3085" s="533"/>
    </row>
    <row r="3086" spans="8:8" x14ac:dyDescent="0.35">
      <c r="H3086" s="533"/>
    </row>
    <row r="3087" spans="8:8" x14ac:dyDescent="0.35">
      <c r="H3087" s="533"/>
    </row>
    <row r="3088" spans="8:8" x14ac:dyDescent="0.35">
      <c r="H3088" s="533"/>
    </row>
    <row r="3089" spans="8:8" x14ac:dyDescent="0.35">
      <c r="H3089" s="533"/>
    </row>
    <row r="3090" spans="8:8" x14ac:dyDescent="0.35">
      <c r="H3090" s="533"/>
    </row>
    <row r="3091" spans="8:8" x14ac:dyDescent="0.35">
      <c r="H3091" s="533"/>
    </row>
    <row r="3092" spans="8:8" x14ac:dyDescent="0.35">
      <c r="H3092" s="533"/>
    </row>
    <row r="3093" spans="8:8" x14ac:dyDescent="0.35">
      <c r="H3093" s="533"/>
    </row>
    <row r="3094" spans="8:8" x14ac:dyDescent="0.35">
      <c r="H3094" s="533"/>
    </row>
    <row r="3095" spans="8:8" x14ac:dyDescent="0.35">
      <c r="H3095" s="533"/>
    </row>
    <row r="3096" spans="8:8" x14ac:dyDescent="0.35">
      <c r="H3096" s="533"/>
    </row>
    <row r="3097" spans="8:8" x14ac:dyDescent="0.35">
      <c r="H3097" s="533"/>
    </row>
    <row r="3098" spans="8:8" x14ac:dyDescent="0.35">
      <c r="H3098" s="533"/>
    </row>
    <row r="3099" spans="8:8" x14ac:dyDescent="0.35">
      <c r="H3099" s="533"/>
    </row>
    <row r="3100" spans="8:8" x14ac:dyDescent="0.35">
      <c r="H3100" s="533"/>
    </row>
    <row r="3101" spans="8:8" x14ac:dyDescent="0.35">
      <c r="H3101" s="533"/>
    </row>
    <row r="3102" spans="8:8" x14ac:dyDescent="0.35">
      <c r="H3102" s="533"/>
    </row>
    <row r="3103" spans="8:8" x14ac:dyDescent="0.35">
      <c r="H3103" s="533"/>
    </row>
    <row r="3104" spans="8:8" x14ac:dyDescent="0.35">
      <c r="H3104" s="533"/>
    </row>
    <row r="3105" spans="8:8" x14ac:dyDescent="0.35">
      <c r="H3105" s="533"/>
    </row>
    <row r="3106" spans="8:8" x14ac:dyDescent="0.35">
      <c r="H3106" s="533"/>
    </row>
    <row r="3107" spans="8:8" x14ac:dyDescent="0.35">
      <c r="H3107" s="533"/>
    </row>
    <row r="3108" spans="8:8" x14ac:dyDescent="0.35">
      <c r="H3108" s="533"/>
    </row>
    <row r="3109" spans="8:8" x14ac:dyDescent="0.35">
      <c r="H3109" s="533"/>
    </row>
    <row r="3110" spans="8:8" x14ac:dyDescent="0.35">
      <c r="H3110" s="533"/>
    </row>
    <row r="3111" spans="8:8" x14ac:dyDescent="0.35">
      <c r="H3111" s="533"/>
    </row>
    <row r="3112" spans="8:8" x14ac:dyDescent="0.35">
      <c r="H3112" s="533"/>
    </row>
    <row r="3113" spans="8:8" x14ac:dyDescent="0.35">
      <c r="H3113" s="533"/>
    </row>
    <row r="3114" spans="8:8" x14ac:dyDescent="0.35">
      <c r="H3114" s="533"/>
    </row>
    <row r="3115" spans="8:8" x14ac:dyDescent="0.35">
      <c r="H3115" s="533"/>
    </row>
    <row r="3116" spans="8:8" x14ac:dyDescent="0.35">
      <c r="H3116" s="533"/>
    </row>
    <row r="3117" spans="8:8" x14ac:dyDescent="0.35">
      <c r="H3117" s="533"/>
    </row>
    <row r="3118" spans="8:8" x14ac:dyDescent="0.35">
      <c r="H3118" s="533"/>
    </row>
    <row r="3119" spans="8:8" x14ac:dyDescent="0.35">
      <c r="H3119" s="533"/>
    </row>
    <row r="3120" spans="8:8" x14ac:dyDescent="0.35">
      <c r="H3120" s="533"/>
    </row>
    <row r="3121" spans="8:8" x14ac:dyDescent="0.35">
      <c r="H3121" s="533"/>
    </row>
    <row r="3122" spans="8:8" x14ac:dyDescent="0.35">
      <c r="H3122" s="533"/>
    </row>
    <row r="3123" spans="8:8" x14ac:dyDescent="0.35">
      <c r="H3123" s="533"/>
    </row>
    <row r="3124" spans="8:8" x14ac:dyDescent="0.35">
      <c r="H3124" s="533"/>
    </row>
    <row r="3125" spans="8:8" x14ac:dyDescent="0.35">
      <c r="H3125" s="533"/>
    </row>
    <row r="3126" spans="8:8" x14ac:dyDescent="0.35">
      <c r="H3126" s="533"/>
    </row>
    <row r="3127" spans="8:8" x14ac:dyDescent="0.35">
      <c r="H3127" s="533"/>
    </row>
    <row r="3128" spans="8:8" x14ac:dyDescent="0.35">
      <c r="H3128" s="533"/>
    </row>
    <row r="3129" spans="8:8" x14ac:dyDescent="0.35">
      <c r="H3129" s="533"/>
    </row>
    <row r="3130" spans="8:8" x14ac:dyDescent="0.35">
      <c r="H3130" s="533"/>
    </row>
    <row r="3131" spans="8:8" x14ac:dyDescent="0.35">
      <c r="H3131" s="533"/>
    </row>
    <row r="3132" spans="8:8" x14ac:dyDescent="0.35">
      <c r="H3132" s="533"/>
    </row>
    <row r="3133" spans="8:8" x14ac:dyDescent="0.35">
      <c r="H3133" s="533"/>
    </row>
    <row r="3134" spans="8:8" x14ac:dyDescent="0.35">
      <c r="H3134" s="533"/>
    </row>
    <row r="3135" spans="8:8" x14ac:dyDescent="0.35">
      <c r="H3135" s="533"/>
    </row>
    <row r="3136" spans="8:8" x14ac:dyDescent="0.35">
      <c r="H3136" s="533"/>
    </row>
    <row r="3137" spans="8:8" x14ac:dyDescent="0.35">
      <c r="H3137" s="533"/>
    </row>
    <row r="3138" spans="8:8" x14ac:dyDescent="0.35">
      <c r="H3138" s="533"/>
    </row>
    <row r="3139" spans="8:8" x14ac:dyDescent="0.35">
      <c r="H3139" s="533"/>
    </row>
    <row r="3140" spans="8:8" x14ac:dyDescent="0.35">
      <c r="H3140" s="533"/>
    </row>
    <row r="3141" spans="8:8" x14ac:dyDescent="0.35">
      <c r="H3141" s="533"/>
    </row>
    <row r="3142" spans="8:8" x14ac:dyDescent="0.35">
      <c r="H3142" s="533"/>
    </row>
    <row r="3143" spans="8:8" x14ac:dyDescent="0.35">
      <c r="H3143" s="533"/>
    </row>
    <row r="3144" spans="8:8" x14ac:dyDescent="0.35">
      <c r="H3144" s="533"/>
    </row>
    <row r="3145" spans="8:8" x14ac:dyDescent="0.35">
      <c r="H3145" s="533"/>
    </row>
    <row r="3146" spans="8:8" x14ac:dyDescent="0.35">
      <c r="H3146" s="533"/>
    </row>
    <row r="3147" spans="8:8" x14ac:dyDescent="0.35">
      <c r="H3147" s="533"/>
    </row>
    <row r="3148" spans="8:8" x14ac:dyDescent="0.35">
      <c r="H3148" s="533"/>
    </row>
    <row r="3149" spans="8:8" x14ac:dyDescent="0.35">
      <c r="H3149" s="533"/>
    </row>
    <row r="3150" spans="8:8" x14ac:dyDescent="0.35">
      <c r="H3150" s="533"/>
    </row>
    <row r="3151" spans="8:8" x14ac:dyDescent="0.35">
      <c r="H3151" s="533"/>
    </row>
    <row r="3152" spans="8:8" x14ac:dyDescent="0.35">
      <c r="H3152" s="533"/>
    </row>
    <row r="3153" spans="8:8" x14ac:dyDescent="0.35">
      <c r="H3153" s="533"/>
    </row>
    <row r="3154" spans="8:8" x14ac:dyDescent="0.35">
      <c r="H3154" s="533"/>
    </row>
    <row r="3155" spans="8:8" x14ac:dyDescent="0.35">
      <c r="H3155" s="533"/>
    </row>
    <row r="3156" spans="8:8" x14ac:dyDescent="0.35">
      <c r="H3156" s="533"/>
    </row>
    <row r="3157" spans="8:8" x14ac:dyDescent="0.35">
      <c r="H3157" s="533"/>
    </row>
    <row r="3158" spans="8:8" x14ac:dyDescent="0.35">
      <c r="H3158" s="533"/>
    </row>
    <row r="3159" spans="8:8" x14ac:dyDescent="0.35">
      <c r="H3159" s="533"/>
    </row>
    <row r="3160" spans="8:8" x14ac:dyDescent="0.35">
      <c r="H3160" s="533"/>
    </row>
    <row r="3161" spans="8:8" x14ac:dyDescent="0.35">
      <c r="H3161" s="533"/>
    </row>
    <row r="3162" spans="8:8" x14ac:dyDescent="0.35">
      <c r="H3162" s="533"/>
    </row>
    <row r="3163" spans="8:8" x14ac:dyDescent="0.35">
      <c r="H3163" s="533"/>
    </row>
    <row r="3164" spans="8:8" x14ac:dyDescent="0.35">
      <c r="H3164" s="533"/>
    </row>
    <row r="3165" spans="8:8" x14ac:dyDescent="0.35">
      <c r="H3165" s="533"/>
    </row>
    <row r="3166" spans="8:8" x14ac:dyDescent="0.35">
      <c r="H3166" s="533"/>
    </row>
    <row r="3167" spans="8:8" x14ac:dyDescent="0.35">
      <c r="H3167" s="533"/>
    </row>
    <row r="3168" spans="8:8" x14ac:dyDescent="0.35">
      <c r="H3168" s="533"/>
    </row>
    <row r="3169" spans="8:8" x14ac:dyDescent="0.35">
      <c r="H3169" s="533"/>
    </row>
    <row r="3170" spans="8:8" x14ac:dyDescent="0.35">
      <c r="H3170" s="533"/>
    </row>
    <row r="3171" spans="8:8" x14ac:dyDescent="0.35">
      <c r="H3171" s="533"/>
    </row>
    <row r="3172" spans="8:8" x14ac:dyDescent="0.35">
      <c r="H3172" s="533"/>
    </row>
    <row r="3173" spans="8:8" x14ac:dyDescent="0.35">
      <c r="H3173" s="533"/>
    </row>
    <row r="3174" spans="8:8" x14ac:dyDescent="0.35">
      <c r="H3174" s="533"/>
    </row>
    <row r="3175" spans="8:8" x14ac:dyDescent="0.35">
      <c r="H3175" s="533"/>
    </row>
    <row r="3176" spans="8:8" x14ac:dyDescent="0.35">
      <c r="H3176" s="533"/>
    </row>
    <row r="3177" spans="8:8" x14ac:dyDescent="0.35">
      <c r="H3177" s="533"/>
    </row>
    <row r="3178" spans="8:8" x14ac:dyDescent="0.35">
      <c r="H3178" s="533"/>
    </row>
    <row r="3179" spans="8:8" x14ac:dyDescent="0.35">
      <c r="H3179" s="533"/>
    </row>
    <row r="3180" spans="8:8" x14ac:dyDescent="0.35">
      <c r="H3180" s="533"/>
    </row>
    <row r="3181" spans="8:8" x14ac:dyDescent="0.35">
      <c r="H3181" s="533"/>
    </row>
    <row r="3182" spans="8:8" x14ac:dyDescent="0.35">
      <c r="H3182" s="533"/>
    </row>
    <row r="3183" spans="8:8" x14ac:dyDescent="0.35">
      <c r="H3183" s="533"/>
    </row>
    <row r="3184" spans="8:8" x14ac:dyDescent="0.35">
      <c r="H3184" s="533"/>
    </row>
    <row r="3185" spans="8:8" x14ac:dyDescent="0.35">
      <c r="H3185" s="533"/>
    </row>
    <row r="3186" spans="8:8" x14ac:dyDescent="0.35">
      <c r="H3186" s="533"/>
    </row>
    <row r="3187" spans="8:8" x14ac:dyDescent="0.35">
      <c r="H3187" s="533"/>
    </row>
    <row r="3188" spans="8:8" x14ac:dyDescent="0.35">
      <c r="H3188" s="533"/>
    </row>
    <row r="3189" spans="8:8" x14ac:dyDescent="0.35">
      <c r="H3189" s="533"/>
    </row>
    <row r="3190" spans="8:8" x14ac:dyDescent="0.35">
      <c r="H3190" s="533"/>
    </row>
    <row r="3191" spans="8:8" x14ac:dyDescent="0.35">
      <c r="H3191" s="533"/>
    </row>
    <row r="3192" spans="8:8" x14ac:dyDescent="0.35">
      <c r="H3192" s="533"/>
    </row>
    <row r="3193" spans="8:8" x14ac:dyDescent="0.35">
      <c r="H3193" s="533"/>
    </row>
    <row r="3194" spans="8:8" x14ac:dyDescent="0.35">
      <c r="H3194" s="533"/>
    </row>
    <row r="3195" spans="8:8" x14ac:dyDescent="0.35">
      <c r="H3195" s="533"/>
    </row>
    <row r="3196" spans="8:8" x14ac:dyDescent="0.35">
      <c r="H3196" s="533"/>
    </row>
    <row r="3197" spans="8:8" x14ac:dyDescent="0.35">
      <c r="H3197" s="533"/>
    </row>
    <row r="3198" spans="8:8" x14ac:dyDescent="0.35">
      <c r="H3198" s="533"/>
    </row>
    <row r="3199" spans="8:8" x14ac:dyDescent="0.35">
      <c r="H3199" s="533"/>
    </row>
    <row r="3200" spans="8:8" x14ac:dyDescent="0.35">
      <c r="H3200" s="533"/>
    </row>
    <row r="3201" spans="8:8" x14ac:dyDescent="0.35">
      <c r="H3201" s="533"/>
    </row>
    <row r="3202" spans="8:8" x14ac:dyDescent="0.35">
      <c r="H3202" s="533"/>
    </row>
    <row r="3203" spans="8:8" x14ac:dyDescent="0.35">
      <c r="H3203" s="533"/>
    </row>
    <row r="3204" spans="8:8" x14ac:dyDescent="0.35">
      <c r="H3204" s="533"/>
    </row>
    <row r="3205" spans="8:8" x14ac:dyDescent="0.35">
      <c r="H3205" s="533"/>
    </row>
    <row r="3206" spans="8:8" x14ac:dyDescent="0.35">
      <c r="H3206" s="533"/>
    </row>
    <row r="3207" spans="8:8" x14ac:dyDescent="0.35">
      <c r="H3207" s="533"/>
    </row>
    <row r="3208" spans="8:8" x14ac:dyDescent="0.35">
      <c r="H3208" s="533"/>
    </row>
    <row r="3209" spans="8:8" x14ac:dyDescent="0.35">
      <c r="H3209" s="533"/>
    </row>
    <row r="3210" spans="8:8" x14ac:dyDescent="0.35">
      <c r="H3210" s="533"/>
    </row>
    <row r="3211" spans="8:8" x14ac:dyDescent="0.35">
      <c r="H3211" s="533"/>
    </row>
    <row r="3212" spans="8:8" x14ac:dyDescent="0.35">
      <c r="H3212" s="533"/>
    </row>
    <row r="3213" spans="8:8" x14ac:dyDescent="0.35">
      <c r="H3213" s="533"/>
    </row>
    <row r="3214" spans="8:8" x14ac:dyDescent="0.35">
      <c r="H3214" s="533"/>
    </row>
    <row r="3215" spans="8:8" x14ac:dyDescent="0.35">
      <c r="H3215" s="533"/>
    </row>
    <row r="3216" spans="8:8" x14ac:dyDescent="0.35">
      <c r="H3216" s="533"/>
    </row>
    <row r="3217" spans="8:8" x14ac:dyDescent="0.35">
      <c r="H3217" s="533"/>
    </row>
    <row r="3218" spans="8:8" x14ac:dyDescent="0.35">
      <c r="H3218" s="533"/>
    </row>
    <row r="3219" spans="8:8" x14ac:dyDescent="0.35">
      <c r="H3219" s="533"/>
    </row>
    <row r="3220" spans="8:8" x14ac:dyDescent="0.35">
      <c r="H3220" s="533"/>
    </row>
    <row r="3221" spans="8:8" x14ac:dyDescent="0.35">
      <c r="H3221" s="533"/>
    </row>
    <row r="3222" spans="8:8" x14ac:dyDescent="0.35">
      <c r="H3222" s="533"/>
    </row>
    <row r="3223" spans="8:8" x14ac:dyDescent="0.35">
      <c r="H3223" s="533"/>
    </row>
    <row r="3224" spans="8:8" x14ac:dyDescent="0.35">
      <c r="H3224" s="533"/>
    </row>
    <row r="3225" spans="8:8" x14ac:dyDescent="0.35">
      <c r="H3225" s="533"/>
    </row>
    <row r="3226" spans="8:8" x14ac:dyDescent="0.35">
      <c r="H3226" s="533"/>
    </row>
    <row r="3227" spans="8:8" x14ac:dyDescent="0.35">
      <c r="H3227" s="533"/>
    </row>
    <row r="3228" spans="8:8" x14ac:dyDescent="0.35">
      <c r="H3228" s="533"/>
    </row>
    <row r="3229" spans="8:8" x14ac:dyDescent="0.35">
      <c r="H3229" s="533"/>
    </row>
    <row r="3230" spans="8:8" x14ac:dyDescent="0.35">
      <c r="H3230" s="533"/>
    </row>
    <row r="3231" spans="8:8" x14ac:dyDescent="0.35">
      <c r="H3231" s="533"/>
    </row>
    <row r="3232" spans="8:8" x14ac:dyDescent="0.35">
      <c r="H3232" s="533"/>
    </row>
    <row r="3233" spans="8:8" x14ac:dyDescent="0.35">
      <c r="H3233" s="533"/>
    </row>
    <row r="3234" spans="8:8" x14ac:dyDescent="0.35">
      <c r="H3234" s="533"/>
    </row>
    <row r="3235" spans="8:8" x14ac:dyDescent="0.35">
      <c r="H3235" s="533"/>
    </row>
    <row r="3236" spans="8:8" x14ac:dyDescent="0.35">
      <c r="H3236" s="533"/>
    </row>
    <row r="3237" spans="8:8" x14ac:dyDescent="0.35">
      <c r="H3237" s="533"/>
    </row>
    <row r="3238" spans="8:8" x14ac:dyDescent="0.35">
      <c r="H3238" s="533"/>
    </row>
    <row r="3239" spans="8:8" x14ac:dyDescent="0.35">
      <c r="H3239" s="533"/>
    </row>
    <row r="3240" spans="8:8" x14ac:dyDescent="0.35">
      <c r="H3240" s="533"/>
    </row>
    <row r="3241" spans="8:8" x14ac:dyDescent="0.35">
      <c r="H3241" s="533"/>
    </row>
    <row r="3242" spans="8:8" x14ac:dyDescent="0.35">
      <c r="H3242" s="533"/>
    </row>
    <row r="3243" spans="8:8" x14ac:dyDescent="0.35">
      <c r="H3243" s="533"/>
    </row>
    <row r="3244" spans="8:8" x14ac:dyDescent="0.35">
      <c r="H3244" s="533"/>
    </row>
    <row r="3245" spans="8:8" x14ac:dyDescent="0.35">
      <c r="H3245" s="533"/>
    </row>
    <row r="3246" spans="8:8" x14ac:dyDescent="0.35">
      <c r="H3246" s="533"/>
    </row>
    <row r="3247" spans="8:8" x14ac:dyDescent="0.35">
      <c r="H3247" s="533"/>
    </row>
    <row r="3248" spans="8:8" x14ac:dyDescent="0.35">
      <c r="H3248" s="533"/>
    </row>
    <row r="3249" spans="8:8" x14ac:dyDescent="0.35">
      <c r="H3249" s="533"/>
    </row>
    <row r="3250" spans="8:8" x14ac:dyDescent="0.35">
      <c r="H3250" s="533"/>
    </row>
    <row r="3251" spans="8:8" x14ac:dyDescent="0.35">
      <c r="H3251" s="533"/>
    </row>
    <row r="3252" spans="8:8" x14ac:dyDescent="0.35">
      <c r="H3252" s="533"/>
    </row>
    <row r="3253" spans="8:8" x14ac:dyDescent="0.35">
      <c r="H3253" s="533"/>
    </row>
    <row r="3254" spans="8:8" x14ac:dyDescent="0.35">
      <c r="H3254" s="533"/>
    </row>
    <row r="3255" spans="8:8" x14ac:dyDescent="0.35">
      <c r="H3255" s="533"/>
    </row>
    <row r="3256" spans="8:8" x14ac:dyDescent="0.35">
      <c r="H3256" s="533"/>
    </row>
    <row r="3257" spans="8:8" x14ac:dyDescent="0.35">
      <c r="H3257" s="533"/>
    </row>
    <row r="3258" spans="8:8" x14ac:dyDescent="0.35">
      <c r="H3258" s="533"/>
    </row>
    <row r="3259" spans="8:8" x14ac:dyDescent="0.35">
      <c r="H3259" s="533"/>
    </row>
    <row r="3260" spans="8:8" x14ac:dyDescent="0.35">
      <c r="H3260" s="533"/>
    </row>
    <row r="3261" spans="8:8" x14ac:dyDescent="0.35">
      <c r="H3261" s="533"/>
    </row>
    <row r="3262" spans="8:8" x14ac:dyDescent="0.35">
      <c r="H3262" s="533"/>
    </row>
    <row r="3263" spans="8:8" x14ac:dyDescent="0.35">
      <c r="H3263" s="533"/>
    </row>
    <row r="3264" spans="8:8" x14ac:dyDescent="0.35">
      <c r="H3264" s="533"/>
    </row>
    <row r="3265" spans="8:8" x14ac:dyDescent="0.35">
      <c r="H3265" s="533"/>
    </row>
    <row r="3266" spans="8:8" x14ac:dyDescent="0.35">
      <c r="H3266" s="533"/>
    </row>
    <row r="3267" spans="8:8" x14ac:dyDescent="0.35">
      <c r="H3267" s="533"/>
    </row>
    <row r="3268" spans="8:8" x14ac:dyDescent="0.35">
      <c r="H3268" s="533"/>
    </row>
    <row r="3269" spans="8:8" x14ac:dyDescent="0.35">
      <c r="H3269" s="533"/>
    </row>
    <row r="3270" spans="8:8" x14ac:dyDescent="0.35">
      <c r="H3270" s="533"/>
    </row>
    <row r="3271" spans="8:8" x14ac:dyDescent="0.35">
      <c r="H3271" s="533"/>
    </row>
    <row r="3272" spans="8:8" x14ac:dyDescent="0.35">
      <c r="H3272" s="533"/>
    </row>
    <row r="3273" spans="8:8" x14ac:dyDescent="0.35">
      <c r="H3273" s="533"/>
    </row>
    <row r="3274" spans="8:8" x14ac:dyDescent="0.35">
      <c r="H3274" s="533"/>
    </row>
    <row r="3275" spans="8:8" x14ac:dyDescent="0.35">
      <c r="H3275" s="533"/>
    </row>
    <row r="3276" spans="8:8" x14ac:dyDescent="0.35">
      <c r="H3276" s="533"/>
    </row>
    <row r="3277" spans="8:8" x14ac:dyDescent="0.35">
      <c r="H3277" s="533"/>
    </row>
    <row r="3278" spans="8:8" x14ac:dyDescent="0.35">
      <c r="H3278" s="533"/>
    </row>
    <row r="3279" spans="8:8" x14ac:dyDescent="0.35">
      <c r="H3279" s="533"/>
    </row>
    <row r="3280" spans="8:8" x14ac:dyDescent="0.35">
      <c r="H3280" s="533"/>
    </row>
    <row r="3281" spans="8:8" x14ac:dyDescent="0.35">
      <c r="H3281" s="533"/>
    </row>
    <row r="3282" spans="8:8" x14ac:dyDescent="0.35">
      <c r="H3282" s="533"/>
    </row>
    <row r="3283" spans="8:8" x14ac:dyDescent="0.35">
      <c r="H3283" s="533"/>
    </row>
    <row r="3284" spans="8:8" x14ac:dyDescent="0.35">
      <c r="H3284" s="533"/>
    </row>
    <row r="3285" spans="8:8" x14ac:dyDescent="0.35">
      <c r="H3285" s="533"/>
    </row>
    <row r="3286" spans="8:8" x14ac:dyDescent="0.35">
      <c r="H3286" s="533"/>
    </row>
    <row r="3287" spans="8:8" x14ac:dyDescent="0.35">
      <c r="H3287" s="533"/>
    </row>
    <row r="3288" spans="8:8" x14ac:dyDescent="0.35">
      <c r="H3288" s="533"/>
    </row>
    <row r="3289" spans="8:8" x14ac:dyDescent="0.35">
      <c r="H3289" s="533"/>
    </row>
    <row r="3290" spans="8:8" x14ac:dyDescent="0.35">
      <c r="H3290" s="533"/>
    </row>
    <row r="3291" spans="8:8" x14ac:dyDescent="0.35">
      <c r="H3291" s="533"/>
    </row>
    <row r="3292" spans="8:8" x14ac:dyDescent="0.35">
      <c r="H3292" s="533"/>
    </row>
    <row r="3293" spans="8:8" x14ac:dyDescent="0.35">
      <c r="H3293" s="533"/>
    </row>
    <row r="3294" spans="8:8" x14ac:dyDescent="0.35">
      <c r="H3294" s="533"/>
    </row>
    <row r="3295" spans="8:8" x14ac:dyDescent="0.35">
      <c r="H3295" s="533"/>
    </row>
    <row r="3296" spans="8:8" x14ac:dyDescent="0.35">
      <c r="H3296" s="533"/>
    </row>
    <row r="3297" spans="8:8" x14ac:dyDescent="0.35">
      <c r="H3297" s="533"/>
    </row>
    <row r="3298" spans="8:8" x14ac:dyDescent="0.35">
      <c r="H3298" s="533"/>
    </row>
    <row r="3299" spans="8:8" x14ac:dyDescent="0.35">
      <c r="H3299" s="533"/>
    </row>
    <row r="3300" spans="8:8" x14ac:dyDescent="0.35">
      <c r="H3300" s="533"/>
    </row>
    <row r="3301" spans="8:8" x14ac:dyDescent="0.35">
      <c r="H3301" s="533"/>
    </row>
    <row r="3302" spans="8:8" x14ac:dyDescent="0.35">
      <c r="H3302" s="533"/>
    </row>
    <row r="3303" spans="8:8" x14ac:dyDescent="0.35">
      <c r="H3303" s="533"/>
    </row>
    <row r="3304" spans="8:8" x14ac:dyDescent="0.35">
      <c r="H3304" s="533"/>
    </row>
    <row r="3305" spans="8:8" x14ac:dyDescent="0.35">
      <c r="H3305" s="533"/>
    </row>
    <row r="3306" spans="8:8" x14ac:dyDescent="0.35">
      <c r="H3306" s="533"/>
    </row>
    <row r="3307" spans="8:8" x14ac:dyDescent="0.35">
      <c r="H3307" s="533"/>
    </row>
    <row r="3308" spans="8:8" x14ac:dyDescent="0.35">
      <c r="H3308" s="533"/>
    </row>
    <row r="3309" spans="8:8" x14ac:dyDescent="0.35">
      <c r="H3309" s="533"/>
    </row>
    <row r="3310" spans="8:8" x14ac:dyDescent="0.35">
      <c r="H3310" s="533"/>
    </row>
    <row r="3311" spans="8:8" x14ac:dyDescent="0.35">
      <c r="H3311" s="533"/>
    </row>
    <row r="3312" spans="8:8" x14ac:dyDescent="0.35">
      <c r="H3312" s="533"/>
    </row>
    <row r="3313" spans="8:8" x14ac:dyDescent="0.35">
      <c r="H3313" s="533"/>
    </row>
    <row r="3314" spans="8:8" x14ac:dyDescent="0.35">
      <c r="H3314" s="533"/>
    </row>
    <row r="3315" spans="8:8" x14ac:dyDescent="0.35">
      <c r="H3315" s="533"/>
    </row>
    <row r="3316" spans="8:8" x14ac:dyDescent="0.35">
      <c r="H3316" s="533"/>
    </row>
    <row r="3317" spans="8:8" x14ac:dyDescent="0.35">
      <c r="H3317" s="533"/>
    </row>
    <row r="3318" spans="8:8" x14ac:dyDescent="0.35">
      <c r="H3318" s="533"/>
    </row>
    <row r="3319" spans="8:8" x14ac:dyDescent="0.35">
      <c r="H3319" s="533"/>
    </row>
    <row r="3320" spans="8:8" x14ac:dyDescent="0.35">
      <c r="H3320" s="533"/>
    </row>
    <row r="3321" spans="8:8" x14ac:dyDescent="0.35">
      <c r="H3321" s="533"/>
    </row>
    <row r="3322" spans="8:8" x14ac:dyDescent="0.35">
      <c r="H3322" s="533"/>
    </row>
    <row r="3323" spans="8:8" x14ac:dyDescent="0.35">
      <c r="H3323" s="533"/>
    </row>
    <row r="3324" spans="8:8" x14ac:dyDescent="0.35">
      <c r="H3324" s="533"/>
    </row>
    <row r="3325" spans="8:8" x14ac:dyDescent="0.35">
      <c r="H3325" s="533"/>
    </row>
    <row r="3326" spans="8:8" x14ac:dyDescent="0.35">
      <c r="H3326" s="533"/>
    </row>
    <row r="3327" spans="8:8" x14ac:dyDescent="0.35">
      <c r="H3327" s="533"/>
    </row>
    <row r="3328" spans="8:8" x14ac:dyDescent="0.35">
      <c r="H3328" s="533"/>
    </row>
    <row r="3329" spans="8:8" x14ac:dyDescent="0.35">
      <c r="H3329" s="533"/>
    </row>
    <row r="3330" spans="8:8" x14ac:dyDescent="0.35">
      <c r="H3330" s="533"/>
    </row>
    <row r="3331" spans="8:8" x14ac:dyDescent="0.35">
      <c r="H3331" s="533"/>
    </row>
    <row r="3332" spans="8:8" x14ac:dyDescent="0.35">
      <c r="H3332" s="533"/>
    </row>
    <row r="3333" spans="8:8" x14ac:dyDescent="0.35">
      <c r="H3333" s="533"/>
    </row>
    <row r="3334" spans="8:8" x14ac:dyDescent="0.35">
      <c r="H3334" s="533"/>
    </row>
    <row r="3335" spans="8:8" x14ac:dyDescent="0.35">
      <c r="H3335" s="533"/>
    </row>
    <row r="3336" spans="8:8" x14ac:dyDescent="0.35">
      <c r="H3336" s="533"/>
    </row>
    <row r="3337" spans="8:8" x14ac:dyDescent="0.35">
      <c r="H3337" s="533"/>
    </row>
    <row r="3338" spans="8:8" x14ac:dyDescent="0.35">
      <c r="H3338" s="533"/>
    </row>
    <row r="3339" spans="8:8" x14ac:dyDescent="0.35">
      <c r="H3339" s="533"/>
    </row>
    <row r="3340" spans="8:8" x14ac:dyDescent="0.35">
      <c r="H3340" s="533"/>
    </row>
    <row r="3341" spans="8:8" x14ac:dyDescent="0.35">
      <c r="H3341" s="533"/>
    </row>
    <row r="3342" spans="8:8" x14ac:dyDescent="0.35">
      <c r="H3342" s="533"/>
    </row>
    <row r="3343" spans="8:8" x14ac:dyDescent="0.35">
      <c r="H3343" s="533"/>
    </row>
    <row r="3344" spans="8:8" x14ac:dyDescent="0.35">
      <c r="H3344" s="533"/>
    </row>
    <row r="3345" spans="8:8" x14ac:dyDescent="0.35">
      <c r="H3345" s="533"/>
    </row>
    <row r="3346" spans="8:8" x14ac:dyDescent="0.35">
      <c r="H3346" s="533"/>
    </row>
    <row r="3347" spans="8:8" x14ac:dyDescent="0.35">
      <c r="H3347" s="533"/>
    </row>
    <row r="3348" spans="8:8" x14ac:dyDescent="0.35">
      <c r="H3348" s="533"/>
    </row>
    <row r="3349" spans="8:8" x14ac:dyDescent="0.35">
      <c r="H3349" s="533"/>
    </row>
    <row r="3350" spans="8:8" x14ac:dyDescent="0.35">
      <c r="H3350" s="533"/>
    </row>
    <row r="3351" spans="8:8" x14ac:dyDescent="0.35">
      <c r="H3351" s="533"/>
    </row>
    <row r="3352" spans="8:8" x14ac:dyDescent="0.35">
      <c r="H3352" s="533"/>
    </row>
    <row r="3353" spans="8:8" x14ac:dyDescent="0.35">
      <c r="H3353" s="533"/>
    </row>
    <row r="3354" spans="8:8" x14ac:dyDescent="0.35">
      <c r="H3354" s="533"/>
    </row>
    <row r="3355" spans="8:8" x14ac:dyDescent="0.35">
      <c r="H3355" s="533"/>
    </row>
    <row r="3356" spans="8:8" x14ac:dyDescent="0.35">
      <c r="H3356" s="533"/>
    </row>
    <row r="3357" spans="8:8" x14ac:dyDescent="0.35">
      <c r="H3357" s="533"/>
    </row>
    <row r="3358" spans="8:8" x14ac:dyDescent="0.35">
      <c r="H3358" s="533"/>
    </row>
    <row r="3359" spans="8:8" x14ac:dyDescent="0.35">
      <c r="H3359" s="533"/>
    </row>
    <row r="3360" spans="8:8" x14ac:dyDescent="0.35">
      <c r="H3360" s="533"/>
    </row>
    <row r="3361" spans="8:8" x14ac:dyDescent="0.35">
      <c r="H3361" s="533"/>
    </row>
    <row r="3362" spans="8:8" x14ac:dyDescent="0.35">
      <c r="H3362" s="533"/>
    </row>
    <row r="3363" spans="8:8" x14ac:dyDescent="0.35">
      <c r="H3363" s="533"/>
    </row>
    <row r="3364" spans="8:8" x14ac:dyDescent="0.35">
      <c r="H3364" s="533"/>
    </row>
    <row r="3365" spans="8:8" x14ac:dyDescent="0.35">
      <c r="H3365" s="533"/>
    </row>
    <row r="3366" spans="8:8" x14ac:dyDescent="0.35">
      <c r="H3366" s="533"/>
    </row>
    <row r="3367" spans="8:8" x14ac:dyDescent="0.35">
      <c r="H3367" s="533"/>
    </row>
    <row r="3368" spans="8:8" x14ac:dyDescent="0.35">
      <c r="H3368" s="533"/>
    </row>
    <row r="3369" spans="8:8" x14ac:dyDescent="0.35">
      <c r="H3369" s="533"/>
    </row>
    <row r="3370" spans="8:8" x14ac:dyDescent="0.35">
      <c r="H3370" s="533"/>
    </row>
    <row r="3371" spans="8:8" x14ac:dyDescent="0.35">
      <c r="H3371" s="533"/>
    </row>
    <row r="3372" spans="8:8" x14ac:dyDescent="0.35">
      <c r="H3372" s="533"/>
    </row>
    <row r="3373" spans="8:8" x14ac:dyDescent="0.35">
      <c r="H3373" s="533"/>
    </row>
    <row r="3374" spans="8:8" x14ac:dyDescent="0.35">
      <c r="H3374" s="533"/>
    </row>
    <row r="3375" spans="8:8" x14ac:dyDescent="0.35">
      <c r="H3375" s="533"/>
    </row>
    <row r="3376" spans="8:8" x14ac:dyDescent="0.35">
      <c r="H3376" s="533"/>
    </row>
    <row r="3377" spans="8:8" x14ac:dyDescent="0.35">
      <c r="H3377" s="533"/>
    </row>
    <row r="3378" spans="8:8" x14ac:dyDescent="0.35">
      <c r="H3378" s="533"/>
    </row>
    <row r="3379" spans="8:8" x14ac:dyDescent="0.35">
      <c r="H3379" s="533"/>
    </row>
    <row r="3380" spans="8:8" x14ac:dyDescent="0.35">
      <c r="H3380" s="533"/>
    </row>
    <row r="3381" spans="8:8" x14ac:dyDescent="0.35">
      <c r="H3381" s="533"/>
    </row>
    <row r="3382" spans="8:8" x14ac:dyDescent="0.35">
      <c r="H3382" s="533"/>
    </row>
    <row r="3383" spans="8:8" x14ac:dyDescent="0.35">
      <c r="H3383" s="533"/>
    </row>
    <row r="3384" spans="8:8" x14ac:dyDescent="0.35">
      <c r="H3384" s="533"/>
    </row>
    <row r="3385" spans="8:8" x14ac:dyDescent="0.35">
      <c r="H3385" s="533"/>
    </row>
    <row r="3386" spans="8:8" x14ac:dyDescent="0.35">
      <c r="H3386" s="533"/>
    </row>
    <row r="3387" spans="8:8" x14ac:dyDescent="0.35">
      <c r="H3387" s="533"/>
    </row>
    <row r="3388" spans="8:8" x14ac:dyDescent="0.35">
      <c r="H3388" s="533"/>
    </row>
    <row r="3389" spans="8:8" x14ac:dyDescent="0.35">
      <c r="H3389" s="533"/>
    </row>
    <row r="3390" spans="8:8" x14ac:dyDescent="0.35">
      <c r="H3390" s="533"/>
    </row>
    <row r="3391" spans="8:8" x14ac:dyDescent="0.35">
      <c r="H3391" s="533"/>
    </row>
    <row r="3392" spans="8:8" x14ac:dyDescent="0.35">
      <c r="H3392" s="533"/>
    </row>
    <row r="3393" spans="8:8" x14ac:dyDescent="0.35">
      <c r="H3393" s="533"/>
    </row>
    <row r="3394" spans="8:8" x14ac:dyDescent="0.35">
      <c r="H3394" s="533"/>
    </row>
    <row r="3395" spans="8:8" x14ac:dyDescent="0.35">
      <c r="H3395" s="533"/>
    </row>
    <row r="3396" spans="8:8" x14ac:dyDescent="0.35">
      <c r="H3396" s="533"/>
    </row>
    <row r="3397" spans="8:8" x14ac:dyDescent="0.35">
      <c r="H3397" s="533"/>
    </row>
    <row r="3398" spans="8:8" x14ac:dyDescent="0.35">
      <c r="H3398" s="533"/>
    </row>
    <row r="3399" spans="8:8" x14ac:dyDescent="0.35">
      <c r="H3399" s="533"/>
    </row>
    <row r="3400" spans="8:8" x14ac:dyDescent="0.35">
      <c r="H3400" s="533"/>
    </row>
    <row r="3401" spans="8:8" x14ac:dyDescent="0.35">
      <c r="H3401" s="533"/>
    </row>
    <row r="3402" spans="8:8" x14ac:dyDescent="0.35">
      <c r="H3402" s="533"/>
    </row>
    <row r="3403" spans="8:8" x14ac:dyDescent="0.35">
      <c r="H3403" s="533"/>
    </row>
    <row r="3404" spans="8:8" x14ac:dyDescent="0.35">
      <c r="H3404" s="533"/>
    </row>
    <row r="3405" spans="8:8" x14ac:dyDescent="0.35">
      <c r="H3405" s="533"/>
    </row>
    <row r="3406" spans="8:8" x14ac:dyDescent="0.35">
      <c r="H3406" s="533"/>
    </row>
    <row r="3407" spans="8:8" x14ac:dyDescent="0.35">
      <c r="H3407" s="533"/>
    </row>
    <row r="3408" spans="8:8" x14ac:dyDescent="0.35">
      <c r="H3408" s="533"/>
    </row>
    <row r="3409" spans="8:8" x14ac:dyDescent="0.35">
      <c r="H3409" s="533"/>
    </row>
    <row r="3410" spans="8:8" x14ac:dyDescent="0.35">
      <c r="H3410" s="533"/>
    </row>
    <row r="3411" spans="8:8" x14ac:dyDescent="0.35">
      <c r="H3411" s="533"/>
    </row>
    <row r="3412" spans="8:8" x14ac:dyDescent="0.35">
      <c r="H3412" s="533"/>
    </row>
    <row r="3413" spans="8:8" x14ac:dyDescent="0.35">
      <c r="H3413" s="533"/>
    </row>
    <row r="3414" spans="8:8" x14ac:dyDescent="0.35">
      <c r="H3414" s="533"/>
    </row>
    <row r="3415" spans="8:8" x14ac:dyDescent="0.35">
      <c r="H3415" s="533"/>
    </row>
    <row r="3416" spans="8:8" x14ac:dyDescent="0.35">
      <c r="H3416" s="533"/>
    </row>
    <row r="3417" spans="8:8" x14ac:dyDescent="0.35">
      <c r="H3417" s="533"/>
    </row>
    <row r="3418" spans="8:8" x14ac:dyDescent="0.35">
      <c r="H3418" s="533"/>
    </row>
    <row r="3419" spans="8:8" x14ac:dyDescent="0.35">
      <c r="H3419" s="533"/>
    </row>
    <row r="3420" spans="8:8" x14ac:dyDescent="0.35">
      <c r="H3420" s="533"/>
    </row>
    <row r="3421" spans="8:8" x14ac:dyDescent="0.35">
      <c r="H3421" s="533"/>
    </row>
    <row r="3422" spans="8:8" x14ac:dyDescent="0.35">
      <c r="H3422" s="533"/>
    </row>
    <row r="3423" spans="8:8" x14ac:dyDescent="0.35">
      <c r="H3423" s="533"/>
    </row>
    <row r="3424" spans="8:8" x14ac:dyDescent="0.35">
      <c r="H3424" s="533"/>
    </row>
    <row r="3425" spans="8:8" x14ac:dyDescent="0.35">
      <c r="H3425" s="533"/>
    </row>
    <row r="3426" spans="8:8" x14ac:dyDescent="0.35">
      <c r="H3426" s="533"/>
    </row>
    <row r="3427" spans="8:8" x14ac:dyDescent="0.35">
      <c r="H3427" s="533"/>
    </row>
    <row r="3428" spans="8:8" x14ac:dyDescent="0.35">
      <c r="H3428" s="533"/>
    </row>
    <row r="3429" spans="8:8" x14ac:dyDescent="0.35">
      <c r="H3429" s="533"/>
    </row>
    <row r="3430" spans="8:8" x14ac:dyDescent="0.35">
      <c r="H3430" s="533"/>
    </row>
    <row r="3431" spans="8:8" x14ac:dyDescent="0.35">
      <c r="H3431" s="533"/>
    </row>
    <row r="3432" spans="8:8" x14ac:dyDescent="0.35">
      <c r="H3432" s="533"/>
    </row>
    <row r="3433" spans="8:8" x14ac:dyDescent="0.35">
      <c r="H3433" s="533"/>
    </row>
    <row r="3434" spans="8:8" x14ac:dyDescent="0.35">
      <c r="H3434" s="533"/>
    </row>
    <row r="3435" spans="8:8" x14ac:dyDescent="0.35">
      <c r="H3435" s="533"/>
    </row>
    <row r="3436" spans="8:8" x14ac:dyDescent="0.35">
      <c r="H3436" s="533"/>
    </row>
    <row r="3437" spans="8:8" x14ac:dyDescent="0.35">
      <c r="H3437" s="533"/>
    </row>
    <row r="3438" spans="8:8" x14ac:dyDescent="0.35">
      <c r="H3438" s="533"/>
    </row>
    <row r="3439" spans="8:8" x14ac:dyDescent="0.35">
      <c r="H3439" s="533"/>
    </row>
    <row r="3440" spans="8:8" x14ac:dyDescent="0.35">
      <c r="H3440" s="533"/>
    </row>
    <row r="3441" spans="8:8" x14ac:dyDescent="0.35">
      <c r="H3441" s="533"/>
    </row>
    <row r="3442" spans="8:8" x14ac:dyDescent="0.35">
      <c r="H3442" s="533"/>
    </row>
    <row r="3443" spans="8:8" x14ac:dyDescent="0.35">
      <c r="H3443" s="533"/>
    </row>
    <row r="3444" spans="8:8" x14ac:dyDescent="0.35">
      <c r="H3444" s="533"/>
    </row>
    <row r="3445" spans="8:8" x14ac:dyDescent="0.35">
      <c r="H3445" s="533"/>
    </row>
    <row r="3446" spans="8:8" x14ac:dyDescent="0.35">
      <c r="H3446" s="533"/>
    </row>
    <row r="3447" spans="8:8" x14ac:dyDescent="0.35">
      <c r="H3447" s="533"/>
    </row>
    <row r="3448" spans="8:8" x14ac:dyDescent="0.35">
      <c r="H3448" s="533"/>
    </row>
    <row r="3449" spans="8:8" x14ac:dyDescent="0.35">
      <c r="H3449" s="533"/>
    </row>
    <row r="3450" spans="8:8" x14ac:dyDescent="0.35">
      <c r="H3450" s="533"/>
    </row>
    <row r="3451" spans="8:8" x14ac:dyDescent="0.35">
      <c r="H3451" s="533"/>
    </row>
    <row r="3452" spans="8:8" x14ac:dyDescent="0.35">
      <c r="H3452" s="533"/>
    </row>
    <row r="3453" spans="8:8" x14ac:dyDescent="0.35">
      <c r="H3453" s="533"/>
    </row>
    <row r="3454" spans="8:8" x14ac:dyDescent="0.35">
      <c r="H3454" s="533"/>
    </row>
    <row r="3455" spans="8:8" x14ac:dyDescent="0.35">
      <c r="H3455" s="533"/>
    </row>
    <row r="3456" spans="8:8" x14ac:dyDescent="0.35">
      <c r="H3456" s="533"/>
    </row>
    <row r="3457" spans="8:8" x14ac:dyDescent="0.35">
      <c r="H3457" s="533"/>
    </row>
    <row r="3458" spans="8:8" x14ac:dyDescent="0.35">
      <c r="H3458" s="533"/>
    </row>
    <row r="3459" spans="8:8" x14ac:dyDescent="0.35">
      <c r="H3459" s="533"/>
    </row>
    <row r="3460" spans="8:8" x14ac:dyDescent="0.35">
      <c r="H3460" s="533"/>
    </row>
    <row r="3461" spans="8:8" x14ac:dyDescent="0.35">
      <c r="H3461" s="533"/>
    </row>
    <row r="3462" spans="8:8" x14ac:dyDescent="0.35">
      <c r="H3462" s="533"/>
    </row>
    <row r="3463" spans="8:8" x14ac:dyDescent="0.35">
      <c r="H3463" s="533"/>
    </row>
    <row r="3464" spans="8:8" x14ac:dyDescent="0.35">
      <c r="H3464" s="533"/>
    </row>
    <row r="3465" spans="8:8" x14ac:dyDescent="0.35">
      <c r="H3465" s="533"/>
    </row>
    <row r="3466" spans="8:8" x14ac:dyDescent="0.35">
      <c r="H3466" s="533"/>
    </row>
    <row r="3467" spans="8:8" x14ac:dyDescent="0.35">
      <c r="H3467" s="533"/>
    </row>
    <row r="3468" spans="8:8" x14ac:dyDescent="0.35">
      <c r="H3468" s="533"/>
    </row>
    <row r="3469" spans="8:8" x14ac:dyDescent="0.35">
      <c r="H3469" s="533"/>
    </row>
    <row r="3470" spans="8:8" x14ac:dyDescent="0.35">
      <c r="H3470" s="533"/>
    </row>
    <row r="3471" spans="8:8" x14ac:dyDescent="0.35">
      <c r="H3471" s="533"/>
    </row>
    <row r="3472" spans="8:8" x14ac:dyDescent="0.35">
      <c r="H3472" s="533"/>
    </row>
    <row r="3473" spans="8:8" x14ac:dyDescent="0.35">
      <c r="H3473" s="533"/>
    </row>
    <row r="3474" spans="8:8" x14ac:dyDescent="0.35">
      <c r="H3474" s="533"/>
    </row>
    <row r="3475" spans="8:8" x14ac:dyDescent="0.35">
      <c r="H3475" s="533"/>
    </row>
    <row r="3476" spans="8:8" x14ac:dyDescent="0.35">
      <c r="H3476" s="533"/>
    </row>
    <row r="3477" spans="8:8" x14ac:dyDescent="0.35">
      <c r="H3477" s="533"/>
    </row>
    <row r="3478" spans="8:8" x14ac:dyDescent="0.35">
      <c r="H3478" s="533"/>
    </row>
    <row r="3479" spans="8:8" x14ac:dyDescent="0.35">
      <c r="H3479" s="533"/>
    </row>
    <row r="3480" spans="8:8" x14ac:dyDescent="0.35">
      <c r="H3480" s="533"/>
    </row>
    <row r="3481" spans="8:8" x14ac:dyDescent="0.35">
      <c r="H3481" s="533"/>
    </row>
    <row r="3482" spans="8:8" x14ac:dyDescent="0.35">
      <c r="H3482" s="533"/>
    </row>
    <row r="3483" spans="8:8" x14ac:dyDescent="0.35">
      <c r="H3483" s="533"/>
    </row>
    <row r="3484" spans="8:8" x14ac:dyDescent="0.35">
      <c r="H3484" s="533"/>
    </row>
    <row r="3485" spans="8:8" x14ac:dyDescent="0.35">
      <c r="H3485" s="533"/>
    </row>
    <row r="3486" spans="8:8" x14ac:dyDescent="0.35">
      <c r="H3486" s="533"/>
    </row>
    <row r="3487" spans="8:8" x14ac:dyDescent="0.35">
      <c r="H3487" s="533"/>
    </row>
    <row r="3488" spans="8:8" x14ac:dyDescent="0.35">
      <c r="H3488" s="533"/>
    </row>
    <row r="3489" spans="8:8" x14ac:dyDescent="0.35">
      <c r="H3489" s="533"/>
    </row>
    <row r="3490" spans="8:8" x14ac:dyDescent="0.35">
      <c r="H3490" s="533"/>
    </row>
    <row r="3491" spans="8:8" x14ac:dyDescent="0.35">
      <c r="H3491" s="533"/>
    </row>
    <row r="3492" spans="8:8" x14ac:dyDescent="0.35">
      <c r="H3492" s="533"/>
    </row>
    <row r="3493" spans="8:8" x14ac:dyDescent="0.35">
      <c r="H3493" s="533"/>
    </row>
    <row r="3494" spans="8:8" x14ac:dyDescent="0.35">
      <c r="H3494" s="533"/>
    </row>
    <row r="3495" spans="8:8" x14ac:dyDescent="0.35">
      <c r="H3495" s="533"/>
    </row>
    <row r="3496" spans="8:8" x14ac:dyDescent="0.35">
      <c r="H3496" s="533"/>
    </row>
    <row r="3497" spans="8:8" x14ac:dyDescent="0.35">
      <c r="H3497" s="533"/>
    </row>
    <row r="3498" spans="8:8" x14ac:dyDescent="0.35">
      <c r="H3498" s="533"/>
    </row>
    <row r="3499" spans="8:8" x14ac:dyDescent="0.35">
      <c r="H3499" s="533"/>
    </row>
    <row r="3500" spans="8:8" x14ac:dyDescent="0.35">
      <c r="H3500" s="533"/>
    </row>
    <row r="3501" spans="8:8" x14ac:dyDescent="0.35">
      <c r="H3501" s="533"/>
    </row>
    <row r="3502" spans="8:8" x14ac:dyDescent="0.35">
      <c r="H3502" s="533"/>
    </row>
    <row r="3503" spans="8:8" x14ac:dyDescent="0.35">
      <c r="H3503" s="533"/>
    </row>
    <row r="3504" spans="8:8" x14ac:dyDescent="0.35">
      <c r="H3504" s="533"/>
    </row>
    <row r="3505" spans="8:8" x14ac:dyDescent="0.35">
      <c r="H3505" s="533"/>
    </row>
    <row r="3506" spans="8:8" x14ac:dyDescent="0.35">
      <c r="H3506" s="533"/>
    </row>
    <row r="3507" spans="8:8" x14ac:dyDescent="0.35">
      <c r="H3507" s="533"/>
    </row>
    <row r="3508" spans="8:8" x14ac:dyDescent="0.35">
      <c r="H3508" s="533"/>
    </row>
    <row r="3509" spans="8:8" x14ac:dyDescent="0.35">
      <c r="H3509" s="533"/>
    </row>
    <row r="3510" spans="8:8" x14ac:dyDescent="0.35">
      <c r="H3510" s="533"/>
    </row>
    <row r="3511" spans="8:8" x14ac:dyDescent="0.35">
      <c r="H3511" s="533"/>
    </row>
    <row r="3512" spans="8:8" x14ac:dyDescent="0.35">
      <c r="H3512" s="533"/>
    </row>
    <row r="3513" spans="8:8" x14ac:dyDescent="0.35">
      <c r="H3513" s="533"/>
    </row>
    <row r="3514" spans="8:8" x14ac:dyDescent="0.35">
      <c r="H3514" s="533"/>
    </row>
    <row r="3515" spans="8:8" x14ac:dyDescent="0.35">
      <c r="H3515" s="533"/>
    </row>
    <row r="3516" spans="8:8" x14ac:dyDescent="0.35">
      <c r="H3516" s="533"/>
    </row>
    <row r="3517" spans="8:8" x14ac:dyDescent="0.35">
      <c r="H3517" s="533"/>
    </row>
    <row r="3518" spans="8:8" x14ac:dyDescent="0.35">
      <c r="H3518" s="533"/>
    </row>
    <row r="3519" spans="8:8" x14ac:dyDescent="0.35">
      <c r="H3519" s="533"/>
    </row>
    <row r="3520" spans="8:8" x14ac:dyDescent="0.35">
      <c r="H3520" s="533"/>
    </row>
    <row r="3521" spans="8:8" x14ac:dyDescent="0.35">
      <c r="H3521" s="533"/>
    </row>
    <row r="3522" spans="8:8" x14ac:dyDescent="0.35">
      <c r="H3522" s="533"/>
    </row>
    <row r="3523" spans="8:8" x14ac:dyDescent="0.35">
      <c r="H3523" s="533"/>
    </row>
    <row r="3524" spans="8:8" x14ac:dyDescent="0.35">
      <c r="H3524" s="533"/>
    </row>
    <row r="3525" spans="8:8" x14ac:dyDescent="0.35">
      <c r="H3525" s="533"/>
    </row>
    <row r="3526" spans="8:8" x14ac:dyDescent="0.35">
      <c r="H3526" s="533"/>
    </row>
    <row r="3527" spans="8:8" x14ac:dyDescent="0.35">
      <c r="H3527" s="533"/>
    </row>
    <row r="3528" spans="8:8" x14ac:dyDescent="0.35">
      <c r="H3528" s="533"/>
    </row>
    <row r="3529" spans="8:8" x14ac:dyDescent="0.35">
      <c r="H3529" s="533"/>
    </row>
    <row r="3530" spans="8:8" x14ac:dyDescent="0.35">
      <c r="H3530" s="533"/>
    </row>
    <row r="3531" spans="8:8" x14ac:dyDescent="0.35">
      <c r="H3531" s="533"/>
    </row>
    <row r="3532" spans="8:8" x14ac:dyDescent="0.35">
      <c r="H3532" s="533"/>
    </row>
    <row r="3533" spans="8:8" x14ac:dyDescent="0.35">
      <c r="H3533" s="533"/>
    </row>
    <row r="3534" spans="8:8" x14ac:dyDescent="0.35">
      <c r="H3534" s="533"/>
    </row>
    <row r="3535" spans="8:8" x14ac:dyDescent="0.35">
      <c r="H3535" s="533"/>
    </row>
    <row r="3536" spans="8:8" x14ac:dyDescent="0.35">
      <c r="H3536" s="533"/>
    </row>
    <row r="3537" spans="8:8" x14ac:dyDescent="0.35">
      <c r="H3537" s="533"/>
    </row>
    <row r="3538" spans="8:8" x14ac:dyDescent="0.35">
      <c r="H3538" s="533"/>
    </row>
    <row r="3539" spans="8:8" x14ac:dyDescent="0.35">
      <c r="H3539" s="533"/>
    </row>
    <row r="3540" spans="8:8" x14ac:dyDescent="0.35">
      <c r="H3540" s="533"/>
    </row>
    <row r="3541" spans="8:8" x14ac:dyDescent="0.35">
      <c r="H3541" s="533"/>
    </row>
    <row r="3542" spans="8:8" x14ac:dyDescent="0.35">
      <c r="H3542" s="533"/>
    </row>
    <row r="3543" spans="8:8" x14ac:dyDescent="0.35">
      <c r="H3543" s="533"/>
    </row>
    <row r="3544" spans="8:8" x14ac:dyDescent="0.35">
      <c r="H3544" s="533"/>
    </row>
    <row r="3545" spans="8:8" x14ac:dyDescent="0.35">
      <c r="H3545" s="533"/>
    </row>
    <row r="3546" spans="8:8" x14ac:dyDescent="0.35">
      <c r="H3546" s="533"/>
    </row>
    <row r="3547" spans="8:8" x14ac:dyDescent="0.35">
      <c r="H3547" s="533"/>
    </row>
    <row r="3548" spans="8:8" x14ac:dyDescent="0.35">
      <c r="H3548" s="533"/>
    </row>
    <row r="3549" spans="8:8" x14ac:dyDescent="0.35">
      <c r="H3549" s="533"/>
    </row>
    <row r="3550" spans="8:8" x14ac:dyDescent="0.35">
      <c r="H3550" s="533"/>
    </row>
    <row r="3551" spans="8:8" x14ac:dyDescent="0.35">
      <c r="H3551" s="533"/>
    </row>
    <row r="3552" spans="8:8" x14ac:dyDescent="0.35">
      <c r="H3552" s="533"/>
    </row>
    <row r="3553" spans="8:8" x14ac:dyDescent="0.35">
      <c r="H3553" s="533"/>
    </row>
    <row r="3554" spans="8:8" x14ac:dyDescent="0.35">
      <c r="H3554" s="533"/>
    </row>
    <row r="3555" spans="8:8" x14ac:dyDescent="0.35">
      <c r="H3555" s="533"/>
    </row>
    <row r="3556" spans="8:8" x14ac:dyDescent="0.35">
      <c r="H3556" s="533"/>
    </row>
    <row r="3557" spans="8:8" x14ac:dyDescent="0.35">
      <c r="H3557" s="533"/>
    </row>
    <row r="3558" spans="8:8" x14ac:dyDescent="0.35">
      <c r="H3558" s="533"/>
    </row>
    <row r="3559" spans="8:8" x14ac:dyDescent="0.35">
      <c r="H3559" s="533"/>
    </row>
    <row r="3560" spans="8:8" x14ac:dyDescent="0.35">
      <c r="H3560" s="533"/>
    </row>
    <row r="3561" spans="8:8" x14ac:dyDescent="0.35">
      <c r="H3561" s="533"/>
    </row>
    <row r="3562" spans="8:8" x14ac:dyDescent="0.35">
      <c r="H3562" s="533"/>
    </row>
    <row r="3563" spans="8:8" x14ac:dyDescent="0.35">
      <c r="H3563" s="533"/>
    </row>
    <row r="3564" spans="8:8" x14ac:dyDescent="0.35">
      <c r="H3564" s="533"/>
    </row>
    <row r="3565" spans="8:8" x14ac:dyDescent="0.35">
      <c r="H3565" s="533"/>
    </row>
    <row r="3566" spans="8:8" x14ac:dyDescent="0.35">
      <c r="H3566" s="533"/>
    </row>
    <row r="3567" spans="8:8" x14ac:dyDescent="0.35">
      <c r="H3567" s="533"/>
    </row>
    <row r="3568" spans="8:8" x14ac:dyDescent="0.35">
      <c r="H3568" s="533"/>
    </row>
    <row r="3569" spans="8:8" x14ac:dyDescent="0.35">
      <c r="H3569" s="533"/>
    </row>
    <row r="3570" spans="8:8" x14ac:dyDescent="0.35">
      <c r="H3570" s="533"/>
    </row>
    <row r="3571" spans="8:8" x14ac:dyDescent="0.35">
      <c r="H3571" s="533"/>
    </row>
    <row r="3572" spans="8:8" x14ac:dyDescent="0.35">
      <c r="H3572" s="533"/>
    </row>
    <row r="3573" spans="8:8" x14ac:dyDescent="0.35">
      <c r="H3573" s="533"/>
    </row>
    <row r="3574" spans="8:8" x14ac:dyDescent="0.35">
      <c r="H3574" s="533"/>
    </row>
    <row r="3575" spans="8:8" x14ac:dyDescent="0.35">
      <c r="H3575" s="533"/>
    </row>
    <row r="3576" spans="8:8" x14ac:dyDescent="0.35">
      <c r="H3576" s="533"/>
    </row>
    <row r="3577" spans="8:8" x14ac:dyDescent="0.35">
      <c r="H3577" s="533"/>
    </row>
    <row r="3578" spans="8:8" x14ac:dyDescent="0.35">
      <c r="H3578" s="533"/>
    </row>
    <row r="3579" spans="8:8" x14ac:dyDescent="0.35">
      <c r="H3579" s="533"/>
    </row>
    <row r="3580" spans="8:8" x14ac:dyDescent="0.35">
      <c r="H3580" s="533"/>
    </row>
    <row r="3581" spans="8:8" x14ac:dyDescent="0.35">
      <c r="H3581" s="533"/>
    </row>
    <row r="3582" spans="8:8" x14ac:dyDescent="0.35">
      <c r="H3582" s="533"/>
    </row>
    <row r="3583" spans="8:8" x14ac:dyDescent="0.35">
      <c r="H3583" s="533"/>
    </row>
    <row r="3584" spans="8:8" x14ac:dyDescent="0.35">
      <c r="H3584" s="533"/>
    </row>
    <row r="3585" spans="8:8" x14ac:dyDescent="0.35">
      <c r="H3585" s="533"/>
    </row>
    <row r="3586" spans="8:8" x14ac:dyDescent="0.35">
      <c r="H3586" s="533"/>
    </row>
    <row r="3587" spans="8:8" x14ac:dyDescent="0.35">
      <c r="H3587" s="533"/>
    </row>
    <row r="3588" spans="8:8" x14ac:dyDescent="0.35">
      <c r="H3588" s="533"/>
    </row>
    <row r="3589" spans="8:8" x14ac:dyDescent="0.35">
      <c r="H3589" s="533"/>
    </row>
    <row r="3590" spans="8:8" x14ac:dyDescent="0.35">
      <c r="H3590" s="533"/>
    </row>
    <row r="3591" spans="8:8" x14ac:dyDescent="0.35">
      <c r="H3591" s="533"/>
    </row>
    <row r="3592" spans="8:8" x14ac:dyDescent="0.35">
      <c r="H3592" s="533"/>
    </row>
    <row r="3593" spans="8:8" x14ac:dyDescent="0.35">
      <c r="H3593" s="533"/>
    </row>
    <row r="3594" spans="8:8" x14ac:dyDescent="0.35">
      <c r="H3594" s="533"/>
    </row>
    <row r="3595" spans="8:8" x14ac:dyDescent="0.35">
      <c r="H3595" s="533"/>
    </row>
    <row r="3596" spans="8:8" x14ac:dyDescent="0.35">
      <c r="H3596" s="533"/>
    </row>
    <row r="3597" spans="8:8" x14ac:dyDescent="0.35">
      <c r="H3597" s="533"/>
    </row>
    <row r="3598" spans="8:8" x14ac:dyDescent="0.35">
      <c r="H3598" s="533"/>
    </row>
    <row r="3599" spans="8:8" x14ac:dyDescent="0.35">
      <c r="H3599" s="533"/>
    </row>
    <row r="3600" spans="8:8" x14ac:dyDescent="0.35">
      <c r="H3600" s="533"/>
    </row>
    <row r="3601" spans="8:8" x14ac:dyDescent="0.35">
      <c r="H3601" s="533"/>
    </row>
    <row r="3602" spans="8:8" x14ac:dyDescent="0.35">
      <c r="H3602" s="533"/>
    </row>
    <row r="3603" spans="8:8" x14ac:dyDescent="0.35">
      <c r="H3603" s="533"/>
    </row>
    <row r="3604" spans="8:8" x14ac:dyDescent="0.35">
      <c r="H3604" s="533"/>
    </row>
    <row r="3605" spans="8:8" x14ac:dyDescent="0.35">
      <c r="H3605" s="533"/>
    </row>
    <row r="3606" spans="8:8" x14ac:dyDescent="0.35">
      <c r="H3606" s="533"/>
    </row>
    <row r="3607" spans="8:8" x14ac:dyDescent="0.35">
      <c r="H3607" s="533"/>
    </row>
    <row r="3608" spans="8:8" x14ac:dyDescent="0.35">
      <c r="H3608" s="533"/>
    </row>
    <row r="3609" spans="8:8" x14ac:dyDescent="0.35">
      <c r="H3609" s="533"/>
    </row>
    <row r="3610" spans="8:8" x14ac:dyDescent="0.35">
      <c r="H3610" s="533"/>
    </row>
    <row r="3611" spans="8:8" x14ac:dyDescent="0.35">
      <c r="H3611" s="533"/>
    </row>
    <row r="3612" spans="8:8" x14ac:dyDescent="0.35">
      <c r="H3612" s="533"/>
    </row>
    <row r="3613" spans="8:8" x14ac:dyDescent="0.35">
      <c r="H3613" s="533"/>
    </row>
    <row r="3614" spans="8:8" x14ac:dyDescent="0.35">
      <c r="H3614" s="533"/>
    </row>
    <row r="3615" spans="8:8" x14ac:dyDescent="0.35">
      <c r="H3615" s="533"/>
    </row>
    <row r="3616" spans="8:8" x14ac:dyDescent="0.35">
      <c r="H3616" s="533"/>
    </row>
    <row r="3617" spans="8:8" x14ac:dyDescent="0.35">
      <c r="H3617" s="533"/>
    </row>
    <row r="3618" spans="8:8" x14ac:dyDescent="0.35">
      <c r="H3618" s="533"/>
    </row>
    <row r="3619" spans="8:8" x14ac:dyDescent="0.35">
      <c r="H3619" s="533"/>
    </row>
    <row r="3620" spans="8:8" x14ac:dyDescent="0.35">
      <c r="H3620" s="533"/>
    </row>
    <row r="3621" spans="8:8" x14ac:dyDescent="0.35">
      <c r="H3621" s="533"/>
    </row>
    <row r="3622" spans="8:8" x14ac:dyDescent="0.35">
      <c r="H3622" s="533"/>
    </row>
    <row r="3623" spans="8:8" x14ac:dyDescent="0.35">
      <c r="H3623" s="533"/>
    </row>
    <row r="3624" spans="8:8" x14ac:dyDescent="0.35">
      <c r="H3624" s="533"/>
    </row>
    <row r="3625" spans="8:8" x14ac:dyDescent="0.35">
      <c r="H3625" s="533"/>
    </row>
    <row r="3626" spans="8:8" x14ac:dyDescent="0.35">
      <c r="H3626" s="533"/>
    </row>
    <row r="3627" spans="8:8" x14ac:dyDescent="0.35">
      <c r="H3627" s="533"/>
    </row>
    <row r="3628" spans="8:8" x14ac:dyDescent="0.35">
      <c r="H3628" s="533"/>
    </row>
    <row r="3629" spans="8:8" x14ac:dyDescent="0.35">
      <c r="H3629" s="533"/>
    </row>
    <row r="3630" spans="8:8" x14ac:dyDescent="0.35">
      <c r="H3630" s="533"/>
    </row>
    <row r="3631" spans="8:8" x14ac:dyDescent="0.35">
      <c r="H3631" s="533"/>
    </row>
    <row r="3632" spans="8:8" x14ac:dyDescent="0.35">
      <c r="H3632" s="533"/>
    </row>
    <row r="3633" spans="8:8" x14ac:dyDescent="0.35">
      <c r="H3633" s="533"/>
    </row>
    <row r="3634" spans="8:8" x14ac:dyDescent="0.35">
      <c r="H3634" s="533"/>
    </row>
    <row r="3635" spans="8:8" x14ac:dyDescent="0.35">
      <c r="H3635" s="533"/>
    </row>
    <row r="3636" spans="8:8" x14ac:dyDescent="0.35">
      <c r="H3636" s="533"/>
    </row>
    <row r="3637" spans="8:8" x14ac:dyDescent="0.35">
      <c r="H3637" s="533"/>
    </row>
    <row r="3638" spans="8:8" x14ac:dyDescent="0.35">
      <c r="H3638" s="533"/>
    </row>
    <row r="3639" spans="8:8" x14ac:dyDescent="0.35">
      <c r="H3639" s="533"/>
    </row>
    <row r="3640" spans="8:8" x14ac:dyDescent="0.35">
      <c r="H3640" s="533"/>
    </row>
    <row r="3641" spans="8:8" x14ac:dyDescent="0.35">
      <c r="H3641" s="533"/>
    </row>
    <row r="3642" spans="8:8" x14ac:dyDescent="0.35">
      <c r="H3642" s="533"/>
    </row>
    <row r="3643" spans="8:8" x14ac:dyDescent="0.35">
      <c r="H3643" s="533"/>
    </row>
    <row r="3644" spans="8:8" x14ac:dyDescent="0.35">
      <c r="H3644" s="533"/>
    </row>
    <row r="3645" spans="8:8" x14ac:dyDescent="0.35">
      <c r="H3645" s="533"/>
    </row>
    <row r="3646" spans="8:8" x14ac:dyDescent="0.35">
      <c r="H3646" s="533"/>
    </row>
    <row r="3647" spans="8:8" x14ac:dyDescent="0.35">
      <c r="H3647" s="533"/>
    </row>
    <row r="3648" spans="8:8" x14ac:dyDescent="0.35">
      <c r="H3648" s="533"/>
    </row>
    <row r="3649" spans="8:8" x14ac:dyDescent="0.35">
      <c r="H3649" s="533"/>
    </row>
    <row r="3650" spans="8:8" x14ac:dyDescent="0.35">
      <c r="H3650" s="533"/>
    </row>
    <row r="3651" spans="8:8" x14ac:dyDescent="0.35">
      <c r="H3651" s="533"/>
    </row>
    <row r="3652" spans="8:8" x14ac:dyDescent="0.35">
      <c r="H3652" s="533"/>
    </row>
    <row r="3653" spans="8:8" x14ac:dyDescent="0.35">
      <c r="H3653" s="533"/>
    </row>
    <row r="3654" spans="8:8" x14ac:dyDescent="0.35">
      <c r="H3654" s="533"/>
    </row>
    <row r="3655" spans="8:8" x14ac:dyDescent="0.35">
      <c r="H3655" s="533"/>
    </row>
    <row r="3656" spans="8:8" x14ac:dyDescent="0.35">
      <c r="H3656" s="533"/>
    </row>
    <row r="3657" spans="8:8" x14ac:dyDescent="0.35">
      <c r="H3657" s="533"/>
    </row>
    <row r="3658" spans="8:8" x14ac:dyDescent="0.35">
      <c r="H3658" s="533"/>
    </row>
    <row r="3659" spans="8:8" x14ac:dyDescent="0.35">
      <c r="H3659" s="533"/>
    </row>
    <row r="3660" spans="8:8" x14ac:dyDescent="0.35">
      <c r="H3660" s="533"/>
    </row>
    <row r="3661" spans="8:8" x14ac:dyDescent="0.35">
      <c r="H3661" s="533"/>
    </row>
    <row r="3662" spans="8:8" x14ac:dyDescent="0.35">
      <c r="H3662" s="533"/>
    </row>
    <row r="3663" spans="8:8" x14ac:dyDescent="0.35">
      <c r="H3663" s="533"/>
    </row>
    <row r="3664" spans="8:8" x14ac:dyDescent="0.35">
      <c r="H3664" s="533"/>
    </row>
    <row r="3665" spans="8:8" x14ac:dyDescent="0.35">
      <c r="H3665" s="533"/>
    </row>
    <row r="3666" spans="8:8" x14ac:dyDescent="0.35">
      <c r="H3666" s="533"/>
    </row>
    <row r="3667" spans="8:8" x14ac:dyDescent="0.35">
      <c r="H3667" s="533"/>
    </row>
    <row r="3668" spans="8:8" x14ac:dyDescent="0.35">
      <c r="H3668" s="533"/>
    </row>
    <row r="3669" spans="8:8" x14ac:dyDescent="0.35">
      <c r="H3669" s="533"/>
    </row>
    <row r="3670" spans="8:8" x14ac:dyDescent="0.35">
      <c r="H3670" s="533"/>
    </row>
    <row r="3671" spans="8:8" x14ac:dyDescent="0.35">
      <c r="H3671" s="533"/>
    </row>
    <row r="3672" spans="8:8" x14ac:dyDescent="0.35">
      <c r="H3672" s="533"/>
    </row>
    <row r="3673" spans="8:8" x14ac:dyDescent="0.35">
      <c r="H3673" s="533"/>
    </row>
    <row r="3674" spans="8:8" x14ac:dyDescent="0.35">
      <c r="H3674" s="533"/>
    </row>
    <row r="3675" spans="8:8" x14ac:dyDescent="0.35">
      <c r="H3675" s="533"/>
    </row>
    <row r="3676" spans="8:8" x14ac:dyDescent="0.35">
      <c r="H3676" s="533"/>
    </row>
    <row r="3677" spans="8:8" x14ac:dyDescent="0.35">
      <c r="H3677" s="533"/>
    </row>
    <row r="3678" spans="8:8" x14ac:dyDescent="0.35">
      <c r="H3678" s="533"/>
    </row>
    <row r="3679" spans="8:8" x14ac:dyDescent="0.35">
      <c r="H3679" s="533"/>
    </row>
    <row r="3680" spans="8:8" x14ac:dyDescent="0.35">
      <c r="H3680" s="533"/>
    </row>
    <row r="3681" spans="8:8" x14ac:dyDescent="0.35">
      <c r="H3681" s="533"/>
    </row>
    <row r="3682" spans="8:8" x14ac:dyDescent="0.35">
      <c r="H3682" s="533"/>
    </row>
    <row r="3683" spans="8:8" x14ac:dyDescent="0.35">
      <c r="H3683" s="533"/>
    </row>
    <row r="3684" spans="8:8" x14ac:dyDescent="0.35">
      <c r="H3684" s="533"/>
    </row>
    <row r="3685" spans="8:8" x14ac:dyDescent="0.35">
      <c r="H3685" s="533"/>
    </row>
    <row r="3686" spans="8:8" x14ac:dyDescent="0.35">
      <c r="H3686" s="533"/>
    </row>
    <row r="3687" spans="8:8" x14ac:dyDescent="0.35">
      <c r="H3687" s="533"/>
    </row>
    <row r="3688" spans="8:8" x14ac:dyDescent="0.35">
      <c r="H3688" s="533"/>
    </row>
    <row r="3689" spans="8:8" x14ac:dyDescent="0.35">
      <c r="H3689" s="533"/>
    </row>
    <row r="3690" spans="8:8" x14ac:dyDescent="0.35">
      <c r="H3690" s="533"/>
    </row>
    <row r="3691" spans="8:8" x14ac:dyDescent="0.35">
      <c r="H3691" s="533"/>
    </row>
    <row r="3692" spans="8:8" x14ac:dyDescent="0.35">
      <c r="H3692" s="533"/>
    </row>
    <row r="3693" spans="8:8" x14ac:dyDescent="0.35">
      <c r="H3693" s="533"/>
    </row>
    <row r="3694" spans="8:8" x14ac:dyDescent="0.35">
      <c r="H3694" s="533"/>
    </row>
    <row r="3695" spans="8:8" x14ac:dyDescent="0.35">
      <c r="H3695" s="533"/>
    </row>
    <row r="3696" spans="8:8" x14ac:dyDescent="0.35">
      <c r="H3696" s="533"/>
    </row>
    <row r="3697" spans="8:8" x14ac:dyDescent="0.35">
      <c r="H3697" s="533"/>
    </row>
    <row r="3698" spans="8:8" x14ac:dyDescent="0.35">
      <c r="H3698" s="533"/>
    </row>
    <row r="3699" spans="8:8" x14ac:dyDescent="0.35">
      <c r="H3699" s="533"/>
    </row>
    <row r="3700" spans="8:8" x14ac:dyDescent="0.35">
      <c r="H3700" s="533"/>
    </row>
    <row r="3701" spans="8:8" x14ac:dyDescent="0.35">
      <c r="H3701" s="533"/>
    </row>
    <row r="3702" spans="8:8" x14ac:dyDescent="0.35">
      <c r="H3702" s="533"/>
    </row>
    <row r="3703" spans="8:8" x14ac:dyDescent="0.35">
      <c r="H3703" s="533"/>
    </row>
    <row r="3704" spans="8:8" x14ac:dyDescent="0.35">
      <c r="H3704" s="533"/>
    </row>
    <row r="3705" spans="8:8" x14ac:dyDescent="0.35">
      <c r="H3705" s="533"/>
    </row>
    <row r="3706" spans="8:8" x14ac:dyDescent="0.35">
      <c r="H3706" s="533"/>
    </row>
    <row r="3707" spans="8:8" x14ac:dyDescent="0.35">
      <c r="H3707" s="533"/>
    </row>
    <row r="3708" spans="8:8" x14ac:dyDescent="0.35">
      <c r="H3708" s="533"/>
    </row>
    <row r="3709" spans="8:8" x14ac:dyDescent="0.35">
      <c r="H3709" s="533"/>
    </row>
    <row r="3710" spans="8:8" x14ac:dyDescent="0.35">
      <c r="H3710" s="533"/>
    </row>
    <row r="3711" spans="8:8" x14ac:dyDescent="0.35">
      <c r="H3711" s="533"/>
    </row>
    <row r="3712" spans="8:8" x14ac:dyDescent="0.35">
      <c r="H3712" s="533"/>
    </row>
    <row r="3713" spans="8:8" x14ac:dyDescent="0.35">
      <c r="H3713" s="533"/>
    </row>
    <row r="3714" spans="8:8" x14ac:dyDescent="0.35">
      <c r="H3714" s="533"/>
    </row>
    <row r="3715" spans="8:8" x14ac:dyDescent="0.35">
      <c r="H3715" s="533"/>
    </row>
    <row r="3716" spans="8:8" x14ac:dyDescent="0.35">
      <c r="H3716" s="533"/>
    </row>
    <row r="3717" spans="8:8" x14ac:dyDescent="0.35">
      <c r="H3717" s="533"/>
    </row>
    <row r="3718" spans="8:8" x14ac:dyDescent="0.35">
      <c r="H3718" s="533"/>
    </row>
    <row r="3719" spans="8:8" x14ac:dyDescent="0.35">
      <c r="H3719" s="533"/>
    </row>
    <row r="3720" spans="8:8" x14ac:dyDescent="0.35">
      <c r="H3720" s="533"/>
    </row>
    <row r="3721" spans="8:8" x14ac:dyDescent="0.35">
      <c r="H3721" s="533"/>
    </row>
    <row r="3722" spans="8:8" x14ac:dyDescent="0.35">
      <c r="H3722" s="533"/>
    </row>
    <row r="3723" spans="8:8" x14ac:dyDescent="0.35">
      <c r="H3723" s="533"/>
    </row>
    <row r="3724" spans="8:8" x14ac:dyDescent="0.35">
      <c r="H3724" s="533"/>
    </row>
    <row r="3725" spans="8:8" x14ac:dyDescent="0.35">
      <c r="H3725" s="533"/>
    </row>
    <row r="3726" spans="8:8" x14ac:dyDescent="0.35">
      <c r="H3726" s="533"/>
    </row>
    <row r="3727" spans="8:8" x14ac:dyDescent="0.35">
      <c r="H3727" s="533"/>
    </row>
    <row r="3728" spans="8:8" x14ac:dyDescent="0.35">
      <c r="H3728" s="533"/>
    </row>
    <row r="3729" spans="8:8" x14ac:dyDescent="0.35">
      <c r="H3729" s="533"/>
    </row>
    <row r="3730" spans="8:8" x14ac:dyDescent="0.35">
      <c r="H3730" s="533"/>
    </row>
    <row r="3731" spans="8:8" x14ac:dyDescent="0.35">
      <c r="H3731" s="533"/>
    </row>
    <row r="3732" spans="8:8" x14ac:dyDescent="0.35">
      <c r="H3732" s="533"/>
    </row>
    <row r="3733" spans="8:8" x14ac:dyDescent="0.35">
      <c r="H3733" s="533"/>
    </row>
    <row r="3734" spans="8:8" x14ac:dyDescent="0.35">
      <c r="H3734" s="533"/>
    </row>
    <row r="3735" spans="8:8" x14ac:dyDescent="0.35">
      <c r="H3735" s="533"/>
    </row>
    <row r="3736" spans="8:8" x14ac:dyDescent="0.35">
      <c r="H3736" s="533"/>
    </row>
    <row r="3737" spans="8:8" x14ac:dyDescent="0.35">
      <c r="H3737" s="533"/>
    </row>
    <row r="3738" spans="8:8" x14ac:dyDescent="0.35">
      <c r="H3738" s="533"/>
    </row>
    <row r="3739" spans="8:8" x14ac:dyDescent="0.35">
      <c r="H3739" s="533"/>
    </row>
    <row r="3740" spans="8:8" x14ac:dyDescent="0.35">
      <c r="H3740" s="533"/>
    </row>
    <row r="3741" spans="8:8" x14ac:dyDescent="0.35">
      <c r="H3741" s="533"/>
    </row>
    <row r="3742" spans="8:8" x14ac:dyDescent="0.35">
      <c r="H3742" s="533"/>
    </row>
    <row r="3743" spans="8:8" x14ac:dyDescent="0.35">
      <c r="H3743" s="533"/>
    </row>
    <row r="3744" spans="8:8" x14ac:dyDescent="0.35">
      <c r="H3744" s="533"/>
    </row>
    <row r="3745" spans="8:8" x14ac:dyDescent="0.35">
      <c r="H3745" s="533"/>
    </row>
    <row r="3746" spans="8:8" x14ac:dyDescent="0.35">
      <c r="H3746" s="533"/>
    </row>
    <row r="3747" spans="8:8" x14ac:dyDescent="0.35">
      <c r="H3747" s="533"/>
    </row>
    <row r="3748" spans="8:8" x14ac:dyDescent="0.35">
      <c r="H3748" s="533"/>
    </row>
    <row r="3749" spans="8:8" x14ac:dyDescent="0.35">
      <c r="H3749" s="533"/>
    </row>
    <row r="3750" spans="8:8" x14ac:dyDescent="0.35">
      <c r="H3750" s="533"/>
    </row>
    <row r="3751" spans="8:8" x14ac:dyDescent="0.35">
      <c r="H3751" s="533"/>
    </row>
    <row r="3752" spans="8:8" x14ac:dyDescent="0.35">
      <c r="H3752" s="533"/>
    </row>
    <row r="3753" spans="8:8" x14ac:dyDescent="0.35">
      <c r="H3753" s="533"/>
    </row>
    <row r="3754" spans="8:8" x14ac:dyDescent="0.35">
      <c r="H3754" s="533"/>
    </row>
    <row r="3755" spans="8:8" x14ac:dyDescent="0.35">
      <c r="H3755" s="533"/>
    </row>
    <row r="3756" spans="8:8" x14ac:dyDescent="0.35">
      <c r="H3756" s="533"/>
    </row>
    <row r="3757" spans="8:8" x14ac:dyDescent="0.35">
      <c r="H3757" s="533"/>
    </row>
    <row r="3758" spans="8:8" x14ac:dyDescent="0.35">
      <c r="H3758" s="533"/>
    </row>
    <row r="3759" spans="8:8" x14ac:dyDescent="0.35">
      <c r="H3759" s="533"/>
    </row>
    <row r="3760" spans="8:8" x14ac:dyDescent="0.35">
      <c r="H3760" s="533"/>
    </row>
    <row r="3761" spans="8:8" x14ac:dyDescent="0.35">
      <c r="H3761" s="533"/>
    </row>
    <row r="3762" spans="8:8" x14ac:dyDescent="0.35">
      <c r="H3762" s="533"/>
    </row>
    <row r="3763" spans="8:8" x14ac:dyDescent="0.35">
      <c r="H3763" s="533"/>
    </row>
    <row r="3764" spans="8:8" x14ac:dyDescent="0.35">
      <c r="H3764" s="533"/>
    </row>
    <row r="3765" spans="8:8" x14ac:dyDescent="0.35">
      <c r="H3765" s="533"/>
    </row>
    <row r="3766" spans="8:8" x14ac:dyDescent="0.35">
      <c r="H3766" s="533"/>
    </row>
    <row r="3767" spans="8:8" x14ac:dyDescent="0.35">
      <c r="H3767" s="533"/>
    </row>
    <row r="3768" spans="8:8" x14ac:dyDescent="0.35">
      <c r="H3768" s="533"/>
    </row>
    <row r="3769" spans="8:8" x14ac:dyDescent="0.35">
      <c r="H3769" s="533"/>
    </row>
    <row r="3770" spans="8:8" x14ac:dyDescent="0.35">
      <c r="H3770" s="533"/>
    </row>
    <row r="3771" spans="8:8" x14ac:dyDescent="0.35">
      <c r="H3771" s="533"/>
    </row>
    <row r="3772" spans="8:8" x14ac:dyDescent="0.35">
      <c r="H3772" s="533"/>
    </row>
    <row r="3773" spans="8:8" x14ac:dyDescent="0.35">
      <c r="H3773" s="533"/>
    </row>
    <row r="3774" spans="8:8" x14ac:dyDescent="0.35">
      <c r="H3774" s="533"/>
    </row>
    <row r="3775" spans="8:8" x14ac:dyDescent="0.35">
      <c r="H3775" s="533"/>
    </row>
    <row r="3776" spans="8:8" x14ac:dyDescent="0.35">
      <c r="H3776" s="533"/>
    </row>
    <row r="3777" spans="8:8" x14ac:dyDescent="0.35">
      <c r="H3777" s="533"/>
    </row>
    <row r="3778" spans="8:8" x14ac:dyDescent="0.35">
      <c r="H3778" s="533"/>
    </row>
    <row r="3779" spans="8:8" x14ac:dyDescent="0.35">
      <c r="H3779" s="533"/>
    </row>
    <row r="3780" spans="8:8" x14ac:dyDescent="0.35">
      <c r="H3780" s="533"/>
    </row>
    <row r="3781" spans="8:8" x14ac:dyDescent="0.35">
      <c r="H3781" s="533"/>
    </row>
    <row r="3782" spans="8:8" x14ac:dyDescent="0.35">
      <c r="H3782" s="533"/>
    </row>
    <row r="3783" spans="8:8" x14ac:dyDescent="0.35">
      <c r="H3783" s="533"/>
    </row>
    <row r="3784" spans="8:8" x14ac:dyDescent="0.35">
      <c r="H3784" s="533"/>
    </row>
    <row r="3785" spans="8:8" x14ac:dyDescent="0.35">
      <c r="H3785" s="533"/>
    </row>
    <row r="3786" spans="8:8" x14ac:dyDescent="0.35">
      <c r="H3786" s="533"/>
    </row>
    <row r="3787" spans="8:8" x14ac:dyDescent="0.35">
      <c r="H3787" s="533"/>
    </row>
    <row r="3788" spans="8:8" x14ac:dyDescent="0.35">
      <c r="H3788" s="533"/>
    </row>
    <row r="3789" spans="8:8" x14ac:dyDescent="0.35">
      <c r="H3789" s="533"/>
    </row>
    <row r="3790" spans="8:8" x14ac:dyDescent="0.35">
      <c r="H3790" s="533"/>
    </row>
    <row r="3791" spans="8:8" x14ac:dyDescent="0.35">
      <c r="H3791" s="533"/>
    </row>
    <row r="3792" spans="8:8" x14ac:dyDescent="0.35">
      <c r="H3792" s="533"/>
    </row>
    <row r="3793" spans="8:8" x14ac:dyDescent="0.35">
      <c r="H3793" s="533"/>
    </row>
    <row r="3794" spans="8:8" x14ac:dyDescent="0.35">
      <c r="H3794" s="533"/>
    </row>
    <row r="3795" spans="8:8" x14ac:dyDescent="0.35">
      <c r="H3795" s="533"/>
    </row>
    <row r="3796" spans="8:8" x14ac:dyDescent="0.35">
      <c r="H3796" s="533"/>
    </row>
    <row r="3797" spans="8:8" x14ac:dyDescent="0.35">
      <c r="H3797" s="533"/>
    </row>
    <row r="3798" spans="8:8" x14ac:dyDescent="0.35">
      <c r="H3798" s="533"/>
    </row>
    <row r="3799" spans="8:8" x14ac:dyDescent="0.35">
      <c r="H3799" s="533"/>
    </row>
    <row r="3800" spans="8:8" x14ac:dyDescent="0.35">
      <c r="H3800" s="533"/>
    </row>
    <row r="3801" spans="8:8" x14ac:dyDescent="0.35">
      <c r="H3801" s="533"/>
    </row>
    <row r="3802" spans="8:8" x14ac:dyDescent="0.35">
      <c r="H3802" s="533"/>
    </row>
    <row r="3803" spans="8:8" x14ac:dyDescent="0.35">
      <c r="H3803" s="533"/>
    </row>
    <row r="3804" spans="8:8" x14ac:dyDescent="0.35">
      <c r="H3804" s="533"/>
    </row>
    <row r="3805" spans="8:8" x14ac:dyDescent="0.35">
      <c r="H3805" s="533"/>
    </row>
    <row r="3806" spans="8:8" x14ac:dyDescent="0.35">
      <c r="H3806" s="533"/>
    </row>
    <row r="3807" spans="8:8" x14ac:dyDescent="0.35">
      <c r="H3807" s="533"/>
    </row>
    <row r="3808" spans="8:8" x14ac:dyDescent="0.35">
      <c r="H3808" s="533"/>
    </row>
    <row r="3809" spans="8:8" x14ac:dyDescent="0.35">
      <c r="H3809" s="533"/>
    </row>
    <row r="3810" spans="8:8" x14ac:dyDescent="0.35">
      <c r="H3810" s="533"/>
    </row>
    <row r="3811" spans="8:8" x14ac:dyDescent="0.35">
      <c r="H3811" s="533"/>
    </row>
    <row r="3812" spans="8:8" x14ac:dyDescent="0.35">
      <c r="H3812" s="533"/>
    </row>
    <row r="3813" spans="8:8" x14ac:dyDescent="0.35">
      <c r="H3813" s="533"/>
    </row>
    <row r="3814" spans="8:8" x14ac:dyDescent="0.35">
      <c r="H3814" s="533"/>
    </row>
    <row r="3815" spans="8:8" x14ac:dyDescent="0.35">
      <c r="H3815" s="533"/>
    </row>
    <row r="3816" spans="8:8" x14ac:dyDescent="0.35">
      <c r="H3816" s="533"/>
    </row>
    <row r="3817" spans="8:8" x14ac:dyDescent="0.35">
      <c r="H3817" s="533"/>
    </row>
    <row r="3818" spans="8:8" x14ac:dyDescent="0.35">
      <c r="H3818" s="533"/>
    </row>
    <row r="3819" spans="8:8" x14ac:dyDescent="0.35">
      <c r="H3819" s="533"/>
    </row>
    <row r="3820" spans="8:8" x14ac:dyDescent="0.35">
      <c r="H3820" s="533"/>
    </row>
    <row r="3821" spans="8:8" x14ac:dyDescent="0.35">
      <c r="H3821" s="533"/>
    </row>
    <row r="3822" spans="8:8" x14ac:dyDescent="0.35">
      <c r="H3822" s="533"/>
    </row>
    <row r="3823" spans="8:8" x14ac:dyDescent="0.35">
      <c r="H3823" s="533"/>
    </row>
    <row r="3824" spans="8:8" x14ac:dyDescent="0.35">
      <c r="H3824" s="533"/>
    </row>
    <row r="3825" spans="8:8" x14ac:dyDescent="0.35">
      <c r="H3825" s="533"/>
    </row>
    <row r="3826" spans="8:8" x14ac:dyDescent="0.35">
      <c r="H3826" s="533"/>
    </row>
    <row r="3827" spans="8:8" x14ac:dyDescent="0.35">
      <c r="H3827" s="533"/>
    </row>
    <row r="3828" spans="8:8" x14ac:dyDescent="0.35">
      <c r="H3828" s="533"/>
    </row>
    <row r="3829" spans="8:8" x14ac:dyDescent="0.35">
      <c r="H3829" s="533"/>
    </row>
    <row r="3830" spans="8:8" x14ac:dyDescent="0.35">
      <c r="H3830" s="533"/>
    </row>
    <row r="3831" spans="8:8" x14ac:dyDescent="0.35">
      <c r="H3831" s="533"/>
    </row>
    <row r="3832" spans="8:8" x14ac:dyDescent="0.35">
      <c r="H3832" s="533"/>
    </row>
    <row r="3833" spans="8:8" x14ac:dyDescent="0.35">
      <c r="H3833" s="533"/>
    </row>
    <row r="3834" spans="8:8" x14ac:dyDescent="0.35">
      <c r="H3834" s="533"/>
    </row>
    <row r="3835" spans="8:8" x14ac:dyDescent="0.35">
      <c r="H3835" s="533"/>
    </row>
    <row r="3836" spans="8:8" x14ac:dyDescent="0.35">
      <c r="H3836" s="533"/>
    </row>
    <row r="3837" spans="8:8" x14ac:dyDescent="0.35">
      <c r="H3837" s="533"/>
    </row>
    <row r="3838" spans="8:8" x14ac:dyDescent="0.35">
      <c r="H3838" s="533"/>
    </row>
    <row r="3839" spans="8:8" x14ac:dyDescent="0.35">
      <c r="H3839" s="533"/>
    </row>
    <row r="3840" spans="8:8" x14ac:dyDescent="0.35">
      <c r="H3840" s="533"/>
    </row>
    <row r="3841" spans="8:8" x14ac:dyDescent="0.35">
      <c r="H3841" s="533"/>
    </row>
    <row r="3842" spans="8:8" x14ac:dyDescent="0.35">
      <c r="H3842" s="533"/>
    </row>
    <row r="3843" spans="8:8" x14ac:dyDescent="0.35">
      <c r="H3843" s="533"/>
    </row>
    <row r="3844" spans="8:8" x14ac:dyDescent="0.35">
      <c r="H3844" s="533"/>
    </row>
    <row r="3845" spans="8:8" x14ac:dyDescent="0.35">
      <c r="H3845" s="533"/>
    </row>
    <row r="3846" spans="8:8" x14ac:dyDescent="0.35">
      <c r="H3846" s="533"/>
    </row>
    <row r="3847" spans="8:8" x14ac:dyDescent="0.35">
      <c r="H3847" s="533"/>
    </row>
    <row r="3848" spans="8:8" x14ac:dyDescent="0.35">
      <c r="H3848" s="533"/>
    </row>
    <row r="3849" spans="8:8" x14ac:dyDescent="0.35">
      <c r="H3849" s="533"/>
    </row>
    <row r="3850" spans="8:8" x14ac:dyDescent="0.35">
      <c r="H3850" s="533"/>
    </row>
    <row r="3851" spans="8:8" x14ac:dyDescent="0.35">
      <c r="H3851" s="533"/>
    </row>
    <row r="3852" spans="8:8" x14ac:dyDescent="0.35">
      <c r="H3852" s="533"/>
    </row>
    <row r="3853" spans="8:8" x14ac:dyDescent="0.35">
      <c r="H3853" s="533"/>
    </row>
    <row r="3854" spans="8:8" x14ac:dyDescent="0.35">
      <c r="H3854" s="533"/>
    </row>
    <row r="3855" spans="8:8" x14ac:dyDescent="0.35">
      <c r="H3855" s="533"/>
    </row>
    <row r="3856" spans="8:8" x14ac:dyDescent="0.35">
      <c r="H3856" s="533"/>
    </row>
    <row r="3857" spans="8:8" x14ac:dyDescent="0.35">
      <c r="H3857" s="533"/>
    </row>
    <row r="3858" spans="8:8" x14ac:dyDescent="0.35">
      <c r="H3858" s="533"/>
    </row>
    <row r="3859" spans="8:8" x14ac:dyDescent="0.35">
      <c r="H3859" s="533"/>
    </row>
    <row r="3860" spans="8:8" x14ac:dyDescent="0.35">
      <c r="H3860" s="533"/>
    </row>
    <row r="3861" spans="8:8" x14ac:dyDescent="0.35">
      <c r="H3861" s="533"/>
    </row>
    <row r="3862" spans="8:8" x14ac:dyDescent="0.35">
      <c r="H3862" s="533"/>
    </row>
    <row r="3863" spans="8:8" x14ac:dyDescent="0.35">
      <c r="H3863" s="533"/>
    </row>
    <row r="3864" spans="8:8" x14ac:dyDescent="0.35">
      <c r="H3864" s="533"/>
    </row>
    <row r="3865" spans="8:8" x14ac:dyDescent="0.35">
      <c r="H3865" s="533"/>
    </row>
    <row r="3866" spans="8:8" x14ac:dyDescent="0.35">
      <c r="H3866" s="533"/>
    </row>
    <row r="3867" spans="8:8" x14ac:dyDescent="0.35">
      <c r="H3867" s="533"/>
    </row>
    <row r="3868" spans="8:8" x14ac:dyDescent="0.35">
      <c r="H3868" s="533"/>
    </row>
    <row r="3869" spans="8:8" x14ac:dyDescent="0.35">
      <c r="H3869" s="533"/>
    </row>
    <row r="3870" spans="8:8" x14ac:dyDescent="0.35">
      <c r="H3870" s="533"/>
    </row>
    <row r="3871" spans="8:8" x14ac:dyDescent="0.35">
      <c r="H3871" s="533"/>
    </row>
    <row r="3872" spans="8:8" x14ac:dyDescent="0.35">
      <c r="H3872" s="533"/>
    </row>
    <row r="3873" spans="8:8" x14ac:dyDescent="0.35">
      <c r="H3873" s="533"/>
    </row>
    <row r="3874" spans="8:8" x14ac:dyDescent="0.35">
      <c r="H3874" s="533"/>
    </row>
    <row r="3875" spans="8:8" x14ac:dyDescent="0.35">
      <c r="H3875" s="533"/>
    </row>
    <row r="3876" spans="8:8" x14ac:dyDescent="0.35">
      <c r="H3876" s="533"/>
    </row>
    <row r="3877" spans="8:8" x14ac:dyDescent="0.35">
      <c r="H3877" s="533"/>
    </row>
    <row r="3878" spans="8:8" x14ac:dyDescent="0.35">
      <c r="H3878" s="533"/>
    </row>
    <row r="3879" spans="8:8" x14ac:dyDescent="0.35">
      <c r="H3879" s="533"/>
    </row>
    <row r="3880" spans="8:8" x14ac:dyDescent="0.35">
      <c r="H3880" s="533"/>
    </row>
    <row r="3881" spans="8:8" x14ac:dyDescent="0.35">
      <c r="H3881" s="533"/>
    </row>
    <row r="3882" spans="8:8" x14ac:dyDescent="0.35">
      <c r="H3882" s="533"/>
    </row>
    <row r="3883" spans="8:8" x14ac:dyDescent="0.35">
      <c r="H3883" s="533"/>
    </row>
    <row r="3884" spans="8:8" x14ac:dyDescent="0.35">
      <c r="H3884" s="533"/>
    </row>
    <row r="3885" spans="8:8" x14ac:dyDescent="0.35">
      <c r="H3885" s="533"/>
    </row>
    <row r="3886" spans="8:8" x14ac:dyDescent="0.35">
      <c r="H3886" s="533"/>
    </row>
    <row r="3887" spans="8:8" x14ac:dyDescent="0.35">
      <c r="H3887" s="533"/>
    </row>
    <row r="3888" spans="8:8" x14ac:dyDescent="0.35">
      <c r="H3888" s="533"/>
    </row>
    <row r="3889" spans="8:8" x14ac:dyDescent="0.35">
      <c r="H3889" s="533"/>
    </row>
    <row r="3890" spans="8:8" x14ac:dyDescent="0.35">
      <c r="H3890" s="533"/>
    </row>
    <row r="3891" spans="8:8" x14ac:dyDescent="0.35">
      <c r="H3891" s="533"/>
    </row>
    <row r="3892" spans="8:8" x14ac:dyDescent="0.35">
      <c r="H3892" s="533"/>
    </row>
    <row r="3893" spans="8:8" x14ac:dyDescent="0.35">
      <c r="H3893" s="533"/>
    </row>
    <row r="3894" spans="8:8" x14ac:dyDescent="0.35">
      <c r="H3894" s="533"/>
    </row>
    <row r="3895" spans="8:8" x14ac:dyDescent="0.35">
      <c r="H3895" s="533"/>
    </row>
    <row r="3896" spans="8:8" x14ac:dyDescent="0.35">
      <c r="H3896" s="533"/>
    </row>
    <row r="3897" spans="8:8" x14ac:dyDescent="0.35">
      <c r="H3897" s="533"/>
    </row>
    <row r="3898" spans="8:8" x14ac:dyDescent="0.35">
      <c r="H3898" s="533"/>
    </row>
    <row r="3899" spans="8:8" x14ac:dyDescent="0.35">
      <c r="H3899" s="533"/>
    </row>
    <row r="3900" spans="8:8" x14ac:dyDescent="0.35">
      <c r="H3900" s="533"/>
    </row>
    <row r="3901" spans="8:8" x14ac:dyDescent="0.35">
      <c r="H3901" s="533"/>
    </row>
    <row r="3902" spans="8:8" x14ac:dyDescent="0.35">
      <c r="H3902" s="533"/>
    </row>
    <row r="3903" spans="8:8" x14ac:dyDescent="0.35">
      <c r="H3903" s="533"/>
    </row>
    <row r="3904" spans="8:8" x14ac:dyDescent="0.35">
      <c r="H3904" s="533"/>
    </row>
    <row r="3905" spans="8:8" x14ac:dyDescent="0.35">
      <c r="H3905" s="533"/>
    </row>
    <row r="3906" spans="8:8" x14ac:dyDescent="0.35">
      <c r="H3906" s="533"/>
    </row>
    <row r="3907" spans="8:8" x14ac:dyDescent="0.35">
      <c r="H3907" s="533"/>
    </row>
    <row r="3908" spans="8:8" x14ac:dyDescent="0.35">
      <c r="H3908" s="533"/>
    </row>
    <row r="3909" spans="8:8" x14ac:dyDescent="0.35">
      <c r="H3909" s="533"/>
    </row>
    <row r="3910" spans="8:8" x14ac:dyDescent="0.35">
      <c r="H3910" s="533"/>
    </row>
    <row r="3911" spans="8:8" x14ac:dyDescent="0.35">
      <c r="H3911" s="533"/>
    </row>
    <row r="3912" spans="8:8" x14ac:dyDescent="0.35">
      <c r="H3912" s="533"/>
    </row>
    <row r="3913" spans="8:8" x14ac:dyDescent="0.35">
      <c r="H3913" s="533"/>
    </row>
    <row r="3914" spans="8:8" x14ac:dyDescent="0.35">
      <c r="H3914" s="533"/>
    </row>
    <row r="3915" spans="8:8" x14ac:dyDescent="0.35">
      <c r="H3915" s="533"/>
    </row>
    <row r="3916" spans="8:8" x14ac:dyDescent="0.35">
      <c r="H3916" s="533"/>
    </row>
    <row r="3917" spans="8:8" x14ac:dyDescent="0.35">
      <c r="H3917" s="533"/>
    </row>
    <row r="3918" spans="8:8" x14ac:dyDescent="0.35">
      <c r="H3918" s="533"/>
    </row>
    <row r="3919" spans="8:8" x14ac:dyDescent="0.35">
      <c r="H3919" s="533"/>
    </row>
    <row r="3920" spans="8:8" x14ac:dyDescent="0.35">
      <c r="H3920" s="533"/>
    </row>
    <row r="3921" spans="8:8" x14ac:dyDescent="0.35">
      <c r="H3921" s="533"/>
    </row>
    <row r="3922" spans="8:8" x14ac:dyDescent="0.35">
      <c r="H3922" s="533"/>
    </row>
    <row r="3923" spans="8:8" x14ac:dyDescent="0.35">
      <c r="H3923" s="533"/>
    </row>
    <row r="3924" spans="8:8" x14ac:dyDescent="0.35">
      <c r="H3924" s="533"/>
    </row>
    <row r="3925" spans="8:8" x14ac:dyDescent="0.35">
      <c r="H3925" s="533"/>
    </row>
    <row r="3926" spans="8:8" x14ac:dyDescent="0.35">
      <c r="H3926" s="533"/>
    </row>
    <row r="3927" spans="8:8" x14ac:dyDescent="0.35">
      <c r="H3927" s="533"/>
    </row>
    <row r="3928" spans="8:8" x14ac:dyDescent="0.35">
      <c r="H3928" s="533"/>
    </row>
    <row r="3929" spans="8:8" x14ac:dyDescent="0.35">
      <c r="H3929" s="533"/>
    </row>
    <row r="3930" spans="8:8" x14ac:dyDescent="0.35">
      <c r="H3930" s="533"/>
    </row>
    <row r="3931" spans="8:8" x14ac:dyDescent="0.35">
      <c r="H3931" s="533"/>
    </row>
    <row r="3932" spans="8:8" x14ac:dyDescent="0.35">
      <c r="H3932" s="533"/>
    </row>
    <row r="3933" spans="8:8" x14ac:dyDescent="0.35">
      <c r="H3933" s="533"/>
    </row>
    <row r="3934" spans="8:8" x14ac:dyDescent="0.35">
      <c r="H3934" s="533"/>
    </row>
    <row r="3935" spans="8:8" x14ac:dyDescent="0.35">
      <c r="H3935" s="533"/>
    </row>
    <row r="3936" spans="8:8" x14ac:dyDescent="0.35">
      <c r="H3936" s="533"/>
    </row>
    <row r="3937" spans="8:8" x14ac:dyDescent="0.35">
      <c r="H3937" s="533"/>
    </row>
    <row r="3938" spans="8:8" x14ac:dyDescent="0.35">
      <c r="H3938" s="533"/>
    </row>
    <row r="3939" spans="8:8" x14ac:dyDescent="0.35">
      <c r="H3939" s="533"/>
    </row>
    <row r="3940" spans="8:8" x14ac:dyDescent="0.35">
      <c r="H3940" s="533"/>
    </row>
    <row r="3941" spans="8:8" x14ac:dyDescent="0.35">
      <c r="H3941" s="533"/>
    </row>
    <row r="3942" spans="8:8" x14ac:dyDescent="0.35">
      <c r="H3942" s="533"/>
    </row>
    <row r="3943" spans="8:8" x14ac:dyDescent="0.35">
      <c r="H3943" s="533"/>
    </row>
    <row r="3944" spans="8:8" x14ac:dyDescent="0.35">
      <c r="H3944" s="533"/>
    </row>
    <row r="3945" spans="8:8" x14ac:dyDescent="0.35">
      <c r="H3945" s="533"/>
    </row>
    <row r="3946" spans="8:8" x14ac:dyDescent="0.35">
      <c r="H3946" s="533"/>
    </row>
    <row r="3947" spans="8:8" x14ac:dyDescent="0.35">
      <c r="H3947" s="533"/>
    </row>
    <row r="3948" spans="8:8" x14ac:dyDescent="0.35">
      <c r="H3948" s="533"/>
    </row>
    <row r="3949" spans="8:8" x14ac:dyDescent="0.35">
      <c r="H3949" s="533"/>
    </row>
    <row r="3950" spans="8:8" x14ac:dyDescent="0.35">
      <c r="H3950" s="533"/>
    </row>
    <row r="3951" spans="8:8" x14ac:dyDescent="0.35">
      <c r="H3951" s="533"/>
    </row>
    <row r="3952" spans="8:8" x14ac:dyDescent="0.35">
      <c r="H3952" s="533"/>
    </row>
    <row r="3953" spans="8:8" x14ac:dyDescent="0.35">
      <c r="H3953" s="533"/>
    </row>
    <row r="3954" spans="8:8" x14ac:dyDescent="0.35">
      <c r="H3954" s="533"/>
    </row>
    <row r="3955" spans="8:8" x14ac:dyDescent="0.35">
      <c r="H3955" s="533"/>
    </row>
    <row r="3956" spans="8:8" x14ac:dyDescent="0.35">
      <c r="H3956" s="533"/>
    </row>
    <row r="3957" spans="8:8" x14ac:dyDescent="0.35">
      <c r="H3957" s="533"/>
    </row>
    <row r="3958" spans="8:8" x14ac:dyDescent="0.35">
      <c r="H3958" s="533"/>
    </row>
    <row r="3959" spans="8:8" x14ac:dyDescent="0.35">
      <c r="H3959" s="533"/>
    </row>
    <row r="3960" spans="8:8" x14ac:dyDescent="0.35">
      <c r="H3960" s="533"/>
    </row>
    <row r="3961" spans="8:8" x14ac:dyDescent="0.35">
      <c r="H3961" s="533"/>
    </row>
    <row r="3962" spans="8:8" x14ac:dyDescent="0.35">
      <c r="H3962" s="533"/>
    </row>
    <row r="3963" spans="8:8" x14ac:dyDescent="0.35">
      <c r="H3963" s="533"/>
    </row>
    <row r="3964" spans="8:8" x14ac:dyDescent="0.35">
      <c r="H3964" s="533"/>
    </row>
    <row r="3965" spans="8:8" x14ac:dyDescent="0.35">
      <c r="H3965" s="533"/>
    </row>
    <row r="3966" spans="8:8" x14ac:dyDescent="0.35">
      <c r="H3966" s="533"/>
    </row>
    <row r="3967" spans="8:8" x14ac:dyDescent="0.35">
      <c r="H3967" s="533"/>
    </row>
    <row r="3968" spans="8:8" x14ac:dyDescent="0.35">
      <c r="H3968" s="533"/>
    </row>
    <row r="3969" spans="8:8" x14ac:dyDescent="0.35">
      <c r="H3969" s="533"/>
    </row>
    <row r="3970" spans="8:8" x14ac:dyDescent="0.35">
      <c r="H3970" s="533"/>
    </row>
    <row r="3971" spans="8:8" x14ac:dyDescent="0.35">
      <c r="H3971" s="533"/>
    </row>
    <row r="3972" spans="8:8" x14ac:dyDescent="0.35">
      <c r="H3972" s="533"/>
    </row>
    <row r="3973" spans="8:8" x14ac:dyDescent="0.35">
      <c r="H3973" s="533"/>
    </row>
    <row r="3974" spans="8:8" x14ac:dyDescent="0.35">
      <c r="H3974" s="533"/>
    </row>
    <row r="3975" spans="8:8" x14ac:dyDescent="0.35">
      <c r="H3975" s="533"/>
    </row>
    <row r="3976" spans="8:8" x14ac:dyDescent="0.35">
      <c r="H3976" s="533"/>
    </row>
    <row r="3977" spans="8:8" x14ac:dyDescent="0.35">
      <c r="H3977" s="533"/>
    </row>
    <row r="3978" spans="8:8" x14ac:dyDescent="0.35">
      <c r="H3978" s="533"/>
    </row>
    <row r="3979" spans="8:8" x14ac:dyDescent="0.35">
      <c r="H3979" s="533"/>
    </row>
    <row r="3980" spans="8:8" x14ac:dyDescent="0.35">
      <c r="H3980" s="533"/>
    </row>
    <row r="3981" spans="8:8" x14ac:dyDescent="0.35">
      <c r="H3981" s="533"/>
    </row>
    <row r="3982" spans="8:8" x14ac:dyDescent="0.35">
      <c r="H3982" s="533"/>
    </row>
    <row r="3983" spans="8:8" x14ac:dyDescent="0.35">
      <c r="H3983" s="533"/>
    </row>
    <row r="3984" spans="8:8" x14ac:dyDescent="0.35">
      <c r="H3984" s="533"/>
    </row>
    <row r="3985" spans="8:8" x14ac:dyDescent="0.35">
      <c r="H3985" s="533"/>
    </row>
    <row r="3986" spans="8:8" x14ac:dyDescent="0.35">
      <c r="H3986" s="533"/>
    </row>
    <row r="3987" spans="8:8" x14ac:dyDescent="0.35">
      <c r="H3987" s="533"/>
    </row>
    <row r="3988" spans="8:8" x14ac:dyDescent="0.35">
      <c r="H3988" s="533"/>
    </row>
    <row r="3989" spans="8:8" x14ac:dyDescent="0.35">
      <c r="H3989" s="533"/>
    </row>
    <row r="3990" spans="8:8" x14ac:dyDescent="0.35">
      <c r="H3990" s="533"/>
    </row>
    <row r="3991" spans="8:8" x14ac:dyDescent="0.35">
      <c r="H3991" s="533"/>
    </row>
    <row r="3992" spans="8:8" x14ac:dyDescent="0.35">
      <c r="H3992" s="533"/>
    </row>
    <row r="3993" spans="8:8" x14ac:dyDescent="0.35">
      <c r="H3993" s="533"/>
    </row>
    <row r="3994" spans="8:8" x14ac:dyDescent="0.35">
      <c r="H3994" s="533"/>
    </row>
    <row r="3995" spans="8:8" x14ac:dyDescent="0.35">
      <c r="H3995" s="533"/>
    </row>
    <row r="3996" spans="8:8" x14ac:dyDescent="0.35">
      <c r="H3996" s="533"/>
    </row>
    <row r="3997" spans="8:8" x14ac:dyDescent="0.35">
      <c r="H3997" s="533"/>
    </row>
    <row r="3998" spans="8:8" x14ac:dyDescent="0.35">
      <c r="H3998" s="533"/>
    </row>
    <row r="3999" spans="8:8" x14ac:dyDescent="0.35">
      <c r="H3999" s="533"/>
    </row>
    <row r="4000" spans="8:8" x14ac:dyDescent="0.35">
      <c r="H4000" s="533"/>
    </row>
    <row r="4001" spans="8:8" x14ac:dyDescent="0.35">
      <c r="H4001" s="533"/>
    </row>
    <row r="4002" spans="8:8" x14ac:dyDescent="0.35">
      <c r="H4002" s="533"/>
    </row>
    <row r="4003" spans="8:8" x14ac:dyDescent="0.35">
      <c r="H4003" s="533"/>
    </row>
    <row r="4004" spans="8:8" x14ac:dyDescent="0.35">
      <c r="H4004" s="533"/>
    </row>
    <row r="4005" spans="8:8" x14ac:dyDescent="0.35">
      <c r="H4005" s="533"/>
    </row>
    <row r="4006" spans="8:8" x14ac:dyDescent="0.35">
      <c r="H4006" s="533"/>
    </row>
    <row r="4007" spans="8:8" x14ac:dyDescent="0.35">
      <c r="H4007" s="533"/>
    </row>
    <row r="4008" spans="8:8" x14ac:dyDescent="0.35">
      <c r="H4008" s="533"/>
    </row>
    <row r="4009" spans="8:8" x14ac:dyDescent="0.35">
      <c r="H4009" s="533"/>
    </row>
    <row r="4010" spans="8:8" x14ac:dyDescent="0.35">
      <c r="H4010" s="533"/>
    </row>
    <row r="4011" spans="8:8" x14ac:dyDescent="0.35">
      <c r="H4011" s="533"/>
    </row>
    <row r="4012" spans="8:8" x14ac:dyDescent="0.35">
      <c r="H4012" s="533"/>
    </row>
    <row r="4013" spans="8:8" x14ac:dyDescent="0.35">
      <c r="H4013" s="533"/>
    </row>
    <row r="4014" spans="8:8" x14ac:dyDescent="0.35">
      <c r="H4014" s="533"/>
    </row>
    <row r="4015" spans="8:8" x14ac:dyDescent="0.35">
      <c r="H4015" s="533"/>
    </row>
    <row r="4016" spans="8:8" x14ac:dyDescent="0.35">
      <c r="H4016" s="533"/>
    </row>
    <row r="4017" spans="8:8" x14ac:dyDescent="0.35">
      <c r="H4017" s="533"/>
    </row>
    <row r="4018" spans="8:8" x14ac:dyDescent="0.35">
      <c r="H4018" s="533"/>
    </row>
    <row r="4019" spans="8:8" x14ac:dyDescent="0.35">
      <c r="H4019" s="533"/>
    </row>
    <row r="4020" spans="8:8" x14ac:dyDescent="0.35">
      <c r="H4020" s="533"/>
    </row>
    <row r="4021" spans="8:8" x14ac:dyDescent="0.35">
      <c r="H4021" s="533"/>
    </row>
    <row r="4022" spans="8:8" x14ac:dyDescent="0.35">
      <c r="H4022" s="533"/>
    </row>
    <row r="4023" spans="8:8" x14ac:dyDescent="0.35">
      <c r="H4023" s="533"/>
    </row>
    <row r="4024" spans="8:8" x14ac:dyDescent="0.35">
      <c r="H4024" s="533"/>
    </row>
    <row r="4025" spans="8:8" x14ac:dyDescent="0.35">
      <c r="H4025" s="533"/>
    </row>
    <row r="4026" spans="8:8" x14ac:dyDescent="0.35">
      <c r="H4026" s="533"/>
    </row>
    <row r="4027" spans="8:8" x14ac:dyDescent="0.35">
      <c r="H4027" s="533"/>
    </row>
    <row r="4028" spans="8:8" x14ac:dyDescent="0.35">
      <c r="H4028" s="533"/>
    </row>
    <row r="4029" spans="8:8" x14ac:dyDescent="0.35">
      <c r="H4029" s="533"/>
    </row>
    <row r="4030" spans="8:8" x14ac:dyDescent="0.35">
      <c r="H4030" s="533"/>
    </row>
    <row r="4031" spans="8:8" x14ac:dyDescent="0.35">
      <c r="H4031" s="533"/>
    </row>
    <row r="4032" spans="8:8" x14ac:dyDescent="0.35">
      <c r="H4032" s="533"/>
    </row>
    <row r="4033" spans="8:8" x14ac:dyDescent="0.35">
      <c r="H4033" s="533"/>
    </row>
    <row r="4034" spans="8:8" x14ac:dyDescent="0.35">
      <c r="H4034" s="533"/>
    </row>
    <row r="4035" spans="8:8" x14ac:dyDescent="0.35">
      <c r="H4035" s="533"/>
    </row>
    <row r="4036" spans="8:8" x14ac:dyDescent="0.35">
      <c r="H4036" s="533"/>
    </row>
    <row r="4037" spans="8:8" x14ac:dyDescent="0.35">
      <c r="H4037" s="533"/>
    </row>
    <row r="4038" spans="8:8" x14ac:dyDescent="0.35">
      <c r="H4038" s="533"/>
    </row>
    <row r="4039" spans="8:8" x14ac:dyDescent="0.35">
      <c r="H4039" s="533"/>
    </row>
    <row r="4040" spans="8:8" x14ac:dyDescent="0.35">
      <c r="H4040" s="533"/>
    </row>
    <row r="4041" spans="8:8" x14ac:dyDescent="0.35">
      <c r="H4041" s="533"/>
    </row>
    <row r="4042" spans="8:8" x14ac:dyDescent="0.35">
      <c r="H4042" s="533"/>
    </row>
    <row r="4043" spans="8:8" x14ac:dyDescent="0.35">
      <c r="H4043" s="533"/>
    </row>
    <row r="4044" spans="8:8" x14ac:dyDescent="0.35">
      <c r="H4044" s="533"/>
    </row>
    <row r="4045" spans="8:8" x14ac:dyDescent="0.35">
      <c r="H4045" s="533"/>
    </row>
    <row r="4046" spans="8:8" x14ac:dyDescent="0.35">
      <c r="H4046" s="533"/>
    </row>
    <row r="4047" spans="8:8" x14ac:dyDescent="0.35">
      <c r="H4047" s="533"/>
    </row>
    <row r="4048" spans="8:8" x14ac:dyDescent="0.35">
      <c r="H4048" s="533"/>
    </row>
    <row r="4049" spans="8:8" x14ac:dyDescent="0.35">
      <c r="H4049" s="533"/>
    </row>
    <row r="4050" spans="8:8" x14ac:dyDescent="0.35">
      <c r="H4050" s="533"/>
    </row>
    <row r="4051" spans="8:8" x14ac:dyDescent="0.35">
      <c r="H4051" s="533"/>
    </row>
    <row r="4052" spans="8:8" x14ac:dyDescent="0.35">
      <c r="H4052" s="533"/>
    </row>
    <row r="4053" spans="8:8" x14ac:dyDescent="0.35">
      <c r="H4053" s="533"/>
    </row>
    <row r="4054" spans="8:8" x14ac:dyDescent="0.35">
      <c r="H4054" s="533"/>
    </row>
    <row r="4055" spans="8:8" x14ac:dyDescent="0.35">
      <c r="H4055" s="533"/>
    </row>
    <row r="4056" spans="8:8" x14ac:dyDescent="0.35">
      <c r="H4056" s="533"/>
    </row>
    <row r="4057" spans="8:8" x14ac:dyDescent="0.35">
      <c r="H4057" s="533"/>
    </row>
    <row r="4058" spans="8:8" x14ac:dyDescent="0.35">
      <c r="H4058" s="533"/>
    </row>
    <row r="4059" spans="8:8" x14ac:dyDescent="0.35">
      <c r="H4059" s="533"/>
    </row>
    <row r="4060" spans="8:8" x14ac:dyDescent="0.35">
      <c r="H4060" s="533"/>
    </row>
    <row r="4061" spans="8:8" x14ac:dyDescent="0.35">
      <c r="H4061" s="533"/>
    </row>
    <row r="4062" spans="8:8" x14ac:dyDescent="0.35">
      <c r="H4062" s="533"/>
    </row>
    <row r="4063" spans="8:8" x14ac:dyDescent="0.35">
      <c r="H4063" s="533"/>
    </row>
    <row r="4064" spans="8:8" x14ac:dyDescent="0.35">
      <c r="H4064" s="533"/>
    </row>
    <row r="4065" spans="8:8" x14ac:dyDescent="0.35">
      <c r="H4065" s="533"/>
    </row>
    <row r="4066" spans="8:8" x14ac:dyDescent="0.35">
      <c r="H4066" s="533"/>
    </row>
    <row r="4067" spans="8:8" x14ac:dyDescent="0.35">
      <c r="H4067" s="533"/>
    </row>
    <row r="4068" spans="8:8" x14ac:dyDescent="0.35">
      <c r="H4068" s="533"/>
    </row>
    <row r="4069" spans="8:8" x14ac:dyDescent="0.35">
      <c r="H4069" s="533"/>
    </row>
    <row r="4070" spans="8:8" x14ac:dyDescent="0.35">
      <c r="H4070" s="533"/>
    </row>
    <row r="4071" spans="8:8" x14ac:dyDescent="0.35">
      <c r="H4071" s="533"/>
    </row>
    <row r="4072" spans="8:8" x14ac:dyDescent="0.35">
      <c r="H4072" s="533"/>
    </row>
    <row r="4073" spans="8:8" x14ac:dyDescent="0.35">
      <c r="H4073" s="533"/>
    </row>
    <row r="4074" spans="8:8" x14ac:dyDescent="0.35">
      <c r="H4074" s="533"/>
    </row>
    <row r="4075" spans="8:8" x14ac:dyDescent="0.35">
      <c r="H4075" s="533"/>
    </row>
    <row r="4076" spans="8:8" x14ac:dyDescent="0.35">
      <c r="H4076" s="533"/>
    </row>
    <row r="4077" spans="8:8" x14ac:dyDescent="0.35">
      <c r="H4077" s="533"/>
    </row>
    <row r="4078" spans="8:8" x14ac:dyDescent="0.35">
      <c r="H4078" s="533"/>
    </row>
    <row r="4079" spans="8:8" x14ac:dyDescent="0.35">
      <c r="H4079" s="533"/>
    </row>
    <row r="4080" spans="8:8" x14ac:dyDescent="0.35">
      <c r="H4080" s="533"/>
    </row>
    <row r="4081" spans="8:8" x14ac:dyDescent="0.35">
      <c r="H4081" s="533"/>
    </row>
    <row r="4082" spans="8:8" x14ac:dyDescent="0.35">
      <c r="H4082" s="533"/>
    </row>
    <row r="4083" spans="8:8" x14ac:dyDescent="0.35">
      <c r="H4083" s="533"/>
    </row>
    <row r="4084" spans="8:8" x14ac:dyDescent="0.35">
      <c r="H4084" s="533"/>
    </row>
    <row r="4085" spans="8:8" x14ac:dyDescent="0.35">
      <c r="H4085" s="533"/>
    </row>
    <row r="4086" spans="8:8" x14ac:dyDescent="0.35">
      <c r="H4086" s="533"/>
    </row>
    <row r="4087" spans="8:8" x14ac:dyDescent="0.35">
      <c r="H4087" s="533"/>
    </row>
    <row r="4088" spans="8:8" x14ac:dyDescent="0.35">
      <c r="H4088" s="533"/>
    </row>
    <row r="4089" spans="8:8" x14ac:dyDescent="0.35">
      <c r="H4089" s="533"/>
    </row>
    <row r="4090" spans="8:8" x14ac:dyDescent="0.35">
      <c r="H4090" s="533"/>
    </row>
    <row r="4091" spans="8:8" x14ac:dyDescent="0.35">
      <c r="H4091" s="533"/>
    </row>
    <row r="4092" spans="8:8" x14ac:dyDescent="0.35">
      <c r="H4092" s="533"/>
    </row>
    <row r="4093" spans="8:8" x14ac:dyDescent="0.35">
      <c r="H4093" s="533"/>
    </row>
    <row r="4094" spans="8:8" x14ac:dyDescent="0.35">
      <c r="H4094" s="533"/>
    </row>
    <row r="4095" spans="8:8" x14ac:dyDescent="0.35">
      <c r="H4095" s="533"/>
    </row>
    <row r="4096" spans="8:8" x14ac:dyDescent="0.35">
      <c r="H4096" s="533"/>
    </row>
    <row r="4097" spans="8:8" x14ac:dyDescent="0.35">
      <c r="H4097" s="533"/>
    </row>
    <row r="4098" spans="8:8" x14ac:dyDescent="0.35">
      <c r="H4098" s="533"/>
    </row>
    <row r="4099" spans="8:8" x14ac:dyDescent="0.35">
      <c r="H4099" s="533"/>
    </row>
    <row r="4100" spans="8:8" x14ac:dyDescent="0.35">
      <c r="H4100" s="533"/>
    </row>
    <row r="4101" spans="8:8" x14ac:dyDescent="0.35">
      <c r="H4101" s="533"/>
    </row>
    <row r="4102" spans="8:8" x14ac:dyDescent="0.35">
      <c r="H4102" s="533"/>
    </row>
    <row r="4103" spans="8:8" x14ac:dyDescent="0.35">
      <c r="H4103" s="533"/>
    </row>
    <row r="4104" spans="8:8" x14ac:dyDescent="0.35">
      <c r="H4104" s="533"/>
    </row>
    <row r="4105" spans="8:8" x14ac:dyDescent="0.35">
      <c r="H4105" s="533"/>
    </row>
    <row r="4106" spans="8:8" x14ac:dyDescent="0.35">
      <c r="H4106" s="533"/>
    </row>
    <row r="4107" spans="8:8" x14ac:dyDescent="0.35">
      <c r="H4107" s="533"/>
    </row>
    <row r="4108" spans="8:8" x14ac:dyDescent="0.35">
      <c r="H4108" s="533"/>
    </row>
    <row r="4109" spans="8:8" x14ac:dyDescent="0.35">
      <c r="H4109" s="533"/>
    </row>
    <row r="4110" spans="8:8" x14ac:dyDescent="0.35">
      <c r="H4110" s="533"/>
    </row>
    <row r="4111" spans="8:8" x14ac:dyDescent="0.35">
      <c r="H4111" s="533"/>
    </row>
    <row r="4112" spans="8:8" x14ac:dyDescent="0.35">
      <c r="H4112" s="533"/>
    </row>
    <row r="4113" spans="8:8" x14ac:dyDescent="0.35">
      <c r="H4113" s="533"/>
    </row>
    <row r="4114" spans="8:8" x14ac:dyDescent="0.35">
      <c r="H4114" s="533"/>
    </row>
    <row r="4115" spans="8:8" x14ac:dyDescent="0.35">
      <c r="H4115" s="533"/>
    </row>
    <row r="4116" spans="8:8" x14ac:dyDescent="0.35">
      <c r="H4116" s="533"/>
    </row>
    <row r="4117" spans="8:8" x14ac:dyDescent="0.35">
      <c r="H4117" s="533"/>
    </row>
    <row r="4118" spans="8:8" x14ac:dyDescent="0.35">
      <c r="H4118" s="533"/>
    </row>
    <row r="4119" spans="8:8" x14ac:dyDescent="0.35">
      <c r="H4119" s="533"/>
    </row>
    <row r="4120" spans="8:8" x14ac:dyDescent="0.35">
      <c r="H4120" s="533"/>
    </row>
    <row r="4121" spans="8:8" x14ac:dyDescent="0.35">
      <c r="H4121" s="533"/>
    </row>
    <row r="4122" spans="8:8" x14ac:dyDescent="0.35">
      <c r="H4122" s="533"/>
    </row>
    <row r="4123" spans="8:8" x14ac:dyDescent="0.35">
      <c r="H4123" s="533"/>
    </row>
    <row r="4124" spans="8:8" x14ac:dyDescent="0.35">
      <c r="H4124" s="533"/>
    </row>
    <row r="4125" spans="8:8" x14ac:dyDescent="0.35">
      <c r="H4125" s="533"/>
    </row>
    <row r="4126" spans="8:8" x14ac:dyDescent="0.35">
      <c r="H4126" s="533"/>
    </row>
    <row r="4127" spans="8:8" x14ac:dyDescent="0.35">
      <c r="H4127" s="533"/>
    </row>
    <row r="4128" spans="8:8" x14ac:dyDescent="0.35">
      <c r="H4128" s="533"/>
    </row>
    <row r="4129" spans="8:8" x14ac:dyDescent="0.35">
      <c r="H4129" s="533"/>
    </row>
    <row r="4130" spans="8:8" x14ac:dyDescent="0.35">
      <c r="H4130" s="533"/>
    </row>
    <row r="4131" spans="8:8" x14ac:dyDescent="0.35">
      <c r="H4131" s="533"/>
    </row>
    <row r="4132" spans="8:8" x14ac:dyDescent="0.35">
      <c r="H4132" s="533"/>
    </row>
    <row r="4133" spans="8:8" x14ac:dyDescent="0.35">
      <c r="H4133" s="533"/>
    </row>
    <row r="4134" spans="8:8" x14ac:dyDescent="0.35">
      <c r="H4134" s="533"/>
    </row>
    <row r="4135" spans="8:8" x14ac:dyDescent="0.35">
      <c r="H4135" s="533"/>
    </row>
    <row r="4136" spans="8:8" x14ac:dyDescent="0.35">
      <c r="H4136" s="533"/>
    </row>
    <row r="4137" spans="8:8" x14ac:dyDescent="0.35">
      <c r="H4137" s="533"/>
    </row>
    <row r="4138" spans="8:8" x14ac:dyDescent="0.35">
      <c r="H4138" s="533"/>
    </row>
    <row r="4139" spans="8:8" x14ac:dyDescent="0.35">
      <c r="H4139" s="533"/>
    </row>
    <row r="4140" spans="8:8" x14ac:dyDescent="0.35">
      <c r="H4140" s="533"/>
    </row>
    <row r="4141" spans="8:8" x14ac:dyDescent="0.35">
      <c r="H4141" s="533"/>
    </row>
    <row r="4142" spans="8:8" x14ac:dyDescent="0.35">
      <c r="H4142" s="533"/>
    </row>
    <row r="4143" spans="8:8" x14ac:dyDescent="0.35">
      <c r="H4143" s="533"/>
    </row>
    <row r="4144" spans="8:8" x14ac:dyDescent="0.35">
      <c r="H4144" s="533"/>
    </row>
    <row r="4145" spans="8:8" x14ac:dyDescent="0.35">
      <c r="H4145" s="533"/>
    </row>
    <row r="4146" spans="8:8" x14ac:dyDescent="0.35">
      <c r="H4146" s="533"/>
    </row>
    <row r="4147" spans="8:8" x14ac:dyDescent="0.35">
      <c r="H4147" s="533"/>
    </row>
    <row r="4148" spans="8:8" x14ac:dyDescent="0.35">
      <c r="H4148" s="533"/>
    </row>
    <row r="4149" spans="8:8" x14ac:dyDescent="0.35">
      <c r="H4149" s="533"/>
    </row>
    <row r="4150" spans="8:8" x14ac:dyDescent="0.35">
      <c r="H4150" s="533"/>
    </row>
    <row r="4151" spans="8:8" x14ac:dyDescent="0.35">
      <c r="H4151" s="533"/>
    </row>
    <row r="4152" spans="8:8" x14ac:dyDescent="0.35">
      <c r="H4152" s="533"/>
    </row>
    <row r="4153" spans="8:8" x14ac:dyDescent="0.35">
      <c r="H4153" s="533"/>
    </row>
    <row r="4154" spans="8:8" x14ac:dyDescent="0.35">
      <c r="H4154" s="533"/>
    </row>
    <row r="4155" spans="8:8" x14ac:dyDescent="0.35">
      <c r="H4155" s="533"/>
    </row>
    <row r="4156" spans="8:8" x14ac:dyDescent="0.35">
      <c r="H4156" s="533"/>
    </row>
    <row r="4157" spans="8:8" x14ac:dyDescent="0.35">
      <c r="H4157" s="533"/>
    </row>
    <row r="4158" spans="8:8" x14ac:dyDescent="0.35">
      <c r="H4158" s="533"/>
    </row>
    <row r="4159" spans="8:8" x14ac:dyDescent="0.35">
      <c r="H4159" s="533"/>
    </row>
    <row r="4160" spans="8:8" x14ac:dyDescent="0.35">
      <c r="H4160" s="533"/>
    </row>
    <row r="4161" spans="8:8" x14ac:dyDescent="0.35">
      <c r="H4161" s="533"/>
    </row>
    <row r="4162" spans="8:8" x14ac:dyDescent="0.35">
      <c r="H4162" s="533"/>
    </row>
    <row r="4163" spans="8:8" x14ac:dyDescent="0.35">
      <c r="H4163" s="533"/>
    </row>
    <row r="4164" spans="8:8" x14ac:dyDescent="0.35">
      <c r="H4164" s="533"/>
    </row>
    <row r="4165" spans="8:8" x14ac:dyDescent="0.35">
      <c r="H4165" s="533"/>
    </row>
    <row r="4166" spans="8:8" x14ac:dyDescent="0.35">
      <c r="H4166" s="533"/>
    </row>
    <row r="4167" spans="8:8" x14ac:dyDescent="0.35">
      <c r="H4167" s="533"/>
    </row>
    <row r="4168" spans="8:8" x14ac:dyDescent="0.35">
      <c r="H4168" s="533"/>
    </row>
    <row r="4169" spans="8:8" x14ac:dyDescent="0.35">
      <c r="H4169" s="533"/>
    </row>
    <row r="4170" spans="8:8" x14ac:dyDescent="0.35">
      <c r="H4170" s="533"/>
    </row>
    <row r="4171" spans="8:8" x14ac:dyDescent="0.35">
      <c r="H4171" s="533"/>
    </row>
    <row r="4172" spans="8:8" x14ac:dyDescent="0.35">
      <c r="H4172" s="533"/>
    </row>
    <row r="4173" spans="8:8" x14ac:dyDescent="0.35">
      <c r="H4173" s="533"/>
    </row>
    <row r="4174" spans="8:8" x14ac:dyDescent="0.35">
      <c r="H4174" s="533"/>
    </row>
    <row r="4175" spans="8:8" x14ac:dyDescent="0.35">
      <c r="H4175" s="533"/>
    </row>
    <row r="4176" spans="8:8" x14ac:dyDescent="0.35">
      <c r="H4176" s="533"/>
    </row>
    <row r="4177" spans="8:8" x14ac:dyDescent="0.35">
      <c r="H4177" s="533"/>
    </row>
    <row r="4178" spans="8:8" x14ac:dyDescent="0.35">
      <c r="H4178" s="533"/>
    </row>
    <row r="4179" spans="8:8" x14ac:dyDescent="0.35">
      <c r="H4179" s="533"/>
    </row>
    <row r="4180" spans="8:8" x14ac:dyDescent="0.35">
      <c r="H4180" s="533"/>
    </row>
    <row r="4181" spans="8:8" x14ac:dyDescent="0.35">
      <c r="H4181" s="533"/>
    </row>
    <row r="4182" spans="8:8" x14ac:dyDescent="0.35">
      <c r="H4182" s="533"/>
    </row>
    <row r="4183" spans="8:8" x14ac:dyDescent="0.35">
      <c r="H4183" s="533"/>
    </row>
    <row r="4184" spans="8:8" x14ac:dyDescent="0.35">
      <c r="H4184" s="533"/>
    </row>
    <row r="4185" spans="8:8" x14ac:dyDescent="0.35">
      <c r="H4185" s="533"/>
    </row>
    <row r="4186" spans="8:8" x14ac:dyDescent="0.35">
      <c r="H4186" s="533"/>
    </row>
    <row r="4187" spans="8:8" x14ac:dyDescent="0.35">
      <c r="H4187" s="533"/>
    </row>
    <row r="4188" spans="8:8" x14ac:dyDescent="0.35">
      <c r="H4188" s="533"/>
    </row>
    <row r="4189" spans="8:8" x14ac:dyDescent="0.35">
      <c r="H4189" s="533"/>
    </row>
    <row r="4190" spans="8:8" x14ac:dyDescent="0.35">
      <c r="H4190" s="533"/>
    </row>
    <row r="4191" spans="8:8" x14ac:dyDescent="0.35">
      <c r="H4191" s="533"/>
    </row>
    <row r="4192" spans="8:8" x14ac:dyDescent="0.35">
      <c r="H4192" s="533"/>
    </row>
    <row r="4193" spans="8:8" x14ac:dyDescent="0.35">
      <c r="H4193" s="533"/>
    </row>
    <row r="4194" spans="8:8" x14ac:dyDescent="0.35">
      <c r="H4194" s="533"/>
    </row>
    <row r="4195" spans="8:8" x14ac:dyDescent="0.35">
      <c r="H4195" s="533"/>
    </row>
    <row r="4196" spans="8:8" x14ac:dyDescent="0.35">
      <c r="H4196" s="533"/>
    </row>
    <row r="4197" spans="8:8" x14ac:dyDescent="0.35">
      <c r="H4197" s="533"/>
    </row>
    <row r="4198" spans="8:8" x14ac:dyDescent="0.35">
      <c r="H4198" s="533"/>
    </row>
    <row r="4199" spans="8:8" x14ac:dyDescent="0.35">
      <c r="H4199" s="533"/>
    </row>
    <row r="4200" spans="8:8" x14ac:dyDescent="0.35">
      <c r="H4200" s="533"/>
    </row>
    <row r="4201" spans="8:8" x14ac:dyDescent="0.35">
      <c r="H4201" s="533"/>
    </row>
    <row r="4202" spans="8:8" x14ac:dyDescent="0.35">
      <c r="H4202" s="533"/>
    </row>
    <row r="4203" spans="8:8" x14ac:dyDescent="0.35">
      <c r="H4203" s="533"/>
    </row>
    <row r="4204" spans="8:8" x14ac:dyDescent="0.35">
      <c r="H4204" s="533"/>
    </row>
    <row r="4205" spans="8:8" x14ac:dyDescent="0.35">
      <c r="H4205" s="533"/>
    </row>
    <row r="4206" spans="8:8" x14ac:dyDescent="0.35">
      <c r="H4206" s="533"/>
    </row>
    <row r="4207" spans="8:8" x14ac:dyDescent="0.35">
      <c r="H4207" s="533"/>
    </row>
    <row r="4208" spans="8:8" x14ac:dyDescent="0.35">
      <c r="H4208" s="533"/>
    </row>
    <row r="4209" spans="8:8" x14ac:dyDescent="0.35">
      <c r="H4209" s="533"/>
    </row>
    <row r="4210" spans="8:8" x14ac:dyDescent="0.35">
      <c r="H4210" s="533"/>
    </row>
    <row r="4211" spans="8:8" x14ac:dyDescent="0.35">
      <c r="H4211" s="533"/>
    </row>
    <row r="4212" spans="8:8" x14ac:dyDescent="0.35">
      <c r="H4212" s="533"/>
    </row>
    <row r="4213" spans="8:8" x14ac:dyDescent="0.35">
      <c r="H4213" s="533"/>
    </row>
    <row r="4214" spans="8:8" x14ac:dyDescent="0.35">
      <c r="H4214" s="533"/>
    </row>
    <row r="4215" spans="8:8" x14ac:dyDescent="0.35">
      <c r="H4215" s="533"/>
    </row>
    <row r="4216" spans="8:8" x14ac:dyDescent="0.35">
      <c r="H4216" s="533"/>
    </row>
    <row r="4217" spans="8:8" x14ac:dyDescent="0.35">
      <c r="H4217" s="533"/>
    </row>
    <row r="4218" spans="8:8" x14ac:dyDescent="0.35">
      <c r="H4218" s="533"/>
    </row>
    <row r="4219" spans="8:8" x14ac:dyDescent="0.35">
      <c r="H4219" s="533"/>
    </row>
    <row r="4220" spans="8:8" x14ac:dyDescent="0.35">
      <c r="H4220" s="533"/>
    </row>
    <row r="4221" spans="8:8" x14ac:dyDescent="0.35">
      <c r="H4221" s="533"/>
    </row>
    <row r="4222" spans="8:8" x14ac:dyDescent="0.35">
      <c r="H4222" s="533"/>
    </row>
    <row r="4223" spans="8:8" x14ac:dyDescent="0.35">
      <c r="H4223" s="533"/>
    </row>
    <row r="4224" spans="8:8" x14ac:dyDescent="0.35">
      <c r="H4224" s="533"/>
    </row>
    <row r="4225" spans="8:8" x14ac:dyDescent="0.35">
      <c r="H4225" s="533"/>
    </row>
    <row r="4226" spans="8:8" x14ac:dyDescent="0.35">
      <c r="H4226" s="533"/>
    </row>
    <row r="4227" spans="8:8" x14ac:dyDescent="0.35">
      <c r="H4227" s="533"/>
    </row>
    <row r="4228" spans="8:8" x14ac:dyDescent="0.35">
      <c r="H4228" s="533"/>
    </row>
    <row r="4229" spans="8:8" x14ac:dyDescent="0.35">
      <c r="H4229" s="533"/>
    </row>
    <row r="4230" spans="8:8" x14ac:dyDescent="0.35">
      <c r="H4230" s="533"/>
    </row>
    <row r="4231" spans="8:8" x14ac:dyDescent="0.35">
      <c r="H4231" s="533"/>
    </row>
    <row r="4232" spans="8:8" x14ac:dyDescent="0.35">
      <c r="H4232" s="533"/>
    </row>
    <row r="4233" spans="8:8" x14ac:dyDescent="0.35">
      <c r="H4233" s="533"/>
    </row>
    <row r="4234" spans="8:8" x14ac:dyDescent="0.35">
      <c r="H4234" s="533"/>
    </row>
    <row r="4235" spans="8:8" x14ac:dyDescent="0.35">
      <c r="H4235" s="533"/>
    </row>
    <row r="4236" spans="8:8" x14ac:dyDescent="0.35">
      <c r="H4236" s="533"/>
    </row>
    <row r="4237" spans="8:8" x14ac:dyDescent="0.35">
      <c r="H4237" s="533"/>
    </row>
    <row r="4238" spans="8:8" x14ac:dyDescent="0.35">
      <c r="H4238" s="533"/>
    </row>
    <row r="4239" spans="8:8" x14ac:dyDescent="0.35">
      <c r="H4239" s="533"/>
    </row>
    <row r="4240" spans="8:8" x14ac:dyDescent="0.35">
      <c r="H4240" s="533"/>
    </row>
    <row r="4241" spans="8:8" x14ac:dyDescent="0.35">
      <c r="H4241" s="533"/>
    </row>
    <row r="4242" spans="8:8" x14ac:dyDescent="0.35">
      <c r="H4242" s="533"/>
    </row>
    <row r="4243" spans="8:8" x14ac:dyDescent="0.35">
      <c r="H4243" s="533"/>
    </row>
    <row r="4244" spans="8:8" x14ac:dyDescent="0.35">
      <c r="H4244" s="533"/>
    </row>
    <row r="4245" spans="8:8" x14ac:dyDescent="0.35">
      <c r="H4245" s="533"/>
    </row>
    <row r="4246" spans="8:8" x14ac:dyDescent="0.35">
      <c r="H4246" s="533"/>
    </row>
    <row r="4247" spans="8:8" x14ac:dyDescent="0.35">
      <c r="H4247" s="533"/>
    </row>
    <row r="4248" spans="8:8" x14ac:dyDescent="0.35">
      <c r="H4248" s="533"/>
    </row>
    <row r="4249" spans="8:8" x14ac:dyDescent="0.35">
      <c r="H4249" s="533"/>
    </row>
    <row r="4250" spans="8:8" x14ac:dyDescent="0.35">
      <c r="H4250" s="533"/>
    </row>
    <row r="4251" spans="8:8" x14ac:dyDescent="0.35">
      <c r="H4251" s="533"/>
    </row>
    <row r="4252" spans="8:8" x14ac:dyDescent="0.35">
      <c r="H4252" s="533"/>
    </row>
    <row r="4253" spans="8:8" x14ac:dyDescent="0.35">
      <c r="H4253" s="533"/>
    </row>
    <row r="4254" spans="8:8" x14ac:dyDescent="0.35">
      <c r="H4254" s="533"/>
    </row>
    <row r="4255" spans="8:8" x14ac:dyDescent="0.35">
      <c r="H4255" s="533"/>
    </row>
    <row r="4256" spans="8:8" x14ac:dyDescent="0.35">
      <c r="H4256" s="533"/>
    </row>
    <row r="4257" spans="8:8" x14ac:dyDescent="0.35">
      <c r="H4257" s="533"/>
    </row>
    <row r="4258" spans="8:8" x14ac:dyDescent="0.35">
      <c r="H4258" s="533"/>
    </row>
    <row r="4259" spans="8:8" x14ac:dyDescent="0.35">
      <c r="H4259" s="533"/>
    </row>
    <row r="4260" spans="8:8" x14ac:dyDescent="0.35">
      <c r="H4260" s="533"/>
    </row>
    <row r="4261" spans="8:8" x14ac:dyDescent="0.35">
      <c r="H4261" s="533"/>
    </row>
    <row r="4262" spans="8:8" x14ac:dyDescent="0.35">
      <c r="H4262" s="533"/>
    </row>
    <row r="4263" spans="8:8" x14ac:dyDescent="0.35">
      <c r="H4263" s="533"/>
    </row>
    <row r="4264" spans="8:8" x14ac:dyDescent="0.35">
      <c r="H4264" s="533"/>
    </row>
    <row r="4265" spans="8:8" x14ac:dyDescent="0.35">
      <c r="H4265" s="533"/>
    </row>
    <row r="4266" spans="8:8" x14ac:dyDescent="0.35">
      <c r="H4266" s="533"/>
    </row>
    <row r="4267" spans="8:8" x14ac:dyDescent="0.35">
      <c r="H4267" s="533"/>
    </row>
    <row r="4268" spans="8:8" x14ac:dyDescent="0.35">
      <c r="H4268" s="533"/>
    </row>
    <row r="4269" spans="8:8" x14ac:dyDescent="0.35">
      <c r="H4269" s="533"/>
    </row>
    <row r="4270" spans="8:8" x14ac:dyDescent="0.35">
      <c r="H4270" s="533"/>
    </row>
    <row r="4271" spans="8:8" x14ac:dyDescent="0.35">
      <c r="H4271" s="533"/>
    </row>
    <row r="4272" spans="8:8" x14ac:dyDescent="0.35">
      <c r="H4272" s="533"/>
    </row>
    <row r="4273" spans="8:8" x14ac:dyDescent="0.35">
      <c r="H4273" s="533"/>
    </row>
    <row r="4274" spans="8:8" x14ac:dyDescent="0.35">
      <c r="H4274" s="533"/>
    </row>
    <row r="4275" spans="8:8" x14ac:dyDescent="0.35">
      <c r="H4275" s="533"/>
    </row>
    <row r="4276" spans="8:8" x14ac:dyDescent="0.35">
      <c r="H4276" s="533"/>
    </row>
    <row r="4277" spans="8:8" x14ac:dyDescent="0.35">
      <c r="H4277" s="533"/>
    </row>
    <row r="4278" spans="8:8" x14ac:dyDescent="0.35">
      <c r="H4278" s="533"/>
    </row>
    <row r="4279" spans="8:8" x14ac:dyDescent="0.35">
      <c r="H4279" s="533"/>
    </row>
    <row r="4280" spans="8:8" x14ac:dyDescent="0.35">
      <c r="H4280" s="533"/>
    </row>
    <row r="4281" spans="8:8" x14ac:dyDescent="0.35">
      <c r="H4281" s="533"/>
    </row>
    <row r="4282" spans="8:8" x14ac:dyDescent="0.35">
      <c r="H4282" s="533"/>
    </row>
    <row r="4283" spans="8:8" x14ac:dyDescent="0.35">
      <c r="H4283" s="533"/>
    </row>
    <row r="4284" spans="8:8" x14ac:dyDescent="0.35">
      <c r="H4284" s="533"/>
    </row>
    <row r="4285" spans="8:8" x14ac:dyDescent="0.35">
      <c r="H4285" s="533"/>
    </row>
    <row r="4286" spans="8:8" x14ac:dyDescent="0.35">
      <c r="H4286" s="533"/>
    </row>
    <row r="4287" spans="8:8" x14ac:dyDescent="0.35">
      <c r="H4287" s="533"/>
    </row>
    <row r="4288" spans="8:8" x14ac:dyDescent="0.35">
      <c r="H4288" s="533"/>
    </row>
    <row r="4289" spans="8:8" x14ac:dyDescent="0.35">
      <c r="H4289" s="533"/>
    </row>
    <row r="4290" spans="8:8" x14ac:dyDescent="0.35">
      <c r="H4290" s="533"/>
    </row>
    <row r="4291" spans="8:8" x14ac:dyDescent="0.35">
      <c r="H4291" s="533"/>
    </row>
    <row r="4292" spans="8:8" x14ac:dyDescent="0.35">
      <c r="H4292" s="533"/>
    </row>
    <row r="4293" spans="8:8" x14ac:dyDescent="0.35">
      <c r="H4293" s="533"/>
    </row>
    <row r="4294" spans="8:8" x14ac:dyDescent="0.35">
      <c r="H4294" s="533"/>
    </row>
    <row r="4295" spans="8:8" x14ac:dyDescent="0.35">
      <c r="H4295" s="533"/>
    </row>
    <row r="4296" spans="8:8" x14ac:dyDescent="0.35">
      <c r="H4296" s="533"/>
    </row>
    <row r="4297" spans="8:8" x14ac:dyDescent="0.35">
      <c r="H4297" s="533"/>
    </row>
    <row r="4298" spans="8:8" x14ac:dyDescent="0.35">
      <c r="H4298" s="533"/>
    </row>
    <row r="4299" spans="8:8" x14ac:dyDescent="0.35">
      <c r="H4299" s="533"/>
    </row>
    <row r="4300" spans="8:8" x14ac:dyDescent="0.35">
      <c r="H4300" s="533"/>
    </row>
    <row r="4301" spans="8:8" x14ac:dyDescent="0.35">
      <c r="H4301" s="533"/>
    </row>
    <row r="4302" spans="8:8" x14ac:dyDescent="0.35">
      <c r="H4302" s="533"/>
    </row>
    <row r="4303" spans="8:8" x14ac:dyDescent="0.35">
      <c r="H4303" s="533"/>
    </row>
    <row r="4304" spans="8:8" x14ac:dyDescent="0.35">
      <c r="H4304" s="533"/>
    </row>
    <row r="4305" spans="8:8" x14ac:dyDescent="0.35">
      <c r="H4305" s="533"/>
    </row>
    <row r="4306" spans="8:8" x14ac:dyDescent="0.35">
      <c r="H4306" s="533"/>
    </row>
    <row r="4307" spans="8:8" x14ac:dyDescent="0.35">
      <c r="H4307" s="533"/>
    </row>
    <row r="4308" spans="8:8" x14ac:dyDescent="0.35">
      <c r="H4308" s="533"/>
    </row>
    <row r="4309" spans="8:8" x14ac:dyDescent="0.35">
      <c r="H4309" s="533"/>
    </row>
    <row r="4310" spans="8:8" x14ac:dyDescent="0.35">
      <c r="H4310" s="533"/>
    </row>
    <row r="4311" spans="8:8" x14ac:dyDescent="0.35">
      <c r="H4311" s="533"/>
    </row>
    <row r="4312" spans="8:8" x14ac:dyDescent="0.35">
      <c r="H4312" s="533"/>
    </row>
    <row r="4313" spans="8:8" x14ac:dyDescent="0.35">
      <c r="H4313" s="533"/>
    </row>
    <row r="4314" spans="8:8" x14ac:dyDescent="0.35">
      <c r="H4314" s="533"/>
    </row>
    <row r="4315" spans="8:8" x14ac:dyDescent="0.35">
      <c r="H4315" s="533"/>
    </row>
    <row r="4316" spans="8:8" x14ac:dyDescent="0.35">
      <c r="H4316" s="533"/>
    </row>
    <row r="4317" spans="8:8" x14ac:dyDescent="0.35">
      <c r="H4317" s="533"/>
    </row>
    <row r="4318" spans="8:8" x14ac:dyDescent="0.35">
      <c r="H4318" s="533"/>
    </row>
    <row r="4319" spans="8:8" x14ac:dyDescent="0.35">
      <c r="H4319" s="533"/>
    </row>
    <row r="4320" spans="8:8" x14ac:dyDescent="0.35">
      <c r="H4320" s="533"/>
    </row>
    <row r="4321" spans="8:8" x14ac:dyDescent="0.35">
      <c r="H4321" s="533"/>
    </row>
    <row r="4322" spans="8:8" x14ac:dyDescent="0.35">
      <c r="H4322" s="533"/>
    </row>
    <row r="4323" spans="8:8" x14ac:dyDescent="0.35">
      <c r="H4323" s="533"/>
    </row>
    <row r="4324" spans="8:8" x14ac:dyDescent="0.35">
      <c r="H4324" s="533"/>
    </row>
    <row r="4325" spans="8:8" x14ac:dyDescent="0.35">
      <c r="H4325" s="533"/>
    </row>
    <row r="4326" spans="8:8" x14ac:dyDescent="0.35">
      <c r="H4326" s="533"/>
    </row>
    <row r="4327" spans="8:8" x14ac:dyDescent="0.35">
      <c r="H4327" s="533"/>
    </row>
    <row r="4328" spans="8:8" x14ac:dyDescent="0.35">
      <c r="H4328" s="533"/>
    </row>
    <row r="4329" spans="8:8" x14ac:dyDescent="0.35">
      <c r="H4329" s="533"/>
    </row>
    <row r="4330" spans="8:8" x14ac:dyDescent="0.35">
      <c r="H4330" s="533"/>
    </row>
    <row r="4331" spans="8:8" x14ac:dyDescent="0.35">
      <c r="H4331" s="533"/>
    </row>
    <row r="4332" spans="8:8" x14ac:dyDescent="0.35">
      <c r="H4332" s="533"/>
    </row>
    <row r="4333" spans="8:8" x14ac:dyDescent="0.35">
      <c r="H4333" s="533"/>
    </row>
    <row r="4334" spans="8:8" x14ac:dyDescent="0.35">
      <c r="H4334" s="533"/>
    </row>
    <row r="4335" spans="8:8" x14ac:dyDescent="0.35">
      <c r="H4335" s="533"/>
    </row>
    <row r="4336" spans="8:8" x14ac:dyDescent="0.35">
      <c r="H4336" s="533"/>
    </row>
    <row r="4337" spans="8:8" x14ac:dyDescent="0.35">
      <c r="H4337" s="533"/>
    </row>
    <row r="4338" spans="8:8" x14ac:dyDescent="0.35">
      <c r="H4338" s="533"/>
    </row>
    <row r="4339" spans="8:8" x14ac:dyDescent="0.35">
      <c r="H4339" s="533"/>
    </row>
    <row r="4340" spans="8:8" x14ac:dyDescent="0.35">
      <c r="H4340" s="533"/>
    </row>
    <row r="4341" spans="8:8" x14ac:dyDescent="0.35">
      <c r="H4341" s="533"/>
    </row>
    <row r="4342" spans="8:8" x14ac:dyDescent="0.35">
      <c r="H4342" s="533"/>
    </row>
    <row r="4343" spans="8:8" x14ac:dyDescent="0.35">
      <c r="H4343" s="533"/>
    </row>
    <row r="4344" spans="8:8" x14ac:dyDescent="0.35">
      <c r="H4344" s="533"/>
    </row>
    <row r="4345" spans="8:8" x14ac:dyDescent="0.35">
      <c r="H4345" s="533"/>
    </row>
    <row r="4346" spans="8:8" x14ac:dyDescent="0.35">
      <c r="H4346" s="533"/>
    </row>
    <row r="4347" spans="8:8" x14ac:dyDescent="0.35">
      <c r="H4347" s="533"/>
    </row>
    <row r="4348" spans="8:8" x14ac:dyDescent="0.35">
      <c r="H4348" s="533"/>
    </row>
    <row r="4349" spans="8:8" x14ac:dyDescent="0.35">
      <c r="H4349" s="533"/>
    </row>
    <row r="4350" spans="8:8" x14ac:dyDescent="0.35">
      <c r="H4350" s="533"/>
    </row>
    <row r="4351" spans="8:8" x14ac:dyDescent="0.35">
      <c r="H4351" s="533"/>
    </row>
    <row r="4352" spans="8:8" x14ac:dyDescent="0.35">
      <c r="H4352" s="533"/>
    </row>
    <row r="4353" spans="8:8" x14ac:dyDescent="0.35">
      <c r="H4353" s="533"/>
    </row>
    <row r="4354" spans="8:8" x14ac:dyDescent="0.35">
      <c r="H4354" s="533"/>
    </row>
    <row r="4355" spans="8:8" x14ac:dyDescent="0.35">
      <c r="H4355" s="533"/>
    </row>
    <row r="4356" spans="8:8" x14ac:dyDescent="0.35">
      <c r="H4356" s="533"/>
    </row>
    <row r="4357" spans="8:8" x14ac:dyDescent="0.35">
      <c r="H4357" s="533"/>
    </row>
    <row r="4358" spans="8:8" x14ac:dyDescent="0.35">
      <c r="H4358" s="533"/>
    </row>
    <row r="4359" spans="8:8" x14ac:dyDescent="0.35">
      <c r="H4359" s="533"/>
    </row>
    <row r="4360" spans="8:8" x14ac:dyDescent="0.35">
      <c r="H4360" s="533"/>
    </row>
    <row r="4361" spans="8:8" x14ac:dyDescent="0.35">
      <c r="H4361" s="533"/>
    </row>
    <row r="4362" spans="8:8" x14ac:dyDescent="0.35">
      <c r="H4362" s="533"/>
    </row>
    <row r="4363" spans="8:8" x14ac:dyDescent="0.35">
      <c r="H4363" s="533"/>
    </row>
    <row r="4364" spans="8:8" x14ac:dyDescent="0.35">
      <c r="H4364" s="533"/>
    </row>
    <row r="4365" spans="8:8" x14ac:dyDescent="0.35">
      <c r="H4365" s="533"/>
    </row>
    <row r="4366" spans="8:8" x14ac:dyDescent="0.35">
      <c r="H4366" s="533"/>
    </row>
    <row r="4367" spans="8:8" x14ac:dyDescent="0.35">
      <c r="H4367" s="533"/>
    </row>
    <row r="4368" spans="8:8" x14ac:dyDescent="0.35">
      <c r="H4368" s="533"/>
    </row>
    <row r="4369" spans="8:8" x14ac:dyDescent="0.35">
      <c r="H4369" s="533"/>
    </row>
    <row r="4370" spans="8:8" x14ac:dyDescent="0.35">
      <c r="H4370" s="533"/>
    </row>
    <row r="4371" spans="8:8" x14ac:dyDescent="0.35">
      <c r="H4371" s="533"/>
    </row>
    <row r="4372" spans="8:8" x14ac:dyDescent="0.35">
      <c r="H4372" s="533"/>
    </row>
    <row r="4373" spans="8:8" x14ac:dyDescent="0.35">
      <c r="H4373" s="533"/>
    </row>
    <row r="4374" spans="8:8" x14ac:dyDescent="0.35">
      <c r="H4374" s="533"/>
    </row>
    <row r="4375" spans="8:8" x14ac:dyDescent="0.35">
      <c r="H4375" s="533"/>
    </row>
    <row r="4376" spans="8:8" x14ac:dyDescent="0.35">
      <c r="H4376" s="533"/>
    </row>
    <row r="4377" spans="8:8" x14ac:dyDescent="0.35">
      <c r="H4377" s="533"/>
    </row>
    <row r="4378" spans="8:8" x14ac:dyDescent="0.35">
      <c r="H4378" s="533"/>
    </row>
    <row r="4379" spans="8:8" x14ac:dyDescent="0.35">
      <c r="H4379" s="533"/>
    </row>
    <row r="4380" spans="8:8" x14ac:dyDescent="0.35">
      <c r="H4380" s="533"/>
    </row>
    <row r="4381" spans="8:8" x14ac:dyDescent="0.35">
      <c r="H4381" s="533"/>
    </row>
    <row r="4382" spans="8:8" x14ac:dyDescent="0.35">
      <c r="H4382" s="533"/>
    </row>
    <row r="4383" spans="8:8" x14ac:dyDescent="0.35">
      <c r="H4383" s="533"/>
    </row>
    <row r="4384" spans="8:8" x14ac:dyDescent="0.35">
      <c r="H4384" s="533"/>
    </row>
    <row r="4385" spans="8:8" x14ac:dyDescent="0.35">
      <c r="H4385" s="533"/>
    </row>
    <row r="4386" spans="8:8" x14ac:dyDescent="0.35">
      <c r="H4386" s="533"/>
    </row>
    <row r="4387" spans="8:8" x14ac:dyDescent="0.35">
      <c r="H4387" s="533"/>
    </row>
    <row r="4388" spans="8:8" x14ac:dyDescent="0.35">
      <c r="H4388" s="533"/>
    </row>
    <row r="4389" spans="8:8" x14ac:dyDescent="0.35">
      <c r="H4389" s="533"/>
    </row>
    <row r="4390" spans="8:8" x14ac:dyDescent="0.35">
      <c r="H4390" s="533"/>
    </row>
    <row r="4391" spans="8:8" x14ac:dyDescent="0.35">
      <c r="H4391" s="533"/>
    </row>
    <row r="4392" spans="8:8" x14ac:dyDescent="0.35">
      <c r="H4392" s="533"/>
    </row>
    <row r="4393" spans="8:8" x14ac:dyDescent="0.35">
      <c r="H4393" s="533"/>
    </row>
    <row r="4394" spans="8:8" x14ac:dyDescent="0.35">
      <c r="H4394" s="533"/>
    </row>
    <row r="4395" spans="8:8" x14ac:dyDescent="0.35">
      <c r="H4395" s="533"/>
    </row>
    <row r="4396" spans="8:8" x14ac:dyDescent="0.35">
      <c r="H4396" s="533"/>
    </row>
    <row r="4397" spans="8:8" x14ac:dyDescent="0.35">
      <c r="H4397" s="533"/>
    </row>
    <row r="4398" spans="8:8" x14ac:dyDescent="0.35">
      <c r="H4398" s="533"/>
    </row>
    <row r="4399" spans="8:8" x14ac:dyDescent="0.35">
      <c r="H4399" s="533"/>
    </row>
    <row r="4400" spans="8:8" x14ac:dyDescent="0.35">
      <c r="H4400" s="533"/>
    </row>
    <row r="4401" spans="8:8" x14ac:dyDescent="0.35">
      <c r="H4401" s="533"/>
    </row>
    <row r="4402" spans="8:8" x14ac:dyDescent="0.35">
      <c r="H4402" s="533"/>
    </row>
    <row r="4403" spans="8:8" x14ac:dyDescent="0.35">
      <c r="H4403" s="533"/>
    </row>
    <row r="4404" spans="8:8" x14ac:dyDescent="0.35">
      <c r="H4404" s="533"/>
    </row>
    <row r="4405" spans="8:8" x14ac:dyDescent="0.35">
      <c r="H4405" s="533"/>
    </row>
    <row r="4406" spans="8:8" x14ac:dyDescent="0.35">
      <c r="H4406" s="533"/>
    </row>
    <row r="4407" spans="8:8" x14ac:dyDescent="0.35">
      <c r="H4407" s="533"/>
    </row>
    <row r="4408" spans="8:8" x14ac:dyDescent="0.35">
      <c r="H4408" s="533"/>
    </row>
    <row r="4409" spans="8:8" x14ac:dyDescent="0.35">
      <c r="H4409" s="533"/>
    </row>
    <row r="4410" spans="8:8" x14ac:dyDescent="0.35">
      <c r="H4410" s="533"/>
    </row>
    <row r="4411" spans="8:8" x14ac:dyDescent="0.35">
      <c r="H4411" s="533"/>
    </row>
    <row r="4412" spans="8:8" x14ac:dyDescent="0.35">
      <c r="H4412" s="533"/>
    </row>
    <row r="4413" spans="8:8" x14ac:dyDescent="0.35">
      <c r="H4413" s="533"/>
    </row>
    <row r="4414" spans="8:8" x14ac:dyDescent="0.35">
      <c r="H4414" s="533"/>
    </row>
    <row r="4415" spans="8:8" x14ac:dyDescent="0.35">
      <c r="H4415" s="533"/>
    </row>
    <row r="4416" spans="8:8" x14ac:dyDescent="0.35">
      <c r="H4416" s="533"/>
    </row>
    <row r="4417" spans="8:8" x14ac:dyDescent="0.35">
      <c r="H4417" s="533"/>
    </row>
    <row r="4418" spans="8:8" x14ac:dyDescent="0.35">
      <c r="H4418" s="533"/>
    </row>
    <row r="4419" spans="8:8" x14ac:dyDescent="0.35">
      <c r="H4419" s="533"/>
    </row>
    <row r="4420" spans="8:8" x14ac:dyDescent="0.35">
      <c r="H4420" s="533"/>
    </row>
    <row r="4421" spans="8:8" x14ac:dyDescent="0.35">
      <c r="H4421" s="533"/>
    </row>
    <row r="4422" spans="8:8" x14ac:dyDescent="0.35">
      <c r="H4422" s="533"/>
    </row>
    <row r="4423" spans="8:8" x14ac:dyDescent="0.35">
      <c r="H4423" s="533"/>
    </row>
    <row r="4424" spans="8:8" x14ac:dyDescent="0.35">
      <c r="H4424" s="533"/>
    </row>
    <row r="4425" spans="8:8" x14ac:dyDescent="0.35">
      <c r="H4425" s="533"/>
    </row>
    <row r="4426" spans="8:8" x14ac:dyDescent="0.35">
      <c r="H4426" s="533"/>
    </row>
    <row r="4427" spans="8:8" x14ac:dyDescent="0.35">
      <c r="H4427" s="533"/>
    </row>
    <row r="4428" spans="8:8" x14ac:dyDescent="0.35">
      <c r="H4428" s="533"/>
    </row>
    <row r="4429" spans="8:8" x14ac:dyDescent="0.35">
      <c r="H4429" s="533"/>
    </row>
    <row r="4430" spans="8:8" x14ac:dyDescent="0.35">
      <c r="H4430" s="533"/>
    </row>
    <row r="4431" spans="8:8" x14ac:dyDescent="0.35">
      <c r="H4431" s="533"/>
    </row>
    <row r="4432" spans="8:8" x14ac:dyDescent="0.35">
      <c r="H4432" s="533"/>
    </row>
    <row r="4433" spans="8:8" x14ac:dyDescent="0.35">
      <c r="H4433" s="533"/>
    </row>
    <row r="4434" spans="8:8" x14ac:dyDescent="0.35">
      <c r="H4434" s="533"/>
    </row>
    <row r="4435" spans="8:8" x14ac:dyDescent="0.35">
      <c r="H4435" s="533"/>
    </row>
    <row r="4436" spans="8:8" x14ac:dyDescent="0.35">
      <c r="H4436" s="533"/>
    </row>
    <row r="4437" spans="8:8" x14ac:dyDescent="0.35">
      <c r="H4437" s="533"/>
    </row>
    <row r="4438" spans="8:8" x14ac:dyDescent="0.35">
      <c r="H4438" s="533"/>
    </row>
    <row r="4439" spans="8:8" x14ac:dyDescent="0.35">
      <c r="H4439" s="533"/>
    </row>
    <row r="4440" spans="8:8" x14ac:dyDescent="0.35">
      <c r="H4440" s="533"/>
    </row>
    <row r="4441" spans="8:8" x14ac:dyDescent="0.35">
      <c r="H4441" s="533"/>
    </row>
    <row r="4442" spans="8:8" x14ac:dyDescent="0.35">
      <c r="H4442" s="533"/>
    </row>
    <row r="4443" spans="8:8" x14ac:dyDescent="0.35">
      <c r="H4443" s="533"/>
    </row>
    <row r="4444" spans="8:8" x14ac:dyDescent="0.35">
      <c r="H4444" s="533"/>
    </row>
    <row r="4445" spans="8:8" x14ac:dyDescent="0.35">
      <c r="H4445" s="533"/>
    </row>
    <row r="4446" spans="8:8" x14ac:dyDescent="0.35">
      <c r="H4446" s="533"/>
    </row>
    <row r="4447" spans="8:8" x14ac:dyDescent="0.35">
      <c r="H4447" s="533"/>
    </row>
    <row r="4448" spans="8:8" x14ac:dyDescent="0.35">
      <c r="H4448" s="533"/>
    </row>
    <row r="4449" spans="8:8" x14ac:dyDescent="0.35">
      <c r="H4449" s="533"/>
    </row>
    <row r="4450" spans="8:8" x14ac:dyDescent="0.35">
      <c r="H4450" s="533"/>
    </row>
    <row r="4451" spans="8:8" x14ac:dyDescent="0.35">
      <c r="H4451" s="533"/>
    </row>
    <row r="4452" spans="8:8" x14ac:dyDescent="0.35">
      <c r="H4452" s="533"/>
    </row>
    <row r="4453" spans="8:8" x14ac:dyDescent="0.35">
      <c r="H4453" s="533"/>
    </row>
    <row r="4454" spans="8:8" x14ac:dyDescent="0.35">
      <c r="H4454" s="533"/>
    </row>
    <row r="4455" spans="8:8" x14ac:dyDescent="0.35">
      <c r="H4455" s="533"/>
    </row>
    <row r="4456" spans="8:8" x14ac:dyDescent="0.35">
      <c r="H4456" s="533"/>
    </row>
    <row r="4457" spans="8:8" x14ac:dyDescent="0.35">
      <c r="H4457" s="533"/>
    </row>
    <row r="4458" spans="8:8" x14ac:dyDescent="0.35">
      <c r="H4458" s="533"/>
    </row>
    <row r="4459" spans="8:8" x14ac:dyDescent="0.35">
      <c r="H4459" s="533"/>
    </row>
    <row r="4460" spans="8:8" x14ac:dyDescent="0.35">
      <c r="H4460" s="533"/>
    </row>
    <row r="4461" spans="8:8" x14ac:dyDescent="0.35">
      <c r="H4461" s="533"/>
    </row>
    <row r="4462" spans="8:8" x14ac:dyDescent="0.35">
      <c r="H4462" s="533"/>
    </row>
    <row r="4463" spans="8:8" x14ac:dyDescent="0.35">
      <c r="H4463" s="533"/>
    </row>
    <row r="4464" spans="8:8" x14ac:dyDescent="0.35">
      <c r="H4464" s="533"/>
    </row>
    <row r="4465" spans="8:8" x14ac:dyDescent="0.35">
      <c r="H4465" s="533"/>
    </row>
    <row r="4466" spans="8:8" x14ac:dyDescent="0.35">
      <c r="H4466" s="533"/>
    </row>
    <row r="4467" spans="8:8" x14ac:dyDescent="0.35">
      <c r="H4467" s="533"/>
    </row>
    <row r="4468" spans="8:8" x14ac:dyDescent="0.35">
      <c r="H4468" s="533"/>
    </row>
    <row r="4469" spans="8:8" x14ac:dyDescent="0.35">
      <c r="H4469" s="533"/>
    </row>
    <row r="4470" spans="8:8" x14ac:dyDescent="0.35">
      <c r="H4470" s="533"/>
    </row>
    <row r="4471" spans="8:8" x14ac:dyDescent="0.35">
      <c r="H4471" s="533"/>
    </row>
    <row r="4472" spans="8:8" x14ac:dyDescent="0.35">
      <c r="H4472" s="533"/>
    </row>
    <row r="4473" spans="8:8" x14ac:dyDescent="0.35">
      <c r="H4473" s="533"/>
    </row>
    <row r="4474" spans="8:8" x14ac:dyDescent="0.35">
      <c r="H4474" s="533"/>
    </row>
    <row r="4475" spans="8:8" x14ac:dyDescent="0.35">
      <c r="H4475" s="533"/>
    </row>
    <row r="4476" spans="8:8" x14ac:dyDescent="0.35">
      <c r="H4476" s="533"/>
    </row>
    <row r="4477" spans="8:8" x14ac:dyDescent="0.35">
      <c r="H4477" s="533"/>
    </row>
    <row r="4478" spans="8:8" x14ac:dyDescent="0.35">
      <c r="H4478" s="533"/>
    </row>
    <row r="4479" spans="8:8" x14ac:dyDescent="0.35">
      <c r="H4479" s="533"/>
    </row>
    <row r="4480" spans="8:8" x14ac:dyDescent="0.35">
      <c r="H4480" s="533"/>
    </row>
    <row r="4481" spans="8:8" x14ac:dyDescent="0.35">
      <c r="H4481" s="533"/>
    </row>
    <row r="4482" spans="8:8" x14ac:dyDescent="0.35">
      <c r="H4482" s="533"/>
    </row>
    <row r="4483" spans="8:8" x14ac:dyDescent="0.35">
      <c r="H4483" s="533"/>
    </row>
    <row r="4484" spans="8:8" x14ac:dyDescent="0.35">
      <c r="H4484" s="533"/>
    </row>
    <row r="4485" spans="8:8" x14ac:dyDescent="0.35">
      <c r="H4485" s="533"/>
    </row>
    <row r="4486" spans="8:8" x14ac:dyDescent="0.35">
      <c r="H4486" s="533"/>
    </row>
    <row r="4487" spans="8:8" x14ac:dyDescent="0.35">
      <c r="H4487" s="533"/>
    </row>
    <row r="4488" spans="8:8" x14ac:dyDescent="0.35">
      <c r="H4488" s="533"/>
    </row>
    <row r="4489" spans="8:8" x14ac:dyDescent="0.35">
      <c r="H4489" s="533"/>
    </row>
    <row r="4490" spans="8:8" x14ac:dyDescent="0.35">
      <c r="H4490" s="533"/>
    </row>
    <row r="4491" spans="8:8" x14ac:dyDescent="0.35">
      <c r="H4491" s="533"/>
    </row>
    <row r="4492" spans="8:8" x14ac:dyDescent="0.35">
      <c r="H4492" s="533"/>
    </row>
    <row r="4493" spans="8:8" x14ac:dyDescent="0.35">
      <c r="H4493" s="533"/>
    </row>
    <row r="4494" spans="8:8" x14ac:dyDescent="0.35">
      <c r="H4494" s="533"/>
    </row>
    <row r="4495" spans="8:8" x14ac:dyDescent="0.35">
      <c r="H4495" s="533"/>
    </row>
    <row r="4496" spans="8:8" x14ac:dyDescent="0.35">
      <c r="H4496" s="533"/>
    </row>
    <row r="4497" spans="8:8" x14ac:dyDescent="0.35">
      <c r="H4497" s="533"/>
    </row>
    <row r="4498" spans="8:8" x14ac:dyDescent="0.35">
      <c r="H4498" s="533"/>
    </row>
    <row r="4499" spans="8:8" x14ac:dyDescent="0.35">
      <c r="H4499" s="533"/>
    </row>
    <row r="4500" spans="8:8" x14ac:dyDescent="0.35">
      <c r="H4500" s="533"/>
    </row>
    <row r="4501" spans="8:8" x14ac:dyDescent="0.35">
      <c r="H4501" s="533"/>
    </row>
    <row r="4502" spans="8:8" x14ac:dyDescent="0.35">
      <c r="H4502" s="533"/>
    </row>
    <row r="4503" spans="8:8" x14ac:dyDescent="0.35">
      <c r="H4503" s="533"/>
    </row>
    <row r="4504" spans="8:8" x14ac:dyDescent="0.35">
      <c r="H4504" s="533"/>
    </row>
    <row r="4505" spans="8:8" x14ac:dyDescent="0.35">
      <c r="H4505" s="533"/>
    </row>
    <row r="4506" spans="8:8" x14ac:dyDescent="0.35">
      <c r="H4506" s="533"/>
    </row>
    <row r="4507" spans="8:8" x14ac:dyDescent="0.35">
      <c r="H4507" s="533"/>
    </row>
    <row r="4508" spans="8:8" x14ac:dyDescent="0.35">
      <c r="H4508" s="533"/>
    </row>
    <row r="4509" spans="8:8" x14ac:dyDescent="0.35">
      <c r="H4509" s="533"/>
    </row>
    <row r="4510" spans="8:8" x14ac:dyDescent="0.35">
      <c r="H4510" s="533"/>
    </row>
    <row r="4511" spans="8:8" x14ac:dyDescent="0.35">
      <c r="H4511" s="533"/>
    </row>
    <row r="4512" spans="8:8" x14ac:dyDescent="0.35">
      <c r="H4512" s="533"/>
    </row>
    <row r="4513" spans="8:8" x14ac:dyDescent="0.35">
      <c r="H4513" s="533"/>
    </row>
    <row r="4514" spans="8:8" x14ac:dyDescent="0.35">
      <c r="H4514" s="533"/>
    </row>
    <row r="4515" spans="8:8" x14ac:dyDescent="0.35">
      <c r="H4515" s="533"/>
    </row>
    <row r="4516" spans="8:8" x14ac:dyDescent="0.35">
      <c r="H4516" s="533"/>
    </row>
    <row r="4517" spans="8:8" x14ac:dyDescent="0.35">
      <c r="H4517" s="533"/>
    </row>
    <row r="4518" spans="8:8" x14ac:dyDescent="0.35">
      <c r="H4518" s="533"/>
    </row>
    <row r="4519" spans="8:8" x14ac:dyDescent="0.35">
      <c r="H4519" s="533"/>
    </row>
    <row r="4520" spans="8:8" x14ac:dyDescent="0.35">
      <c r="H4520" s="533"/>
    </row>
    <row r="4521" spans="8:8" x14ac:dyDescent="0.35">
      <c r="H4521" s="533"/>
    </row>
    <row r="4522" spans="8:8" x14ac:dyDescent="0.35">
      <c r="H4522" s="533"/>
    </row>
    <row r="4523" spans="8:8" x14ac:dyDescent="0.35">
      <c r="H4523" s="533"/>
    </row>
    <row r="4524" spans="8:8" x14ac:dyDescent="0.35">
      <c r="H4524" s="533"/>
    </row>
    <row r="4525" spans="8:8" x14ac:dyDescent="0.35">
      <c r="H4525" s="533"/>
    </row>
    <row r="4526" spans="8:8" x14ac:dyDescent="0.35">
      <c r="H4526" s="533"/>
    </row>
    <row r="4527" spans="8:8" x14ac:dyDescent="0.35">
      <c r="H4527" s="533"/>
    </row>
    <row r="4528" spans="8:8" x14ac:dyDescent="0.35">
      <c r="H4528" s="533"/>
    </row>
    <row r="4529" spans="8:8" x14ac:dyDescent="0.35">
      <c r="H4529" s="533"/>
    </row>
    <row r="4530" spans="8:8" x14ac:dyDescent="0.35">
      <c r="H4530" s="533"/>
    </row>
    <row r="4531" spans="8:8" x14ac:dyDescent="0.35">
      <c r="H4531" s="533"/>
    </row>
    <row r="4532" spans="8:8" x14ac:dyDescent="0.35">
      <c r="H4532" s="533"/>
    </row>
    <row r="4533" spans="8:8" x14ac:dyDescent="0.35">
      <c r="H4533" s="533"/>
    </row>
    <row r="4534" spans="8:8" x14ac:dyDescent="0.35">
      <c r="H4534" s="533"/>
    </row>
    <row r="4535" spans="8:8" x14ac:dyDescent="0.35">
      <c r="H4535" s="533"/>
    </row>
    <row r="4536" spans="8:8" x14ac:dyDescent="0.35">
      <c r="H4536" s="533"/>
    </row>
    <row r="4537" spans="8:8" x14ac:dyDescent="0.35">
      <c r="H4537" s="533"/>
    </row>
    <row r="4538" spans="8:8" x14ac:dyDescent="0.35">
      <c r="H4538" s="533"/>
    </row>
    <row r="4539" spans="8:8" x14ac:dyDescent="0.35">
      <c r="H4539" s="533"/>
    </row>
    <row r="4540" spans="8:8" x14ac:dyDescent="0.35">
      <c r="H4540" s="533"/>
    </row>
    <row r="4541" spans="8:8" x14ac:dyDescent="0.35">
      <c r="H4541" s="533"/>
    </row>
    <row r="4542" spans="8:8" x14ac:dyDescent="0.35">
      <c r="H4542" s="533"/>
    </row>
    <row r="4543" spans="8:8" x14ac:dyDescent="0.35">
      <c r="H4543" s="533"/>
    </row>
    <row r="4544" spans="8:8" x14ac:dyDescent="0.35">
      <c r="H4544" s="533"/>
    </row>
    <row r="4545" spans="8:8" x14ac:dyDescent="0.35">
      <c r="H4545" s="533"/>
    </row>
    <row r="4546" spans="8:8" x14ac:dyDescent="0.35">
      <c r="H4546" s="533"/>
    </row>
    <row r="4547" spans="8:8" x14ac:dyDescent="0.35">
      <c r="H4547" s="533"/>
    </row>
    <row r="4548" spans="8:8" x14ac:dyDescent="0.35">
      <c r="H4548" s="533"/>
    </row>
    <row r="4549" spans="8:8" x14ac:dyDescent="0.35">
      <c r="H4549" s="533"/>
    </row>
    <row r="4550" spans="8:8" x14ac:dyDescent="0.35">
      <c r="H4550" s="533"/>
    </row>
    <row r="4551" spans="8:8" x14ac:dyDescent="0.35">
      <c r="H4551" s="533"/>
    </row>
    <row r="4552" spans="8:8" x14ac:dyDescent="0.35">
      <c r="H4552" s="533"/>
    </row>
    <row r="4553" spans="8:8" x14ac:dyDescent="0.35">
      <c r="H4553" s="533"/>
    </row>
    <row r="4554" spans="8:8" x14ac:dyDescent="0.35">
      <c r="H4554" s="533"/>
    </row>
    <row r="4555" spans="8:8" x14ac:dyDescent="0.35">
      <c r="H4555" s="533"/>
    </row>
    <row r="4556" spans="8:8" x14ac:dyDescent="0.35">
      <c r="H4556" s="533"/>
    </row>
    <row r="4557" spans="8:8" x14ac:dyDescent="0.35">
      <c r="H4557" s="533"/>
    </row>
    <row r="4558" spans="8:8" x14ac:dyDescent="0.35">
      <c r="H4558" s="533"/>
    </row>
    <row r="4559" spans="8:8" x14ac:dyDescent="0.35">
      <c r="H4559" s="533"/>
    </row>
    <row r="4560" spans="8:8" x14ac:dyDescent="0.35">
      <c r="H4560" s="533"/>
    </row>
    <row r="4561" spans="8:8" x14ac:dyDescent="0.35">
      <c r="H4561" s="533"/>
    </row>
    <row r="4562" spans="8:8" x14ac:dyDescent="0.35">
      <c r="H4562" s="533"/>
    </row>
    <row r="4563" spans="8:8" x14ac:dyDescent="0.35">
      <c r="H4563" s="533"/>
    </row>
    <row r="4564" spans="8:8" x14ac:dyDescent="0.35">
      <c r="H4564" s="533"/>
    </row>
    <row r="4565" spans="8:8" x14ac:dyDescent="0.35">
      <c r="H4565" s="533"/>
    </row>
    <row r="4566" spans="8:8" x14ac:dyDescent="0.35">
      <c r="H4566" s="533"/>
    </row>
    <row r="4567" spans="8:8" x14ac:dyDescent="0.35">
      <c r="H4567" s="533"/>
    </row>
    <row r="4568" spans="8:8" x14ac:dyDescent="0.35">
      <c r="H4568" s="533"/>
    </row>
    <row r="4569" spans="8:8" x14ac:dyDescent="0.35">
      <c r="H4569" s="533"/>
    </row>
    <row r="4570" spans="8:8" x14ac:dyDescent="0.35">
      <c r="H4570" s="533"/>
    </row>
    <row r="4571" spans="8:8" x14ac:dyDescent="0.35">
      <c r="H4571" s="533"/>
    </row>
    <row r="4572" spans="8:8" x14ac:dyDescent="0.35">
      <c r="H4572" s="533"/>
    </row>
    <row r="4573" spans="8:8" x14ac:dyDescent="0.35">
      <c r="H4573" s="533"/>
    </row>
    <row r="4574" spans="8:8" x14ac:dyDescent="0.35">
      <c r="H4574" s="533"/>
    </row>
    <row r="4575" spans="8:8" x14ac:dyDescent="0.35">
      <c r="H4575" s="533"/>
    </row>
    <row r="4576" spans="8:8" x14ac:dyDescent="0.35">
      <c r="H4576" s="533"/>
    </row>
    <row r="4577" spans="8:8" x14ac:dyDescent="0.35">
      <c r="H4577" s="533"/>
    </row>
    <row r="4578" spans="8:8" x14ac:dyDescent="0.35">
      <c r="H4578" s="533"/>
    </row>
    <row r="4579" spans="8:8" x14ac:dyDescent="0.35">
      <c r="H4579" s="533"/>
    </row>
    <row r="4580" spans="8:8" x14ac:dyDescent="0.35">
      <c r="H4580" s="533"/>
    </row>
    <row r="4581" spans="8:8" x14ac:dyDescent="0.35">
      <c r="H4581" s="533"/>
    </row>
    <row r="4582" spans="8:8" x14ac:dyDescent="0.35">
      <c r="H4582" s="533"/>
    </row>
    <row r="4583" spans="8:8" x14ac:dyDescent="0.35">
      <c r="H4583" s="533"/>
    </row>
    <row r="4584" spans="8:8" x14ac:dyDescent="0.35">
      <c r="H4584" s="533"/>
    </row>
    <row r="4585" spans="8:8" x14ac:dyDescent="0.35">
      <c r="H4585" s="533"/>
    </row>
    <row r="4586" spans="8:8" x14ac:dyDescent="0.35">
      <c r="H4586" s="533"/>
    </row>
    <row r="4587" spans="8:8" x14ac:dyDescent="0.35">
      <c r="H4587" s="533"/>
    </row>
    <row r="4588" spans="8:8" x14ac:dyDescent="0.35">
      <c r="H4588" s="533"/>
    </row>
    <row r="4589" spans="8:8" x14ac:dyDescent="0.35">
      <c r="H4589" s="533"/>
    </row>
    <row r="4590" spans="8:8" x14ac:dyDescent="0.35">
      <c r="H4590" s="533"/>
    </row>
    <row r="4591" spans="8:8" x14ac:dyDescent="0.35">
      <c r="H4591" s="533"/>
    </row>
    <row r="4592" spans="8:8" x14ac:dyDescent="0.35">
      <c r="H4592" s="533"/>
    </row>
    <row r="4593" spans="8:8" x14ac:dyDescent="0.35">
      <c r="H4593" s="533"/>
    </row>
    <row r="4594" spans="8:8" x14ac:dyDescent="0.35">
      <c r="H4594" s="533"/>
    </row>
    <row r="4595" spans="8:8" x14ac:dyDescent="0.35">
      <c r="H4595" s="533"/>
    </row>
    <row r="4596" spans="8:8" x14ac:dyDescent="0.35">
      <c r="H4596" s="533"/>
    </row>
    <row r="4597" spans="8:8" x14ac:dyDescent="0.35">
      <c r="H4597" s="533"/>
    </row>
    <row r="4598" spans="8:8" x14ac:dyDescent="0.35">
      <c r="H4598" s="533"/>
    </row>
    <row r="4599" spans="8:8" x14ac:dyDescent="0.35">
      <c r="H4599" s="533"/>
    </row>
    <row r="4600" spans="8:8" x14ac:dyDescent="0.35">
      <c r="H4600" s="533"/>
    </row>
    <row r="4601" spans="8:8" x14ac:dyDescent="0.35">
      <c r="H4601" s="533"/>
    </row>
    <row r="4602" spans="8:8" x14ac:dyDescent="0.35">
      <c r="H4602" s="533"/>
    </row>
    <row r="4603" spans="8:8" x14ac:dyDescent="0.35">
      <c r="H4603" s="533"/>
    </row>
    <row r="4604" spans="8:8" x14ac:dyDescent="0.35">
      <c r="H4604" s="533"/>
    </row>
    <row r="4605" spans="8:8" x14ac:dyDescent="0.35">
      <c r="H4605" s="533"/>
    </row>
    <row r="4606" spans="8:8" x14ac:dyDescent="0.35">
      <c r="H4606" s="533"/>
    </row>
    <row r="4607" spans="8:8" x14ac:dyDescent="0.35">
      <c r="H4607" s="533"/>
    </row>
    <row r="4608" spans="8:8" x14ac:dyDescent="0.35">
      <c r="H4608" s="533"/>
    </row>
    <row r="4609" spans="8:8" x14ac:dyDescent="0.35">
      <c r="H4609" s="533"/>
    </row>
    <row r="4610" spans="8:8" x14ac:dyDescent="0.35">
      <c r="H4610" s="533"/>
    </row>
    <row r="4611" spans="8:8" x14ac:dyDescent="0.35">
      <c r="H4611" s="533"/>
    </row>
    <row r="4612" spans="8:8" x14ac:dyDescent="0.35">
      <c r="H4612" s="533"/>
    </row>
    <row r="4613" spans="8:8" x14ac:dyDescent="0.35">
      <c r="H4613" s="533"/>
    </row>
    <row r="4614" spans="8:8" x14ac:dyDescent="0.35">
      <c r="H4614" s="533"/>
    </row>
    <row r="4615" spans="8:8" x14ac:dyDescent="0.35">
      <c r="H4615" s="533"/>
    </row>
    <row r="4616" spans="8:8" x14ac:dyDescent="0.35">
      <c r="H4616" s="533"/>
    </row>
    <row r="4617" spans="8:8" x14ac:dyDescent="0.35">
      <c r="H4617" s="533"/>
    </row>
    <row r="4618" spans="8:8" x14ac:dyDescent="0.35">
      <c r="H4618" s="533"/>
    </row>
    <row r="4619" spans="8:8" x14ac:dyDescent="0.35">
      <c r="H4619" s="533"/>
    </row>
    <row r="4620" spans="8:8" x14ac:dyDescent="0.35">
      <c r="H4620" s="533"/>
    </row>
    <row r="4621" spans="8:8" x14ac:dyDescent="0.35">
      <c r="H4621" s="533"/>
    </row>
    <row r="4622" spans="8:8" x14ac:dyDescent="0.35">
      <c r="H4622" s="533"/>
    </row>
    <row r="4623" spans="8:8" x14ac:dyDescent="0.35">
      <c r="H4623" s="533"/>
    </row>
    <row r="4624" spans="8:8" x14ac:dyDescent="0.35">
      <c r="H4624" s="533"/>
    </row>
    <row r="4625" spans="8:8" x14ac:dyDescent="0.35">
      <c r="H4625" s="533"/>
    </row>
    <row r="4626" spans="8:8" x14ac:dyDescent="0.35">
      <c r="H4626" s="533"/>
    </row>
    <row r="4627" spans="8:8" x14ac:dyDescent="0.35">
      <c r="H4627" s="533"/>
    </row>
    <row r="4628" spans="8:8" x14ac:dyDescent="0.35">
      <c r="H4628" s="533"/>
    </row>
    <row r="4629" spans="8:8" x14ac:dyDescent="0.35">
      <c r="H4629" s="533"/>
    </row>
    <row r="4630" spans="8:8" x14ac:dyDescent="0.35">
      <c r="H4630" s="533"/>
    </row>
    <row r="4631" spans="8:8" x14ac:dyDescent="0.35">
      <c r="H4631" s="533"/>
    </row>
    <row r="4632" spans="8:8" x14ac:dyDescent="0.35">
      <c r="H4632" s="533"/>
    </row>
    <row r="4633" spans="8:8" x14ac:dyDescent="0.35">
      <c r="H4633" s="533"/>
    </row>
    <row r="4634" spans="8:8" x14ac:dyDescent="0.35">
      <c r="H4634" s="533"/>
    </row>
    <row r="4635" spans="8:8" x14ac:dyDescent="0.35">
      <c r="H4635" s="533"/>
    </row>
    <row r="4636" spans="8:8" x14ac:dyDescent="0.35">
      <c r="H4636" s="533"/>
    </row>
    <row r="4637" spans="8:8" x14ac:dyDescent="0.35">
      <c r="H4637" s="533"/>
    </row>
    <row r="4638" spans="8:8" x14ac:dyDescent="0.35">
      <c r="H4638" s="533"/>
    </row>
    <row r="4639" spans="8:8" x14ac:dyDescent="0.35">
      <c r="H4639" s="533"/>
    </row>
    <row r="4640" spans="8:8" x14ac:dyDescent="0.35">
      <c r="H4640" s="533"/>
    </row>
    <row r="4641" spans="8:8" x14ac:dyDescent="0.35">
      <c r="H4641" s="533"/>
    </row>
    <row r="4642" spans="8:8" x14ac:dyDescent="0.35">
      <c r="H4642" s="533"/>
    </row>
    <row r="4643" spans="8:8" x14ac:dyDescent="0.35">
      <c r="H4643" s="533"/>
    </row>
    <row r="4644" spans="8:8" x14ac:dyDescent="0.35">
      <c r="H4644" s="533"/>
    </row>
    <row r="4645" spans="8:8" x14ac:dyDescent="0.35">
      <c r="H4645" s="533"/>
    </row>
    <row r="4646" spans="8:8" x14ac:dyDescent="0.35">
      <c r="H4646" s="533"/>
    </row>
    <row r="4647" spans="8:8" x14ac:dyDescent="0.35">
      <c r="H4647" s="533"/>
    </row>
    <row r="4648" spans="8:8" x14ac:dyDescent="0.35">
      <c r="H4648" s="533"/>
    </row>
    <row r="4649" spans="8:8" x14ac:dyDescent="0.35">
      <c r="H4649" s="533"/>
    </row>
    <row r="4650" spans="8:8" x14ac:dyDescent="0.35">
      <c r="H4650" s="533"/>
    </row>
    <row r="4651" spans="8:8" x14ac:dyDescent="0.35">
      <c r="H4651" s="533"/>
    </row>
    <row r="4652" spans="8:8" x14ac:dyDescent="0.35">
      <c r="H4652" s="533"/>
    </row>
    <row r="4653" spans="8:8" x14ac:dyDescent="0.35">
      <c r="H4653" s="533"/>
    </row>
    <row r="4654" spans="8:8" x14ac:dyDescent="0.35">
      <c r="H4654" s="533"/>
    </row>
    <row r="4655" spans="8:8" x14ac:dyDescent="0.35">
      <c r="H4655" s="533"/>
    </row>
    <row r="4656" spans="8:8" x14ac:dyDescent="0.35">
      <c r="H4656" s="533"/>
    </row>
    <row r="4657" spans="8:8" x14ac:dyDescent="0.35">
      <c r="H4657" s="533"/>
    </row>
    <row r="4658" spans="8:8" x14ac:dyDescent="0.35">
      <c r="H4658" s="533"/>
    </row>
    <row r="4659" spans="8:8" x14ac:dyDescent="0.35">
      <c r="H4659" s="533"/>
    </row>
    <row r="4660" spans="8:8" x14ac:dyDescent="0.35">
      <c r="H4660" s="533"/>
    </row>
    <row r="4661" spans="8:8" x14ac:dyDescent="0.35">
      <c r="H4661" s="533"/>
    </row>
    <row r="4662" spans="8:8" x14ac:dyDescent="0.35">
      <c r="H4662" s="533"/>
    </row>
    <row r="4663" spans="8:8" x14ac:dyDescent="0.35">
      <c r="H4663" s="533"/>
    </row>
    <row r="4664" spans="8:8" x14ac:dyDescent="0.35">
      <c r="H4664" s="533"/>
    </row>
    <row r="4665" spans="8:8" x14ac:dyDescent="0.35">
      <c r="H4665" s="533"/>
    </row>
    <row r="4666" spans="8:8" x14ac:dyDescent="0.35">
      <c r="H4666" s="533"/>
    </row>
    <row r="4667" spans="8:8" x14ac:dyDescent="0.35">
      <c r="H4667" s="533"/>
    </row>
    <row r="4668" spans="8:8" x14ac:dyDescent="0.35">
      <c r="H4668" s="533"/>
    </row>
    <row r="4669" spans="8:8" x14ac:dyDescent="0.35">
      <c r="H4669" s="533"/>
    </row>
    <row r="4670" spans="8:8" x14ac:dyDescent="0.35">
      <c r="H4670" s="533"/>
    </row>
    <row r="4671" spans="8:8" x14ac:dyDescent="0.35">
      <c r="H4671" s="533"/>
    </row>
    <row r="4672" spans="8:8" x14ac:dyDescent="0.35">
      <c r="H4672" s="533"/>
    </row>
    <row r="4673" spans="8:8" x14ac:dyDescent="0.35">
      <c r="H4673" s="533"/>
    </row>
    <row r="4674" spans="8:8" x14ac:dyDescent="0.35">
      <c r="H4674" s="533"/>
    </row>
    <row r="4675" spans="8:8" x14ac:dyDescent="0.35">
      <c r="H4675" s="533"/>
    </row>
    <row r="4676" spans="8:8" x14ac:dyDescent="0.35">
      <c r="H4676" s="533"/>
    </row>
    <row r="4677" spans="8:8" x14ac:dyDescent="0.35">
      <c r="H4677" s="533"/>
    </row>
    <row r="4678" spans="8:8" x14ac:dyDescent="0.35">
      <c r="H4678" s="533"/>
    </row>
    <row r="4679" spans="8:8" x14ac:dyDescent="0.35">
      <c r="H4679" s="533"/>
    </row>
    <row r="4680" spans="8:8" x14ac:dyDescent="0.35">
      <c r="H4680" s="533"/>
    </row>
    <row r="4681" spans="8:8" x14ac:dyDescent="0.35">
      <c r="H4681" s="533"/>
    </row>
    <row r="4682" spans="8:8" x14ac:dyDescent="0.35">
      <c r="H4682" s="533"/>
    </row>
    <row r="4683" spans="8:8" x14ac:dyDescent="0.35">
      <c r="H4683" s="533"/>
    </row>
    <row r="4684" spans="8:8" x14ac:dyDescent="0.35">
      <c r="H4684" s="533"/>
    </row>
    <row r="4685" spans="8:8" x14ac:dyDescent="0.35">
      <c r="H4685" s="533"/>
    </row>
    <row r="4686" spans="8:8" x14ac:dyDescent="0.35">
      <c r="H4686" s="533"/>
    </row>
    <row r="4687" spans="8:8" x14ac:dyDescent="0.35">
      <c r="H4687" s="533"/>
    </row>
    <row r="4688" spans="8:8" x14ac:dyDescent="0.35">
      <c r="H4688" s="533"/>
    </row>
    <row r="4689" spans="8:8" x14ac:dyDescent="0.35">
      <c r="H4689" s="533"/>
    </row>
    <row r="4690" spans="8:8" x14ac:dyDescent="0.35">
      <c r="H4690" s="533"/>
    </row>
    <row r="4691" spans="8:8" x14ac:dyDescent="0.35">
      <c r="H4691" s="533"/>
    </row>
    <row r="4692" spans="8:8" x14ac:dyDescent="0.35">
      <c r="H4692" s="533"/>
    </row>
    <row r="4693" spans="8:8" x14ac:dyDescent="0.35">
      <c r="H4693" s="533"/>
    </row>
    <row r="4694" spans="8:8" x14ac:dyDescent="0.35">
      <c r="H4694" s="533"/>
    </row>
    <row r="4695" spans="8:8" x14ac:dyDescent="0.35">
      <c r="H4695" s="533"/>
    </row>
    <row r="4696" spans="8:8" x14ac:dyDescent="0.35">
      <c r="H4696" s="533"/>
    </row>
    <row r="4697" spans="8:8" x14ac:dyDescent="0.35">
      <c r="H4697" s="533"/>
    </row>
    <row r="4698" spans="8:8" x14ac:dyDescent="0.35">
      <c r="H4698" s="533"/>
    </row>
    <row r="4699" spans="8:8" x14ac:dyDescent="0.35">
      <c r="H4699" s="533"/>
    </row>
    <row r="4700" spans="8:8" x14ac:dyDescent="0.35">
      <c r="H4700" s="533"/>
    </row>
    <row r="4701" spans="8:8" x14ac:dyDescent="0.35">
      <c r="H4701" s="533"/>
    </row>
    <row r="4702" spans="8:8" x14ac:dyDescent="0.35">
      <c r="H4702" s="533"/>
    </row>
    <row r="4703" spans="8:8" x14ac:dyDescent="0.35">
      <c r="H4703" s="533"/>
    </row>
    <row r="4704" spans="8:8" x14ac:dyDescent="0.35">
      <c r="H4704" s="533"/>
    </row>
    <row r="4705" spans="8:8" x14ac:dyDescent="0.35">
      <c r="H4705" s="533"/>
    </row>
    <row r="4706" spans="8:8" x14ac:dyDescent="0.35">
      <c r="H4706" s="533"/>
    </row>
    <row r="4707" spans="8:8" x14ac:dyDescent="0.35">
      <c r="H4707" s="533"/>
    </row>
    <row r="4708" spans="8:8" x14ac:dyDescent="0.35">
      <c r="H4708" s="533"/>
    </row>
    <row r="4709" spans="8:8" x14ac:dyDescent="0.35">
      <c r="H4709" s="533"/>
    </row>
    <row r="4710" spans="8:8" x14ac:dyDescent="0.35">
      <c r="H4710" s="533"/>
    </row>
    <row r="4711" spans="8:8" x14ac:dyDescent="0.35">
      <c r="H4711" s="533"/>
    </row>
    <row r="4712" spans="8:8" x14ac:dyDescent="0.35">
      <c r="H4712" s="533"/>
    </row>
    <row r="4713" spans="8:8" x14ac:dyDescent="0.35">
      <c r="H4713" s="533"/>
    </row>
    <row r="4714" spans="8:8" x14ac:dyDescent="0.35">
      <c r="H4714" s="533"/>
    </row>
    <row r="4715" spans="8:8" x14ac:dyDescent="0.35">
      <c r="H4715" s="533"/>
    </row>
    <row r="4716" spans="8:8" x14ac:dyDescent="0.35">
      <c r="H4716" s="533"/>
    </row>
    <row r="4717" spans="8:8" x14ac:dyDescent="0.35">
      <c r="H4717" s="533"/>
    </row>
    <row r="4718" spans="8:8" x14ac:dyDescent="0.35">
      <c r="H4718" s="533"/>
    </row>
    <row r="4719" spans="8:8" x14ac:dyDescent="0.35">
      <c r="H4719" s="533"/>
    </row>
    <row r="4720" spans="8:8" x14ac:dyDescent="0.35">
      <c r="H4720" s="533"/>
    </row>
    <row r="4721" spans="8:8" x14ac:dyDescent="0.35">
      <c r="H4721" s="533"/>
    </row>
    <row r="4722" spans="8:8" x14ac:dyDescent="0.35">
      <c r="H4722" s="533"/>
    </row>
    <row r="4723" spans="8:8" x14ac:dyDescent="0.35">
      <c r="H4723" s="533"/>
    </row>
    <row r="4724" spans="8:8" x14ac:dyDescent="0.35">
      <c r="H4724" s="533"/>
    </row>
    <row r="4725" spans="8:8" x14ac:dyDescent="0.35">
      <c r="H4725" s="533"/>
    </row>
    <row r="4726" spans="8:8" x14ac:dyDescent="0.35">
      <c r="H4726" s="533"/>
    </row>
    <row r="4727" spans="8:8" x14ac:dyDescent="0.35">
      <c r="H4727" s="533"/>
    </row>
    <row r="4728" spans="8:8" x14ac:dyDescent="0.35">
      <c r="H4728" s="533"/>
    </row>
    <row r="4729" spans="8:8" x14ac:dyDescent="0.35">
      <c r="H4729" s="533"/>
    </row>
    <row r="4730" spans="8:8" x14ac:dyDescent="0.35">
      <c r="H4730" s="533"/>
    </row>
    <row r="4731" spans="8:8" x14ac:dyDescent="0.35">
      <c r="H4731" s="533"/>
    </row>
    <row r="4732" spans="8:8" x14ac:dyDescent="0.35">
      <c r="H4732" s="533"/>
    </row>
    <row r="4733" spans="8:8" x14ac:dyDescent="0.35">
      <c r="H4733" s="533"/>
    </row>
    <row r="4734" spans="8:8" x14ac:dyDescent="0.35">
      <c r="H4734" s="533"/>
    </row>
    <row r="4735" spans="8:8" x14ac:dyDescent="0.35">
      <c r="H4735" s="533"/>
    </row>
    <row r="4736" spans="8:8" x14ac:dyDescent="0.35">
      <c r="H4736" s="533"/>
    </row>
    <row r="4737" spans="8:8" x14ac:dyDescent="0.35">
      <c r="H4737" s="533"/>
    </row>
    <row r="4738" spans="8:8" x14ac:dyDescent="0.35">
      <c r="H4738" s="533"/>
    </row>
    <row r="4739" spans="8:8" x14ac:dyDescent="0.35">
      <c r="H4739" s="533"/>
    </row>
    <row r="4740" spans="8:8" x14ac:dyDescent="0.35">
      <c r="H4740" s="533"/>
    </row>
    <row r="4741" spans="8:8" x14ac:dyDescent="0.35">
      <c r="H4741" s="533"/>
    </row>
    <row r="4742" spans="8:8" x14ac:dyDescent="0.35">
      <c r="H4742" s="533"/>
    </row>
    <row r="4743" spans="8:8" x14ac:dyDescent="0.35">
      <c r="H4743" s="533"/>
    </row>
    <row r="4744" spans="8:8" x14ac:dyDescent="0.35">
      <c r="H4744" s="533"/>
    </row>
    <row r="4745" spans="8:8" x14ac:dyDescent="0.35">
      <c r="H4745" s="533"/>
    </row>
    <row r="4746" spans="8:8" x14ac:dyDescent="0.35">
      <c r="H4746" s="533"/>
    </row>
    <row r="4747" spans="8:8" x14ac:dyDescent="0.35">
      <c r="H4747" s="533"/>
    </row>
    <row r="4748" spans="8:8" x14ac:dyDescent="0.35">
      <c r="H4748" s="533"/>
    </row>
    <row r="4749" spans="8:8" x14ac:dyDescent="0.35">
      <c r="H4749" s="533"/>
    </row>
    <row r="4750" spans="8:8" x14ac:dyDescent="0.35">
      <c r="H4750" s="533"/>
    </row>
    <row r="4751" spans="8:8" x14ac:dyDescent="0.35">
      <c r="H4751" s="533"/>
    </row>
    <row r="4752" spans="8:8" x14ac:dyDescent="0.35">
      <c r="H4752" s="533"/>
    </row>
    <row r="4753" spans="8:8" x14ac:dyDescent="0.35">
      <c r="H4753" s="533"/>
    </row>
    <row r="4754" spans="8:8" x14ac:dyDescent="0.35">
      <c r="H4754" s="533"/>
    </row>
    <row r="4755" spans="8:8" x14ac:dyDescent="0.35">
      <c r="H4755" s="533"/>
    </row>
    <row r="4756" spans="8:8" x14ac:dyDescent="0.35">
      <c r="H4756" s="533"/>
    </row>
    <row r="4757" spans="8:8" x14ac:dyDescent="0.35">
      <c r="H4757" s="533"/>
    </row>
    <row r="4758" spans="8:8" x14ac:dyDescent="0.35">
      <c r="H4758" s="533"/>
    </row>
    <row r="4759" spans="8:8" x14ac:dyDescent="0.35">
      <c r="H4759" s="533"/>
    </row>
    <row r="4760" spans="8:8" x14ac:dyDescent="0.35">
      <c r="H4760" s="533"/>
    </row>
    <row r="4761" spans="8:8" x14ac:dyDescent="0.35">
      <c r="H4761" s="533"/>
    </row>
    <row r="4762" spans="8:8" x14ac:dyDescent="0.35">
      <c r="H4762" s="533"/>
    </row>
    <row r="4763" spans="8:8" x14ac:dyDescent="0.35">
      <c r="H4763" s="533"/>
    </row>
    <row r="4764" spans="8:8" x14ac:dyDescent="0.35">
      <c r="H4764" s="533"/>
    </row>
    <row r="4765" spans="8:8" x14ac:dyDescent="0.35">
      <c r="H4765" s="533"/>
    </row>
    <row r="4766" spans="8:8" x14ac:dyDescent="0.35">
      <c r="H4766" s="533"/>
    </row>
    <row r="4767" spans="8:8" x14ac:dyDescent="0.35">
      <c r="H4767" s="533"/>
    </row>
    <row r="4768" spans="8:8" x14ac:dyDescent="0.35">
      <c r="H4768" s="533"/>
    </row>
    <row r="4769" spans="8:8" x14ac:dyDescent="0.35">
      <c r="H4769" s="533"/>
    </row>
    <row r="4770" spans="8:8" x14ac:dyDescent="0.35">
      <c r="H4770" s="533"/>
    </row>
    <row r="4771" spans="8:8" x14ac:dyDescent="0.35">
      <c r="H4771" s="533"/>
    </row>
    <row r="4772" spans="8:8" x14ac:dyDescent="0.35">
      <c r="H4772" s="533"/>
    </row>
    <row r="4773" spans="8:8" x14ac:dyDescent="0.35">
      <c r="H4773" s="533"/>
    </row>
    <row r="4774" spans="8:8" x14ac:dyDescent="0.35">
      <c r="H4774" s="533"/>
    </row>
    <row r="4775" spans="8:8" x14ac:dyDescent="0.35">
      <c r="H4775" s="533"/>
    </row>
    <row r="4776" spans="8:8" x14ac:dyDescent="0.35">
      <c r="H4776" s="533"/>
    </row>
    <row r="4777" spans="8:8" x14ac:dyDescent="0.35">
      <c r="H4777" s="533"/>
    </row>
    <row r="4778" spans="8:8" x14ac:dyDescent="0.35">
      <c r="H4778" s="533"/>
    </row>
    <row r="4779" spans="8:8" x14ac:dyDescent="0.35">
      <c r="H4779" s="533"/>
    </row>
    <row r="4780" spans="8:8" x14ac:dyDescent="0.35">
      <c r="H4780" s="533"/>
    </row>
    <row r="4781" spans="8:8" x14ac:dyDescent="0.35">
      <c r="H4781" s="533"/>
    </row>
    <row r="4782" spans="8:8" x14ac:dyDescent="0.35">
      <c r="H4782" s="533"/>
    </row>
    <row r="4783" spans="8:8" x14ac:dyDescent="0.35">
      <c r="H4783" s="533"/>
    </row>
    <row r="4784" spans="8:8" x14ac:dyDescent="0.35">
      <c r="H4784" s="533"/>
    </row>
    <row r="4785" spans="8:8" x14ac:dyDescent="0.35">
      <c r="H4785" s="533"/>
    </row>
    <row r="4786" spans="8:8" x14ac:dyDescent="0.35">
      <c r="H4786" s="533"/>
    </row>
    <row r="4787" spans="8:8" x14ac:dyDescent="0.35">
      <c r="H4787" s="533"/>
    </row>
    <row r="4788" spans="8:8" x14ac:dyDescent="0.35">
      <c r="H4788" s="533"/>
    </row>
    <row r="4789" spans="8:8" x14ac:dyDescent="0.35">
      <c r="H4789" s="533"/>
    </row>
    <row r="4790" spans="8:8" x14ac:dyDescent="0.35">
      <c r="H4790" s="533"/>
    </row>
    <row r="4791" spans="8:8" x14ac:dyDescent="0.35">
      <c r="H4791" s="533"/>
    </row>
    <row r="4792" spans="8:8" x14ac:dyDescent="0.35">
      <c r="H4792" s="533"/>
    </row>
    <row r="4793" spans="8:8" x14ac:dyDescent="0.35">
      <c r="H4793" s="533"/>
    </row>
    <row r="4794" spans="8:8" x14ac:dyDescent="0.35">
      <c r="H4794" s="533"/>
    </row>
    <row r="4795" spans="8:8" x14ac:dyDescent="0.35">
      <c r="H4795" s="533"/>
    </row>
    <row r="4796" spans="8:8" x14ac:dyDescent="0.35">
      <c r="H4796" s="533"/>
    </row>
    <row r="4797" spans="8:8" x14ac:dyDescent="0.35">
      <c r="H4797" s="533"/>
    </row>
    <row r="4798" spans="8:8" x14ac:dyDescent="0.35">
      <c r="H4798" s="533"/>
    </row>
    <row r="4799" spans="8:8" x14ac:dyDescent="0.35">
      <c r="H4799" s="533"/>
    </row>
    <row r="4800" spans="8:8" x14ac:dyDescent="0.35">
      <c r="H4800" s="533"/>
    </row>
    <row r="4801" spans="8:8" x14ac:dyDescent="0.35">
      <c r="H4801" s="533"/>
    </row>
    <row r="4802" spans="8:8" x14ac:dyDescent="0.35">
      <c r="H4802" s="533"/>
    </row>
    <row r="4803" spans="8:8" x14ac:dyDescent="0.35">
      <c r="H4803" s="533"/>
    </row>
    <row r="4804" spans="8:8" x14ac:dyDescent="0.35">
      <c r="H4804" s="533"/>
    </row>
    <row r="4805" spans="8:8" x14ac:dyDescent="0.35">
      <c r="H4805" s="533"/>
    </row>
    <row r="4806" spans="8:8" x14ac:dyDescent="0.35">
      <c r="H4806" s="533"/>
    </row>
    <row r="4807" spans="8:8" x14ac:dyDescent="0.35">
      <c r="H4807" s="533"/>
    </row>
    <row r="4808" spans="8:8" x14ac:dyDescent="0.35">
      <c r="H4808" s="533"/>
    </row>
    <row r="4809" spans="8:8" x14ac:dyDescent="0.35">
      <c r="H4809" s="533"/>
    </row>
    <row r="4810" spans="8:8" x14ac:dyDescent="0.35">
      <c r="H4810" s="533"/>
    </row>
    <row r="4811" spans="8:8" x14ac:dyDescent="0.35">
      <c r="H4811" s="533"/>
    </row>
    <row r="4812" spans="8:8" x14ac:dyDescent="0.35">
      <c r="H4812" s="533"/>
    </row>
    <row r="4813" spans="8:8" x14ac:dyDescent="0.35">
      <c r="H4813" s="533"/>
    </row>
    <row r="4814" spans="8:8" x14ac:dyDescent="0.35">
      <c r="H4814" s="533"/>
    </row>
    <row r="4815" spans="8:8" x14ac:dyDescent="0.35">
      <c r="H4815" s="533"/>
    </row>
    <row r="4816" spans="8:8" x14ac:dyDescent="0.35">
      <c r="H4816" s="533"/>
    </row>
    <row r="4817" spans="8:8" x14ac:dyDescent="0.35">
      <c r="H4817" s="533"/>
    </row>
    <row r="4818" spans="8:8" x14ac:dyDescent="0.35">
      <c r="H4818" s="533"/>
    </row>
    <row r="4819" spans="8:8" x14ac:dyDescent="0.35">
      <c r="H4819" s="533"/>
    </row>
    <row r="4820" spans="8:8" x14ac:dyDescent="0.35">
      <c r="H4820" s="533"/>
    </row>
    <row r="4821" spans="8:8" x14ac:dyDescent="0.35">
      <c r="H4821" s="533"/>
    </row>
    <row r="4822" spans="8:8" x14ac:dyDescent="0.35">
      <c r="H4822" s="533"/>
    </row>
    <row r="4823" spans="8:8" x14ac:dyDescent="0.35">
      <c r="H4823" s="533"/>
    </row>
    <row r="4824" spans="8:8" x14ac:dyDescent="0.35">
      <c r="H4824" s="533"/>
    </row>
    <row r="4825" spans="8:8" x14ac:dyDescent="0.35">
      <c r="H4825" s="533"/>
    </row>
    <row r="4826" spans="8:8" x14ac:dyDescent="0.35">
      <c r="H4826" s="533"/>
    </row>
    <row r="4827" spans="8:8" x14ac:dyDescent="0.35">
      <c r="H4827" s="533"/>
    </row>
    <row r="4828" spans="8:8" x14ac:dyDescent="0.35">
      <c r="H4828" s="533"/>
    </row>
    <row r="4829" spans="8:8" x14ac:dyDescent="0.35">
      <c r="H4829" s="533"/>
    </row>
    <row r="4830" spans="8:8" x14ac:dyDescent="0.35">
      <c r="H4830" s="533"/>
    </row>
    <row r="4831" spans="8:8" x14ac:dyDescent="0.35">
      <c r="H4831" s="533"/>
    </row>
    <row r="4832" spans="8:8" x14ac:dyDescent="0.35">
      <c r="H4832" s="533"/>
    </row>
    <row r="4833" spans="8:8" x14ac:dyDescent="0.35">
      <c r="H4833" s="533"/>
    </row>
    <row r="4834" spans="8:8" x14ac:dyDescent="0.35">
      <c r="H4834" s="533"/>
    </row>
    <row r="4835" spans="8:8" x14ac:dyDescent="0.35">
      <c r="H4835" s="533"/>
    </row>
    <row r="4836" spans="8:8" x14ac:dyDescent="0.35">
      <c r="H4836" s="533"/>
    </row>
    <row r="4837" spans="8:8" x14ac:dyDescent="0.35">
      <c r="H4837" s="533"/>
    </row>
    <row r="4838" spans="8:8" x14ac:dyDescent="0.35">
      <c r="H4838" s="533"/>
    </row>
    <row r="4839" spans="8:8" x14ac:dyDescent="0.35">
      <c r="H4839" s="533"/>
    </row>
    <row r="4840" spans="8:8" x14ac:dyDescent="0.35">
      <c r="H4840" s="533"/>
    </row>
    <row r="4841" spans="8:8" x14ac:dyDescent="0.35">
      <c r="H4841" s="533"/>
    </row>
    <row r="4842" spans="8:8" x14ac:dyDescent="0.35">
      <c r="H4842" s="533"/>
    </row>
    <row r="4843" spans="8:8" x14ac:dyDescent="0.35">
      <c r="H4843" s="533"/>
    </row>
    <row r="4844" spans="8:8" x14ac:dyDescent="0.35">
      <c r="H4844" s="533"/>
    </row>
    <row r="4845" spans="8:8" x14ac:dyDescent="0.35">
      <c r="H4845" s="533"/>
    </row>
    <row r="4846" spans="8:8" x14ac:dyDescent="0.35">
      <c r="H4846" s="533"/>
    </row>
    <row r="4847" spans="8:8" x14ac:dyDescent="0.35">
      <c r="H4847" s="533"/>
    </row>
    <row r="4848" spans="8:8" x14ac:dyDescent="0.35">
      <c r="H4848" s="533"/>
    </row>
    <row r="4849" spans="8:8" x14ac:dyDescent="0.35">
      <c r="H4849" s="533"/>
    </row>
    <row r="4850" spans="8:8" x14ac:dyDescent="0.35">
      <c r="H4850" s="533"/>
    </row>
    <row r="4851" spans="8:8" x14ac:dyDescent="0.35">
      <c r="H4851" s="533"/>
    </row>
    <row r="4852" spans="8:8" x14ac:dyDescent="0.35">
      <c r="H4852" s="533"/>
    </row>
    <row r="4853" spans="8:8" x14ac:dyDescent="0.35">
      <c r="H4853" s="533"/>
    </row>
    <row r="4854" spans="8:8" x14ac:dyDescent="0.35">
      <c r="H4854" s="533"/>
    </row>
    <row r="4855" spans="8:8" x14ac:dyDescent="0.35">
      <c r="H4855" s="533"/>
    </row>
    <row r="4856" spans="8:8" x14ac:dyDescent="0.35">
      <c r="H4856" s="533"/>
    </row>
    <row r="4857" spans="8:8" x14ac:dyDescent="0.35">
      <c r="H4857" s="533"/>
    </row>
    <row r="4858" spans="8:8" x14ac:dyDescent="0.35">
      <c r="H4858" s="533"/>
    </row>
    <row r="4859" spans="8:8" x14ac:dyDescent="0.35">
      <c r="H4859" s="533"/>
    </row>
    <row r="4860" spans="8:8" x14ac:dyDescent="0.35">
      <c r="H4860" s="533"/>
    </row>
    <row r="4861" spans="8:8" x14ac:dyDescent="0.35">
      <c r="H4861" s="533"/>
    </row>
    <row r="4862" spans="8:8" x14ac:dyDescent="0.35">
      <c r="H4862" s="533"/>
    </row>
    <row r="4863" spans="8:8" x14ac:dyDescent="0.35">
      <c r="H4863" s="533"/>
    </row>
    <row r="4864" spans="8:8" x14ac:dyDescent="0.35">
      <c r="H4864" s="533"/>
    </row>
    <row r="4865" spans="8:8" x14ac:dyDescent="0.35">
      <c r="H4865" s="533"/>
    </row>
    <row r="4866" spans="8:8" x14ac:dyDescent="0.35">
      <c r="H4866" s="533"/>
    </row>
    <row r="4867" spans="8:8" x14ac:dyDescent="0.35">
      <c r="H4867" s="533"/>
    </row>
    <row r="4868" spans="8:8" x14ac:dyDescent="0.35">
      <c r="H4868" s="533"/>
    </row>
    <row r="4869" spans="8:8" x14ac:dyDescent="0.35">
      <c r="H4869" s="533"/>
    </row>
    <row r="4870" spans="8:8" x14ac:dyDescent="0.35">
      <c r="H4870" s="533"/>
    </row>
    <row r="4871" spans="8:8" x14ac:dyDescent="0.35">
      <c r="H4871" s="533"/>
    </row>
    <row r="4872" spans="8:8" x14ac:dyDescent="0.35">
      <c r="H4872" s="533"/>
    </row>
    <row r="4873" spans="8:8" x14ac:dyDescent="0.35">
      <c r="H4873" s="533"/>
    </row>
    <row r="4874" spans="8:8" x14ac:dyDescent="0.35">
      <c r="H4874" s="533"/>
    </row>
    <row r="4875" spans="8:8" x14ac:dyDescent="0.35">
      <c r="H4875" s="533"/>
    </row>
    <row r="4876" spans="8:8" x14ac:dyDescent="0.35">
      <c r="H4876" s="533"/>
    </row>
    <row r="4877" spans="8:8" x14ac:dyDescent="0.35">
      <c r="H4877" s="533"/>
    </row>
    <row r="4878" spans="8:8" x14ac:dyDescent="0.35">
      <c r="H4878" s="533"/>
    </row>
    <row r="4879" spans="8:8" x14ac:dyDescent="0.35">
      <c r="H4879" s="533"/>
    </row>
    <row r="4880" spans="8:8" x14ac:dyDescent="0.35">
      <c r="H4880" s="533"/>
    </row>
    <row r="4881" spans="8:8" x14ac:dyDescent="0.35">
      <c r="H4881" s="533"/>
    </row>
    <row r="4882" spans="8:8" x14ac:dyDescent="0.35">
      <c r="H4882" s="533"/>
    </row>
    <row r="4883" spans="8:8" x14ac:dyDescent="0.35">
      <c r="H4883" s="533"/>
    </row>
    <row r="4884" spans="8:8" x14ac:dyDescent="0.35">
      <c r="H4884" s="533"/>
    </row>
    <row r="4885" spans="8:8" x14ac:dyDescent="0.35">
      <c r="H4885" s="533"/>
    </row>
    <row r="4886" spans="8:8" x14ac:dyDescent="0.35">
      <c r="H4886" s="533"/>
    </row>
    <row r="4887" spans="8:8" x14ac:dyDescent="0.35">
      <c r="H4887" s="533"/>
    </row>
    <row r="4888" spans="8:8" x14ac:dyDescent="0.35">
      <c r="H4888" s="533"/>
    </row>
    <row r="4889" spans="8:8" x14ac:dyDescent="0.35">
      <c r="H4889" s="533"/>
    </row>
    <row r="4890" spans="8:8" x14ac:dyDescent="0.35">
      <c r="H4890" s="533"/>
    </row>
    <row r="4891" spans="8:8" x14ac:dyDescent="0.35">
      <c r="H4891" s="533"/>
    </row>
    <row r="4892" spans="8:8" x14ac:dyDescent="0.35">
      <c r="H4892" s="533"/>
    </row>
    <row r="4893" spans="8:8" x14ac:dyDescent="0.35">
      <c r="H4893" s="533"/>
    </row>
    <row r="4894" spans="8:8" x14ac:dyDescent="0.35">
      <c r="H4894" s="533"/>
    </row>
    <row r="4895" spans="8:8" x14ac:dyDescent="0.35">
      <c r="H4895" s="533"/>
    </row>
    <row r="4896" spans="8:8" x14ac:dyDescent="0.35">
      <c r="H4896" s="533"/>
    </row>
    <row r="4897" spans="8:8" x14ac:dyDescent="0.35">
      <c r="H4897" s="533"/>
    </row>
    <row r="4898" spans="8:8" x14ac:dyDescent="0.35">
      <c r="H4898" s="533"/>
    </row>
    <row r="4899" spans="8:8" x14ac:dyDescent="0.35">
      <c r="H4899" s="533"/>
    </row>
    <row r="4900" spans="8:8" x14ac:dyDescent="0.35">
      <c r="H4900" s="533"/>
    </row>
    <row r="4901" spans="8:8" x14ac:dyDescent="0.35">
      <c r="H4901" s="533"/>
    </row>
    <row r="4902" spans="8:8" x14ac:dyDescent="0.35">
      <c r="H4902" s="533"/>
    </row>
    <row r="4903" spans="8:8" x14ac:dyDescent="0.35">
      <c r="H4903" s="533"/>
    </row>
    <row r="4904" spans="8:8" x14ac:dyDescent="0.35">
      <c r="H4904" s="533"/>
    </row>
    <row r="4905" spans="8:8" x14ac:dyDescent="0.35">
      <c r="H4905" s="533"/>
    </row>
    <row r="4906" spans="8:8" x14ac:dyDescent="0.35">
      <c r="H4906" s="533"/>
    </row>
    <row r="4907" spans="8:8" x14ac:dyDescent="0.35">
      <c r="H4907" s="533"/>
    </row>
    <row r="4908" spans="8:8" x14ac:dyDescent="0.35">
      <c r="H4908" s="533"/>
    </row>
    <row r="4909" spans="8:8" x14ac:dyDescent="0.35">
      <c r="H4909" s="533"/>
    </row>
    <row r="4910" spans="8:8" x14ac:dyDescent="0.35">
      <c r="H4910" s="533"/>
    </row>
    <row r="4911" spans="8:8" x14ac:dyDescent="0.35">
      <c r="H4911" s="533"/>
    </row>
    <row r="4912" spans="8:8" x14ac:dyDescent="0.35">
      <c r="H4912" s="533"/>
    </row>
    <row r="4913" spans="8:8" x14ac:dyDescent="0.35">
      <c r="H4913" s="533"/>
    </row>
    <row r="4914" spans="8:8" x14ac:dyDescent="0.35">
      <c r="H4914" s="533"/>
    </row>
    <row r="4915" spans="8:8" x14ac:dyDescent="0.35">
      <c r="H4915" s="533"/>
    </row>
    <row r="4916" spans="8:8" x14ac:dyDescent="0.35">
      <c r="H4916" s="533"/>
    </row>
    <row r="4917" spans="8:8" x14ac:dyDescent="0.35">
      <c r="H4917" s="533"/>
    </row>
    <row r="4918" spans="8:8" x14ac:dyDescent="0.35">
      <c r="H4918" s="533"/>
    </row>
    <row r="4919" spans="8:8" x14ac:dyDescent="0.35">
      <c r="H4919" s="533"/>
    </row>
    <row r="4920" spans="8:8" x14ac:dyDescent="0.35">
      <c r="H4920" s="533"/>
    </row>
    <row r="4921" spans="8:8" x14ac:dyDescent="0.35">
      <c r="H4921" s="533"/>
    </row>
    <row r="4922" spans="8:8" x14ac:dyDescent="0.35">
      <c r="H4922" s="533"/>
    </row>
    <row r="4923" spans="8:8" x14ac:dyDescent="0.35">
      <c r="H4923" s="533"/>
    </row>
    <row r="4924" spans="8:8" x14ac:dyDescent="0.35">
      <c r="H4924" s="533"/>
    </row>
    <row r="4925" spans="8:8" x14ac:dyDescent="0.35">
      <c r="H4925" s="533"/>
    </row>
    <row r="4926" spans="8:8" x14ac:dyDescent="0.35">
      <c r="H4926" s="533"/>
    </row>
    <row r="4927" spans="8:8" x14ac:dyDescent="0.35">
      <c r="H4927" s="533"/>
    </row>
    <row r="4928" spans="8:8" x14ac:dyDescent="0.35">
      <c r="H4928" s="533"/>
    </row>
    <row r="4929" spans="8:8" x14ac:dyDescent="0.35">
      <c r="H4929" s="533"/>
    </row>
    <row r="4930" spans="8:8" x14ac:dyDescent="0.35">
      <c r="H4930" s="533"/>
    </row>
    <row r="4931" spans="8:8" x14ac:dyDescent="0.35">
      <c r="H4931" s="533"/>
    </row>
    <row r="4932" spans="8:8" x14ac:dyDescent="0.35">
      <c r="H4932" s="533"/>
    </row>
    <row r="4933" spans="8:8" x14ac:dyDescent="0.35">
      <c r="H4933" s="533"/>
    </row>
    <row r="4934" spans="8:8" x14ac:dyDescent="0.35">
      <c r="H4934" s="533"/>
    </row>
    <row r="4935" spans="8:8" x14ac:dyDescent="0.35">
      <c r="H4935" s="533"/>
    </row>
    <row r="4936" spans="8:8" x14ac:dyDescent="0.35">
      <c r="H4936" s="533"/>
    </row>
    <row r="4937" spans="8:8" x14ac:dyDescent="0.35">
      <c r="H4937" s="533"/>
    </row>
    <row r="4938" spans="8:8" x14ac:dyDescent="0.35">
      <c r="H4938" s="533"/>
    </row>
    <row r="4939" spans="8:8" x14ac:dyDescent="0.35">
      <c r="H4939" s="533"/>
    </row>
    <row r="4940" spans="8:8" x14ac:dyDescent="0.35">
      <c r="H4940" s="533"/>
    </row>
    <row r="4941" spans="8:8" x14ac:dyDescent="0.35">
      <c r="H4941" s="533"/>
    </row>
    <row r="4942" spans="8:8" x14ac:dyDescent="0.35">
      <c r="H4942" s="533"/>
    </row>
    <row r="4943" spans="8:8" x14ac:dyDescent="0.35">
      <c r="H4943" s="533"/>
    </row>
    <row r="4944" spans="8:8" x14ac:dyDescent="0.35">
      <c r="H4944" s="533"/>
    </row>
    <row r="4945" spans="8:8" x14ac:dyDescent="0.35">
      <c r="H4945" s="533"/>
    </row>
    <row r="4946" spans="8:8" x14ac:dyDescent="0.35">
      <c r="H4946" s="533"/>
    </row>
    <row r="4947" spans="8:8" x14ac:dyDescent="0.35">
      <c r="H4947" s="533"/>
    </row>
    <row r="4948" spans="8:8" x14ac:dyDescent="0.35">
      <c r="H4948" s="533"/>
    </row>
    <row r="4949" spans="8:8" x14ac:dyDescent="0.35">
      <c r="H4949" s="533"/>
    </row>
    <row r="4950" spans="8:8" x14ac:dyDescent="0.35">
      <c r="H4950" s="533"/>
    </row>
    <row r="4951" spans="8:8" x14ac:dyDescent="0.35">
      <c r="H4951" s="533"/>
    </row>
    <row r="4952" spans="8:8" x14ac:dyDescent="0.35">
      <c r="H4952" s="533"/>
    </row>
    <row r="4953" spans="8:8" x14ac:dyDescent="0.35">
      <c r="H4953" s="533"/>
    </row>
    <row r="4954" spans="8:8" x14ac:dyDescent="0.35">
      <c r="H4954" s="533"/>
    </row>
    <row r="4955" spans="8:8" x14ac:dyDescent="0.35">
      <c r="H4955" s="533"/>
    </row>
    <row r="4956" spans="8:8" x14ac:dyDescent="0.35">
      <c r="H4956" s="533"/>
    </row>
    <row r="4957" spans="8:8" x14ac:dyDescent="0.35">
      <c r="H4957" s="533"/>
    </row>
    <row r="4958" spans="8:8" x14ac:dyDescent="0.35">
      <c r="H4958" s="533"/>
    </row>
    <row r="4959" spans="8:8" x14ac:dyDescent="0.35">
      <c r="H4959" s="533"/>
    </row>
    <row r="4960" spans="8:8" x14ac:dyDescent="0.35">
      <c r="H4960" s="533"/>
    </row>
    <row r="4961" spans="8:8" x14ac:dyDescent="0.35">
      <c r="H4961" s="533"/>
    </row>
    <row r="4962" spans="8:8" x14ac:dyDescent="0.35">
      <c r="H4962" s="533"/>
    </row>
    <row r="4963" spans="8:8" x14ac:dyDescent="0.35">
      <c r="H4963" s="533"/>
    </row>
    <row r="4964" spans="8:8" x14ac:dyDescent="0.35">
      <c r="H4964" s="533"/>
    </row>
    <row r="4965" spans="8:8" x14ac:dyDescent="0.35">
      <c r="H4965" s="533"/>
    </row>
    <row r="4966" spans="8:8" x14ac:dyDescent="0.35">
      <c r="H4966" s="533"/>
    </row>
    <row r="4967" spans="8:8" x14ac:dyDescent="0.35">
      <c r="H4967" s="533"/>
    </row>
    <row r="4968" spans="8:8" x14ac:dyDescent="0.35">
      <c r="H4968" s="533"/>
    </row>
    <row r="4969" spans="8:8" x14ac:dyDescent="0.35">
      <c r="H4969" s="533"/>
    </row>
    <row r="4970" spans="8:8" x14ac:dyDescent="0.35">
      <c r="H4970" s="533"/>
    </row>
    <row r="4971" spans="8:8" x14ac:dyDescent="0.35">
      <c r="H4971" s="533"/>
    </row>
    <row r="4972" spans="8:8" x14ac:dyDescent="0.35">
      <c r="H4972" s="533"/>
    </row>
    <row r="4973" spans="8:8" x14ac:dyDescent="0.35">
      <c r="H4973" s="533"/>
    </row>
    <row r="4974" spans="8:8" x14ac:dyDescent="0.35">
      <c r="H4974" s="533"/>
    </row>
    <row r="4975" spans="8:8" x14ac:dyDescent="0.35">
      <c r="H4975" s="533"/>
    </row>
    <row r="4976" spans="8:8" x14ac:dyDescent="0.35">
      <c r="H4976" s="533"/>
    </row>
    <row r="4977" spans="8:8" x14ac:dyDescent="0.35">
      <c r="H4977" s="533"/>
    </row>
    <row r="4978" spans="8:8" x14ac:dyDescent="0.35">
      <c r="H4978" s="533"/>
    </row>
    <row r="4979" spans="8:8" x14ac:dyDescent="0.35">
      <c r="H4979" s="533"/>
    </row>
    <row r="4980" spans="8:8" x14ac:dyDescent="0.35">
      <c r="H4980" s="533"/>
    </row>
    <row r="4981" spans="8:8" x14ac:dyDescent="0.35">
      <c r="H4981" s="533"/>
    </row>
    <row r="4982" spans="8:8" x14ac:dyDescent="0.35">
      <c r="H4982" s="533"/>
    </row>
    <row r="4983" spans="8:8" x14ac:dyDescent="0.35">
      <c r="H4983" s="533"/>
    </row>
    <row r="4984" spans="8:8" x14ac:dyDescent="0.35">
      <c r="H4984" s="533"/>
    </row>
    <row r="4985" spans="8:8" x14ac:dyDescent="0.35">
      <c r="H4985" s="533"/>
    </row>
    <row r="4986" spans="8:8" x14ac:dyDescent="0.35">
      <c r="H4986" s="533"/>
    </row>
    <row r="4987" spans="8:8" x14ac:dyDescent="0.35">
      <c r="H4987" s="533"/>
    </row>
    <row r="4988" spans="8:8" x14ac:dyDescent="0.35">
      <c r="H4988" s="533"/>
    </row>
    <row r="4989" spans="8:8" x14ac:dyDescent="0.35">
      <c r="H4989" s="533"/>
    </row>
    <row r="4990" spans="8:8" x14ac:dyDescent="0.35">
      <c r="H4990" s="533"/>
    </row>
    <row r="4991" spans="8:8" x14ac:dyDescent="0.35">
      <c r="H4991" s="533"/>
    </row>
    <row r="4992" spans="8:8" x14ac:dyDescent="0.35">
      <c r="H4992" s="533"/>
    </row>
    <row r="4993" spans="8:8" x14ac:dyDescent="0.35">
      <c r="H4993" s="533"/>
    </row>
    <row r="4994" spans="8:8" x14ac:dyDescent="0.35">
      <c r="H4994" s="533"/>
    </row>
    <row r="4995" spans="8:8" x14ac:dyDescent="0.35">
      <c r="H4995" s="533"/>
    </row>
    <row r="4996" spans="8:8" x14ac:dyDescent="0.35">
      <c r="H4996" s="533"/>
    </row>
    <row r="4997" spans="8:8" x14ac:dyDescent="0.35">
      <c r="H4997" s="533"/>
    </row>
    <row r="4998" spans="8:8" x14ac:dyDescent="0.35">
      <c r="H4998" s="533"/>
    </row>
    <row r="4999" spans="8:8" x14ac:dyDescent="0.35">
      <c r="H4999" s="533"/>
    </row>
    <row r="5000" spans="8:8" x14ac:dyDescent="0.35">
      <c r="H5000" s="533"/>
    </row>
  </sheetData>
  <autoFilter ref="A1:R46" xr:uid="{00000000-0009-0000-0000-000005000000}"/>
  <dataValidations count="4">
    <dataValidation type="textLength" operator="equal" allowBlank="1" showInputMessage="1" showErrorMessage="1" error="SOLO PUEDE INGRESAR NUMEROS ENTRE 001 Y 999" sqref="E2:F46" xr:uid="{00000000-0002-0000-0500-000000000000}">
      <formula1>3</formula1>
    </dataValidation>
    <dataValidation type="decimal" operator="greaterThan" showInputMessage="1" showErrorMessage="1" error="SOLO SE PERMITE NUMEROS" sqref="J2:N46" xr:uid="{00000000-0002-0000-0500-000001000000}">
      <formula1>0</formula1>
    </dataValidation>
    <dataValidation type="list" errorStyle="warning" allowBlank="1" showInputMessage="1" showErrorMessage="1" errorTitle="Revisar" error="Se permite en esta celda: 01-Factura, 02, 03, etc. " prompt="Puede Escoger de la pestaña o digitar solo el código." sqref="B2:B46" xr:uid="{00000000-0002-0000-0500-000002000000}">
      <formula1>TIPODECOMPROBANTECOMPRAS</formula1>
    </dataValidation>
    <dataValidation allowBlank="1" showInputMessage="1" showErrorMessage="1" prompt="SOLO COPIAR LA FÓRMULA" sqref="C2:C46" xr:uid="{00000000-0002-0000-0500-000003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rgb="FFFF0000"/>
  </sheetPr>
  <dimension ref="A1:AJ5000"/>
  <sheetViews>
    <sheetView topLeftCell="M2" zoomScaleNormal="100" workbookViewId="0">
      <pane ySplit="4" topLeftCell="A6" activePane="bottomLeft" state="frozen"/>
      <selection activeCell="A2" sqref="A2"/>
      <selection pane="bottomLeft" activeCell="M14" sqref="M14"/>
    </sheetView>
  </sheetViews>
  <sheetFormatPr baseColWidth="10" defaultColWidth="11.453125" defaultRowHeight="14.5" x14ac:dyDescent="0.35"/>
  <cols>
    <col min="1" max="1" width="6.1796875" customWidth="1"/>
    <col min="2" max="2" width="32" bestFit="1" customWidth="1"/>
    <col min="3" max="3" width="10" customWidth="1"/>
    <col min="4" max="4" width="17" customWidth="1"/>
    <col min="5" max="5" width="11.453125" customWidth="1"/>
    <col min="6" max="6" width="19.453125" customWidth="1"/>
    <col min="7" max="10" width="17" customWidth="1"/>
    <col min="11" max="11" width="15.1796875" customWidth="1"/>
    <col min="12" max="12" width="15" customWidth="1"/>
    <col min="13" max="13" width="23.1796875" customWidth="1"/>
    <col min="14" max="14" width="16.7265625" customWidth="1"/>
    <col min="15" max="16" width="13.81640625" customWidth="1"/>
    <col min="17" max="17" width="14.81640625" customWidth="1"/>
    <col min="18" max="18" width="12.453125" customWidth="1"/>
    <col min="19" max="19" width="8.54296875" customWidth="1"/>
    <col min="20" max="20" width="18.1796875" customWidth="1"/>
    <col min="21" max="21" width="14.1796875" customWidth="1"/>
    <col min="22" max="22" width="12" customWidth="1"/>
    <col min="23" max="23" width="13.81640625" customWidth="1"/>
    <col min="25" max="25" width="31.81640625" customWidth="1"/>
    <col min="26" max="26" width="28.1796875" customWidth="1"/>
    <col min="27" max="29" width="9.54296875" customWidth="1"/>
    <col min="30" max="30" width="48.54296875" customWidth="1"/>
    <col min="31" max="31" width="18.26953125" customWidth="1"/>
    <col min="32" max="32" width="12.7265625" bestFit="1" customWidth="1"/>
  </cols>
  <sheetData>
    <row r="1" spans="1:36" s="20" customFormat="1" ht="17.5" hidden="1" customHeight="1" x14ac:dyDescent="0.35">
      <c r="A1" s="18"/>
      <c r="B1" s="140" t="s">
        <v>721</v>
      </c>
      <c r="C1" s="140"/>
      <c r="D1" s="140"/>
      <c r="E1" s="140"/>
      <c r="F1" s="140"/>
      <c r="G1" s="216"/>
      <c r="H1" s="216"/>
      <c r="I1" s="216"/>
      <c r="J1" s="140"/>
      <c r="K1" s="216"/>
      <c r="L1" s="140"/>
      <c r="M1" s="140"/>
      <c r="N1" s="216"/>
      <c r="O1" s="140"/>
      <c r="P1" s="219"/>
      <c r="Q1" s="140"/>
      <c r="R1" s="140"/>
      <c r="S1" s="140"/>
      <c r="T1" s="140"/>
      <c r="U1" s="140"/>
      <c r="V1" s="140"/>
      <c r="W1" s="140"/>
      <c r="X1" s="140"/>
      <c r="Y1" s="216"/>
      <c r="Z1" s="140"/>
      <c r="AA1" s="140"/>
      <c r="AB1" s="140"/>
      <c r="AC1" s="140"/>
      <c r="AD1" s="140"/>
      <c r="AE1" s="140"/>
      <c r="AF1" s="140"/>
      <c r="AG1"/>
      <c r="AH1"/>
      <c r="AI1"/>
      <c r="AJ1"/>
    </row>
    <row r="2" spans="1:36" ht="29.25" hidden="1" customHeight="1" thickBot="1" x14ac:dyDescent="0.4">
      <c r="A2" s="12"/>
      <c r="B2" s="102"/>
      <c r="C2" s="102"/>
      <c r="D2" s="102"/>
      <c r="E2" s="102"/>
      <c r="F2" s="102"/>
      <c r="G2" s="102"/>
      <c r="H2" s="102"/>
      <c r="I2" s="102"/>
      <c r="J2" s="102"/>
      <c r="K2" s="102"/>
      <c r="L2" s="102"/>
      <c r="M2" s="102"/>
      <c r="N2" s="102"/>
      <c r="O2" s="102"/>
      <c r="P2" s="220"/>
      <c r="Q2" s="102"/>
      <c r="R2" s="59"/>
      <c r="S2" s="12"/>
      <c r="T2" s="12"/>
      <c r="U2" s="12"/>
      <c r="V2" s="12"/>
      <c r="W2" s="99"/>
      <c r="X2" s="12"/>
      <c r="Y2" s="59"/>
      <c r="Z2" s="12"/>
      <c r="AA2" s="12"/>
      <c r="AB2" s="12"/>
      <c r="AC2" s="12"/>
      <c r="AD2" s="12"/>
      <c r="AE2" s="99"/>
      <c r="AF2" s="12"/>
    </row>
    <row r="3" spans="1:36" ht="35.25" hidden="1" customHeight="1" thickBot="1" x14ac:dyDescent="0.4">
      <c r="A3" s="12"/>
      <c r="B3" s="102"/>
      <c r="C3" s="102"/>
      <c r="D3" s="102"/>
      <c r="E3" s="102"/>
      <c r="F3" s="102"/>
      <c r="G3" s="102"/>
      <c r="H3" s="102"/>
      <c r="I3" s="102"/>
      <c r="J3" s="102"/>
      <c r="K3" s="102"/>
      <c r="L3" s="102"/>
      <c r="M3" s="102"/>
      <c r="N3" s="102"/>
      <c r="O3" s="102"/>
      <c r="P3" s="220"/>
      <c r="Q3" s="102"/>
      <c r="R3" s="59"/>
      <c r="S3" s="12"/>
      <c r="T3" s="558"/>
      <c r="U3" s="558"/>
      <c r="V3" s="558"/>
      <c r="W3" s="558"/>
      <c r="X3" s="558"/>
      <c r="Y3" s="558"/>
      <c r="Z3" s="558"/>
      <c r="AA3" s="12"/>
      <c r="AB3" s="12"/>
      <c r="AC3" s="12"/>
      <c r="AD3" s="12"/>
      <c r="AE3" s="99"/>
      <c r="AF3" s="12"/>
    </row>
    <row r="4" spans="1:36" ht="27" customHeight="1" thickBot="1" x14ac:dyDescent="0.4">
      <c r="A4" s="12"/>
      <c r="B4" s="209"/>
      <c r="C4" s="562" t="s">
        <v>1243</v>
      </c>
      <c r="D4" s="563"/>
      <c r="E4" s="564"/>
      <c r="F4" s="565" t="s">
        <v>1254</v>
      </c>
      <c r="G4" s="566"/>
      <c r="H4" s="566"/>
      <c r="I4" s="566"/>
      <c r="J4" s="567"/>
      <c r="K4" s="222" t="str">
        <f>IF(COUNTBLANK(H4:J4)=2,IF(H4&lt;&gt;"",VLOOKUP(H4,TABLAS!$P$113:$Q$457,2,FALSE),VLOOKUP(I4,TABLAS!$P$113:$Q$457,2,FALSE)),"")</f>
        <v/>
      </c>
      <c r="L4" s="208"/>
      <c r="N4" s="210"/>
      <c r="O4" s="211"/>
      <c r="P4" s="221"/>
      <c r="Q4" s="59"/>
      <c r="R4" s="559" t="s">
        <v>911</v>
      </c>
      <c r="S4" s="560"/>
      <c r="T4" s="560"/>
      <c r="U4" s="561"/>
      <c r="V4" s="12"/>
      <c r="W4" s="99"/>
      <c r="X4" s="12"/>
      <c r="Y4" s="218" t="s">
        <v>911</v>
      </c>
      <c r="Z4" s="12"/>
      <c r="AA4" s="12"/>
      <c r="AB4" s="12"/>
      <c r="AC4" s="12"/>
      <c r="AD4" s="12"/>
      <c r="AE4" s="99"/>
      <c r="AF4" s="12"/>
    </row>
    <row r="5" spans="1:36" ht="43.5" customHeight="1" x14ac:dyDescent="0.35">
      <c r="A5" s="212" t="s">
        <v>12</v>
      </c>
      <c r="B5" s="213" t="s">
        <v>1101</v>
      </c>
      <c r="C5" s="298" t="s">
        <v>1248</v>
      </c>
      <c r="D5" s="298" t="s">
        <v>1249</v>
      </c>
      <c r="E5" s="298" t="s">
        <v>1250</v>
      </c>
      <c r="F5" s="299" t="s">
        <v>1076</v>
      </c>
      <c r="G5" s="300" t="s">
        <v>1251</v>
      </c>
      <c r="H5" s="301" t="s">
        <v>1102</v>
      </c>
      <c r="I5" s="301" t="s">
        <v>1103</v>
      </c>
      <c r="J5" s="302" t="s">
        <v>967</v>
      </c>
      <c r="K5" s="298" t="s">
        <v>863</v>
      </c>
      <c r="L5" s="298" t="s">
        <v>866</v>
      </c>
      <c r="M5" s="303" t="s">
        <v>1104</v>
      </c>
      <c r="N5" s="301" t="s">
        <v>1105</v>
      </c>
      <c r="O5" s="302" t="s">
        <v>1106</v>
      </c>
      <c r="P5" s="304" t="s">
        <v>1107</v>
      </c>
      <c r="Q5" s="305" t="s">
        <v>75</v>
      </c>
      <c r="R5" s="213" t="s">
        <v>69</v>
      </c>
      <c r="S5" s="213" t="s">
        <v>58</v>
      </c>
      <c r="T5" s="213" t="s">
        <v>70</v>
      </c>
      <c r="U5" s="213" t="s">
        <v>71</v>
      </c>
      <c r="V5" s="306" t="s">
        <v>72</v>
      </c>
      <c r="W5" s="307" t="s">
        <v>1148</v>
      </c>
      <c r="X5" s="303" t="s">
        <v>73</v>
      </c>
      <c r="Y5" s="213" t="s">
        <v>74</v>
      </c>
      <c r="Z5" s="306" t="s">
        <v>961</v>
      </c>
      <c r="AA5" s="303" t="s">
        <v>44</v>
      </c>
      <c r="AB5" s="303" t="s">
        <v>45</v>
      </c>
      <c r="AC5" s="303" t="s">
        <v>46</v>
      </c>
      <c r="AD5" s="303" t="s">
        <v>48</v>
      </c>
      <c r="AE5" s="307" t="s">
        <v>47</v>
      </c>
      <c r="AF5" s="303" t="s">
        <v>76</v>
      </c>
    </row>
    <row r="6" spans="1:36" ht="14.25" customHeight="1" x14ac:dyDescent="0.45">
      <c r="A6" s="124"/>
      <c r="B6" s="124" t="s">
        <v>2808</v>
      </c>
      <c r="C6" s="122" t="s">
        <v>2809</v>
      </c>
      <c r="D6" s="126" t="s">
        <v>2810</v>
      </c>
      <c r="E6" s="130" t="s">
        <v>2733</v>
      </c>
      <c r="F6" s="139" t="s">
        <v>2811</v>
      </c>
      <c r="G6" s="139" t="s">
        <v>972</v>
      </c>
      <c r="H6" s="139" t="s">
        <v>215</v>
      </c>
      <c r="I6" s="139"/>
      <c r="J6" s="162"/>
      <c r="K6" s="122" t="s">
        <v>215</v>
      </c>
      <c r="L6" s="130"/>
      <c r="M6" s="90" t="s">
        <v>2812</v>
      </c>
      <c r="N6" s="139"/>
      <c r="O6" s="162"/>
      <c r="P6" s="183"/>
      <c r="Q6" s="90" t="s">
        <v>878</v>
      </c>
      <c r="R6" s="91" t="s">
        <v>144</v>
      </c>
      <c r="S6" s="98" t="s">
        <v>2921</v>
      </c>
      <c r="T6" s="92" t="s">
        <v>2813</v>
      </c>
      <c r="U6" s="311" t="s">
        <v>2814</v>
      </c>
      <c r="V6" s="93"/>
      <c r="W6" s="297">
        <v>43466</v>
      </c>
      <c r="X6" s="94">
        <v>96</v>
      </c>
      <c r="Y6" s="95" t="s">
        <v>2815</v>
      </c>
      <c r="Z6" s="95"/>
      <c r="AA6" s="123" t="s">
        <v>56</v>
      </c>
      <c r="AB6" s="123" t="s">
        <v>56</v>
      </c>
      <c r="AC6" s="96">
        <v>5145</v>
      </c>
      <c r="AD6" s="122" t="s">
        <v>2816</v>
      </c>
      <c r="AE6" s="297">
        <v>43466</v>
      </c>
      <c r="AF6" s="94">
        <v>96</v>
      </c>
    </row>
    <row r="7" spans="1:36" ht="18.5" x14ac:dyDescent="0.45">
      <c r="A7" s="124"/>
      <c r="B7" s="124" t="s">
        <v>2808</v>
      </c>
      <c r="C7" s="122" t="s">
        <v>2809</v>
      </c>
      <c r="D7" s="126" t="s">
        <v>2810</v>
      </c>
      <c r="E7" s="130" t="s">
        <v>2733</v>
      </c>
      <c r="F7" s="139" t="s">
        <v>2811</v>
      </c>
      <c r="G7" s="139" t="s">
        <v>972</v>
      </c>
      <c r="H7" s="139" t="s">
        <v>215</v>
      </c>
      <c r="I7" s="139"/>
      <c r="J7" s="162"/>
      <c r="K7" s="122" t="s">
        <v>215</v>
      </c>
      <c r="L7" s="130"/>
      <c r="M7" s="90" t="s">
        <v>2812</v>
      </c>
      <c r="N7" s="139"/>
      <c r="O7" s="162"/>
      <c r="P7" s="183"/>
      <c r="Q7" s="90" t="s">
        <v>878</v>
      </c>
      <c r="R7" s="91" t="s">
        <v>249</v>
      </c>
      <c r="S7" s="98" t="s">
        <v>2921</v>
      </c>
      <c r="T7" s="92" t="s">
        <v>2813</v>
      </c>
      <c r="U7" s="311" t="s">
        <v>2817</v>
      </c>
      <c r="V7" s="93"/>
      <c r="W7" s="297">
        <v>43466</v>
      </c>
      <c r="X7" s="94">
        <v>80</v>
      </c>
      <c r="Y7" s="95" t="s">
        <v>2818</v>
      </c>
      <c r="Z7" s="95"/>
      <c r="AA7" s="123" t="s">
        <v>56</v>
      </c>
      <c r="AB7" s="123" t="s">
        <v>56</v>
      </c>
      <c r="AC7" s="96">
        <v>5146</v>
      </c>
      <c r="AD7" s="122" t="s">
        <v>2816</v>
      </c>
      <c r="AE7" s="297">
        <v>43466</v>
      </c>
      <c r="AF7" s="94">
        <v>80</v>
      </c>
    </row>
    <row r="8" spans="1:36" ht="18.5" x14ac:dyDescent="0.45">
      <c r="A8" s="124"/>
      <c r="B8" s="124" t="s">
        <v>2808</v>
      </c>
      <c r="C8" s="122" t="s">
        <v>2809</v>
      </c>
      <c r="D8" s="126" t="s">
        <v>2810</v>
      </c>
      <c r="E8" s="130" t="s">
        <v>2733</v>
      </c>
      <c r="F8" s="139" t="s">
        <v>2811</v>
      </c>
      <c r="G8" s="139" t="s">
        <v>972</v>
      </c>
      <c r="H8" s="139" t="s">
        <v>215</v>
      </c>
      <c r="I8" s="139"/>
      <c r="J8" s="162"/>
      <c r="K8" s="122" t="s">
        <v>215</v>
      </c>
      <c r="L8" s="130"/>
      <c r="M8" s="90" t="s">
        <v>2812</v>
      </c>
      <c r="N8" s="139"/>
      <c r="O8" s="162"/>
      <c r="P8" s="183"/>
      <c r="Q8" s="90" t="s">
        <v>878</v>
      </c>
      <c r="R8" s="91" t="s">
        <v>144</v>
      </c>
      <c r="S8" s="98" t="s">
        <v>2921</v>
      </c>
      <c r="T8" s="92" t="s">
        <v>2813</v>
      </c>
      <c r="U8" s="311" t="s">
        <v>2814</v>
      </c>
      <c r="V8" s="93"/>
      <c r="W8" s="297">
        <v>43466</v>
      </c>
      <c r="X8" s="94">
        <v>633</v>
      </c>
      <c r="Y8" s="95" t="s">
        <v>2819</v>
      </c>
      <c r="Z8" s="95"/>
      <c r="AA8" s="123" t="s">
        <v>56</v>
      </c>
      <c r="AB8" s="123" t="s">
        <v>56</v>
      </c>
      <c r="AC8" s="96">
        <v>5147</v>
      </c>
      <c r="AD8" s="122" t="s">
        <v>2816</v>
      </c>
      <c r="AE8" s="297">
        <v>43466</v>
      </c>
      <c r="AF8" s="94">
        <v>633</v>
      </c>
    </row>
    <row r="9" spans="1:36" ht="18.5" x14ac:dyDescent="0.45">
      <c r="A9" s="124"/>
      <c r="B9" s="124" t="s">
        <v>2808</v>
      </c>
      <c r="C9" s="122" t="s">
        <v>2809</v>
      </c>
      <c r="D9" s="126" t="s">
        <v>2810</v>
      </c>
      <c r="E9" s="130" t="s">
        <v>2733</v>
      </c>
      <c r="F9" s="139" t="s">
        <v>2811</v>
      </c>
      <c r="G9" s="139" t="s">
        <v>972</v>
      </c>
      <c r="H9" s="139" t="s">
        <v>215</v>
      </c>
      <c r="I9" s="139"/>
      <c r="J9" s="162"/>
      <c r="K9" s="122" t="s">
        <v>215</v>
      </c>
      <c r="L9" s="130"/>
      <c r="M9" s="90" t="s">
        <v>2812</v>
      </c>
      <c r="N9" s="139"/>
      <c r="O9" s="162"/>
      <c r="P9" s="183"/>
      <c r="Q9" s="90" t="s">
        <v>878</v>
      </c>
      <c r="R9" s="91" t="s">
        <v>144</v>
      </c>
      <c r="S9" s="98" t="s">
        <v>2921</v>
      </c>
      <c r="T9" s="92" t="s">
        <v>2813</v>
      </c>
      <c r="U9" s="311" t="s">
        <v>2814</v>
      </c>
      <c r="V9" s="93"/>
      <c r="W9" s="297">
        <v>43466</v>
      </c>
      <c r="X9" s="94">
        <v>205</v>
      </c>
      <c r="Y9" s="95" t="s">
        <v>2819</v>
      </c>
      <c r="Z9" s="95"/>
      <c r="AA9" s="123" t="s">
        <v>56</v>
      </c>
      <c r="AB9" s="123" t="s">
        <v>56</v>
      </c>
      <c r="AC9" s="96">
        <v>5150</v>
      </c>
      <c r="AD9" s="122" t="s">
        <v>2820</v>
      </c>
      <c r="AE9" s="297">
        <v>43466</v>
      </c>
      <c r="AF9" s="94">
        <v>205</v>
      </c>
    </row>
    <row r="10" spans="1:36" ht="18.5" x14ac:dyDescent="0.45">
      <c r="A10" s="124"/>
      <c r="B10" s="124" t="s">
        <v>2821</v>
      </c>
      <c r="C10" s="122" t="s">
        <v>2809</v>
      </c>
      <c r="D10" s="126" t="s">
        <v>2810</v>
      </c>
      <c r="E10" s="130" t="s">
        <v>2733</v>
      </c>
      <c r="F10" s="139" t="s">
        <v>2811</v>
      </c>
      <c r="G10" s="139" t="s">
        <v>972</v>
      </c>
      <c r="H10" s="139" t="s">
        <v>215</v>
      </c>
      <c r="I10" s="139"/>
      <c r="J10" s="162"/>
      <c r="K10" s="122" t="s">
        <v>215</v>
      </c>
      <c r="L10" s="130"/>
      <c r="M10" s="90" t="s">
        <v>2812</v>
      </c>
      <c r="N10" s="139"/>
      <c r="O10" s="162"/>
      <c r="P10" s="183"/>
      <c r="Q10" s="90" t="s">
        <v>878</v>
      </c>
      <c r="R10" s="91" t="s">
        <v>144</v>
      </c>
      <c r="S10" s="98" t="s">
        <v>2921</v>
      </c>
      <c r="T10" s="92" t="s">
        <v>2813</v>
      </c>
      <c r="U10" s="311" t="s">
        <v>2822</v>
      </c>
      <c r="V10" s="93"/>
      <c r="W10" s="297">
        <v>43466</v>
      </c>
      <c r="X10" s="94">
        <v>217.5</v>
      </c>
      <c r="Y10" s="95" t="s">
        <v>2823</v>
      </c>
      <c r="Z10" s="95"/>
      <c r="AA10" s="123" t="s">
        <v>56</v>
      </c>
      <c r="AB10" s="123" t="s">
        <v>56</v>
      </c>
      <c r="AC10" s="96">
        <v>5151</v>
      </c>
      <c r="AD10" s="122" t="s">
        <v>2824</v>
      </c>
      <c r="AE10" s="297">
        <v>43466</v>
      </c>
      <c r="AF10" s="94">
        <v>217.5</v>
      </c>
    </row>
    <row r="11" spans="1:36" ht="18.5" x14ac:dyDescent="0.45">
      <c r="A11" s="124"/>
      <c r="B11" s="124" t="s">
        <v>2825</v>
      </c>
      <c r="C11" s="122" t="s">
        <v>2809</v>
      </c>
      <c r="D11" s="126" t="s">
        <v>2810</v>
      </c>
      <c r="E11" s="130" t="s">
        <v>2733</v>
      </c>
      <c r="F11" s="139" t="s">
        <v>2811</v>
      </c>
      <c r="G11" s="139" t="s">
        <v>972</v>
      </c>
      <c r="H11" s="139" t="s">
        <v>215</v>
      </c>
      <c r="I11" s="139"/>
      <c r="J11" s="162"/>
      <c r="K11" s="122" t="s">
        <v>215</v>
      </c>
      <c r="L11" s="130"/>
      <c r="M11" s="90" t="s">
        <v>2812</v>
      </c>
      <c r="N11" s="139"/>
      <c r="O11" s="162"/>
      <c r="P11" s="183"/>
      <c r="Q11" s="90" t="s">
        <v>878</v>
      </c>
      <c r="R11" s="91" t="s">
        <v>144</v>
      </c>
      <c r="S11" s="98" t="s">
        <v>2921</v>
      </c>
      <c r="T11" s="92" t="s">
        <v>2813</v>
      </c>
      <c r="U11" s="311" t="s">
        <v>2814</v>
      </c>
      <c r="V11" s="93"/>
      <c r="W11" s="297">
        <v>43466</v>
      </c>
      <c r="X11" s="94">
        <v>99</v>
      </c>
      <c r="Y11" s="95" t="s">
        <v>2826</v>
      </c>
      <c r="Z11" s="95"/>
      <c r="AA11" s="123" t="s">
        <v>56</v>
      </c>
      <c r="AB11" s="123" t="s">
        <v>56</v>
      </c>
      <c r="AC11" s="96">
        <v>5152</v>
      </c>
      <c r="AD11" s="122" t="s">
        <v>2827</v>
      </c>
      <c r="AE11" s="297">
        <v>43466</v>
      </c>
      <c r="AF11" s="94">
        <v>99</v>
      </c>
    </row>
    <row r="12" spans="1:36" ht="18.5" x14ac:dyDescent="0.45">
      <c r="A12" s="124"/>
      <c r="B12" s="124" t="s">
        <v>2828</v>
      </c>
      <c r="C12" s="122" t="s">
        <v>2809</v>
      </c>
      <c r="D12" s="126" t="s">
        <v>2810</v>
      </c>
      <c r="E12" s="130" t="s">
        <v>2733</v>
      </c>
      <c r="F12" s="139" t="s">
        <v>2811</v>
      </c>
      <c r="G12" s="139" t="s">
        <v>972</v>
      </c>
      <c r="H12" s="139" t="s">
        <v>215</v>
      </c>
      <c r="I12" s="139"/>
      <c r="J12" s="162"/>
      <c r="K12" s="122" t="s">
        <v>215</v>
      </c>
      <c r="L12" s="130"/>
      <c r="M12" s="90" t="s">
        <v>2812</v>
      </c>
      <c r="N12" s="139"/>
      <c r="O12" s="162"/>
      <c r="P12" s="183"/>
      <c r="Q12" s="90" t="s">
        <v>878</v>
      </c>
      <c r="R12" s="91" t="s">
        <v>144</v>
      </c>
      <c r="S12" s="98" t="s">
        <v>2921</v>
      </c>
      <c r="T12" s="92" t="s">
        <v>2813</v>
      </c>
      <c r="U12" s="311" t="s">
        <v>2814</v>
      </c>
      <c r="V12" s="93"/>
      <c r="W12" s="297">
        <v>43467</v>
      </c>
      <c r="X12" s="94">
        <v>75</v>
      </c>
      <c r="Y12" s="95" t="s">
        <v>2829</v>
      </c>
      <c r="Z12" s="95"/>
      <c r="AA12" s="123" t="s">
        <v>56</v>
      </c>
      <c r="AB12" s="123" t="s">
        <v>56</v>
      </c>
      <c r="AC12" s="96">
        <v>5153</v>
      </c>
      <c r="AD12" s="122" t="s">
        <v>2830</v>
      </c>
      <c r="AE12" s="297">
        <v>43467</v>
      </c>
      <c r="AF12" s="94">
        <v>75</v>
      </c>
    </row>
    <row r="13" spans="1:36" ht="18.5" x14ac:dyDescent="0.45">
      <c r="A13" s="124"/>
      <c r="B13" s="124" t="s">
        <v>2831</v>
      </c>
      <c r="C13" s="122" t="s">
        <v>2809</v>
      </c>
      <c r="D13" s="126" t="s">
        <v>2810</v>
      </c>
      <c r="E13" s="130" t="s">
        <v>2733</v>
      </c>
      <c r="F13" s="139" t="s">
        <v>2811</v>
      </c>
      <c r="G13" s="139" t="s">
        <v>972</v>
      </c>
      <c r="H13" s="139" t="s">
        <v>215</v>
      </c>
      <c r="I13" s="139"/>
      <c r="J13" s="162"/>
      <c r="K13" s="122" t="s">
        <v>215</v>
      </c>
      <c r="L13" s="130"/>
      <c r="M13" s="90" t="s">
        <v>2812</v>
      </c>
      <c r="N13" s="139"/>
      <c r="O13" s="162"/>
      <c r="P13" s="183"/>
      <c r="Q13" s="90" t="s">
        <v>878</v>
      </c>
      <c r="R13" s="91" t="s">
        <v>144</v>
      </c>
      <c r="S13" s="98" t="s">
        <v>2921</v>
      </c>
      <c r="T13" s="92" t="s">
        <v>2813</v>
      </c>
      <c r="U13" s="311" t="s">
        <v>2822</v>
      </c>
      <c r="V13" s="93"/>
      <c r="W13" s="297">
        <v>43469</v>
      </c>
      <c r="X13" s="94">
        <v>208</v>
      </c>
      <c r="Y13" s="95" t="s">
        <v>2832</v>
      </c>
      <c r="Z13" s="95"/>
      <c r="AA13" s="123" t="s">
        <v>56</v>
      </c>
      <c r="AB13" s="123" t="s">
        <v>56</v>
      </c>
      <c r="AC13" s="96">
        <v>5154</v>
      </c>
      <c r="AD13" s="122" t="s">
        <v>2833</v>
      </c>
      <c r="AE13" s="297">
        <v>43469</v>
      </c>
      <c r="AF13" s="94">
        <v>208</v>
      </c>
    </row>
    <row r="14" spans="1:36" ht="18.5" x14ac:dyDescent="0.45">
      <c r="A14" s="124"/>
      <c r="B14" s="124"/>
      <c r="C14" s="122"/>
      <c r="D14" s="126"/>
      <c r="E14" s="130"/>
      <c r="F14" s="139"/>
      <c r="G14" s="139"/>
      <c r="H14" s="139"/>
      <c r="I14" s="139"/>
      <c r="J14" s="162"/>
      <c r="K14" s="122"/>
      <c r="L14" s="130"/>
      <c r="M14" s="90"/>
      <c r="N14" s="139"/>
      <c r="O14" s="162"/>
      <c r="P14" s="183"/>
      <c r="Q14" s="90"/>
      <c r="R14" s="91"/>
      <c r="S14" s="98"/>
      <c r="T14" s="92"/>
      <c r="U14" s="311"/>
      <c r="V14" s="93"/>
      <c r="W14" s="297"/>
      <c r="X14" s="94"/>
      <c r="Y14" s="95"/>
      <c r="Z14" s="95"/>
      <c r="AA14" s="123"/>
      <c r="AB14" s="123"/>
      <c r="AC14" s="96"/>
      <c r="AD14" s="122"/>
      <c r="AE14" s="297"/>
      <c r="AF14" s="94"/>
    </row>
    <row r="15" spans="1:36" ht="18.5" x14ac:dyDescent="0.45">
      <c r="A15" s="124"/>
      <c r="B15" s="124"/>
      <c r="C15" s="122"/>
      <c r="D15" s="126"/>
      <c r="E15" s="130"/>
      <c r="F15" s="139"/>
      <c r="G15" s="139"/>
      <c r="H15" s="139"/>
      <c r="I15" s="139"/>
      <c r="J15" s="162"/>
      <c r="K15" s="122"/>
      <c r="L15" s="130"/>
      <c r="M15" s="90"/>
      <c r="N15" s="139"/>
      <c r="O15" s="162"/>
      <c r="P15" s="183"/>
      <c r="Q15" s="90"/>
      <c r="R15" s="91"/>
      <c r="S15" s="98"/>
      <c r="T15" s="92"/>
      <c r="U15" s="311"/>
      <c r="V15" s="93"/>
      <c r="W15" s="297"/>
      <c r="X15" s="94"/>
      <c r="Y15" s="95"/>
      <c r="Z15" s="95"/>
      <c r="AA15" s="123"/>
      <c r="AB15" s="123"/>
      <c r="AC15" s="96"/>
      <c r="AD15" s="122"/>
      <c r="AE15" s="297"/>
      <c r="AF15" s="94"/>
    </row>
    <row r="16" spans="1:36" ht="18.5" x14ac:dyDescent="0.45">
      <c r="A16" s="124"/>
      <c r="B16" s="124"/>
      <c r="C16" s="122"/>
      <c r="D16" s="126"/>
      <c r="E16" s="130"/>
      <c r="F16" s="139"/>
      <c r="G16" s="139"/>
      <c r="H16" s="139"/>
      <c r="I16" s="139"/>
      <c r="J16" s="162"/>
      <c r="K16" s="122"/>
      <c r="L16" s="130"/>
      <c r="M16" s="90"/>
      <c r="N16" s="139"/>
      <c r="O16" s="162"/>
      <c r="P16" s="183"/>
      <c r="Q16" s="90"/>
      <c r="R16" s="91"/>
      <c r="S16" s="98"/>
      <c r="T16" s="92"/>
      <c r="U16" s="311"/>
      <c r="V16" s="93"/>
      <c r="W16" s="297"/>
      <c r="X16" s="94"/>
      <c r="Y16" s="95"/>
      <c r="Z16" s="95"/>
      <c r="AA16" s="123"/>
      <c r="AB16" s="123"/>
      <c r="AC16" s="96"/>
      <c r="AD16" s="122"/>
      <c r="AE16" s="297"/>
      <c r="AF16" s="94"/>
    </row>
    <row r="17" spans="1:32" ht="18.5" x14ac:dyDescent="0.45">
      <c r="A17" s="124"/>
      <c r="B17" s="124"/>
      <c r="C17" s="122"/>
      <c r="D17" s="126"/>
      <c r="E17" s="130"/>
      <c r="F17" s="139"/>
      <c r="G17" s="139"/>
      <c r="H17" s="139"/>
      <c r="I17" s="139"/>
      <c r="J17" s="162"/>
      <c r="K17" s="122"/>
      <c r="L17" s="130"/>
      <c r="M17" s="90"/>
      <c r="N17" s="139"/>
      <c r="O17" s="162"/>
      <c r="P17" s="183"/>
      <c r="Q17" s="90"/>
      <c r="R17" s="91"/>
      <c r="S17" s="98"/>
      <c r="T17" s="92"/>
      <c r="U17" s="311"/>
      <c r="V17" s="93"/>
      <c r="W17" s="297"/>
      <c r="X17" s="94"/>
      <c r="Y17" s="95"/>
      <c r="Z17" s="95"/>
      <c r="AA17" s="123"/>
      <c r="AB17" s="123"/>
      <c r="AC17" s="96"/>
      <c r="AD17" s="122"/>
      <c r="AE17" s="297"/>
      <c r="AF17" s="94"/>
    </row>
    <row r="18" spans="1:32" ht="18.5" x14ac:dyDescent="0.45">
      <c r="A18" s="124"/>
      <c r="B18" s="124"/>
      <c r="C18" s="122"/>
      <c r="D18" s="126"/>
      <c r="E18" s="130"/>
      <c r="F18" s="139"/>
      <c r="G18" s="139"/>
      <c r="H18" s="139"/>
      <c r="I18" s="139"/>
      <c r="J18" s="162"/>
      <c r="K18" s="122"/>
      <c r="L18" s="130"/>
      <c r="M18" s="90"/>
      <c r="N18" s="139"/>
      <c r="O18" s="162"/>
      <c r="P18" s="183"/>
      <c r="Q18" s="90"/>
      <c r="R18" s="91"/>
      <c r="S18" s="98"/>
      <c r="T18" s="92"/>
      <c r="U18" s="311"/>
      <c r="V18" s="93"/>
      <c r="W18" s="297"/>
      <c r="X18" s="94"/>
      <c r="Y18" s="95"/>
      <c r="Z18" s="95"/>
      <c r="AA18" s="123"/>
      <c r="AB18" s="123"/>
      <c r="AC18" s="96"/>
      <c r="AD18" s="122"/>
      <c r="AE18" s="297"/>
      <c r="AF18" s="94"/>
    </row>
    <row r="19" spans="1:32" ht="18.5" x14ac:dyDescent="0.45">
      <c r="A19" s="124"/>
      <c r="B19" s="124"/>
      <c r="C19" s="122"/>
      <c r="D19" s="126"/>
      <c r="E19" s="130"/>
      <c r="F19" s="139"/>
      <c r="G19" s="139"/>
      <c r="H19" s="139"/>
      <c r="I19" s="139"/>
      <c r="J19" s="162"/>
      <c r="K19" s="122"/>
      <c r="L19" s="130"/>
      <c r="M19" s="90"/>
      <c r="N19" s="139"/>
      <c r="O19" s="162"/>
      <c r="P19" s="183"/>
      <c r="Q19" s="90"/>
      <c r="R19" s="91"/>
      <c r="S19" s="98"/>
      <c r="T19" s="92"/>
      <c r="U19" s="311"/>
      <c r="V19" s="93"/>
      <c r="W19" s="297"/>
      <c r="X19" s="94"/>
      <c r="Y19" s="95"/>
      <c r="Z19" s="95"/>
      <c r="AA19" s="123"/>
      <c r="AB19" s="123"/>
      <c r="AC19" s="96"/>
      <c r="AD19" s="122"/>
      <c r="AE19" s="297"/>
      <c r="AF19" s="94"/>
    </row>
    <row r="20" spans="1:32" ht="18.5" x14ac:dyDescent="0.45">
      <c r="A20" s="124"/>
      <c r="B20" s="124"/>
      <c r="C20" s="122"/>
      <c r="D20" s="126"/>
      <c r="E20" s="130"/>
      <c r="F20" s="139"/>
      <c r="G20" s="139"/>
      <c r="H20" s="139"/>
      <c r="I20" s="139"/>
      <c r="J20" s="162"/>
      <c r="K20" s="122"/>
      <c r="L20" s="130"/>
      <c r="M20" s="90"/>
      <c r="N20" s="139"/>
      <c r="O20" s="162"/>
      <c r="P20" s="183"/>
      <c r="Q20" s="90"/>
      <c r="R20" s="91"/>
      <c r="S20" s="98"/>
      <c r="T20" s="92"/>
      <c r="U20" s="311"/>
      <c r="V20" s="93"/>
      <c r="W20" s="297"/>
      <c r="X20" s="94"/>
      <c r="Y20" s="95"/>
      <c r="Z20" s="95"/>
      <c r="AA20" s="123"/>
      <c r="AB20" s="123"/>
      <c r="AC20" s="96"/>
      <c r="AD20" s="122"/>
      <c r="AE20" s="297"/>
      <c r="AF20" s="94"/>
    </row>
    <row r="21" spans="1:32" ht="18.5" x14ac:dyDescent="0.45">
      <c r="A21" s="124"/>
      <c r="B21" s="124"/>
      <c r="C21" s="122"/>
      <c r="D21" s="126"/>
      <c r="E21" s="130"/>
      <c r="F21" s="139"/>
      <c r="G21" s="139"/>
      <c r="H21" s="139"/>
      <c r="I21" s="139"/>
      <c r="J21" s="162"/>
      <c r="K21" s="122"/>
      <c r="L21" s="130"/>
      <c r="M21" s="90"/>
      <c r="N21" s="139"/>
      <c r="O21" s="162"/>
      <c r="P21" s="183"/>
      <c r="Q21" s="90"/>
      <c r="R21" s="91"/>
      <c r="S21" s="98"/>
      <c r="T21" s="92"/>
      <c r="U21" s="311"/>
      <c r="V21" s="93"/>
      <c r="W21" s="297"/>
      <c r="X21" s="94"/>
      <c r="Y21" s="95"/>
      <c r="Z21" s="95"/>
      <c r="AA21" s="123"/>
      <c r="AB21" s="123"/>
      <c r="AC21" s="96"/>
      <c r="AD21" s="122"/>
      <c r="AE21" s="297"/>
      <c r="AF21" s="94"/>
    </row>
    <row r="22" spans="1:32" ht="18.5" x14ac:dyDescent="0.45">
      <c r="A22" s="124"/>
      <c r="B22" s="124"/>
      <c r="C22" s="122"/>
      <c r="D22" s="126"/>
      <c r="E22" s="130"/>
      <c r="F22" s="139"/>
      <c r="G22" s="139"/>
      <c r="H22" s="139"/>
      <c r="I22" s="139"/>
      <c r="J22" s="162"/>
      <c r="K22" s="122"/>
      <c r="L22" s="130"/>
      <c r="M22" s="90"/>
      <c r="N22" s="139"/>
      <c r="O22" s="162"/>
      <c r="P22" s="183"/>
      <c r="Q22" s="90"/>
      <c r="R22" s="91"/>
      <c r="S22" s="98"/>
      <c r="T22" s="92"/>
      <c r="U22" s="311"/>
      <c r="V22" s="93"/>
      <c r="W22" s="297"/>
      <c r="X22" s="94"/>
      <c r="Y22" s="95"/>
      <c r="Z22" s="95"/>
      <c r="AA22" s="123"/>
      <c r="AB22" s="123"/>
      <c r="AC22" s="96"/>
      <c r="AD22" s="122"/>
      <c r="AE22" s="297"/>
      <c r="AF22" s="94"/>
    </row>
    <row r="23" spans="1:32" ht="18.5" x14ac:dyDescent="0.45">
      <c r="A23" s="124"/>
      <c r="B23" s="124"/>
      <c r="C23" s="122"/>
      <c r="D23" s="126"/>
      <c r="E23" s="130"/>
      <c r="F23" s="139"/>
      <c r="G23" s="139"/>
      <c r="H23" s="139"/>
      <c r="I23" s="139"/>
      <c r="J23" s="162"/>
      <c r="K23" s="122"/>
      <c r="L23" s="130"/>
      <c r="M23" s="90"/>
      <c r="N23" s="139"/>
      <c r="O23" s="162"/>
      <c r="P23" s="183"/>
      <c r="Q23" s="90"/>
      <c r="R23" s="91"/>
      <c r="S23" s="98"/>
      <c r="T23" s="92"/>
      <c r="U23" s="311"/>
      <c r="V23" s="93"/>
      <c r="W23" s="297"/>
      <c r="X23" s="94"/>
      <c r="Y23" s="95"/>
      <c r="Z23" s="95"/>
      <c r="AA23" s="123"/>
      <c r="AB23" s="123"/>
      <c r="AC23" s="96"/>
      <c r="AD23" s="122"/>
      <c r="AE23" s="297"/>
      <c r="AF23" s="94"/>
    </row>
    <row r="24" spans="1:32" ht="18.5" x14ac:dyDescent="0.45">
      <c r="A24" s="124"/>
      <c r="B24" s="124"/>
      <c r="C24" s="122"/>
      <c r="D24" s="126"/>
      <c r="E24" s="130"/>
      <c r="F24" s="139"/>
      <c r="G24" s="139"/>
      <c r="H24" s="139"/>
      <c r="I24" s="139"/>
      <c r="J24" s="162"/>
      <c r="K24" s="122"/>
      <c r="L24" s="130"/>
      <c r="M24" s="90"/>
      <c r="N24" s="139"/>
      <c r="O24" s="162"/>
      <c r="P24" s="183"/>
      <c r="Q24" s="90"/>
      <c r="R24" s="91"/>
      <c r="S24" s="98"/>
      <c r="T24" s="92"/>
      <c r="U24" s="311"/>
      <c r="V24" s="93"/>
      <c r="W24" s="297"/>
      <c r="X24" s="94"/>
      <c r="Y24" s="95"/>
      <c r="Z24" s="95"/>
      <c r="AA24" s="123"/>
      <c r="AB24" s="123"/>
      <c r="AC24" s="96"/>
      <c r="AD24" s="122"/>
      <c r="AE24" s="297"/>
      <c r="AF24" s="94"/>
    </row>
    <row r="25" spans="1:32" ht="18.5" x14ac:dyDescent="0.45">
      <c r="A25" s="124"/>
      <c r="B25" s="124"/>
      <c r="C25" s="122"/>
      <c r="D25" s="126"/>
      <c r="E25" s="130"/>
      <c r="F25" s="139"/>
      <c r="G25" s="139"/>
      <c r="H25" s="139"/>
      <c r="I25" s="139"/>
      <c r="J25" s="162"/>
      <c r="K25" s="122"/>
      <c r="L25" s="130"/>
      <c r="M25" s="90"/>
      <c r="N25" s="139"/>
      <c r="O25" s="162"/>
      <c r="P25" s="183"/>
      <c r="Q25" s="90"/>
      <c r="R25" s="91"/>
      <c r="S25" s="98"/>
      <c r="T25" s="92"/>
      <c r="U25" s="311"/>
      <c r="V25" s="93"/>
      <c r="W25" s="297"/>
      <c r="X25" s="94"/>
      <c r="Y25" s="95"/>
      <c r="Z25" s="95"/>
      <c r="AA25" s="123"/>
      <c r="AB25" s="123"/>
      <c r="AC25" s="96"/>
      <c r="AD25" s="122"/>
      <c r="AE25" s="297"/>
      <c r="AF25" s="94"/>
    </row>
    <row r="26" spans="1:32" ht="18.5" x14ac:dyDescent="0.45">
      <c r="A26" s="124"/>
      <c r="B26" s="124"/>
      <c r="C26" s="122"/>
      <c r="D26" s="126"/>
      <c r="E26" s="130"/>
      <c r="F26" s="139"/>
      <c r="G26" s="139"/>
      <c r="H26" s="139"/>
      <c r="I26" s="139"/>
      <c r="J26" s="162"/>
      <c r="K26" s="122"/>
      <c r="L26" s="130"/>
      <c r="M26" s="90"/>
      <c r="N26" s="139"/>
      <c r="O26" s="162"/>
      <c r="P26" s="183"/>
      <c r="Q26" s="90"/>
      <c r="R26" s="91"/>
      <c r="S26" s="98"/>
      <c r="T26" s="92"/>
      <c r="U26" s="311"/>
      <c r="V26" s="93"/>
      <c r="W26" s="297"/>
      <c r="X26" s="94"/>
      <c r="Y26" s="95"/>
      <c r="Z26" s="95"/>
      <c r="AA26" s="123"/>
      <c r="AB26" s="123"/>
      <c r="AC26" s="96"/>
      <c r="AD26" s="122"/>
      <c r="AE26" s="297"/>
      <c r="AF26" s="94"/>
    </row>
    <row r="27" spans="1:32" ht="18.5" x14ac:dyDescent="0.45">
      <c r="A27" s="124"/>
      <c r="B27" s="124"/>
      <c r="C27" s="122"/>
      <c r="D27" s="126"/>
      <c r="E27" s="130"/>
      <c r="F27" s="139"/>
      <c r="G27" s="139"/>
      <c r="H27" s="139"/>
      <c r="I27" s="139"/>
      <c r="J27" s="162"/>
      <c r="K27" s="122"/>
      <c r="L27" s="130"/>
      <c r="M27" s="90"/>
      <c r="N27" s="139"/>
      <c r="O27" s="162"/>
      <c r="P27" s="183"/>
      <c r="Q27" s="90"/>
      <c r="R27" s="91"/>
      <c r="S27" s="98"/>
      <c r="T27" s="92"/>
      <c r="U27" s="311"/>
      <c r="V27" s="93"/>
      <c r="W27" s="297"/>
      <c r="X27" s="94"/>
      <c r="Y27" s="95"/>
      <c r="Z27" s="95"/>
      <c r="AA27" s="123"/>
      <c r="AB27" s="123"/>
      <c r="AC27" s="96"/>
      <c r="AD27" s="122"/>
      <c r="AE27" s="297"/>
      <c r="AF27" s="94"/>
    </row>
    <row r="28" spans="1:32" ht="18.5" x14ac:dyDescent="0.45">
      <c r="A28" s="124"/>
      <c r="B28" s="124"/>
      <c r="C28" s="122"/>
      <c r="D28" s="126"/>
      <c r="E28" s="130"/>
      <c r="F28" s="139"/>
      <c r="G28" s="139"/>
      <c r="H28" s="139"/>
      <c r="I28" s="139"/>
      <c r="J28" s="162"/>
      <c r="K28" s="122"/>
      <c r="L28" s="130"/>
      <c r="M28" s="90"/>
      <c r="N28" s="139"/>
      <c r="O28" s="162"/>
      <c r="P28" s="183"/>
      <c r="Q28" s="90"/>
      <c r="R28" s="91"/>
      <c r="S28" s="98"/>
      <c r="T28" s="92"/>
      <c r="U28" s="311"/>
      <c r="V28" s="93"/>
      <c r="W28" s="297"/>
      <c r="X28" s="94"/>
      <c r="Y28" s="95"/>
      <c r="Z28" s="95"/>
      <c r="AA28" s="123"/>
      <c r="AB28" s="123"/>
      <c r="AC28" s="96"/>
      <c r="AD28" s="122"/>
      <c r="AE28" s="297"/>
      <c r="AF28" s="94"/>
    </row>
    <row r="29" spans="1:32" ht="18.5" x14ac:dyDescent="0.45">
      <c r="A29" s="124"/>
      <c r="B29" s="124"/>
      <c r="C29" s="122"/>
      <c r="D29" s="126"/>
      <c r="E29" s="130"/>
      <c r="F29" s="139"/>
      <c r="G29" s="139"/>
      <c r="H29" s="139"/>
      <c r="I29" s="139"/>
      <c r="J29" s="162"/>
      <c r="K29" s="122"/>
      <c r="L29" s="130"/>
      <c r="M29" s="90"/>
      <c r="N29" s="139"/>
      <c r="O29" s="162"/>
      <c r="P29" s="183"/>
      <c r="Q29" s="90"/>
      <c r="R29" s="91"/>
      <c r="S29" s="98"/>
      <c r="T29" s="92"/>
      <c r="U29" s="311"/>
      <c r="V29" s="93"/>
      <c r="W29" s="297"/>
      <c r="X29" s="94"/>
      <c r="Y29" s="95"/>
      <c r="Z29" s="95"/>
      <c r="AA29" s="123"/>
      <c r="AB29" s="123"/>
      <c r="AC29" s="96"/>
      <c r="AD29" s="122"/>
      <c r="AE29" s="297"/>
      <c r="AF29" s="94"/>
    </row>
    <row r="30" spans="1:32" ht="18.5" x14ac:dyDescent="0.45">
      <c r="A30" s="124"/>
      <c r="B30" s="124"/>
      <c r="C30" s="122"/>
      <c r="D30" s="126"/>
      <c r="E30" s="130"/>
      <c r="F30" s="139"/>
      <c r="G30" s="139"/>
      <c r="H30" s="139"/>
      <c r="I30" s="139"/>
      <c r="J30" s="162"/>
      <c r="K30" s="122"/>
      <c r="L30" s="130"/>
      <c r="M30" s="90"/>
      <c r="N30" s="139"/>
      <c r="O30" s="162"/>
      <c r="P30" s="183"/>
      <c r="Q30" s="90"/>
      <c r="R30" s="91"/>
      <c r="S30" s="98"/>
      <c r="T30" s="92"/>
      <c r="U30" s="311"/>
      <c r="V30" s="93"/>
      <c r="W30" s="297"/>
      <c r="X30" s="94"/>
      <c r="Y30" s="95"/>
      <c r="Z30" s="95"/>
      <c r="AA30" s="123"/>
      <c r="AB30" s="123"/>
      <c r="AC30" s="96"/>
      <c r="AD30" s="122"/>
      <c r="AE30" s="297"/>
      <c r="AF30" s="94"/>
    </row>
    <row r="31" spans="1:32" ht="18.5" x14ac:dyDescent="0.45">
      <c r="A31" s="124"/>
      <c r="B31" s="124"/>
      <c r="C31" s="122"/>
      <c r="D31" s="126"/>
      <c r="E31" s="130"/>
      <c r="F31" s="139"/>
      <c r="G31" s="139"/>
      <c r="H31" s="139"/>
      <c r="I31" s="139"/>
      <c r="J31" s="162"/>
      <c r="K31" s="122"/>
      <c r="L31" s="130"/>
      <c r="M31" s="90"/>
      <c r="N31" s="139"/>
      <c r="O31" s="162"/>
      <c r="P31" s="183"/>
      <c r="Q31" s="90"/>
      <c r="R31" s="91"/>
      <c r="S31" s="98"/>
      <c r="T31" s="92"/>
      <c r="U31" s="311"/>
      <c r="V31" s="93"/>
      <c r="W31" s="297"/>
      <c r="X31" s="94"/>
      <c r="Y31" s="95"/>
      <c r="Z31" s="95"/>
      <c r="AA31" s="123"/>
      <c r="AB31" s="123"/>
      <c r="AC31" s="96"/>
      <c r="AD31" s="122"/>
      <c r="AE31" s="297"/>
      <c r="AF31" s="94"/>
    </row>
    <row r="32" spans="1:32" ht="18.5" x14ac:dyDescent="0.45">
      <c r="A32" s="124"/>
      <c r="B32" s="124"/>
      <c r="C32" s="122"/>
      <c r="D32" s="126"/>
      <c r="E32" s="130"/>
      <c r="F32" s="139"/>
      <c r="G32" s="139"/>
      <c r="H32" s="139"/>
      <c r="I32" s="139"/>
      <c r="J32" s="162"/>
      <c r="K32" s="122"/>
      <c r="L32" s="130"/>
      <c r="M32" s="90"/>
      <c r="N32" s="139"/>
      <c r="O32" s="162"/>
      <c r="P32" s="183"/>
      <c r="Q32" s="90"/>
      <c r="R32" s="91"/>
      <c r="S32" s="98"/>
      <c r="T32" s="92"/>
      <c r="U32" s="311"/>
      <c r="V32" s="93"/>
      <c r="W32" s="297"/>
      <c r="X32" s="94"/>
      <c r="Y32" s="95"/>
      <c r="Z32" s="95"/>
      <c r="AA32" s="123"/>
      <c r="AB32" s="123"/>
      <c r="AC32" s="96"/>
      <c r="AD32" s="122"/>
      <c r="AE32" s="297"/>
      <c r="AF32" s="94"/>
    </row>
    <row r="33" spans="1:32" ht="18.5" x14ac:dyDescent="0.45">
      <c r="A33" s="124"/>
      <c r="B33" s="124"/>
      <c r="C33" s="122"/>
      <c r="D33" s="126"/>
      <c r="E33" s="130"/>
      <c r="F33" s="139"/>
      <c r="G33" s="139"/>
      <c r="H33" s="139"/>
      <c r="I33" s="139"/>
      <c r="J33" s="162"/>
      <c r="K33" s="122"/>
      <c r="L33" s="130"/>
      <c r="M33" s="90"/>
      <c r="N33" s="139"/>
      <c r="O33" s="162"/>
      <c r="P33" s="183"/>
      <c r="Q33" s="90"/>
      <c r="R33" s="91"/>
      <c r="S33" s="98"/>
      <c r="T33" s="92"/>
      <c r="U33" s="311"/>
      <c r="V33" s="93"/>
      <c r="W33" s="297"/>
      <c r="X33" s="94"/>
      <c r="Y33" s="95"/>
      <c r="Z33" s="95"/>
      <c r="AA33" s="123"/>
      <c r="AB33" s="123"/>
      <c r="AC33" s="96"/>
      <c r="AD33" s="122"/>
      <c r="AE33" s="297"/>
      <c r="AF33" s="94"/>
    </row>
    <row r="34" spans="1:32" ht="18.5" x14ac:dyDescent="0.45">
      <c r="A34" s="124"/>
      <c r="B34" s="124"/>
      <c r="C34" s="122"/>
      <c r="D34" s="126"/>
      <c r="E34" s="130"/>
      <c r="F34" s="139"/>
      <c r="G34" s="139"/>
      <c r="H34" s="139"/>
      <c r="I34" s="139"/>
      <c r="J34" s="162"/>
      <c r="K34" s="122"/>
      <c r="L34" s="130"/>
      <c r="M34" s="90"/>
      <c r="N34" s="139"/>
      <c r="O34" s="162"/>
      <c r="P34" s="183"/>
      <c r="Q34" s="90"/>
      <c r="R34" s="91"/>
      <c r="S34" s="98"/>
      <c r="T34" s="92"/>
      <c r="U34" s="311"/>
      <c r="V34" s="93"/>
      <c r="W34" s="297"/>
      <c r="X34" s="94"/>
      <c r="Y34" s="95"/>
      <c r="Z34" s="95"/>
      <c r="AA34" s="123"/>
      <c r="AB34" s="123"/>
      <c r="AC34" s="96"/>
      <c r="AD34" s="122"/>
      <c r="AE34" s="297"/>
      <c r="AF34" s="94"/>
    </row>
    <row r="35" spans="1:32" ht="18.5" x14ac:dyDescent="0.45">
      <c r="A35" s="124"/>
      <c r="B35" s="124"/>
      <c r="C35" s="122"/>
      <c r="D35" s="126"/>
      <c r="E35" s="130"/>
      <c r="F35" s="139"/>
      <c r="G35" s="139"/>
      <c r="H35" s="139"/>
      <c r="I35" s="139"/>
      <c r="J35" s="162"/>
      <c r="K35" s="122"/>
      <c r="L35" s="130"/>
      <c r="M35" s="90"/>
      <c r="N35" s="139"/>
      <c r="O35" s="162"/>
      <c r="P35" s="183"/>
      <c r="Q35" s="90"/>
      <c r="R35" s="91"/>
      <c r="S35" s="98"/>
      <c r="T35" s="92"/>
      <c r="U35" s="311"/>
      <c r="V35" s="93"/>
      <c r="W35" s="297"/>
      <c r="X35" s="94"/>
      <c r="Y35" s="95"/>
      <c r="Z35" s="95"/>
      <c r="AA35" s="123"/>
      <c r="AB35" s="123"/>
      <c r="AC35" s="96"/>
      <c r="AD35" s="122"/>
      <c r="AE35" s="297"/>
      <c r="AF35" s="94"/>
    </row>
    <row r="36" spans="1:32" ht="18.5" x14ac:dyDescent="0.45">
      <c r="A36" s="124"/>
      <c r="B36" s="124"/>
      <c r="C36" s="122"/>
      <c r="D36" s="126"/>
      <c r="E36" s="130"/>
      <c r="F36" s="139"/>
      <c r="G36" s="139"/>
      <c r="H36" s="139"/>
      <c r="I36" s="139"/>
      <c r="J36" s="162"/>
      <c r="K36" s="122"/>
      <c r="L36" s="130"/>
      <c r="M36" s="90"/>
      <c r="N36" s="139"/>
      <c r="O36" s="162"/>
      <c r="P36" s="183"/>
      <c r="Q36" s="90"/>
      <c r="R36" s="91"/>
      <c r="S36" s="98"/>
      <c r="T36" s="92"/>
      <c r="U36" s="311"/>
      <c r="V36" s="93"/>
      <c r="W36" s="297"/>
      <c r="X36" s="94"/>
      <c r="Y36" s="95"/>
      <c r="Z36" s="95"/>
      <c r="AA36" s="123"/>
      <c r="AB36" s="123"/>
      <c r="AC36" s="96"/>
      <c r="AD36" s="122"/>
      <c r="AE36" s="297"/>
      <c r="AF36" s="94"/>
    </row>
    <row r="37" spans="1:32" ht="18.5" x14ac:dyDescent="0.45">
      <c r="A37" s="124"/>
      <c r="B37" s="124"/>
      <c r="C37" s="122"/>
      <c r="D37" s="126"/>
      <c r="E37" s="130"/>
      <c r="F37" s="139"/>
      <c r="G37" s="139"/>
      <c r="H37" s="139"/>
      <c r="I37" s="139"/>
      <c r="J37" s="162"/>
      <c r="K37" s="122"/>
      <c r="L37" s="130"/>
      <c r="M37" s="90"/>
      <c r="N37" s="139"/>
      <c r="O37" s="162"/>
      <c r="P37" s="183"/>
      <c r="Q37" s="90"/>
      <c r="R37" s="91"/>
      <c r="S37" s="98"/>
      <c r="T37" s="92"/>
      <c r="U37" s="311"/>
      <c r="V37" s="93"/>
      <c r="W37" s="297"/>
      <c r="X37" s="94"/>
      <c r="Y37" s="95"/>
      <c r="Z37" s="95"/>
      <c r="AA37" s="123"/>
      <c r="AB37" s="123"/>
      <c r="AC37" s="96"/>
      <c r="AD37" s="122"/>
      <c r="AE37" s="297"/>
      <c r="AF37" s="97"/>
    </row>
    <row r="38" spans="1:32" ht="18.5" x14ac:dyDescent="0.45">
      <c r="A38" s="124"/>
      <c r="B38" s="124"/>
      <c r="C38" s="122"/>
      <c r="D38" s="126"/>
      <c r="E38" s="130"/>
      <c r="F38" s="139"/>
      <c r="G38" s="139"/>
      <c r="H38" s="139"/>
      <c r="I38" s="139"/>
      <c r="J38" s="162"/>
      <c r="K38" s="122"/>
      <c r="L38" s="130"/>
      <c r="M38" s="90"/>
      <c r="N38" s="139"/>
      <c r="O38" s="162"/>
      <c r="P38" s="183"/>
      <c r="Q38" s="90"/>
      <c r="R38" s="91"/>
      <c r="S38" s="98"/>
      <c r="T38" s="92"/>
      <c r="U38" s="311"/>
      <c r="V38" s="93"/>
      <c r="W38" s="297"/>
      <c r="X38" s="94"/>
      <c r="Y38" s="95"/>
      <c r="Z38" s="95"/>
      <c r="AA38" s="123"/>
      <c r="AB38" s="123"/>
      <c r="AC38" s="96"/>
      <c r="AD38" s="122"/>
      <c r="AE38" s="297"/>
      <c r="AF38" s="97"/>
    </row>
    <row r="39" spans="1:32" ht="18.5" x14ac:dyDescent="0.45">
      <c r="A39" s="124"/>
      <c r="B39" s="124"/>
      <c r="C39" s="122"/>
      <c r="D39" s="126"/>
      <c r="E39" s="130"/>
      <c r="F39" s="139"/>
      <c r="G39" s="139"/>
      <c r="H39" s="139"/>
      <c r="I39" s="139"/>
      <c r="J39" s="162"/>
      <c r="K39" s="122"/>
      <c r="L39" s="130"/>
      <c r="M39" s="90"/>
      <c r="N39" s="139"/>
      <c r="O39" s="162"/>
      <c r="P39" s="183"/>
      <c r="Q39" s="90"/>
      <c r="R39" s="91"/>
      <c r="S39" s="98"/>
      <c r="T39" s="92"/>
      <c r="U39" s="311"/>
      <c r="V39" s="93"/>
      <c r="W39" s="297"/>
      <c r="X39" s="94"/>
      <c r="Y39" s="95"/>
      <c r="Z39" s="95"/>
      <c r="AA39" s="123"/>
      <c r="AB39" s="123"/>
      <c r="AC39" s="96"/>
      <c r="AD39" s="122"/>
      <c r="AE39" s="297"/>
      <c r="AF39" s="97"/>
    </row>
    <row r="40" spans="1:32" ht="18.5" x14ac:dyDescent="0.45">
      <c r="A40" s="124"/>
      <c r="B40" s="124"/>
      <c r="C40" s="122"/>
      <c r="D40" s="126"/>
      <c r="E40" s="130"/>
      <c r="F40" s="139"/>
      <c r="G40" s="139"/>
      <c r="H40" s="139"/>
      <c r="I40" s="139"/>
      <c r="J40" s="162"/>
      <c r="K40" s="122"/>
      <c r="L40" s="130"/>
      <c r="M40" s="90"/>
      <c r="N40" s="139"/>
      <c r="O40" s="162"/>
      <c r="P40" s="183"/>
      <c r="Q40" s="90"/>
      <c r="R40" s="91"/>
      <c r="S40" s="98"/>
      <c r="T40" s="92"/>
      <c r="U40" s="311"/>
      <c r="V40" s="93"/>
      <c r="W40" s="297"/>
      <c r="X40" s="94"/>
      <c r="Y40" s="95"/>
      <c r="Z40" s="95"/>
      <c r="AA40" s="123"/>
      <c r="AB40" s="123"/>
      <c r="AC40" s="96"/>
      <c r="AD40" s="122"/>
      <c r="AE40" s="297"/>
      <c r="AF40" s="97"/>
    </row>
    <row r="41" spans="1:32" ht="18.5" x14ac:dyDescent="0.45">
      <c r="A41" s="124"/>
      <c r="B41" s="124"/>
      <c r="C41" s="122"/>
      <c r="D41" s="126"/>
      <c r="E41" s="130"/>
      <c r="F41" s="139"/>
      <c r="G41" s="139"/>
      <c r="H41" s="139"/>
      <c r="I41" s="139"/>
      <c r="J41" s="162"/>
      <c r="K41" s="122"/>
      <c r="L41" s="130"/>
      <c r="M41" s="90"/>
      <c r="N41" s="139"/>
      <c r="O41" s="162"/>
      <c r="P41" s="183"/>
      <c r="Q41" s="90"/>
      <c r="R41" s="91"/>
      <c r="S41" s="98"/>
      <c r="T41" s="92"/>
      <c r="U41" s="311"/>
      <c r="V41" s="93"/>
      <c r="W41" s="297"/>
      <c r="X41" s="94"/>
      <c r="Y41" s="95"/>
      <c r="Z41" s="95"/>
      <c r="AA41" s="123"/>
      <c r="AB41" s="123"/>
      <c r="AC41" s="96"/>
      <c r="AD41" s="122"/>
      <c r="AE41" s="297"/>
      <c r="AF41" s="97"/>
    </row>
    <row r="42" spans="1:32" ht="18.5" x14ac:dyDescent="0.45">
      <c r="A42" s="124"/>
      <c r="B42" s="124"/>
      <c r="C42" s="122"/>
      <c r="D42" s="126"/>
      <c r="E42" s="130"/>
      <c r="F42" s="139"/>
      <c r="G42" s="139"/>
      <c r="H42" s="139"/>
      <c r="I42" s="139"/>
      <c r="J42" s="162"/>
      <c r="K42" s="122"/>
      <c r="L42" s="130"/>
      <c r="M42" s="90"/>
      <c r="N42" s="139"/>
      <c r="O42" s="162"/>
      <c r="P42" s="183"/>
      <c r="Q42" s="90"/>
      <c r="R42" s="91"/>
      <c r="S42" s="98"/>
      <c r="T42" s="92"/>
      <c r="U42" s="311"/>
      <c r="V42" s="93"/>
      <c r="W42" s="297"/>
      <c r="X42" s="94"/>
      <c r="Y42" s="95"/>
      <c r="Z42" s="95"/>
      <c r="AA42" s="123"/>
      <c r="AB42" s="123"/>
      <c r="AC42" s="96"/>
      <c r="AD42" s="122"/>
      <c r="AE42" s="297"/>
      <c r="AF42" s="97"/>
    </row>
    <row r="43" spans="1:32" ht="18.5" x14ac:dyDescent="0.45">
      <c r="A43" s="124"/>
      <c r="B43" s="124"/>
      <c r="C43" s="122"/>
      <c r="D43" s="126"/>
      <c r="E43" s="130"/>
      <c r="F43" s="139"/>
      <c r="G43" s="139"/>
      <c r="H43" s="139"/>
      <c r="I43" s="139"/>
      <c r="J43" s="162"/>
      <c r="K43" s="122"/>
      <c r="L43" s="130"/>
      <c r="M43" s="90"/>
      <c r="N43" s="139"/>
      <c r="O43" s="162"/>
      <c r="P43" s="183"/>
      <c r="Q43" s="90"/>
      <c r="R43" s="91"/>
      <c r="S43" s="98"/>
      <c r="T43" s="92"/>
      <c r="U43" s="311"/>
      <c r="V43" s="93"/>
      <c r="W43" s="297"/>
      <c r="X43" s="94"/>
      <c r="Y43" s="95"/>
      <c r="Z43" s="95"/>
      <c r="AA43" s="123"/>
      <c r="AB43" s="123"/>
      <c r="AC43" s="96"/>
      <c r="AD43" s="122"/>
      <c r="AE43" s="297"/>
      <c r="AF43" s="97"/>
    </row>
    <row r="44" spans="1:32" ht="18.5" x14ac:dyDescent="0.45">
      <c r="A44" s="124"/>
      <c r="B44" s="124"/>
      <c r="C44" s="122"/>
      <c r="D44" s="126"/>
      <c r="E44" s="130"/>
      <c r="F44" s="139"/>
      <c r="G44" s="139"/>
      <c r="H44" s="139"/>
      <c r="I44" s="139"/>
      <c r="J44" s="162"/>
      <c r="K44" s="122"/>
      <c r="L44" s="130"/>
      <c r="M44" s="90"/>
      <c r="N44" s="139"/>
      <c r="O44" s="162"/>
      <c r="P44" s="183"/>
      <c r="Q44" s="90"/>
      <c r="R44" s="91"/>
      <c r="S44" s="98"/>
      <c r="T44" s="92"/>
      <c r="U44" s="311"/>
      <c r="V44" s="93"/>
      <c r="W44" s="297"/>
      <c r="X44" s="94"/>
      <c r="Y44" s="95"/>
      <c r="Z44" s="95"/>
      <c r="AA44" s="123"/>
      <c r="AB44" s="123"/>
      <c r="AC44" s="96"/>
      <c r="AD44" s="122"/>
      <c r="AE44" s="297"/>
      <c r="AF44" s="97"/>
    </row>
    <row r="45" spans="1:32" ht="18.5" x14ac:dyDescent="0.45">
      <c r="A45" s="124"/>
      <c r="B45" s="124"/>
      <c r="C45" s="122"/>
      <c r="D45" s="126"/>
      <c r="E45" s="130"/>
      <c r="F45" s="139"/>
      <c r="G45" s="139"/>
      <c r="H45" s="139"/>
      <c r="I45" s="139"/>
      <c r="J45" s="162"/>
      <c r="K45" s="122"/>
      <c r="L45" s="130"/>
      <c r="M45" s="90"/>
      <c r="N45" s="139"/>
      <c r="O45" s="162"/>
      <c r="P45" s="183"/>
      <c r="Q45" s="90"/>
      <c r="R45" s="91"/>
      <c r="S45" s="98"/>
      <c r="T45" s="92"/>
      <c r="U45" s="311"/>
      <c r="V45" s="93"/>
      <c r="W45" s="297"/>
      <c r="X45" s="94"/>
      <c r="Y45" s="95"/>
      <c r="Z45" s="95"/>
      <c r="AA45" s="123"/>
      <c r="AB45" s="123"/>
      <c r="AC45" s="96"/>
      <c r="AD45" s="122"/>
      <c r="AE45" s="297"/>
      <c r="AF45" s="97"/>
    </row>
    <row r="46" spans="1:32" ht="18.5" x14ac:dyDescent="0.45">
      <c r="A46" s="124"/>
      <c r="B46" s="124"/>
      <c r="C46" s="122"/>
      <c r="D46" s="126"/>
      <c r="E46" s="130"/>
      <c r="F46" s="139"/>
      <c r="G46" s="139"/>
      <c r="H46" s="139"/>
      <c r="I46" s="139"/>
      <c r="J46" s="162"/>
      <c r="K46" s="122"/>
      <c r="L46" s="130"/>
      <c r="M46" s="90"/>
      <c r="N46" s="139"/>
      <c r="O46" s="162"/>
      <c r="P46" s="183"/>
      <c r="Q46" s="90"/>
      <c r="R46" s="91"/>
      <c r="S46" s="98"/>
      <c r="T46" s="92"/>
      <c r="U46" s="311"/>
      <c r="V46" s="93"/>
      <c r="W46" s="297"/>
      <c r="X46" s="94"/>
      <c r="Y46" s="95"/>
      <c r="Z46" s="95"/>
      <c r="AA46" s="123"/>
      <c r="AB46" s="123"/>
      <c r="AC46" s="96"/>
      <c r="AD46" s="122"/>
      <c r="AE46" s="297"/>
      <c r="AF46" s="97"/>
    </row>
    <row r="47" spans="1:32" ht="18.5" x14ac:dyDescent="0.45">
      <c r="A47" s="124"/>
      <c r="B47" s="124"/>
      <c r="C47" s="122"/>
      <c r="D47" s="126"/>
      <c r="E47" s="130"/>
      <c r="F47" s="139"/>
      <c r="G47" s="139"/>
      <c r="H47" s="139"/>
      <c r="I47" s="139"/>
      <c r="J47" s="162"/>
      <c r="K47" s="122"/>
      <c r="L47" s="130"/>
      <c r="M47" s="90"/>
      <c r="N47" s="139"/>
      <c r="O47" s="162"/>
      <c r="P47" s="183"/>
      <c r="Q47" s="90"/>
      <c r="R47" s="91"/>
      <c r="S47" s="98"/>
      <c r="T47" s="92"/>
      <c r="U47" s="311"/>
      <c r="V47" s="93"/>
      <c r="W47" s="297"/>
      <c r="X47" s="94"/>
      <c r="Y47" s="95"/>
      <c r="Z47" s="95"/>
      <c r="AA47" s="123"/>
      <c r="AB47" s="123"/>
      <c r="AC47" s="96"/>
      <c r="AD47" s="122"/>
      <c r="AE47" s="297"/>
      <c r="AF47" s="97"/>
    </row>
    <row r="48" spans="1:32" ht="18.5" x14ac:dyDescent="0.45">
      <c r="A48" s="124"/>
      <c r="B48" s="124"/>
      <c r="C48" s="122"/>
      <c r="D48" s="126"/>
      <c r="E48" s="130"/>
      <c r="F48" s="139"/>
      <c r="G48" s="139"/>
      <c r="H48" s="139"/>
      <c r="I48" s="139"/>
      <c r="J48" s="162"/>
      <c r="K48" s="122"/>
      <c r="L48" s="130"/>
      <c r="M48" s="90"/>
      <c r="N48" s="139"/>
      <c r="O48" s="162"/>
      <c r="P48" s="183"/>
      <c r="Q48" s="90"/>
      <c r="R48" s="91"/>
      <c r="S48" s="98"/>
      <c r="T48" s="92"/>
      <c r="U48" s="311"/>
      <c r="V48" s="93"/>
      <c r="W48" s="297"/>
      <c r="X48" s="94"/>
      <c r="Y48" s="95"/>
      <c r="Z48" s="95"/>
      <c r="AA48" s="123"/>
      <c r="AB48" s="123"/>
      <c r="AC48" s="96"/>
      <c r="AD48" s="122"/>
      <c r="AE48" s="297"/>
      <c r="AF48" s="97"/>
    </row>
    <row r="49" spans="1:32" ht="18.5" x14ac:dyDescent="0.45">
      <c r="A49" s="124"/>
      <c r="B49" s="124"/>
      <c r="C49" s="122"/>
      <c r="D49" s="126"/>
      <c r="E49" s="130"/>
      <c r="F49" s="139"/>
      <c r="G49" s="139"/>
      <c r="H49" s="139"/>
      <c r="I49" s="139"/>
      <c r="J49" s="162"/>
      <c r="K49" s="122"/>
      <c r="L49" s="130"/>
      <c r="M49" s="90"/>
      <c r="N49" s="139"/>
      <c r="O49" s="162"/>
      <c r="P49" s="183"/>
      <c r="Q49" s="90"/>
      <c r="R49" s="91"/>
      <c r="S49" s="98"/>
      <c r="T49" s="92"/>
      <c r="U49" s="311"/>
      <c r="V49" s="93"/>
      <c r="W49" s="297"/>
      <c r="X49" s="94"/>
      <c r="Y49" s="95"/>
      <c r="Z49" s="95"/>
      <c r="AA49" s="123"/>
      <c r="AB49" s="123"/>
      <c r="AC49" s="96"/>
      <c r="AD49" s="122"/>
      <c r="AE49" s="297"/>
      <c r="AF49" s="97"/>
    </row>
    <row r="50" spans="1:32" ht="18.5" x14ac:dyDescent="0.45">
      <c r="A50" s="124"/>
      <c r="B50" s="124"/>
      <c r="C50" s="122"/>
      <c r="D50" s="126"/>
      <c r="E50" s="130"/>
      <c r="F50" s="139"/>
      <c r="G50" s="139"/>
      <c r="H50" s="139"/>
      <c r="I50" s="139"/>
      <c r="J50" s="162"/>
      <c r="K50" s="122"/>
      <c r="L50" s="130"/>
      <c r="M50" s="90"/>
      <c r="N50" s="139"/>
      <c r="O50" s="162"/>
      <c r="P50" s="183"/>
      <c r="Q50" s="90"/>
      <c r="R50" s="91"/>
      <c r="S50" s="98"/>
      <c r="T50" s="92"/>
      <c r="U50" s="311"/>
      <c r="V50" s="93"/>
      <c r="W50" s="297"/>
      <c r="X50" s="94"/>
      <c r="Y50" s="95"/>
      <c r="Z50" s="95"/>
      <c r="AA50" s="123"/>
      <c r="AB50" s="123"/>
      <c r="AC50" s="96"/>
      <c r="AD50" s="122"/>
      <c r="AE50" s="297"/>
      <c r="AF50" s="97"/>
    </row>
    <row r="51" spans="1:32" ht="18.5" x14ac:dyDescent="0.45">
      <c r="A51" s="124"/>
      <c r="B51" s="124"/>
      <c r="C51" s="122"/>
      <c r="D51" s="126"/>
      <c r="E51" s="130"/>
      <c r="F51" s="139"/>
      <c r="G51" s="139"/>
      <c r="H51" s="139"/>
      <c r="I51" s="139"/>
      <c r="J51" s="162"/>
      <c r="K51" s="122"/>
      <c r="L51" s="130"/>
      <c r="M51" s="90"/>
      <c r="N51" s="139"/>
      <c r="O51" s="162"/>
      <c r="P51" s="183"/>
      <c r="Q51" s="90"/>
      <c r="R51" s="91"/>
      <c r="S51" s="98"/>
      <c r="T51" s="92"/>
      <c r="U51" s="311"/>
      <c r="V51" s="93"/>
      <c r="W51" s="297"/>
      <c r="X51" s="94"/>
      <c r="Y51" s="95"/>
      <c r="Z51" s="95"/>
      <c r="AA51" s="123"/>
      <c r="AB51" s="123"/>
      <c r="AC51" s="96"/>
      <c r="AD51" s="122"/>
      <c r="AE51" s="297"/>
      <c r="AF51" s="97"/>
    </row>
    <row r="52" spans="1:32" ht="18.5" x14ac:dyDescent="0.45">
      <c r="A52" s="124"/>
      <c r="B52" s="124"/>
      <c r="C52" s="122"/>
      <c r="D52" s="126"/>
      <c r="E52" s="130"/>
      <c r="F52" s="139"/>
      <c r="G52" s="139"/>
      <c r="H52" s="139"/>
      <c r="I52" s="139"/>
      <c r="J52" s="162"/>
      <c r="K52" s="122"/>
      <c r="L52" s="130"/>
      <c r="M52" s="90"/>
      <c r="N52" s="139"/>
      <c r="O52" s="162"/>
      <c r="P52" s="183"/>
      <c r="Q52" s="90"/>
      <c r="R52" s="91"/>
      <c r="S52" s="98"/>
      <c r="T52" s="92"/>
      <c r="U52" s="311"/>
      <c r="V52" s="93"/>
      <c r="W52" s="297"/>
      <c r="X52" s="94"/>
      <c r="Y52" s="95"/>
      <c r="Z52" s="95"/>
      <c r="AA52" s="123"/>
      <c r="AB52" s="123"/>
      <c r="AC52" s="96"/>
      <c r="AD52" s="122"/>
      <c r="AE52" s="297"/>
      <c r="AF52" s="97"/>
    </row>
    <row r="53" spans="1:32" ht="18.5" x14ac:dyDescent="0.45">
      <c r="A53" s="124"/>
      <c r="B53" s="124"/>
      <c r="C53" s="122"/>
      <c r="D53" s="126"/>
      <c r="E53" s="130"/>
      <c r="F53" s="139"/>
      <c r="G53" s="139"/>
      <c r="H53" s="139"/>
      <c r="I53" s="139"/>
      <c r="J53" s="162"/>
      <c r="K53" s="122"/>
      <c r="L53" s="130"/>
      <c r="M53" s="90"/>
      <c r="N53" s="139"/>
      <c r="O53" s="162"/>
      <c r="P53" s="183"/>
      <c r="Q53" s="90"/>
      <c r="R53" s="91"/>
      <c r="S53" s="98"/>
      <c r="T53" s="92"/>
      <c r="U53" s="311"/>
      <c r="V53" s="93"/>
      <c r="W53" s="297"/>
      <c r="X53" s="94"/>
      <c r="Y53" s="95"/>
      <c r="Z53" s="95"/>
      <c r="AA53" s="123"/>
      <c r="AB53" s="123"/>
      <c r="AC53" s="96"/>
      <c r="AD53" s="122"/>
      <c r="AE53" s="297"/>
      <c r="AF53" s="97"/>
    </row>
    <row r="54" spans="1:32" ht="18.5" x14ac:dyDescent="0.45">
      <c r="A54" s="124"/>
      <c r="B54" s="124"/>
      <c r="C54" s="122"/>
      <c r="D54" s="126"/>
      <c r="E54" s="130"/>
      <c r="F54" s="139"/>
      <c r="G54" s="139"/>
      <c r="H54" s="139"/>
      <c r="I54" s="139"/>
      <c r="J54" s="162"/>
      <c r="K54" s="122"/>
      <c r="L54" s="130"/>
      <c r="M54" s="90"/>
      <c r="N54" s="139"/>
      <c r="O54" s="162"/>
      <c r="P54" s="183"/>
      <c r="Q54" s="90"/>
      <c r="R54" s="91"/>
      <c r="S54" s="98"/>
      <c r="T54" s="92"/>
      <c r="U54" s="311"/>
      <c r="V54" s="93"/>
      <c r="W54" s="297"/>
      <c r="X54" s="94"/>
      <c r="Y54" s="95"/>
      <c r="Z54" s="95"/>
      <c r="AA54" s="123"/>
      <c r="AB54" s="123"/>
      <c r="AC54" s="96"/>
      <c r="AD54" s="122"/>
      <c r="AE54" s="297"/>
      <c r="AF54" s="97"/>
    </row>
    <row r="55" spans="1:32" ht="18.5" x14ac:dyDescent="0.45">
      <c r="A55" s="124"/>
      <c r="B55" s="124"/>
      <c r="C55" s="122"/>
      <c r="D55" s="126"/>
      <c r="E55" s="130"/>
      <c r="F55" s="139"/>
      <c r="G55" s="139"/>
      <c r="H55" s="139"/>
      <c r="I55" s="139"/>
      <c r="J55" s="162"/>
      <c r="K55" s="122"/>
      <c r="L55" s="130"/>
      <c r="M55" s="90"/>
      <c r="N55" s="139"/>
      <c r="O55" s="162"/>
      <c r="P55" s="183"/>
      <c r="Q55" s="90"/>
      <c r="R55" s="91"/>
      <c r="S55" s="98"/>
      <c r="T55" s="92"/>
      <c r="U55" s="311"/>
      <c r="V55" s="93"/>
      <c r="W55" s="297"/>
      <c r="X55" s="94"/>
      <c r="Y55" s="95"/>
      <c r="Z55" s="95"/>
      <c r="AA55" s="123"/>
      <c r="AB55" s="123"/>
      <c r="AC55" s="96"/>
      <c r="AD55" s="122"/>
      <c r="AE55" s="297"/>
      <c r="AF55" s="97"/>
    </row>
    <row r="56" spans="1:32" ht="18.5" x14ac:dyDescent="0.45">
      <c r="A56" s="124"/>
      <c r="B56" s="124"/>
      <c r="C56" s="122"/>
      <c r="D56" s="126"/>
      <c r="E56" s="130"/>
      <c r="F56" s="139"/>
      <c r="G56" s="139"/>
      <c r="H56" s="139"/>
      <c r="I56" s="139"/>
      <c r="J56" s="162"/>
      <c r="K56" s="122"/>
      <c r="L56" s="130"/>
      <c r="M56" s="90"/>
      <c r="N56" s="139"/>
      <c r="O56" s="162"/>
      <c r="P56" s="183"/>
      <c r="Q56" s="90"/>
      <c r="R56" s="91"/>
      <c r="S56" s="98"/>
      <c r="T56" s="92"/>
      <c r="U56" s="311"/>
      <c r="V56" s="93"/>
      <c r="W56" s="297"/>
      <c r="X56" s="94"/>
      <c r="Y56" s="95"/>
      <c r="Z56" s="95"/>
      <c r="AA56" s="123"/>
      <c r="AB56" s="123"/>
      <c r="AC56" s="96"/>
      <c r="AD56" s="122"/>
      <c r="AE56" s="297"/>
      <c r="AF56" s="97"/>
    </row>
    <row r="57" spans="1:32" ht="18.5" x14ac:dyDescent="0.45">
      <c r="A57" s="124"/>
      <c r="B57" s="124"/>
      <c r="C57" s="122"/>
      <c r="D57" s="126"/>
      <c r="E57" s="130"/>
      <c r="F57" s="139"/>
      <c r="G57" s="139"/>
      <c r="H57" s="139"/>
      <c r="I57" s="139"/>
      <c r="J57" s="162"/>
      <c r="K57" s="122"/>
      <c r="L57" s="130"/>
      <c r="M57" s="90"/>
      <c r="N57" s="139"/>
      <c r="O57" s="162"/>
      <c r="P57" s="183"/>
      <c r="Q57" s="90"/>
      <c r="R57" s="91"/>
      <c r="S57" s="98"/>
      <c r="T57" s="92"/>
      <c r="U57" s="311"/>
      <c r="V57" s="93"/>
      <c r="W57" s="297"/>
      <c r="X57" s="94"/>
      <c r="Y57" s="95"/>
      <c r="Z57" s="95"/>
      <c r="AA57" s="123"/>
      <c r="AB57" s="123"/>
      <c r="AC57" s="96"/>
      <c r="AD57" s="122"/>
      <c r="AE57" s="297"/>
      <c r="AF57" s="97"/>
    </row>
    <row r="58" spans="1:32" ht="18.5" x14ac:dyDescent="0.45">
      <c r="A58" s="124"/>
      <c r="B58" s="124"/>
      <c r="C58" s="122"/>
      <c r="D58" s="126"/>
      <c r="E58" s="130"/>
      <c r="F58" s="139"/>
      <c r="G58" s="139"/>
      <c r="H58" s="139"/>
      <c r="I58" s="139"/>
      <c r="J58" s="162"/>
      <c r="K58" s="122"/>
      <c r="L58" s="130"/>
      <c r="M58" s="90"/>
      <c r="N58" s="139"/>
      <c r="O58" s="162"/>
      <c r="P58" s="183"/>
      <c r="Q58" s="90"/>
      <c r="R58" s="91"/>
      <c r="S58" s="98"/>
      <c r="T58" s="92"/>
      <c r="U58" s="311"/>
      <c r="V58" s="93"/>
      <c r="W58" s="297"/>
      <c r="X58" s="94"/>
      <c r="Y58" s="95"/>
      <c r="Z58" s="95"/>
      <c r="AA58" s="123"/>
      <c r="AB58" s="123"/>
      <c r="AC58" s="96"/>
      <c r="AD58" s="122"/>
      <c r="AE58" s="297"/>
      <c r="AF58" s="97"/>
    </row>
    <row r="59" spans="1:32" ht="18.5" x14ac:dyDescent="0.45">
      <c r="A59" s="124"/>
      <c r="B59" s="124"/>
      <c r="C59" s="122"/>
      <c r="D59" s="126"/>
      <c r="E59" s="130"/>
      <c r="F59" s="139"/>
      <c r="G59" s="139"/>
      <c r="H59" s="139"/>
      <c r="I59" s="139"/>
      <c r="J59" s="162"/>
      <c r="K59" s="122"/>
      <c r="L59" s="130"/>
      <c r="M59" s="90"/>
      <c r="N59" s="139"/>
      <c r="O59" s="162"/>
      <c r="P59" s="183"/>
      <c r="Q59" s="90"/>
      <c r="R59" s="91"/>
      <c r="S59" s="98"/>
      <c r="T59" s="92"/>
      <c r="U59" s="311"/>
      <c r="V59" s="93"/>
      <c r="W59" s="297"/>
      <c r="X59" s="94"/>
      <c r="Y59" s="95"/>
      <c r="Z59" s="95"/>
      <c r="AA59" s="123"/>
      <c r="AB59" s="123"/>
      <c r="AC59" s="96"/>
      <c r="AD59" s="122"/>
      <c r="AE59" s="297"/>
      <c r="AF59" s="97"/>
    </row>
    <row r="60" spans="1:32" ht="18.5" x14ac:dyDescent="0.45">
      <c r="A60" s="124"/>
      <c r="B60" s="124"/>
      <c r="C60" s="122"/>
      <c r="D60" s="126"/>
      <c r="E60" s="130"/>
      <c r="F60" s="139"/>
      <c r="G60" s="139"/>
      <c r="H60" s="139"/>
      <c r="I60" s="139"/>
      <c r="J60" s="162"/>
      <c r="K60" s="122"/>
      <c r="L60" s="130"/>
      <c r="M60" s="90"/>
      <c r="N60" s="139"/>
      <c r="O60" s="162"/>
      <c r="P60" s="183"/>
      <c r="Q60" s="90"/>
      <c r="R60" s="91"/>
      <c r="S60" s="98"/>
      <c r="T60" s="92"/>
      <c r="U60" s="311"/>
      <c r="V60" s="93"/>
      <c r="W60" s="297"/>
      <c r="X60" s="94"/>
      <c r="Y60" s="95"/>
      <c r="Z60" s="95"/>
      <c r="AA60" s="123"/>
      <c r="AB60" s="123"/>
      <c r="AC60" s="96"/>
      <c r="AD60" s="122"/>
      <c r="AE60" s="297"/>
      <c r="AF60" s="97"/>
    </row>
    <row r="61" spans="1:32" ht="18.5" x14ac:dyDescent="0.45">
      <c r="A61" s="124"/>
      <c r="B61" s="124"/>
      <c r="C61" s="122"/>
      <c r="D61" s="126"/>
      <c r="E61" s="130"/>
      <c r="F61" s="139"/>
      <c r="G61" s="139"/>
      <c r="H61" s="139"/>
      <c r="I61" s="139"/>
      <c r="J61" s="162"/>
      <c r="K61" s="122"/>
      <c r="L61" s="130"/>
      <c r="M61" s="90"/>
      <c r="N61" s="139"/>
      <c r="O61" s="162"/>
      <c r="P61" s="183"/>
      <c r="Q61" s="90"/>
      <c r="R61" s="91"/>
      <c r="S61" s="98"/>
      <c r="T61" s="92"/>
      <c r="U61" s="311"/>
      <c r="V61" s="93"/>
      <c r="W61" s="297"/>
      <c r="X61" s="94"/>
      <c r="Y61" s="95"/>
      <c r="Z61" s="95"/>
      <c r="AA61" s="123"/>
      <c r="AB61" s="123"/>
      <c r="AC61" s="96"/>
      <c r="AD61" s="122"/>
      <c r="AE61" s="297"/>
      <c r="AF61" s="97"/>
    </row>
    <row r="62" spans="1:32" ht="18.5" x14ac:dyDescent="0.45">
      <c r="A62" s="124"/>
      <c r="B62" s="124"/>
      <c r="C62" s="122"/>
      <c r="D62" s="126"/>
      <c r="E62" s="130"/>
      <c r="F62" s="139"/>
      <c r="G62" s="139"/>
      <c r="H62" s="139"/>
      <c r="I62" s="139"/>
      <c r="J62" s="162"/>
      <c r="K62" s="122"/>
      <c r="L62" s="130"/>
      <c r="M62" s="90"/>
      <c r="N62" s="139"/>
      <c r="O62" s="162"/>
      <c r="P62" s="183"/>
      <c r="Q62" s="90"/>
      <c r="R62" s="91"/>
      <c r="S62" s="98"/>
      <c r="T62" s="92"/>
      <c r="U62" s="311"/>
      <c r="V62" s="93"/>
      <c r="W62" s="297"/>
      <c r="X62" s="94"/>
      <c r="Y62" s="95"/>
      <c r="Z62" s="95"/>
      <c r="AA62" s="123"/>
      <c r="AB62" s="123"/>
      <c r="AC62" s="96"/>
      <c r="AD62" s="122"/>
      <c r="AE62" s="297"/>
      <c r="AF62" s="97"/>
    </row>
    <row r="63" spans="1:32" ht="18.5" x14ac:dyDescent="0.45">
      <c r="A63" s="124"/>
      <c r="B63" s="124"/>
      <c r="C63" s="122"/>
      <c r="D63" s="126"/>
      <c r="E63" s="130"/>
      <c r="F63" s="139"/>
      <c r="G63" s="139"/>
      <c r="H63" s="139"/>
      <c r="I63" s="139"/>
      <c r="J63" s="162"/>
      <c r="K63" s="122"/>
      <c r="L63" s="130"/>
      <c r="M63" s="90"/>
      <c r="N63" s="139"/>
      <c r="O63" s="162"/>
      <c r="P63" s="183"/>
      <c r="Q63" s="90"/>
      <c r="R63" s="91"/>
      <c r="S63" s="98"/>
      <c r="T63" s="92"/>
      <c r="U63" s="311"/>
      <c r="V63" s="93"/>
      <c r="W63" s="297"/>
      <c r="X63" s="94"/>
      <c r="Y63" s="95"/>
      <c r="Z63" s="95"/>
      <c r="AA63" s="123"/>
      <c r="AB63" s="123"/>
      <c r="AC63" s="96"/>
      <c r="AD63" s="122"/>
      <c r="AE63" s="297"/>
      <c r="AF63" s="97"/>
    </row>
    <row r="64" spans="1:32" ht="18.5" x14ac:dyDescent="0.45">
      <c r="A64" s="124"/>
      <c r="B64" s="124"/>
      <c r="C64" s="122"/>
      <c r="D64" s="126"/>
      <c r="E64" s="130"/>
      <c r="F64" s="139"/>
      <c r="G64" s="139"/>
      <c r="H64" s="139"/>
      <c r="I64" s="139"/>
      <c r="J64" s="162"/>
      <c r="K64" s="122"/>
      <c r="L64" s="130"/>
      <c r="M64" s="90"/>
      <c r="N64" s="139"/>
      <c r="O64" s="162"/>
      <c r="P64" s="183"/>
      <c r="Q64" s="90"/>
      <c r="R64" s="91"/>
      <c r="S64" s="98"/>
      <c r="T64" s="92"/>
      <c r="U64" s="311"/>
      <c r="V64" s="93"/>
      <c r="W64" s="297"/>
      <c r="X64" s="94"/>
      <c r="Y64" s="95"/>
      <c r="Z64" s="95"/>
      <c r="AA64" s="123"/>
      <c r="AB64" s="123"/>
      <c r="AC64" s="96"/>
      <c r="AD64" s="122"/>
      <c r="AE64" s="297"/>
      <c r="AF64" s="97"/>
    </row>
    <row r="65" spans="1:32" ht="18.5" x14ac:dyDescent="0.45">
      <c r="A65" s="124"/>
      <c r="B65" s="124"/>
      <c r="C65" s="122"/>
      <c r="D65" s="126"/>
      <c r="E65" s="130"/>
      <c r="F65" s="139"/>
      <c r="G65" s="139"/>
      <c r="H65" s="139"/>
      <c r="I65" s="139"/>
      <c r="J65" s="162"/>
      <c r="K65" s="122"/>
      <c r="L65" s="130"/>
      <c r="M65" s="90"/>
      <c r="N65" s="139"/>
      <c r="O65" s="162"/>
      <c r="P65" s="183"/>
      <c r="Q65" s="90"/>
      <c r="R65" s="91"/>
      <c r="S65" s="98"/>
      <c r="T65" s="92"/>
      <c r="U65" s="311"/>
      <c r="V65" s="93"/>
      <c r="W65" s="297"/>
      <c r="X65" s="94"/>
      <c r="Y65" s="95"/>
      <c r="Z65" s="95"/>
      <c r="AA65" s="123"/>
      <c r="AB65" s="123"/>
      <c r="AC65" s="96"/>
      <c r="AD65" s="122"/>
      <c r="AE65" s="297"/>
      <c r="AF65" s="97"/>
    </row>
    <row r="66" spans="1:32" ht="18.5" x14ac:dyDescent="0.45">
      <c r="A66" s="124"/>
      <c r="B66" s="124"/>
      <c r="C66" s="122"/>
      <c r="D66" s="126"/>
      <c r="E66" s="130"/>
      <c r="F66" s="139"/>
      <c r="G66" s="139"/>
      <c r="H66" s="139"/>
      <c r="I66" s="139"/>
      <c r="J66" s="162"/>
      <c r="K66" s="122"/>
      <c r="L66" s="130"/>
      <c r="M66" s="90"/>
      <c r="N66" s="139"/>
      <c r="O66" s="162"/>
      <c r="P66" s="183"/>
      <c r="Q66" s="90"/>
      <c r="R66" s="91"/>
      <c r="S66" s="98"/>
      <c r="T66" s="92"/>
      <c r="U66" s="311"/>
      <c r="V66" s="93"/>
      <c r="W66" s="297"/>
      <c r="X66" s="94"/>
      <c r="Y66" s="95"/>
      <c r="Z66" s="95"/>
      <c r="AA66" s="123"/>
      <c r="AB66" s="123"/>
      <c r="AC66" s="96"/>
      <c r="AD66" s="122"/>
      <c r="AE66" s="297"/>
      <c r="AF66" s="97"/>
    </row>
    <row r="67" spans="1:32" ht="18.5" x14ac:dyDescent="0.45">
      <c r="A67" s="124"/>
      <c r="B67" s="124"/>
      <c r="C67" s="122"/>
      <c r="D67" s="126"/>
      <c r="E67" s="130"/>
      <c r="F67" s="139"/>
      <c r="G67" s="139"/>
      <c r="H67" s="139"/>
      <c r="I67" s="139"/>
      <c r="J67" s="162"/>
      <c r="K67" s="122"/>
      <c r="L67" s="130"/>
      <c r="M67" s="90"/>
      <c r="N67" s="139"/>
      <c r="O67" s="162"/>
      <c r="P67" s="183"/>
      <c r="Q67" s="90"/>
      <c r="R67" s="91"/>
      <c r="S67" s="98"/>
      <c r="T67" s="92"/>
      <c r="U67" s="311"/>
      <c r="V67" s="93"/>
      <c r="W67" s="297"/>
      <c r="X67" s="94"/>
      <c r="Y67" s="95"/>
      <c r="Z67" s="95"/>
      <c r="AA67" s="123"/>
      <c r="AB67" s="123"/>
      <c r="AC67" s="96"/>
      <c r="AD67" s="122"/>
      <c r="AE67" s="297"/>
      <c r="AF67" s="97"/>
    </row>
    <row r="68" spans="1:32" ht="18.5" x14ac:dyDescent="0.45">
      <c r="A68" s="124"/>
      <c r="B68" s="124"/>
      <c r="C68" s="122"/>
      <c r="D68" s="126"/>
      <c r="E68" s="130"/>
      <c r="F68" s="139"/>
      <c r="G68" s="139"/>
      <c r="H68" s="139"/>
      <c r="I68" s="139"/>
      <c r="J68" s="162"/>
      <c r="K68" s="122"/>
      <c r="L68" s="130"/>
      <c r="M68" s="90"/>
      <c r="N68" s="139"/>
      <c r="O68" s="162"/>
      <c r="P68" s="183"/>
      <c r="Q68" s="90"/>
      <c r="R68" s="91"/>
      <c r="S68" s="98"/>
      <c r="T68" s="92"/>
      <c r="U68" s="311"/>
      <c r="V68" s="93"/>
      <c r="W68" s="297"/>
      <c r="X68" s="94"/>
      <c r="Y68" s="95"/>
      <c r="Z68" s="95"/>
      <c r="AA68" s="123"/>
      <c r="AB68" s="123"/>
      <c r="AC68" s="96"/>
      <c r="AD68" s="122"/>
      <c r="AE68" s="297"/>
      <c r="AF68" s="97"/>
    </row>
    <row r="69" spans="1:32" ht="18.5" x14ac:dyDescent="0.45">
      <c r="A69" s="124"/>
      <c r="B69" s="124"/>
      <c r="C69" s="122"/>
      <c r="D69" s="126"/>
      <c r="E69" s="130"/>
      <c r="F69" s="139"/>
      <c r="G69" s="139"/>
      <c r="H69" s="139"/>
      <c r="I69" s="139"/>
      <c r="J69" s="162"/>
      <c r="K69" s="122"/>
      <c r="L69" s="130"/>
      <c r="M69" s="90"/>
      <c r="N69" s="139"/>
      <c r="O69" s="162"/>
      <c r="P69" s="183"/>
      <c r="Q69" s="90"/>
      <c r="R69" s="91"/>
      <c r="S69" s="98"/>
      <c r="T69" s="92"/>
      <c r="U69" s="311"/>
      <c r="V69" s="93"/>
      <c r="W69" s="297"/>
      <c r="X69" s="94"/>
      <c r="Y69" s="95"/>
      <c r="Z69" s="95"/>
      <c r="AA69" s="123"/>
      <c r="AB69" s="123"/>
      <c r="AC69" s="96"/>
      <c r="AD69" s="122"/>
      <c r="AE69" s="297"/>
      <c r="AF69" s="97"/>
    </row>
    <row r="70" spans="1:32" ht="18.5" x14ac:dyDescent="0.45">
      <c r="A70" s="124"/>
      <c r="B70" s="124"/>
      <c r="C70" s="122"/>
      <c r="D70" s="126"/>
      <c r="E70" s="130"/>
      <c r="F70" s="139"/>
      <c r="G70" s="139"/>
      <c r="H70" s="139"/>
      <c r="I70" s="139"/>
      <c r="J70" s="162"/>
      <c r="K70" s="122"/>
      <c r="L70" s="130"/>
      <c r="M70" s="90"/>
      <c r="N70" s="139"/>
      <c r="O70" s="162"/>
      <c r="P70" s="183"/>
      <c r="Q70" s="90"/>
      <c r="R70" s="91"/>
      <c r="S70" s="98"/>
      <c r="T70" s="92"/>
      <c r="U70" s="311"/>
      <c r="V70" s="93"/>
      <c r="W70" s="297"/>
      <c r="X70" s="94"/>
      <c r="Y70" s="95"/>
      <c r="Z70" s="95"/>
      <c r="AA70" s="123"/>
      <c r="AB70" s="123"/>
      <c r="AC70" s="96"/>
      <c r="AD70" s="122"/>
      <c r="AE70" s="297"/>
      <c r="AF70" s="97"/>
    </row>
    <row r="71" spans="1:32" ht="18.5" x14ac:dyDescent="0.45">
      <c r="A71" s="124"/>
      <c r="B71" s="124"/>
      <c r="C71" s="122"/>
      <c r="D71" s="126"/>
      <c r="E71" s="130"/>
      <c r="F71" s="139"/>
      <c r="G71" s="139"/>
      <c r="H71" s="139"/>
      <c r="I71" s="139"/>
      <c r="J71" s="162"/>
      <c r="K71" s="122"/>
      <c r="L71" s="130"/>
      <c r="M71" s="90"/>
      <c r="N71" s="139"/>
      <c r="O71" s="162"/>
      <c r="P71" s="183"/>
      <c r="Q71" s="90"/>
      <c r="R71" s="91"/>
      <c r="S71" s="98"/>
      <c r="T71" s="92"/>
      <c r="U71" s="311"/>
      <c r="V71" s="93"/>
      <c r="W71" s="297"/>
      <c r="X71" s="94"/>
      <c r="Y71" s="95"/>
      <c r="Z71" s="95"/>
      <c r="AA71" s="123"/>
      <c r="AB71" s="123"/>
      <c r="AC71" s="96"/>
      <c r="AD71" s="122"/>
      <c r="AE71" s="297"/>
      <c r="AF71" s="97"/>
    </row>
    <row r="72" spans="1:32" ht="18.5" x14ac:dyDescent="0.45">
      <c r="A72" s="124"/>
      <c r="B72" s="124"/>
      <c r="C72" s="122"/>
      <c r="D72" s="126"/>
      <c r="E72" s="130"/>
      <c r="F72" s="139"/>
      <c r="G72" s="139"/>
      <c r="H72" s="139"/>
      <c r="I72" s="139"/>
      <c r="J72" s="162"/>
      <c r="K72" s="122"/>
      <c r="L72" s="130"/>
      <c r="M72" s="90"/>
      <c r="N72" s="139"/>
      <c r="O72" s="162"/>
      <c r="P72" s="183"/>
      <c r="Q72" s="90"/>
      <c r="R72" s="91"/>
      <c r="S72" s="98"/>
      <c r="T72" s="92"/>
      <c r="U72" s="311"/>
      <c r="V72" s="93"/>
      <c r="W72" s="297"/>
      <c r="X72" s="94"/>
      <c r="Y72" s="95"/>
      <c r="Z72" s="95"/>
      <c r="AA72" s="123"/>
      <c r="AB72" s="123"/>
      <c r="AC72" s="96"/>
      <c r="AD72" s="122"/>
      <c r="AE72" s="297"/>
      <c r="AF72" s="97"/>
    </row>
    <row r="73" spans="1:32" ht="18.5" x14ac:dyDescent="0.45">
      <c r="A73" s="124"/>
      <c r="B73" s="124"/>
      <c r="C73" s="122"/>
      <c r="D73" s="126"/>
      <c r="E73" s="130"/>
      <c r="F73" s="139"/>
      <c r="G73" s="139"/>
      <c r="H73" s="139"/>
      <c r="I73" s="139"/>
      <c r="J73" s="162"/>
      <c r="K73" s="122"/>
      <c r="L73" s="130"/>
      <c r="M73" s="90"/>
      <c r="N73" s="139"/>
      <c r="O73" s="162"/>
      <c r="P73" s="183"/>
      <c r="Q73" s="90"/>
      <c r="R73" s="91"/>
      <c r="S73" s="98"/>
      <c r="T73" s="92"/>
      <c r="U73" s="311"/>
      <c r="V73" s="93"/>
      <c r="W73" s="297"/>
      <c r="X73" s="94"/>
      <c r="Y73" s="95"/>
      <c r="Z73" s="95"/>
      <c r="AA73" s="123"/>
      <c r="AB73" s="123"/>
      <c r="AC73" s="96"/>
      <c r="AD73" s="122"/>
      <c r="AE73" s="297"/>
      <c r="AF73" s="97"/>
    </row>
    <row r="74" spans="1:32" ht="18.5" x14ac:dyDescent="0.45">
      <c r="A74" s="124"/>
      <c r="B74" s="124"/>
      <c r="C74" s="122"/>
      <c r="D74" s="126"/>
      <c r="E74" s="130"/>
      <c r="F74" s="139"/>
      <c r="G74" s="139"/>
      <c r="H74" s="139"/>
      <c r="I74" s="139"/>
      <c r="J74" s="162"/>
      <c r="K74" s="122"/>
      <c r="L74" s="130"/>
      <c r="M74" s="90"/>
      <c r="N74" s="139"/>
      <c r="O74" s="162"/>
      <c r="P74" s="183"/>
      <c r="Q74" s="90"/>
      <c r="R74" s="91"/>
      <c r="S74" s="98"/>
      <c r="T74" s="92"/>
      <c r="U74" s="311"/>
      <c r="V74" s="93"/>
      <c r="W74" s="297"/>
      <c r="X74" s="94"/>
      <c r="Y74" s="95"/>
      <c r="Z74" s="95"/>
      <c r="AA74" s="123"/>
      <c r="AB74" s="123"/>
      <c r="AC74" s="96"/>
      <c r="AD74" s="122"/>
      <c r="AE74" s="297"/>
      <c r="AF74" s="97"/>
    </row>
    <row r="75" spans="1:32" ht="18.5" x14ac:dyDescent="0.45">
      <c r="A75" s="124"/>
      <c r="B75" s="124"/>
      <c r="C75" s="122"/>
      <c r="D75" s="126"/>
      <c r="E75" s="130"/>
      <c r="F75" s="139"/>
      <c r="G75" s="139"/>
      <c r="H75" s="139"/>
      <c r="I75" s="139"/>
      <c r="J75" s="162"/>
      <c r="K75" s="122"/>
      <c r="L75" s="130"/>
      <c r="M75" s="90"/>
      <c r="N75" s="139"/>
      <c r="O75" s="162"/>
      <c r="P75" s="183"/>
      <c r="Q75" s="90"/>
      <c r="R75" s="91"/>
      <c r="S75" s="98"/>
      <c r="T75" s="92"/>
      <c r="U75" s="311"/>
      <c r="V75" s="93"/>
      <c r="W75" s="297"/>
      <c r="X75" s="94"/>
      <c r="Y75" s="95"/>
      <c r="Z75" s="95"/>
      <c r="AA75" s="123"/>
      <c r="AB75" s="123"/>
      <c r="AC75" s="96"/>
      <c r="AD75" s="122"/>
      <c r="AE75" s="297"/>
      <c r="AF75" s="97"/>
    </row>
    <row r="76" spans="1:32" ht="18.5" x14ac:dyDescent="0.45">
      <c r="A76" s="124"/>
      <c r="B76" s="124"/>
      <c r="C76" s="122"/>
      <c r="D76" s="126"/>
      <c r="E76" s="130"/>
      <c r="F76" s="139"/>
      <c r="G76" s="139"/>
      <c r="H76" s="139"/>
      <c r="I76" s="139"/>
      <c r="J76" s="162"/>
      <c r="K76" s="122"/>
      <c r="L76" s="130"/>
      <c r="M76" s="90"/>
      <c r="N76" s="139"/>
      <c r="O76" s="162"/>
      <c r="P76" s="183"/>
      <c r="Q76" s="90"/>
      <c r="R76" s="91"/>
      <c r="S76" s="98"/>
      <c r="T76" s="92"/>
      <c r="U76" s="311"/>
      <c r="V76" s="93"/>
      <c r="W76" s="297"/>
      <c r="X76" s="94"/>
      <c r="Y76" s="95"/>
      <c r="Z76" s="95"/>
      <c r="AA76" s="123"/>
      <c r="AB76" s="123"/>
      <c r="AC76" s="96"/>
      <c r="AD76" s="122"/>
      <c r="AE76" s="297"/>
      <c r="AF76" s="97"/>
    </row>
    <row r="77" spans="1:32" ht="18.5" x14ac:dyDescent="0.45">
      <c r="A77" s="124"/>
      <c r="B77" s="124"/>
      <c r="C77" s="122"/>
      <c r="D77" s="126"/>
      <c r="E77" s="130"/>
      <c r="F77" s="139"/>
      <c r="G77" s="139"/>
      <c r="H77" s="139"/>
      <c r="I77" s="139"/>
      <c r="J77" s="162"/>
      <c r="K77" s="122"/>
      <c r="L77" s="130"/>
      <c r="M77" s="90"/>
      <c r="N77" s="139"/>
      <c r="O77" s="162"/>
      <c r="P77" s="183"/>
      <c r="Q77" s="90"/>
      <c r="R77" s="91"/>
      <c r="S77" s="98"/>
      <c r="T77" s="92"/>
      <c r="U77" s="311"/>
      <c r="V77" s="93"/>
      <c r="W77" s="297"/>
      <c r="X77" s="94"/>
      <c r="Y77" s="95"/>
      <c r="Z77" s="95"/>
      <c r="AA77" s="123"/>
      <c r="AB77" s="123"/>
      <c r="AC77" s="96"/>
      <c r="AD77" s="122"/>
      <c r="AE77" s="297"/>
      <c r="AF77" s="97"/>
    </row>
    <row r="78" spans="1:32" ht="18.5" x14ac:dyDescent="0.45">
      <c r="A78" s="124"/>
      <c r="B78" s="124"/>
      <c r="C78" s="122"/>
      <c r="D78" s="126"/>
      <c r="E78" s="130"/>
      <c r="F78" s="139"/>
      <c r="G78" s="139"/>
      <c r="H78" s="139"/>
      <c r="I78" s="139"/>
      <c r="J78" s="162"/>
      <c r="K78" s="122"/>
      <c r="L78" s="130"/>
      <c r="M78" s="90"/>
      <c r="N78" s="139"/>
      <c r="O78" s="162"/>
      <c r="P78" s="183"/>
      <c r="Q78" s="90"/>
      <c r="R78" s="91"/>
      <c r="S78" s="98"/>
      <c r="T78" s="92"/>
      <c r="U78" s="311"/>
      <c r="V78" s="93"/>
      <c r="W78" s="297"/>
      <c r="X78" s="94"/>
      <c r="Y78" s="95"/>
      <c r="Z78" s="95"/>
      <c r="AA78" s="123"/>
      <c r="AB78" s="123"/>
      <c r="AC78" s="96"/>
      <c r="AD78" s="122"/>
      <c r="AE78" s="297"/>
      <c r="AF78" s="97"/>
    </row>
    <row r="79" spans="1:32" ht="18.5" x14ac:dyDescent="0.45">
      <c r="A79" s="124"/>
      <c r="B79" s="124"/>
      <c r="C79" s="122"/>
      <c r="D79" s="126"/>
      <c r="E79" s="130"/>
      <c r="F79" s="139"/>
      <c r="G79" s="139"/>
      <c r="H79" s="139"/>
      <c r="I79" s="139"/>
      <c r="J79" s="162"/>
      <c r="K79" s="122"/>
      <c r="L79" s="130"/>
      <c r="M79" s="90"/>
      <c r="N79" s="139"/>
      <c r="O79" s="162"/>
      <c r="P79" s="183"/>
      <c r="Q79" s="90"/>
      <c r="R79" s="91"/>
      <c r="S79" s="98"/>
      <c r="T79" s="92"/>
      <c r="U79" s="311"/>
      <c r="V79" s="93"/>
      <c r="W79" s="297"/>
      <c r="X79" s="94"/>
      <c r="Y79" s="95"/>
      <c r="Z79" s="95"/>
      <c r="AA79" s="123"/>
      <c r="AB79" s="123"/>
      <c r="AC79" s="96"/>
      <c r="AD79" s="122"/>
      <c r="AE79" s="297"/>
      <c r="AF79" s="97"/>
    </row>
    <row r="80" spans="1:32" ht="18.5" x14ac:dyDescent="0.45">
      <c r="A80" s="124"/>
      <c r="B80" s="124"/>
      <c r="C80" s="122"/>
      <c r="D80" s="126"/>
      <c r="E80" s="130"/>
      <c r="F80" s="139"/>
      <c r="G80" s="139"/>
      <c r="H80" s="139"/>
      <c r="I80" s="139"/>
      <c r="J80" s="162"/>
      <c r="K80" s="122"/>
      <c r="L80" s="130"/>
      <c r="M80" s="90"/>
      <c r="N80" s="139"/>
      <c r="O80" s="162"/>
      <c r="P80" s="183"/>
      <c r="Q80" s="90"/>
      <c r="R80" s="91"/>
      <c r="S80" s="98"/>
      <c r="T80" s="92"/>
      <c r="U80" s="311"/>
      <c r="V80" s="93"/>
      <c r="W80" s="297"/>
      <c r="X80" s="94"/>
      <c r="Y80" s="95"/>
      <c r="Z80" s="95"/>
      <c r="AA80" s="123"/>
      <c r="AB80" s="123"/>
      <c r="AC80" s="96"/>
      <c r="AD80" s="122"/>
      <c r="AE80" s="297"/>
      <c r="AF80" s="97"/>
    </row>
    <row r="81" spans="1:32" ht="18.5" x14ac:dyDescent="0.45">
      <c r="A81" s="124"/>
      <c r="B81" s="124"/>
      <c r="C81" s="122"/>
      <c r="D81" s="126"/>
      <c r="E81" s="130"/>
      <c r="F81" s="139"/>
      <c r="G81" s="139"/>
      <c r="H81" s="139"/>
      <c r="I81" s="139"/>
      <c r="J81" s="162"/>
      <c r="K81" s="122"/>
      <c r="L81" s="130"/>
      <c r="M81" s="90"/>
      <c r="N81" s="139"/>
      <c r="O81" s="162"/>
      <c r="P81" s="183"/>
      <c r="Q81" s="90"/>
      <c r="R81" s="91"/>
      <c r="S81" s="98"/>
      <c r="T81" s="92"/>
      <c r="U81" s="311"/>
      <c r="V81" s="93"/>
      <c r="W81" s="297"/>
      <c r="X81" s="94"/>
      <c r="Y81" s="95"/>
      <c r="Z81" s="95"/>
      <c r="AA81" s="123"/>
      <c r="AB81" s="123"/>
      <c r="AC81" s="96"/>
      <c r="AD81" s="122"/>
      <c r="AE81" s="297"/>
      <c r="AF81" s="97"/>
    </row>
    <row r="82" spans="1:32" ht="18.5" x14ac:dyDescent="0.45">
      <c r="A82" s="124"/>
      <c r="B82" s="124"/>
      <c r="C82" s="122"/>
      <c r="D82" s="126"/>
      <c r="E82" s="130"/>
      <c r="F82" s="139"/>
      <c r="G82" s="139"/>
      <c r="H82" s="139"/>
      <c r="I82" s="139"/>
      <c r="J82" s="162"/>
      <c r="K82" s="122"/>
      <c r="L82" s="130"/>
      <c r="M82" s="90"/>
      <c r="N82" s="139"/>
      <c r="O82" s="162"/>
      <c r="P82" s="183"/>
      <c r="Q82" s="90"/>
      <c r="R82" s="91"/>
      <c r="S82" s="98"/>
      <c r="T82" s="92"/>
      <c r="U82" s="311"/>
      <c r="V82" s="93"/>
      <c r="W82" s="297"/>
      <c r="X82" s="94"/>
      <c r="Y82" s="95"/>
      <c r="Z82" s="95"/>
      <c r="AA82" s="123"/>
      <c r="AB82" s="123"/>
      <c r="AC82" s="96"/>
      <c r="AD82" s="122"/>
      <c r="AE82" s="297"/>
      <c r="AF82" s="97"/>
    </row>
    <row r="83" spans="1:32" ht="18.5" x14ac:dyDescent="0.45">
      <c r="A83" s="124"/>
      <c r="B83" s="124"/>
      <c r="C83" s="122"/>
      <c r="D83" s="126"/>
      <c r="E83" s="130"/>
      <c r="F83" s="139"/>
      <c r="G83" s="139"/>
      <c r="H83" s="139"/>
      <c r="I83" s="139"/>
      <c r="J83" s="162"/>
      <c r="K83" s="122"/>
      <c r="L83" s="130"/>
      <c r="M83" s="90"/>
      <c r="N83" s="139"/>
      <c r="O83" s="162"/>
      <c r="P83" s="183"/>
      <c r="Q83" s="90"/>
      <c r="R83" s="91"/>
      <c r="S83" s="98"/>
      <c r="T83" s="92"/>
      <c r="U83" s="311"/>
      <c r="V83" s="93"/>
      <c r="W83" s="297"/>
      <c r="X83" s="94"/>
      <c r="Y83" s="95"/>
      <c r="Z83" s="95"/>
      <c r="AA83" s="123"/>
      <c r="AB83" s="123"/>
      <c r="AC83" s="96"/>
      <c r="AD83" s="122"/>
      <c r="AE83" s="297"/>
      <c r="AF83" s="97"/>
    </row>
    <row r="84" spans="1:32" ht="18.5" x14ac:dyDescent="0.45">
      <c r="A84" s="124"/>
      <c r="B84" s="124"/>
      <c r="C84" s="122"/>
      <c r="D84" s="126"/>
      <c r="E84" s="130"/>
      <c r="F84" s="139"/>
      <c r="G84" s="139"/>
      <c r="H84" s="139"/>
      <c r="I84" s="139"/>
      <c r="J84" s="162"/>
      <c r="K84" s="122"/>
      <c r="L84" s="130"/>
      <c r="M84" s="90"/>
      <c r="N84" s="139"/>
      <c r="O84" s="162"/>
      <c r="P84" s="183"/>
      <c r="Q84" s="90"/>
      <c r="R84" s="91"/>
      <c r="S84" s="98"/>
      <c r="T84" s="92"/>
      <c r="U84" s="311"/>
      <c r="V84" s="93"/>
      <c r="W84" s="297"/>
      <c r="X84" s="94"/>
      <c r="Y84" s="95"/>
      <c r="Z84" s="95"/>
      <c r="AA84" s="123"/>
      <c r="AB84" s="123"/>
      <c r="AC84" s="96"/>
      <c r="AD84" s="122"/>
      <c r="AE84" s="297"/>
      <c r="AF84" s="97"/>
    </row>
    <row r="85" spans="1:32" ht="18.5" x14ac:dyDescent="0.45">
      <c r="A85" s="124"/>
      <c r="B85" s="124"/>
      <c r="C85" s="122"/>
      <c r="D85" s="126"/>
      <c r="E85" s="130"/>
      <c r="F85" s="139"/>
      <c r="G85" s="139"/>
      <c r="H85" s="139"/>
      <c r="I85" s="139"/>
      <c r="J85" s="162"/>
      <c r="K85" s="122"/>
      <c r="L85" s="130"/>
      <c r="M85" s="90"/>
      <c r="N85" s="139"/>
      <c r="O85" s="162"/>
      <c r="P85" s="183"/>
      <c r="Q85" s="90"/>
      <c r="R85" s="91"/>
      <c r="S85" s="98"/>
      <c r="T85" s="92"/>
      <c r="U85" s="311"/>
      <c r="V85" s="93"/>
      <c r="W85" s="297"/>
      <c r="X85" s="94"/>
      <c r="Y85" s="95"/>
      <c r="Z85" s="95"/>
      <c r="AA85" s="123"/>
      <c r="AB85" s="123"/>
      <c r="AC85" s="96"/>
      <c r="AD85" s="122"/>
      <c r="AE85" s="297"/>
      <c r="AF85" s="97"/>
    </row>
    <row r="86" spans="1:32" ht="18.5" x14ac:dyDescent="0.45">
      <c r="A86" s="124"/>
      <c r="B86" s="124"/>
      <c r="C86" s="122"/>
      <c r="D86" s="126"/>
      <c r="E86" s="130"/>
      <c r="F86" s="139"/>
      <c r="G86" s="139"/>
      <c r="H86" s="139"/>
      <c r="I86" s="139"/>
      <c r="J86" s="162"/>
      <c r="K86" s="122"/>
      <c r="L86" s="130"/>
      <c r="M86" s="90"/>
      <c r="N86" s="139"/>
      <c r="O86" s="162"/>
      <c r="P86" s="183"/>
      <c r="Q86" s="90"/>
      <c r="R86" s="91"/>
      <c r="S86" s="98"/>
      <c r="T86" s="92"/>
      <c r="U86" s="311"/>
      <c r="V86" s="93"/>
      <c r="W86" s="297"/>
      <c r="X86" s="94"/>
      <c r="Y86" s="95"/>
      <c r="Z86" s="95"/>
      <c r="AA86" s="123"/>
      <c r="AB86" s="123"/>
      <c r="AC86" s="96"/>
      <c r="AD86" s="122"/>
      <c r="AE86" s="297"/>
      <c r="AF86" s="97"/>
    </row>
    <row r="87" spans="1:32" ht="18.5" x14ac:dyDescent="0.45">
      <c r="A87" s="124"/>
      <c r="B87" s="124"/>
      <c r="C87" s="122"/>
      <c r="D87" s="126"/>
      <c r="E87" s="130"/>
      <c r="F87" s="139"/>
      <c r="G87" s="139"/>
      <c r="H87" s="139"/>
      <c r="I87" s="139"/>
      <c r="J87" s="162"/>
      <c r="K87" s="122"/>
      <c r="L87" s="130"/>
      <c r="M87" s="90"/>
      <c r="N87" s="139"/>
      <c r="O87" s="162"/>
      <c r="P87" s="183"/>
      <c r="Q87" s="90"/>
      <c r="R87" s="91"/>
      <c r="S87" s="98"/>
      <c r="T87" s="92"/>
      <c r="U87" s="311"/>
      <c r="V87" s="93"/>
      <c r="W87" s="297"/>
      <c r="X87" s="94"/>
      <c r="Y87" s="95"/>
      <c r="Z87" s="95"/>
      <c r="AA87" s="123"/>
      <c r="AB87" s="123"/>
      <c r="AC87" s="96"/>
      <c r="AD87" s="122"/>
      <c r="AE87" s="297"/>
      <c r="AF87" s="97"/>
    </row>
    <row r="88" spans="1:32" ht="18.5" x14ac:dyDescent="0.45">
      <c r="A88" s="124"/>
      <c r="B88" s="124"/>
      <c r="C88" s="122"/>
      <c r="D88" s="126"/>
      <c r="E88" s="130"/>
      <c r="F88" s="139"/>
      <c r="G88" s="139"/>
      <c r="H88" s="139"/>
      <c r="I88" s="139"/>
      <c r="J88" s="162"/>
      <c r="K88" s="122"/>
      <c r="L88" s="130"/>
      <c r="M88" s="90"/>
      <c r="N88" s="139"/>
      <c r="O88" s="162"/>
      <c r="P88" s="183"/>
      <c r="Q88" s="90"/>
      <c r="R88" s="91"/>
      <c r="S88" s="98"/>
      <c r="T88" s="92"/>
      <c r="U88" s="311"/>
      <c r="V88" s="93"/>
      <c r="W88" s="297"/>
      <c r="X88" s="94"/>
      <c r="Y88" s="95"/>
      <c r="Z88" s="95"/>
      <c r="AA88" s="123"/>
      <c r="AB88" s="123"/>
      <c r="AC88" s="96"/>
      <c r="AD88" s="122"/>
      <c r="AE88" s="297"/>
      <c r="AF88" s="97"/>
    </row>
    <row r="89" spans="1:32" ht="18.5" x14ac:dyDescent="0.45">
      <c r="A89" s="124"/>
      <c r="B89" s="124"/>
      <c r="C89" s="122"/>
      <c r="D89" s="126"/>
      <c r="E89" s="130"/>
      <c r="F89" s="139"/>
      <c r="G89" s="139"/>
      <c r="H89" s="139"/>
      <c r="I89" s="139"/>
      <c r="J89" s="162"/>
      <c r="K89" s="122"/>
      <c r="L89" s="130"/>
      <c r="M89" s="90"/>
      <c r="N89" s="139"/>
      <c r="O89" s="162"/>
      <c r="P89" s="183"/>
      <c r="Q89" s="90"/>
      <c r="R89" s="91"/>
      <c r="S89" s="98"/>
      <c r="T89" s="92"/>
      <c r="U89" s="311"/>
      <c r="V89" s="93"/>
      <c r="W89" s="297"/>
      <c r="X89" s="94"/>
      <c r="Y89" s="95"/>
      <c r="Z89" s="95"/>
      <c r="AA89" s="123"/>
      <c r="AB89" s="123"/>
      <c r="AC89" s="96"/>
      <c r="AD89" s="122"/>
      <c r="AE89" s="297"/>
      <c r="AF89" s="97"/>
    </row>
    <row r="90" spans="1:32" ht="18.5" x14ac:dyDescent="0.45">
      <c r="A90" s="124"/>
      <c r="B90" s="124"/>
      <c r="C90" s="122"/>
      <c r="D90" s="126"/>
      <c r="E90" s="130"/>
      <c r="F90" s="139"/>
      <c r="G90" s="139"/>
      <c r="H90" s="139"/>
      <c r="I90" s="139"/>
      <c r="J90" s="162"/>
      <c r="K90" s="122"/>
      <c r="L90" s="130"/>
      <c r="M90" s="90"/>
      <c r="N90" s="139"/>
      <c r="O90" s="162"/>
      <c r="P90" s="183"/>
      <c r="Q90" s="90"/>
      <c r="R90" s="91"/>
      <c r="S90" s="98"/>
      <c r="T90" s="92"/>
      <c r="U90" s="311"/>
      <c r="V90" s="93"/>
      <c r="W90" s="297"/>
      <c r="X90" s="94"/>
      <c r="Y90" s="95"/>
      <c r="Z90" s="95"/>
      <c r="AA90" s="123"/>
      <c r="AB90" s="123"/>
      <c r="AC90" s="96"/>
      <c r="AD90" s="122"/>
      <c r="AE90" s="297"/>
      <c r="AF90" s="97"/>
    </row>
    <row r="91" spans="1:32" ht="18.5" x14ac:dyDescent="0.45">
      <c r="A91" s="124"/>
      <c r="B91" s="124"/>
      <c r="C91" s="122"/>
      <c r="D91" s="126"/>
      <c r="E91" s="130"/>
      <c r="F91" s="139"/>
      <c r="G91" s="139"/>
      <c r="H91" s="139"/>
      <c r="I91" s="139"/>
      <c r="J91" s="162"/>
      <c r="K91" s="122"/>
      <c r="L91" s="130"/>
      <c r="M91" s="90"/>
      <c r="N91" s="139"/>
      <c r="O91" s="162"/>
      <c r="P91" s="183"/>
      <c r="Q91" s="90"/>
      <c r="R91" s="91"/>
      <c r="S91" s="98"/>
      <c r="T91" s="92"/>
      <c r="U91" s="311"/>
      <c r="V91" s="93"/>
      <c r="W91" s="297"/>
      <c r="X91" s="94"/>
      <c r="Y91" s="95"/>
      <c r="Z91" s="95"/>
      <c r="AA91" s="123"/>
      <c r="AB91" s="123"/>
      <c r="AC91" s="96"/>
      <c r="AD91" s="122"/>
      <c r="AE91" s="297"/>
      <c r="AF91" s="97"/>
    </row>
    <row r="92" spans="1:32" ht="18.5" x14ac:dyDescent="0.45">
      <c r="A92" s="124"/>
      <c r="B92" s="124"/>
      <c r="C92" s="122"/>
      <c r="D92" s="126"/>
      <c r="E92" s="130"/>
      <c r="F92" s="139"/>
      <c r="G92" s="139"/>
      <c r="H92" s="139"/>
      <c r="I92" s="139"/>
      <c r="J92" s="162"/>
      <c r="K92" s="122"/>
      <c r="L92" s="130"/>
      <c r="M92" s="90"/>
      <c r="N92" s="139"/>
      <c r="O92" s="162"/>
      <c r="P92" s="183"/>
      <c r="Q92" s="90"/>
      <c r="R92" s="91"/>
      <c r="S92" s="98"/>
      <c r="T92" s="92"/>
      <c r="U92" s="311"/>
      <c r="V92" s="93"/>
      <c r="W92" s="297"/>
      <c r="X92" s="94"/>
      <c r="Y92" s="95"/>
      <c r="Z92" s="95"/>
      <c r="AA92" s="123"/>
      <c r="AB92" s="123"/>
      <c r="AC92" s="96"/>
      <c r="AD92" s="122"/>
      <c r="AE92" s="297"/>
      <c r="AF92" s="97"/>
    </row>
    <row r="93" spans="1:32" ht="18.5" x14ac:dyDescent="0.45">
      <c r="A93" s="124"/>
      <c r="B93" s="124"/>
      <c r="C93" s="122"/>
      <c r="D93" s="126"/>
      <c r="E93" s="130"/>
      <c r="F93" s="139"/>
      <c r="G93" s="139"/>
      <c r="H93" s="139"/>
      <c r="I93" s="139"/>
      <c r="J93" s="162"/>
      <c r="K93" s="122"/>
      <c r="L93" s="130"/>
      <c r="M93" s="90"/>
      <c r="N93" s="139"/>
      <c r="O93" s="162"/>
      <c r="P93" s="183"/>
      <c r="Q93" s="90"/>
      <c r="R93" s="91"/>
      <c r="S93" s="98"/>
      <c r="T93" s="92"/>
      <c r="U93" s="311"/>
      <c r="V93" s="93"/>
      <c r="W93" s="297"/>
      <c r="X93" s="94"/>
      <c r="Y93" s="95"/>
      <c r="Z93" s="95"/>
      <c r="AA93" s="123"/>
      <c r="AB93" s="123"/>
      <c r="AC93" s="96"/>
      <c r="AD93" s="122"/>
      <c r="AE93" s="297"/>
      <c r="AF93" s="97"/>
    </row>
    <row r="94" spans="1:32" ht="18.5" x14ac:dyDescent="0.45">
      <c r="A94" s="124"/>
      <c r="B94" s="124"/>
      <c r="C94" s="122"/>
      <c r="D94" s="126"/>
      <c r="E94" s="130"/>
      <c r="F94" s="139"/>
      <c r="G94" s="139"/>
      <c r="H94" s="139"/>
      <c r="I94" s="139"/>
      <c r="J94" s="162"/>
      <c r="K94" s="122"/>
      <c r="L94" s="130"/>
      <c r="M94" s="90"/>
      <c r="N94" s="139"/>
      <c r="O94" s="162"/>
      <c r="P94" s="183"/>
      <c r="Q94" s="90"/>
      <c r="R94" s="91"/>
      <c r="S94" s="98"/>
      <c r="T94" s="92"/>
      <c r="U94" s="311"/>
      <c r="V94" s="93"/>
      <c r="W94" s="297"/>
      <c r="X94" s="94"/>
      <c r="Y94" s="95"/>
      <c r="Z94" s="95"/>
      <c r="AA94" s="123"/>
      <c r="AB94" s="123"/>
      <c r="AC94" s="96"/>
      <c r="AD94" s="122"/>
      <c r="AE94" s="297"/>
      <c r="AF94" s="97"/>
    </row>
    <row r="95" spans="1:32" ht="18.5" x14ac:dyDescent="0.45">
      <c r="A95" s="124"/>
      <c r="B95" s="124"/>
      <c r="C95" s="122"/>
      <c r="D95" s="126"/>
      <c r="E95" s="130"/>
      <c r="F95" s="139"/>
      <c r="G95" s="139"/>
      <c r="H95" s="139"/>
      <c r="I95" s="139"/>
      <c r="J95" s="162"/>
      <c r="K95" s="122"/>
      <c r="L95" s="130"/>
      <c r="M95" s="90"/>
      <c r="N95" s="139"/>
      <c r="O95" s="162"/>
      <c r="P95" s="183"/>
      <c r="Q95" s="90"/>
      <c r="R95" s="91"/>
      <c r="S95" s="98"/>
      <c r="T95" s="92"/>
      <c r="U95" s="311"/>
      <c r="V95" s="93"/>
      <c r="W95" s="297"/>
      <c r="X95" s="94"/>
      <c r="Y95" s="95"/>
      <c r="Z95" s="95"/>
      <c r="AA95" s="123"/>
      <c r="AB95" s="123"/>
      <c r="AC95" s="96"/>
      <c r="AD95" s="122"/>
      <c r="AE95" s="297"/>
      <c r="AF95" s="97"/>
    </row>
    <row r="96" spans="1:32" ht="18.5" x14ac:dyDescent="0.45">
      <c r="A96" s="124"/>
      <c r="B96" s="124"/>
      <c r="C96" s="122"/>
      <c r="D96" s="126"/>
      <c r="E96" s="130"/>
      <c r="F96" s="139"/>
      <c r="G96" s="139"/>
      <c r="H96" s="139"/>
      <c r="I96" s="139"/>
      <c r="J96" s="162"/>
      <c r="K96" s="122"/>
      <c r="L96" s="130"/>
      <c r="M96" s="90"/>
      <c r="N96" s="139"/>
      <c r="O96" s="162"/>
      <c r="P96" s="183"/>
      <c r="Q96" s="90"/>
      <c r="R96" s="91"/>
      <c r="S96" s="98"/>
      <c r="T96" s="92"/>
      <c r="U96" s="311"/>
      <c r="V96" s="93"/>
      <c r="W96" s="297"/>
      <c r="X96" s="94"/>
      <c r="Y96" s="95"/>
      <c r="Z96" s="95"/>
      <c r="AA96" s="123"/>
      <c r="AB96" s="123"/>
      <c r="AC96" s="96"/>
      <c r="AD96" s="122"/>
      <c r="AE96" s="297"/>
      <c r="AF96" s="97"/>
    </row>
    <row r="97" spans="1:32" ht="18.5" x14ac:dyDescent="0.45">
      <c r="A97" s="124"/>
      <c r="B97" s="124"/>
      <c r="C97" s="122"/>
      <c r="D97" s="126"/>
      <c r="E97" s="130"/>
      <c r="F97" s="139"/>
      <c r="G97" s="139"/>
      <c r="H97" s="139"/>
      <c r="I97" s="139"/>
      <c r="J97" s="162"/>
      <c r="K97" s="122"/>
      <c r="L97" s="130"/>
      <c r="M97" s="90"/>
      <c r="N97" s="139"/>
      <c r="O97" s="162"/>
      <c r="P97" s="183"/>
      <c r="Q97" s="90"/>
      <c r="R97" s="91"/>
      <c r="S97" s="98"/>
      <c r="T97" s="92"/>
      <c r="U97" s="311"/>
      <c r="V97" s="93"/>
      <c r="W97" s="297"/>
      <c r="X97" s="94"/>
      <c r="Y97" s="95"/>
      <c r="Z97" s="95"/>
      <c r="AA97" s="123"/>
      <c r="AB97" s="123"/>
      <c r="AC97" s="96"/>
      <c r="AD97" s="122"/>
      <c r="AE97" s="297"/>
      <c r="AF97" s="97"/>
    </row>
    <row r="98" spans="1:32" ht="18.5" x14ac:dyDescent="0.45">
      <c r="A98" s="124"/>
      <c r="B98" s="124"/>
      <c r="C98" s="122"/>
      <c r="D98" s="126"/>
      <c r="E98" s="130"/>
      <c r="F98" s="139"/>
      <c r="G98" s="139"/>
      <c r="H98" s="139"/>
      <c r="I98" s="139"/>
      <c r="J98" s="162"/>
      <c r="K98" s="122"/>
      <c r="L98" s="130"/>
      <c r="M98" s="90"/>
      <c r="N98" s="139"/>
      <c r="O98" s="162"/>
      <c r="P98" s="183"/>
      <c r="Q98" s="90"/>
      <c r="R98" s="91"/>
      <c r="S98" s="98"/>
      <c r="T98" s="92"/>
      <c r="U98" s="311"/>
      <c r="V98" s="93"/>
      <c r="W98" s="297"/>
      <c r="X98" s="94"/>
      <c r="Y98" s="95"/>
      <c r="Z98" s="95"/>
      <c r="AA98" s="123"/>
      <c r="AB98" s="123"/>
      <c r="AC98" s="96"/>
      <c r="AD98" s="122"/>
      <c r="AE98" s="297"/>
      <c r="AF98" s="97"/>
    </row>
    <row r="99" spans="1:32" ht="18.5" x14ac:dyDescent="0.45">
      <c r="A99" s="124"/>
      <c r="B99" s="124"/>
      <c r="C99" s="122"/>
      <c r="D99" s="126"/>
      <c r="E99" s="130"/>
      <c r="F99" s="139"/>
      <c r="G99" s="139"/>
      <c r="H99" s="139"/>
      <c r="I99" s="139"/>
      <c r="J99" s="162"/>
      <c r="K99" s="122"/>
      <c r="L99" s="130"/>
      <c r="M99" s="90"/>
      <c r="N99" s="139"/>
      <c r="O99" s="162"/>
      <c r="P99" s="183"/>
      <c r="Q99" s="90"/>
      <c r="R99" s="91"/>
      <c r="S99" s="98"/>
      <c r="T99" s="92"/>
      <c r="U99" s="311"/>
      <c r="V99" s="93"/>
      <c r="W99" s="297"/>
      <c r="X99" s="94"/>
      <c r="Y99" s="95"/>
      <c r="Z99" s="95"/>
      <c r="AA99" s="123"/>
      <c r="AB99" s="123"/>
      <c r="AC99" s="96"/>
      <c r="AD99" s="122"/>
      <c r="AE99" s="297"/>
      <c r="AF99" s="97"/>
    </row>
    <row r="100" spans="1:32" ht="18.5" x14ac:dyDescent="0.45">
      <c r="A100" s="124"/>
      <c r="B100" s="124"/>
      <c r="C100" s="122"/>
      <c r="D100" s="126"/>
      <c r="E100" s="130"/>
      <c r="F100" s="139"/>
      <c r="G100" s="139"/>
      <c r="H100" s="139"/>
      <c r="I100" s="139"/>
      <c r="J100" s="162"/>
      <c r="K100" s="122"/>
      <c r="L100" s="130"/>
      <c r="M100" s="90"/>
      <c r="N100" s="139"/>
      <c r="O100" s="162"/>
      <c r="P100" s="183"/>
      <c r="Q100" s="90"/>
      <c r="R100" s="91"/>
      <c r="S100" s="98"/>
      <c r="T100" s="92"/>
      <c r="U100" s="311"/>
      <c r="V100" s="93"/>
      <c r="W100" s="297"/>
      <c r="X100" s="94"/>
      <c r="Y100" s="95"/>
      <c r="Z100" s="95"/>
      <c r="AA100" s="123"/>
      <c r="AB100" s="123"/>
      <c r="AC100" s="96"/>
      <c r="AD100" s="122"/>
      <c r="AE100" s="297"/>
      <c r="AF100" s="97"/>
    </row>
    <row r="101" spans="1:32" ht="18.5" x14ac:dyDescent="0.45">
      <c r="A101" s="124"/>
      <c r="B101" s="124"/>
      <c r="C101" s="122"/>
      <c r="D101" s="126"/>
      <c r="E101" s="130"/>
      <c r="F101" s="139"/>
      <c r="G101" s="139"/>
      <c r="H101" s="139"/>
      <c r="I101" s="139"/>
      <c r="J101" s="162"/>
      <c r="K101" s="122"/>
      <c r="L101" s="130"/>
      <c r="M101" s="90"/>
      <c r="N101" s="139"/>
      <c r="O101" s="162"/>
      <c r="P101" s="183"/>
      <c r="Q101" s="90"/>
      <c r="R101" s="91"/>
      <c r="S101" s="98"/>
      <c r="T101" s="92"/>
      <c r="U101" s="311"/>
      <c r="V101" s="93"/>
      <c r="W101" s="297"/>
      <c r="X101" s="94"/>
      <c r="Y101" s="95"/>
      <c r="Z101" s="95"/>
      <c r="AA101" s="123"/>
      <c r="AB101" s="123"/>
      <c r="AC101" s="96"/>
      <c r="AD101" s="122"/>
      <c r="AE101" s="297"/>
      <c r="AF101" s="97"/>
    </row>
    <row r="102" spans="1:32" ht="18.5" x14ac:dyDescent="0.45">
      <c r="A102" s="124"/>
      <c r="B102" s="124"/>
      <c r="C102" s="122"/>
      <c r="D102" s="126"/>
      <c r="E102" s="130"/>
      <c r="F102" s="139"/>
      <c r="G102" s="139"/>
      <c r="H102" s="139"/>
      <c r="I102" s="139"/>
      <c r="J102" s="162"/>
      <c r="K102" s="122"/>
      <c r="L102" s="130"/>
      <c r="M102" s="90"/>
      <c r="N102" s="139"/>
      <c r="O102" s="162"/>
      <c r="P102" s="183"/>
      <c r="Q102" s="90"/>
      <c r="R102" s="91"/>
      <c r="S102" s="98"/>
      <c r="T102" s="92"/>
      <c r="U102" s="311"/>
      <c r="V102" s="93"/>
      <c r="W102" s="297"/>
      <c r="X102" s="94"/>
      <c r="Y102" s="95"/>
      <c r="Z102" s="95"/>
      <c r="AA102" s="123"/>
      <c r="AB102" s="123"/>
      <c r="AC102" s="96"/>
      <c r="AD102" s="122"/>
      <c r="AE102" s="297"/>
      <c r="AF102" s="97"/>
    </row>
    <row r="103" spans="1:32" ht="18.5" x14ac:dyDescent="0.45">
      <c r="A103" s="124"/>
      <c r="B103" s="124"/>
      <c r="C103" s="122"/>
      <c r="D103" s="126"/>
      <c r="E103" s="130"/>
      <c r="F103" s="139"/>
      <c r="G103" s="139"/>
      <c r="H103" s="139"/>
      <c r="I103" s="139"/>
      <c r="J103" s="162"/>
      <c r="K103" s="122"/>
      <c r="L103" s="130"/>
      <c r="M103" s="90"/>
      <c r="N103" s="139"/>
      <c r="O103" s="162"/>
      <c r="P103" s="183"/>
      <c r="Q103" s="90"/>
      <c r="R103" s="91"/>
      <c r="S103" s="98"/>
      <c r="T103" s="92"/>
      <c r="U103" s="311"/>
      <c r="V103" s="93"/>
      <c r="W103" s="297"/>
      <c r="X103" s="94"/>
      <c r="Y103" s="95"/>
      <c r="Z103" s="95"/>
      <c r="AA103" s="123"/>
      <c r="AB103" s="123"/>
      <c r="AC103" s="96"/>
      <c r="AD103" s="122"/>
      <c r="AE103" s="297"/>
      <c r="AF103" s="97"/>
    </row>
    <row r="104" spans="1:32" ht="18.5" x14ac:dyDescent="0.45">
      <c r="A104" s="124"/>
      <c r="B104" s="124"/>
      <c r="C104" s="122"/>
      <c r="D104" s="126"/>
      <c r="E104" s="130"/>
      <c r="F104" s="139"/>
      <c r="G104" s="139"/>
      <c r="H104" s="139"/>
      <c r="I104" s="139"/>
      <c r="J104" s="162"/>
      <c r="K104" s="122"/>
      <c r="L104" s="130"/>
      <c r="M104" s="90"/>
      <c r="N104" s="139"/>
      <c r="O104" s="162"/>
      <c r="P104" s="183"/>
      <c r="Q104" s="90"/>
      <c r="R104" s="91"/>
      <c r="S104" s="98"/>
      <c r="T104" s="92"/>
      <c r="U104" s="311"/>
      <c r="V104" s="93"/>
      <c r="W104" s="297"/>
      <c r="X104" s="94"/>
      <c r="Y104" s="95"/>
      <c r="Z104" s="95"/>
      <c r="AA104" s="123"/>
      <c r="AB104" s="123"/>
      <c r="AC104" s="96"/>
      <c r="AD104" s="122"/>
      <c r="AE104" s="297"/>
      <c r="AF104" s="97"/>
    </row>
    <row r="105" spans="1:32" ht="18.5" x14ac:dyDescent="0.45">
      <c r="A105" s="124"/>
      <c r="B105" s="124"/>
      <c r="C105" s="122"/>
      <c r="D105" s="126"/>
      <c r="E105" s="130"/>
      <c r="F105" s="139"/>
      <c r="G105" s="139"/>
      <c r="H105" s="139"/>
      <c r="I105" s="139"/>
      <c r="J105" s="162"/>
      <c r="K105" s="122"/>
      <c r="L105" s="130"/>
      <c r="M105" s="90"/>
      <c r="N105" s="139"/>
      <c r="O105" s="162"/>
      <c r="P105" s="183"/>
      <c r="Q105" s="90"/>
      <c r="R105" s="91"/>
      <c r="S105" s="98"/>
      <c r="T105" s="92"/>
      <c r="U105" s="311"/>
      <c r="V105" s="93"/>
      <c r="W105" s="297"/>
      <c r="X105" s="94"/>
      <c r="Y105" s="95"/>
      <c r="Z105" s="95"/>
      <c r="AA105" s="123"/>
      <c r="AB105" s="123"/>
      <c r="AC105" s="96"/>
      <c r="AD105" s="122"/>
      <c r="AE105" s="297"/>
      <c r="AF105" s="97"/>
    </row>
    <row r="106" spans="1:32" ht="18.5" x14ac:dyDescent="0.45">
      <c r="A106" s="124"/>
      <c r="B106" s="124"/>
      <c r="C106" s="122"/>
      <c r="D106" s="126"/>
      <c r="E106" s="130"/>
      <c r="F106" s="139"/>
      <c r="G106" s="139"/>
      <c r="H106" s="139"/>
      <c r="I106" s="139"/>
      <c r="J106" s="162"/>
      <c r="K106" s="122"/>
      <c r="L106" s="130"/>
      <c r="M106" s="90"/>
      <c r="N106" s="139"/>
      <c r="O106" s="162"/>
      <c r="P106" s="183"/>
      <c r="Q106" s="90"/>
      <c r="R106" s="91"/>
      <c r="S106" s="98"/>
      <c r="T106" s="92"/>
      <c r="U106" s="311"/>
      <c r="V106" s="93"/>
      <c r="W106" s="297"/>
      <c r="X106" s="94"/>
      <c r="Y106" s="95"/>
      <c r="Z106" s="95"/>
      <c r="AA106" s="123"/>
      <c r="AB106" s="123"/>
      <c r="AC106" s="96"/>
      <c r="AD106" s="122"/>
      <c r="AE106" s="297"/>
      <c r="AF106" s="97"/>
    </row>
    <row r="107" spans="1:32" ht="18.5" x14ac:dyDescent="0.45">
      <c r="A107" s="124"/>
      <c r="B107" s="124"/>
      <c r="C107" s="122"/>
      <c r="D107" s="126"/>
      <c r="E107" s="130"/>
      <c r="F107" s="139"/>
      <c r="G107" s="139"/>
      <c r="H107" s="139"/>
      <c r="I107" s="139"/>
      <c r="J107" s="162"/>
      <c r="K107" s="122"/>
      <c r="L107" s="130"/>
      <c r="M107" s="90"/>
      <c r="N107" s="139"/>
      <c r="O107" s="162"/>
      <c r="P107" s="183"/>
      <c r="Q107" s="90"/>
      <c r="R107" s="91"/>
      <c r="S107" s="98"/>
      <c r="T107" s="92"/>
      <c r="U107" s="311"/>
      <c r="V107" s="93"/>
      <c r="W107" s="297"/>
      <c r="X107" s="94"/>
      <c r="Y107" s="95"/>
      <c r="Z107" s="95"/>
      <c r="AA107" s="123"/>
      <c r="AB107" s="123"/>
      <c r="AC107" s="96"/>
      <c r="AD107" s="122"/>
      <c r="AE107" s="297"/>
      <c r="AF107" s="97"/>
    </row>
    <row r="108" spans="1:32" ht="18.5" x14ac:dyDescent="0.45">
      <c r="A108" s="124"/>
      <c r="B108" s="124"/>
      <c r="C108" s="122"/>
      <c r="D108" s="126"/>
      <c r="E108" s="130"/>
      <c r="F108" s="139"/>
      <c r="G108" s="139"/>
      <c r="H108" s="139"/>
      <c r="I108" s="139"/>
      <c r="J108" s="162"/>
      <c r="K108" s="122"/>
      <c r="L108" s="130"/>
      <c r="M108" s="90"/>
      <c r="N108" s="139"/>
      <c r="O108" s="162"/>
      <c r="P108" s="183"/>
      <c r="Q108" s="90"/>
      <c r="R108" s="91"/>
      <c r="S108" s="98"/>
      <c r="T108" s="92"/>
      <c r="U108" s="311"/>
      <c r="V108" s="93"/>
      <c r="W108" s="297"/>
      <c r="X108" s="94"/>
      <c r="Y108" s="95"/>
      <c r="Z108" s="95"/>
      <c r="AA108" s="123"/>
      <c r="AB108" s="123"/>
      <c r="AC108" s="96"/>
      <c r="AD108" s="122"/>
      <c r="AE108" s="297"/>
      <c r="AF108" s="97"/>
    </row>
    <row r="109" spans="1:32" ht="18.5" x14ac:dyDescent="0.45">
      <c r="A109" s="124"/>
      <c r="B109" s="124"/>
      <c r="C109" s="122"/>
      <c r="D109" s="126"/>
      <c r="E109" s="130"/>
      <c r="F109" s="139"/>
      <c r="G109" s="139"/>
      <c r="H109" s="139"/>
      <c r="I109" s="139"/>
      <c r="J109" s="162"/>
      <c r="K109" s="122"/>
      <c r="L109" s="130"/>
      <c r="M109" s="90"/>
      <c r="N109" s="139"/>
      <c r="O109" s="162"/>
      <c r="P109" s="183"/>
      <c r="Q109" s="90"/>
      <c r="R109" s="91"/>
      <c r="S109" s="98"/>
      <c r="T109" s="92"/>
      <c r="U109" s="311"/>
      <c r="V109" s="93"/>
      <c r="W109" s="297"/>
      <c r="X109" s="94"/>
      <c r="Y109" s="95"/>
      <c r="Z109" s="95"/>
      <c r="AA109" s="123"/>
      <c r="AB109" s="123"/>
      <c r="AC109" s="96"/>
      <c r="AD109" s="122"/>
      <c r="AE109" s="297"/>
      <c r="AF109" s="97"/>
    </row>
    <row r="110" spans="1:32" ht="18.5" x14ac:dyDescent="0.45">
      <c r="A110" s="124"/>
      <c r="B110" s="124"/>
      <c r="C110" s="122"/>
      <c r="D110" s="126"/>
      <c r="E110" s="130"/>
      <c r="F110" s="139"/>
      <c r="G110" s="139"/>
      <c r="H110" s="139"/>
      <c r="I110" s="139"/>
      <c r="J110" s="162"/>
      <c r="K110" s="122"/>
      <c r="L110" s="130"/>
      <c r="M110" s="90"/>
      <c r="N110" s="139"/>
      <c r="O110" s="162"/>
      <c r="P110" s="183"/>
      <c r="Q110" s="90"/>
      <c r="R110" s="91"/>
      <c r="S110" s="98"/>
      <c r="T110" s="92"/>
      <c r="U110" s="311"/>
      <c r="V110" s="93"/>
      <c r="W110" s="297"/>
      <c r="X110" s="94"/>
      <c r="Y110" s="95"/>
      <c r="Z110" s="95"/>
      <c r="AA110" s="123"/>
      <c r="AB110" s="123"/>
      <c r="AC110" s="96"/>
      <c r="AD110" s="122"/>
      <c r="AE110" s="297"/>
      <c r="AF110" s="97"/>
    </row>
    <row r="111" spans="1:32" ht="18.5" x14ac:dyDescent="0.45">
      <c r="A111" s="124"/>
      <c r="B111" s="124"/>
      <c r="C111" s="122"/>
      <c r="D111" s="126"/>
      <c r="E111" s="130"/>
      <c r="F111" s="139"/>
      <c r="G111" s="139"/>
      <c r="H111" s="139"/>
      <c r="I111" s="139"/>
      <c r="J111" s="162"/>
      <c r="K111" s="122"/>
      <c r="L111" s="130"/>
      <c r="M111" s="90"/>
      <c r="N111" s="139"/>
      <c r="O111" s="162"/>
      <c r="P111" s="183"/>
      <c r="Q111" s="90"/>
      <c r="R111" s="91"/>
      <c r="S111" s="98"/>
      <c r="T111" s="92"/>
      <c r="U111" s="311"/>
      <c r="V111" s="93"/>
      <c r="W111" s="297"/>
      <c r="X111" s="94"/>
      <c r="Y111" s="95"/>
      <c r="Z111" s="95"/>
      <c r="AA111" s="123"/>
      <c r="AB111" s="123"/>
      <c r="AC111" s="96"/>
      <c r="AD111" s="122"/>
      <c r="AE111" s="297"/>
      <c r="AF111" s="97"/>
    </row>
    <row r="112" spans="1:32" ht="18.5" x14ac:dyDescent="0.45">
      <c r="A112" s="124"/>
      <c r="B112" s="124"/>
      <c r="C112" s="122"/>
      <c r="D112" s="126"/>
      <c r="E112" s="130"/>
      <c r="F112" s="139"/>
      <c r="G112" s="139"/>
      <c r="H112" s="139"/>
      <c r="I112" s="139"/>
      <c r="J112" s="162"/>
      <c r="K112" s="122"/>
      <c r="L112" s="130"/>
      <c r="M112" s="90"/>
      <c r="N112" s="139"/>
      <c r="O112" s="162"/>
      <c r="P112" s="183"/>
      <c r="Q112" s="90"/>
      <c r="R112" s="91"/>
      <c r="S112" s="98"/>
      <c r="T112" s="92"/>
      <c r="U112" s="311"/>
      <c r="V112" s="93"/>
      <c r="W112" s="297"/>
      <c r="X112" s="94"/>
      <c r="Y112" s="95"/>
      <c r="Z112" s="95"/>
      <c r="AA112" s="123"/>
      <c r="AB112" s="123"/>
      <c r="AC112" s="96"/>
      <c r="AD112" s="122"/>
      <c r="AE112" s="297"/>
      <c r="AF112" s="97"/>
    </row>
    <row r="113" spans="1:32" ht="18.5" x14ac:dyDescent="0.45">
      <c r="A113" s="124"/>
      <c r="B113" s="124"/>
      <c r="C113" s="122"/>
      <c r="D113" s="126"/>
      <c r="E113" s="130"/>
      <c r="F113" s="139"/>
      <c r="G113" s="139"/>
      <c r="H113" s="139"/>
      <c r="I113" s="139"/>
      <c r="J113" s="162"/>
      <c r="K113" s="122"/>
      <c r="L113" s="130"/>
      <c r="M113" s="90"/>
      <c r="N113" s="139"/>
      <c r="O113" s="162"/>
      <c r="P113" s="183"/>
      <c r="Q113" s="90"/>
      <c r="R113" s="91"/>
      <c r="S113" s="98"/>
      <c r="T113" s="92"/>
      <c r="U113" s="311"/>
      <c r="V113" s="93"/>
      <c r="W113" s="297"/>
      <c r="X113" s="94"/>
      <c r="Y113" s="95"/>
      <c r="Z113" s="95"/>
      <c r="AA113" s="123"/>
      <c r="AB113" s="123"/>
      <c r="AC113" s="96"/>
      <c r="AD113" s="122"/>
      <c r="AE113" s="297"/>
      <c r="AF113" s="97"/>
    </row>
    <row r="114" spans="1:32" ht="18.5" x14ac:dyDescent="0.45">
      <c r="A114" s="124"/>
      <c r="B114" s="124"/>
      <c r="C114" s="122"/>
      <c r="D114" s="126"/>
      <c r="E114" s="130"/>
      <c r="F114" s="139"/>
      <c r="G114" s="139"/>
      <c r="H114" s="139"/>
      <c r="I114" s="139"/>
      <c r="J114" s="162"/>
      <c r="K114" s="122"/>
      <c r="L114" s="130"/>
      <c r="M114" s="90"/>
      <c r="N114" s="139"/>
      <c r="O114" s="162"/>
      <c r="P114" s="183"/>
      <c r="Q114" s="90"/>
      <c r="R114" s="91"/>
      <c r="S114" s="98"/>
      <c r="T114" s="92"/>
      <c r="U114" s="311"/>
      <c r="V114" s="93"/>
      <c r="W114" s="297"/>
      <c r="X114" s="94"/>
      <c r="Y114" s="95"/>
      <c r="Z114" s="95"/>
      <c r="AA114" s="123"/>
      <c r="AB114" s="123"/>
      <c r="AC114" s="96"/>
      <c r="AD114" s="122"/>
      <c r="AE114" s="297"/>
      <c r="AF114" s="97"/>
    </row>
    <row r="115" spans="1:32" ht="18.5" x14ac:dyDescent="0.45">
      <c r="A115" s="124"/>
      <c r="B115" s="124"/>
      <c r="C115" s="122"/>
      <c r="D115" s="126"/>
      <c r="E115" s="130"/>
      <c r="F115" s="139"/>
      <c r="G115" s="139"/>
      <c r="H115" s="139"/>
      <c r="I115" s="139"/>
      <c r="J115" s="162"/>
      <c r="K115" s="122"/>
      <c r="L115" s="130"/>
      <c r="M115" s="90"/>
      <c r="N115" s="139"/>
      <c r="O115" s="162"/>
      <c r="P115" s="183"/>
      <c r="Q115" s="90"/>
      <c r="R115" s="91"/>
      <c r="S115" s="98"/>
      <c r="T115" s="92"/>
      <c r="U115" s="311"/>
      <c r="V115" s="93"/>
      <c r="W115" s="297"/>
      <c r="X115" s="94"/>
      <c r="Y115" s="95"/>
      <c r="Z115" s="95"/>
      <c r="AA115" s="123"/>
      <c r="AB115" s="123"/>
      <c r="AC115" s="96"/>
      <c r="AD115" s="122"/>
      <c r="AE115" s="297"/>
      <c r="AF115" s="97"/>
    </row>
    <row r="116" spans="1:32" ht="18.5" x14ac:dyDescent="0.45">
      <c r="A116" s="124"/>
      <c r="B116" s="124"/>
      <c r="C116" s="122"/>
      <c r="D116" s="126"/>
      <c r="E116" s="130"/>
      <c r="F116" s="139"/>
      <c r="G116" s="139"/>
      <c r="H116" s="139"/>
      <c r="I116" s="139"/>
      <c r="J116" s="162"/>
      <c r="K116" s="122"/>
      <c r="L116" s="130"/>
      <c r="M116" s="90"/>
      <c r="N116" s="139"/>
      <c r="O116" s="162"/>
      <c r="P116" s="183"/>
      <c r="Q116" s="90"/>
      <c r="R116" s="91"/>
      <c r="S116" s="98"/>
      <c r="T116" s="92"/>
      <c r="U116" s="311"/>
      <c r="V116" s="93"/>
      <c r="W116" s="297"/>
      <c r="X116" s="94"/>
      <c r="Y116" s="95"/>
      <c r="Z116" s="95"/>
      <c r="AA116" s="123"/>
      <c r="AB116" s="123"/>
      <c r="AC116" s="96"/>
      <c r="AD116" s="122"/>
      <c r="AE116" s="297"/>
      <c r="AF116" s="97"/>
    </row>
    <row r="117" spans="1:32" ht="18.5" x14ac:dyDescent="0.45">
      <c r="A117" s="124"/>
      <c r="B117" s="124"/>
      <c r="C117" s="122"/>
      <c r="D117" s="126"/>
      <c r="E117" s="130"/>
      <c r="F117" s="139"/>
      <c r="G117" s="139"/>
      <c r="H117" s="139"/>
      <c r="I117" s="139"/>
      <c r="J117" s="162"/>
      <c r="K117" s="122"/>
      <c r="L117" s="130"/>
      <c r="M117" s="90"/>
      <c r="N117" s="139"/>
      <c r="O117" s="162"/>
      <c r="P117" s="183"/>
      <c r="Q117" s="90"/>
      <c r="R117" s="91"/>
      <c r="S117" s="98"/>
      <c r="T117" s="92"/>
      <c r="U117" s="311"/>
      <c r="V117" s="93"/>
      <c r="W117" s="297"/>
      <c r="X117" s="94"/>
      <c r="Y117" s="95"/>
      <c r="Z117" s="95"/>
      <c r="AA117" s="123"/>
      <c r="AB117" s="123"/>
      <c r="AC117" s="96"/>
      <c r="AD117" s="122"/>
      <c r="AE117" s="297"/>
      <c r="AF117" s="97"/>
    </row>
    <row r="118" spans="1:32" ht="18.5" x14ac:dyDescent="0.45">
      <c r="A118" s="124"/>
      <c r="B118" s="124"/>
      <c r="C118" s="122"/>
      <c r="D118" s="126"/>
      <c r="E118" s="130"/>
      <c r="F118" s="139"/>
      <c r="G118" s="139"/>
      <c r="H118" s="139"/>
      <c r="I118" s="139"/>
      <c r="J118" s="162"/>
      <c r="K118" s="122"/>
      <c r="L118" s="130"/>
      <c r="M118" s="90"/>
      <c r="N118" s="139"/>
      <c r="O118" s="162"/>
      <c r="P118" s="183"/>
      <c r="Q118" s="90"/>
      <c r="R118" s="91"/>
      <c r="S118" s="98"/>
      <c r="T118" s="92"/>
      <c r="U118" s="311"/>
      <c r="V118" s="93"/>
      <c r="W118" s="297"/>
      <c r="X118" s="94"/>
      <c r="Y118" s="95"/>
      <c r="Z118" s="95"/>
      <c r="AA118" s="123"/>
      <c r="AB118" s="123"/>
      <c r="AC118" s="96"/>
      <c r="AD118" s="122"/>
      <c r="AE118" s="297"/>
      <c r="AF118" s="97"/>
    </row>
    <row r="119" spans="1:32" ht="18.5" x14ac:dyDescent="0.45">
      <c r="A119" s="124"/>
      <c r="B119" s="124"/>
      <c r="C119" s="122"/>
      <c r="D119" s="126"/>
      <c r="E119" s="130"/>
      <c r="F119" s="139"/>
      <c r="G119" s="139"/>
      <c r="H119" s="139"/>
      <c r="I119" s="139"/>
      <c r="J119" s="162"/>
      <c r="K119" s="122"/>
      <c r="L119" s="130"/>
      <c r="M119" s="90"/>
      <c r="N119" s="139"/>
      <c r="O119" s="162"/>
      <c r="P119" s="183"/>
      <c r="Q119" s="90"/>
      <c r="R119" s="91"/>
      <c r="S119" s="98"/>
      <c r="T119" s="92"/>
      <c r="U119" s="311"/>
      <c r="V119" s="93"/>
      <c r="W119" s="297"/>
      <c r="X119" s="94"/>
      <c r="Y119" s="95"/>
      <c r="Z119" s="95"/>
      <c r="AA119" s="123"/>
      <c r="AB119" s="123"/>
      <c r="AC119" s="96"/>
      <c r="AD119" s="122"/>
      <c r="AE119" s="297"/>
      <c r="AF119" s="97"/>
    </row>
    <row r="120" spans="1:32" ht="18.5" x14ac:dyDescent="0.45">
      <c r="A120" s="124"/>
      <c r="B120" s="124"/>
      <c r="C120" s="122"/>
      <c r="D120" s="126"/>
      <c r="E120" s="130"/>
      <c r="F120" s="139"/>
      <c r="G120" s="139"/>
      <c r="H120" s="139"/>
      <c r="I120" s="139"/>
      <c r="J120" s="162"/>
      <c r="K120" s="122"/>
      <c r="L120" s="130"/>
      <c r="M120" s="90"/>
      <c r="N120" s="139"/>
      <c r="O120" s="162"/>
      <c r="P120" s="183"/>
      <c r="Q120" s="90"/>
      <c r="R120" s="91"/>
      <c r="S120" s="98"/>
      <c r="T120" s="92"/>
      <c r="U120" s="311"/>
      <c r="V120" s="93"/>
      <c r="W120" s="297"/>
      <c r="X120" s="94"/>
      <c r="Y120" s="95"/>
      <c r="Z120" s="95"/>
      <c r="AA120" s="123"/>
      <c r="AB120" s="123"/>
      <c r="AC120" s="96"/>
      <c r="AD120" s="122"/>
      <c r="AE120" s="297"/>
      <c r="AF120" s="97"/>
    </row>
    <row r="121" spans="1:32" ht="18.5" x14ac:dyDescent="0.45">
      <c r="A121" s="124"/>
      <c r="B121" s="124"/>
      <c r="C121" s="122"/>
      <c r="D121" s="126"/>
      <c r="E121" s="130"/>
      <c r="F121" s="139"/>
      <c r="G121" s="139"/>
      <c r="H121" s="139"/>
      <c r="I121" s="139"/>
      <c r="J121" s="162"/>
      <c r="K121" s="122"/>
      <c r="L121" s="130"/>
      <c r="M121" s="90"/>
      <c r="N121" s="139"/>
      <c r="O121" s="162"/>
      <c r="P121" s="183"/>
      <c r="Q121" s="90"/>
      <c r="R121" s="91"/>
      <c r="S121" s="98"/>
      <c r="T121" s="92"/>
      <c r="U121" s="311"/>
      <c r="V121" s="93"/>
      <c r="W121" s="297"/>
      <c r="X121" s="94"/>
      <c r="Y121" s="95"/>
      <c r="Z121" s="95"/>
      <c r="AA121" s="123"/>
      <c r="AB121" s="123"/>
      <c r="AC121" s="96"/>
      <c r="AD121" s="122"/>
      <c r="AE121" s="297"/>
      <c r="AF121" s="97"/>
    </row>
    <row r="122" spans="1:32" ht="18.5" x14ac:dyDescent="0.45">
      <c r="A122" s="124"/>
      <c r="B122" s="124"/>
      <c r="C122" s="122"/>
      <c r="D122" s="126"/>
      <c r="E122" s="130"/>
      <c r="F122" s="139"/>
      <c r="G122" s="139"/>
      <c r="H122" s="139"/>
      <c r="I122" s="139"/>
      <c r="J122" s="162"/>
      <c r="K122" s="122"/>
      <c r="L122" s="130"/>
      <c r="M122" s="90"/>
      <c r="N122" s="139"/>
      <c r="O122" s="162"/>
      <c r="P122" s="183"/>
      <c r="Q122" s="90"/>
      <c r="R122" s="91"/>
      <c r="S122" s="98"/>
      <c r="T122" s="92"/>
      <c r="U122" s="311"/>
      <c r="V122" s="93"/>
      <c r="W122" s="297"/>
      <c r="X122" s="94"/>
      <c r="Y122" s="95"/>
      <c r="Z122" s="95"/>
      <c r="AA122" s="123"/>
      <c r="AB122" s="123"/>
      <c r="AC122" s="96"/>
      <c r="AD122" s="122"/>
      <c r="AE122" s="297"/>
      <c r="AF122" s="97"/>
    </row>
    <row r="123" spans="1:32" ht="18.5" x14ac:dyDescent="0.45">
      <c r="A123" s="124"/>
      <c r="B123" s="124"/>
      <c r="C123" s="122"/>
      <c r="D123" s="126"/>
      <c r="E123" s="130"/>
      <c r="F123" s="139"/>
      <c r="G123" s="139"/>
      <c r="H123" s="139"/>
      <c r="I123" s="139"/>
      <c r="J123" s="162"/>
      <c r="K123" s="122"/>
      <c r="L123" s="130"/>
      <c r="M123" s="90"/>
      <c r="N123" s="139"/>
      <c r="O123" s="162"/>
      <c r="P123" s="183"/>
      <c r="Q123" s="90"/>
      <c r="R123" s="91"/>
      <c r="S123" s="98"/>
      <c r="T123" s="92"/>
      <c r="U123" s="311"/>
      <c r="V123" s="93"/>
      <c r="W123" s="297"/>
      <c r="X123" s="94"/>
      <c r="Y123" s="95"/>
      <c r="Z123" s="95"/>
      <c r="AA123" s="123"/>
      <c r="AB123" s="123"/>
      <c r="AC123" s="96"/>
      <c r="AD123" s="122"/>
      <c r="AE123" s="297"/>
      <c r="AF123" s="97"/>
    </row>
    <row r="124" spans="1:32" ht="18.5" x14ac:dyDescent="0.45">
      <c r="A124" s="124"/>
      <c r="B124" s="124"/>
      <c r="C124" s="122"/>
      <c r="D124" s="126"/>
      <c r="E124" s="130"/>
      <c r="F124" s="139"/>
      <c r="G124" s="139"/>
      <c r="H124" s="139"/>
      <c r="I124" s="139"/>
      <c r="J124" s="162"/>
      <c r="K124" s="122"/>
      <c r="L124" s="130"/>
      <c r="M124" s="90"/>
      <c r="N124" s="139"/>
      <c r="O124" s="162"/>
      <c r="P124" s="183"/>
      <c r="Q124" s="90"/>
      <c r="R124" s="91"/>
      <c r="S124" s="98"/>
      <c r="T124" s="92"/>
      <c r="U124" s="311"/>
      <c r="V124" s="93"/>
      <c r="W124" s="297"/>
      <c r="X124" s="94"/>
      <c r="Y124" s="95"/>
      <c r="Z124" s="95"/>
      <c r="AA124" s="123"/>
      <c r="AB124" s="123"/>
      <c r="AC124" s="96"/>
      <c r="AD124" s="122"/>
      <c r="AE124" s="297"/>
      <c r="AF124" s="97"/>
    </row>
    <row r="125" spans="1:32" ht="18.5" x14ac:dyDescent="0.45">
      <c r="A125" s="124"/>
      <c r="B125" s="124"/>
      <c r="C125" s="122"/>
      <c r="D125" s="126"/>
      <c r="E125" s="130"/>
      <c r="F125" s="139"/>
      <c r="G125" s="139"/>
      <c r="H125" s="139"/>
      <c r="I125" s="139"/>
      <c r="J125" s="162"/>
      <c r="K125" s="122"/>
      <c r="L125" s="130"/>
      <c r="M125" s="90"/>
      <c r="N125" s="139"/>
      <c r="O125" s="162"/>
      <c r="P125" s="183"/>
      <c r="Q125" s="90"/>
      <c r="R125" s="91"/>
      <c r="S125" s="98"/>
      <c r="T125" s="92"/>
      <c r="U125" s="311"/>
      <c r="V125" s="93"/>
      <c r="W125" s="297"/>
      <c r="X125" s="94"/>
      <c r="Y125" s="95"/>
      <c r="Z125" s="95"/>
      <c r="AA125" s="123"/>
      <c r="AB125" s="123"/>
      <c r="AC125" s="96"/>
      <c r="AD125" s="122"/>
      <c r="AE125" s="297"/>
      <c r="AF125" s="97"/>
    </row>
    <row r="126" spans="1:32" ht="18.5" x14ac:dyDescent="0.45">
      <c r="A126" s="124"/>
      <c r="B126" s="124"/>
      <c r="C126" s="122"/>
      <c r="D126" s="126"/>
      <c r="E126" s="130"/>
      <c r="F126" s="139"/>
      <c r="G126" s="139"/>
      <c r="H126" s="139"/>
      <c r="I126" s="139"/>
      <c r="J126" s="162"/>
      <c r="K126" s="122"/>
      <c r="L126" s="130"/>
      <c r="M126" s="90"/>
      <c r="N126" s="139"/>
      <c r="O126" s="162"/>
      <c r="P126" s="183"/>
      <c r="Q126" s="90"/>
      <c r="R126" s="91"/>
      <c r="S126" s="98"/>
      <c r="T126" s="92"/>
      <c r="U126" s="311"/>
      <c r="V126" s="93"/>
      <c r="W126" s="297"/>
      <c r="X126" s="94"/>
      <c r="Y126" s="95"/>
      <c r="Z126" s="95"/>
      <c r="AA126" s="123"/>
      <c r="AB126" s="123"/>
      <c r="AC126" s="96"/>
      <c r="AD126" s="122"/>
      <c r="AE126" s="297"/>
      <c r="AF126" s="97"/>
    </row>
    <row r="127" spans="1:32" ht="18.5" x14ac:dyDescent="0.45">
      <c r="A127" s="124"/>
      <c r="B127" s="124"/>
      <c r="C127" s="122"/>
      <c r="D127" s="126"/>
      <c r="E127" s="130"/>
      <c r="F127" s="139"/>
      <c r="G127" s="139"/>
      <c r="H127" s="139"/>
      <c r="I127" s="139"/>
      <c r="J127" s="162"/>
      <c r="K127" s="122"/>
      <c r="L127" s="130"/>
      <c r="M127" s="90"/>
      <c r="N127" s="139"/>
      <c r="O127" s="162"/>
      <c r="P127" s="183"/>
      <c r="Q127" s="90"/>
      <c r="R127" s="91"/>
      <c r="S127" s="98"/>
      <c r="T127" s="92"/>
      <c r="U127" s="311"/>
      <c r="V127" s="93"/>
      <c r="W127" s="297"/>
      <c r="X127" s="94"/>
      <c r="Y127" s="95"/>
      <c r="Z127" s="95"/>
      <c r="AA127" s="123"/>
      <c r="AB127" s="123"/>
      <c r="AC127" s="96"/>
      <c r="AD127" s="122"/>
      <c r="AE127" s="297"/>
      <c r="AF127" s="97"/>
    </row>
    <row r="128" spans="1:32" ht="18.5" x14ac:dyDescent="0.45">
      <c r="A128" s="124"/>
      <c r="B128" s="124"/>
      <c r="C128" s="122"/>
      <c r="D128" s="126"/>
      <c r="E128" s="130"/>
      <c r="F128" s="139"/>
      <c r="G128" s="139"/>
      <c r="H128" s="139"/>
      <c r="I128" s="139"/>
      <c r="J128" s="162"/>
      <c r="K128" s="122"/>
      <c r="L128" s="130"/>
      <c r="M128" s="90"/>
      <c r="N128" s="139"/>
      <c r="O128" s="162"/>
      <c r="P128" s="183"/>
      <c r="Q128" s="90"/>
      <c r="R128" s="91"/>
      <c r="S128" s="98"/>
      <c r="T128" s="92"/>
      <c r="U128" s="311"/>
      <c r="V128" s="93"/>
      <c r="W128" s="297"/>
      <c r="X128" s="94"/>
      <c r="Y128" s="95"/>
      <c r="Z128" s="95"/>
      <c r="AA128" s="123"/>
      <c r="AB128" s="123"/>
      <c r="AC128" s="96"/>
      <c r="AD128" s="122"/>
      <c r="AE128" s="297"/>
      <c r="AF128" s="97"/>
    </row>
    <row r="129" spans="1:32" ht="18.5" x14ac:dyDescent="0.45">
      <c r="A129" s="124"/>
      <c r="B129" s="124"/>
      <c r="C129" s="122"/>
      <c r="D129" s="126"/>
      <c r="E129" s="130"/>
      <c r="F129" s="139"/>
      <c r="G129" s="139"/>
      <c r="H129" s="139"/>
      <c r="I129" s="139"/>
      <c r="J129" s="162"/>
      <c r="K129" s="122"/>
      <c r="L129" s="130"/>
      <c r="M129" s="90"/>
      <c r="N129" s="139"/>
      <c r="O129" s="162"/>
      <c r="P129" s="183"/>
      <c r="Q129" s="90"/>
      <c r="R129" s="91"/>
      <c r="S129" s="98"/>
      <c r="T129" s="92"/>
      <c r="U129" s="311"/>
      <c r="V129" s="93"/>
      <c r="W129" s="297"/>
      <c r="X129" s="94"/>
      <c r="Y129" s="95"/>
      <c r="Z129" s="95"/>
      <c r="AA129" s="123"/>
      <c r="AB129" s="123"/>
      <c r="AC129" s="96"/>
      <c r="AD129" s="122"/>
      <c r="AE129" s="297"/>
      <c r="AF129" s="97"/>
    </row>
    <row r="130" spans="1:32" ht="18.5" x14ac:dyDescent="0.45">
      <c r="A130" s="124"/>
      <c r="B130" s="124"/>
      <c r="C130" s="122"/>
      <c r="D130" s="126"/>
      <c r="E130" s="130"/>
      <c r="F130" s="139"/>
      <c r="G130" s="139"/>
      <c r="H130" s="139"/>
      <c r="I130" s="139"/>
      <c r="J130" s="162"/>
      <c r="K130" s="122"/>
      <c r="L130" s="130"/>
      <c r="M130" s="90"/>
      <c r="N130" s="139"/>
      <c r="O130" s="162"/>
      <c r="P130" s="183"/>
      <c r="Q130" s="90"/>
      <c r="R130" s="91"/>
      <c r="S130" s="98"/>
      <c r="T130" s="92"/>
      <c r="U130" s="311"/>
      <c r="V130" s="93"/>
      <c r="W130" s="297"/>
      <c r="X130" s="94"/>
      <c r="Y130" s="95"/>
      <c r="Z130" s="95"/>
      <c r="AA130" s="123"/>
      <c r="AB130" s="123"/>
      <c r="AC130" s="96"/>
      <c r="AD130" s="122"/>
      <c r="AE130" s="297"/>
      <c r="AF130" s="97"/>
    </row>
    <row r="131" spans="1:32" ht="18.5" x14ac:dyDescent="0.45">
      <c r="A131" s="124"/>
      <c r="B131" s="124"/>
      <c r="C131" s="122"/>
      <c r="D131" s="126"/>
      <c r="E131" s="130"/>
      <c r="F131" s="139"/>
      <c r="G131" s="139"/>
      <c r="H131" s="139"/>
      <c r="I131" s="139"/>
      <c r="J131" s="162"/>
      <c r="K131" s="122"/>
      <c r="L131" s="130"/>
      <c r="M131" s="90"/>
      <c r="N131" s="139"/>
      <c r="O131" s="162"/>
      <c r="P131" s="183"/>
      <c r="Q131" s="90"/>
      <c r="R131" s="91"/>
      <c r="S131" s="98"/>
      <c r="T131" s="92"/>
      <c r="U131" s="311"/>
      <c r="V131" s="93"/>
      <c r="W131" s="297"/>
      <c r="X131" s="94"/>
      <c r="Y131" s="95"/>
      <c r="Z131" s="95"/>
      <c r="AA131" s="123"/>
      <c r="AB131" s="123"/>
      <c r="AC131" s="96"/>
      <c r="AD131" s="122"/>
      <c r="AE131" s="297"/>
      <c r="AF131" s="97"/>
    </row>
    <row r="132" spans="1:32" ht="18.5" x14ac:dyDescent="0.45">
      <c r="A132" s="124"/>
      <c r="B132" s="124"/>
      <c r="C132" s="122"/>
      <c r="D132" s="126"/>
      <c r="E132" s="130"/>
      <c r="F132" s="139"/>
      <c r="G132" s="139"/>
      <c r="H132" s="139"/>
      <c r="I132" s="139"/>
      <c r="J132" s="162"/>
      <c r="K132" s="122"/>
      <c r="L132" s="130"/>
      <c r="M132" s="90"/>
      <c r="N132" s="139"/>
      <c r="O132" s="162"/>
      <c r="P132" s="183"/>
      <c r="Q132" s="90"/>
      <c r="R132" s="91"/>
      <c r="S132" s="98"/>
      <c r="T132" s="92"/>
      <c r="U132" s="311"/>
      <c r="V132" s="93"/>
      <c r="W132" s="297"/>
      <c r="X132" s="94"/>
      <c r="Y132" s="95"/>
      <c r="Z132" s="95"/>
      <c r="AA132" s="123"/>
      <c r="AB132" s="123"/>
      <c r="AC132" s="96"/>
      <c r="AD132" s="122"/>
      <c r="AE132" s="297"/>
      <c r="AF132" s="97"/>
    </row>
    <row r="133" spans="1:32" ht="18.5" x14ac:dyDescent="0.45">
      <c r="A133" s="124"/>
      <c r="B133" s="124"/>
      <c r="C133" s="122"/>
      <c r="D133" s="126"/>
      <c r="E133" s="130"/>
      <c r="F133" s="139"/>
      <c r="G133" s="139"/>
      <c r="H133" s="139"/>
      <c r="I133" s="139"/>
      <c r="J133" s="162"/>
      <c r="K133" s="122"/>
      <c r="L133" s="130"/>
      <c r="M133" s="90"/>
      <c r="N133" s="139"/>
      <c r="O133" s="162"/>
      <c r="P133" s="183"/>
      <c r="Q133" s="90"/>
      <c r="R133" s="91"/>
      <c r="S133" s="98"/>
      <c r="T133" s="92"/>
      <c r="U133" s="311"/>
      <c r="V133" s="93"/>
      <c r="W133" s="297"/>
      <c r="X133" s="94"/>
      <c r="Y133" s="95"/>
      <c r="Z133" s="95"/>
      <c r="AA133" s="123"/>
      <c r="AB133" s="123"/>
      <c r="AC133" s="96"/>
      <c r="AD133" s="122"/>
      <c r="AE133" s="297"/>
      <c r="AF133" s="97"/>
    </row>
    <row r="134" spans="1:32" ht="18.5" x14ac:dyDescent="0.45">
      <c r="A134" s="124"/>
      <c r="B134" s="124"/>
      <c r="C134" s="122"/>
      <c r="D134" s="126"/>
      <c r="E134" s="130"/>
      <c r="F134" s="139"/>
      <c r="G134" s="139"/>
      <c r="H134" s="139"/>
      <c r="I134" s="139"/>
      <c r="J134" s="162"/>
      <c r="K134" s="122"/>
      <c r="L134" s="130"/>
      <c r="M134" s="90"/>
      <c r="N134" s="139"/>
      <c r="O134" s="162"/>
      <c r="P134" s="183"/>
      <c r="Q134" s="90"/>
      <c r="R134" s="91"/>
      <c r="S134" s="98"/>
      <c r="T134" s="92"/>
      <c r="U134" s="311"/>
      <c r="V134" s="93"/>
      <c r="W134" s="297"/>
      <c r="X134" s="94"/>
      <c r="Y134" s="95"/>
      <c r="Z134" s="95"/>
      <c r="AA134" s="123"/>
      <c r="AB134" s="123"/>
      <c r="AC134" s="96"/>
      <c r="AD134" s="122"/>
      <c r="AE134" s="297"/>
      <c r="AF134" s="97"/>
    </row>
    <row r="135" spans="1:32" ht="18.5" x14ac:dyDescent="0.45">
      <c r="A135" s="124"/>
      <c r="B135" s="124"/>
      <c r="C135" s="122"/>
      <c r="D135" s="126"/>
      <c r="E135" s="130"/>
      <c r="F135" s="139"/>
      <c r="G135" s="139"/>
      <c r="H135" s="139"/>
      <c r="I135" s="139"/>
      <c r="J135" s="162"/>
      <c r="K135" s="122"/>
      <c r="L135" s="130"/>
      <c r="M135" s="90"/>
      <c r="N135" s="139"/>
      <c r="O135" s="162"/>
      <c r="P135" s="183"/>
      <c r="Q135" s="90"/>
      <c r="R135" s="91"/>
      <c r="S135" s="98"/>
      <c r="T135" s="92"/>
      <c r="U135" s="311"/>
      <c r="V135" s="93"/>
      <c r="W135" s="297"/>
      <c r="X135" s="94"/>
      <c r="Y135" s="95"/>
      <c r="Z135" s="95"/>
      <c r="AA135" s="123"/>
      <c r="AB135" s="123"/>
      <c r="AC135" s="96"/>
      <c r="AD135" s="122"/>
      <c r="AE135" s="297"/>
      <c r="AF135" s="97"/>
    </row>
    <row r="136" spans="1:32" ht="18.5" x14ac:dyDescent="0.45">
      <c r="A136" s="124"/>
      <c r="B136" s="124"/>
      <c r="C136" s="122"/>
      <c r="D136" s="126"/>
      <c r="E136" s="130"/>
      <c r="F136" s="139"/>
      <c r="G136" s="139"/>
      <c r="H136" s="139"/>
      <c r="I136" s="139"/>
      <c r="J136" s="162"/>
      <c r="K136" s="122"/>
      <c r="L136" s="130"/>
      <c r="M136" s="90"/>
      <c r="N136" s="139"/>
      <c r="O136" s="162"/>
      <c r="P136" s="183"/>
      <c r="Q136" s="90"/>
      <c r="R136" s="91"/>
      <c r="S136" s="98"/>
      <c r="T136" s="92"/>
      <c r="U136" s="311"/>
      <c r="V136" s="93"/>
      <c r="W136" s="297"/>
      <c r="X136" s="94"/>
      <c r="Y136" s="95"/>
      <c r="Z136" s="95"/>
      <c r="AA136" s="123"/>
      <c r="AB136" s="123"/>
      <c r="AC136" s="96"/>
      <c r="AD136" s="122"/>
      <c r="AE136" s="297"/>
      <c r="AF136" s="97"/>
    </row>
    <row r="137" spans="1:32" ht="18.5" x14ac:dyDescent="0.45">
      <c r="A137" s="124"/>
      <c r="B137" s="124"/>
      <c r="C137" s="122"/>
      <c r="D137" s="126"/>
      <c r="E137" s="130"/>
      <c r="F137" s="139"/>
      <c r="G137" s="139"/>
      <c r="H137" s="139"/>
      <c r="I137" s="139"/>
      <c r="J137" s="162"/>
      <c r="K137" s="122"/>
      <c r="L137" s="130"/>
      <c r="M137" s="90"/>
      <c r="N137" s="139"/>
      <c r="O137" s="162"/>
      <c r="P137" s="183"/>
      <c r="Q137" s="90"/>
      <c r="R137" s="91"/>
      <c r="S137" s="98"/>
      <c r="T137" s="92"/>
      <c r="U137" s="311"/>
      <c r="V137" s="93"/>
      <c r="W137" s="297"/>
      <c r="X137" s="94"/>
      <c r="Y137" s="95"/>
      <c r="Z137" s="95"/>
      <c r="AA137" s="123"/>
      <c r="AB137" s="123"/>
      <c r="AC137" s="96"/>
      <c r="AD137" s="122"/>
      <c r="AE137" s="297"/>
      <c r="AF137" s="97"/>
    </row>
    <row r="138" spans="1:32" ht="18.5" x14ac:dyDescent="0.45">
      <c r="A138" s="124"/>
      <c r="B138" s="124"/>
      <c r="C138" s="122"/>
      <c r="D138" s="126"/>
      <c r="E138" s="130"/>
      <c r="F138" s="139"/>
      <c r="G138" s="139"/>
      <c r="H138" s="139"/>
      <c r="I138" s="139"/>
      <c r="J138" s="162"/>
      <c r="K138" s="122"/>
      <c r="L138" s="130"/>
      <c r="M138" s="90"/>
      <c r="N138" s="139"/>
      <c r="O138" s="162"/>
      <c r="P138" s="183"/>
      <c r="Q138" s="90"/>
      <c r="R138" s="91"/>
      <c r="S138" s="98"/>
      <c r="T138" s="92"/>
      <c r="U138" s="311"/>
      <c r="V138" s="93"/>
      <c r="W138" s="297"/>
      <c r="X138" s="94"/>
      <c r="Y138" s="95"/>
      <c r="Z138" s="95"/>
      <c r="AA138" s="123"/>
      <c r="AB138" s="123"/>
      <c r="AC138" s="96"/>
      <c r="AD138" s="122"/>
      <c r="AE138" s="297"/>
      <c r="AF138" s="97"/>
    </row>
    <row r="139" spans="1:32" ht="18.5" x14ac:dyDescent="0.45">
      <c r="A139" s="124"/>
      <c r="B139" s="124"/>
      <c r="C139" s="122"/>
      <c r="D139" s="126"/>
      <c r="E139" s="130"/>
      <c r="F139" s="139"/>
      <c r="G139" s="139"/>
      <c r="H139" s="139"/>
      <c r="I139" s="139"/>
      <c r="J139" s="162"/>
      <c r="K139" s="122"/>
      <c r="L139" s="130"/>
      <c r="M139" s="90"/>
      <c r="N139" s="139"/>
      <c r="O139" s="162"/>
      <c r="P139" s="183"/>
      <c r="Q139" s="90"/>
      <c r="R139" s="91"/>
      <c r="S139" s="98"/>
      <c r="T139" s="92"/>
      <c r="U139" s="311"/>
      <c r="V139" s="93"/>
      <c r="W139" s="297"/>
      <c r="X139" s="94"/>
      <c r="Y139" s="95"/>
      <c r="Z139" s="95"/>
      <c r="AA139" s="123"/>
      <c r="AB139" s="123"/>
      <c r="AC139" s="96"/>
      <c r="AD139" s="122"/>
      <c r="AE139" s="297"/>
      <c r="AF139" s="97"/>
    </row>
    <row r="140" spans="1:32" ht="18.5" x14ac:dyDescent="0.45">
      <c r="A140" s="124"/>
      <c r="B140" s="124"/>
      <c r="C140" s="122"/>
      <c r="D140" s="126"/>
      <c r="E140" s="130"/>
      <c r="F140" s="139"/>
      <c r="G140" s="139"/>
      <c r="H140" s="139"/>
      <c r="I140" s="139"/>
      <c r="J140" s="162"/>
      <c r="K140" s="122"/>
      <c r="L140" s="130"/>
      <c r="M140" s="90"/>
      <c r="N140" s="139"/>
      <c r="O140" s="162"/>
      <c r="P140" s="183"/>
      <c r="Q140" s="90"/>
      <c r="R140" s="91"/>
      <c r="S140" s="98"/>
      <c r="T140" s="92"/>
      <c r="U140" s="311"/>
      <c r="V140" s="93"/>
      <c r="W140" s="297"/>
      <c r="X140" s="94"/>
      <c r="Y140" s="95"/>
      <c r="Z140" s="95"/>
      <c r="AA140" s="123"/>
      <c r="AB140" s="123"/>
      <c r="AC140" s="96"/>
      <c r="AD140" s="122"/>
      <c r="AE140" s="297"/>
      <c r="AF140" s="97"/>
    </row>
    <row r="141" spans="1:32" ht="18.5" x14ac:dyDescent="0.45">
      <c r="A141" s="124"/>
      <c r="B141" s="124"/>
      <c r="C141" s="122"/>
      <c r="D141" s="126"/>
      <c r="E141" s="130"/>
      <c r="F141" s="139"/>
      <c r="G141" s="139"/>
      <c r="H141" s="139"/>
      <c r="I141" s="139"/>
      <c r="J141" s="162"/>
      <c r="K141" s="122"/>
      <c r="L141" s="130"/>
      <c r="M141" s="90"/>
      <c r="N141" s="139"/>
      <c r="O141" s="162"/>
      <c r="P141" s="183"/>
      <c r="Q141" s="90"/>
      <c r="R141" s="91"/>
      <c r="S141" s="98"/>
      <c r="T141" s="92"/>
      <c r="U141" s="311"/>
      <c r="V141" s="93"/>
      <c r="W141" s="297"/>
      <c r="X141" s="94"/>
      <c r="Y141" s="95"/>
      <c r="Z141" s="95"/>
      <c r="AA141" s="123"/>
      <c r="AB141" s="123"/>
      <c r="AC141" s="96"/>
      <c r="AD141" s="122"/>
      <c r="AE141" s="297"/>
      <c r="AF141" s="97"/>
    </row>
    <row r="142" spans="1:32" ht="18.5" x14ac:dyDescent="0.45">
      <c r="A142" s="124"/>
      <c r="B142" s="124"/>
      <c r="C142" s="122"/>
      <c r="D142" s="126"/>
      <c r="E142" s="130"/>
      <c r="F142" s="139"/>
      <c r="G142" s="139"/>
      <c r="H142" s="139"/>
      <c r="I142" s="139"/>
      <c r="J142" s="162"/>
      <c r="K142" s="122"/>
      <c r="L142" s="130"/>
      <c r="M142" s="90"/>
      <c r="N142" s="139"/>
      <c r="O142" s="162"/>
      <c r="P142" s="183"/>
      <c r="Q142" s="90"/>
      <c r="R142" s="91"/>
      <c r="S142" s="98"/>
      <c r="T142" s="92"/>
      <c r="U142" s="311"/>
      <c r="V142" s="93"/>
      <c r="W142" s="297"/>
      <c r="X142" s="94"/>
      <c r="Y142" s="95"/>
      <c r="Z142" s="95"/>
      <c r="AA142" s="123"/>
      <c r="AB142" s="123"/>
      <c r="AC142" s="96"/>
      <c r="AD142" s="122"/>
      <c r="AE142" s="297"/>
      <c r="AF142" s="97"/>
    </row>
    <row r="143" spans="1:32" ht="18.5" x14ac:dyDescent="0.45">
      <c r="A143" s="124"/>
      <c r="B143" s="124"/>
      <c r="C143" s="122"/>
      <c r="D143" s="126"/>
      <c r="E143" s="130"/>
      <c r="F143" s="139"/>
      <c r="G143" s="139"/>
      <c r="H143" s="139"/>
      <c r="I143" s="139"/>
      <c r="J143" s="162"/>
      <c r="K143" s="122"/>
      <c r="L143" s="130"/>
      <c r="M143" s="90"/>
      <c r="N143" s="139"/>
      <c r="O143" s="162"/>
      <c r="P143" s="183"/>
      <c r="Q143" s="90"/>
      <c r="R143" s="91"/>
      <c r="S143" s="98"/>
      <c r="T143" s="92"/>
      <c r="U143" s="311"/>
      <c r="V143" s="93"/>
      <c r="W143" s="297"/>
      <c r="X143" s="94"/>
      <c r="Y143" s="95"/>
      <c r="Z143" s="95"/>
      <c r="AA143" s="123"/>
      <c r="AB143" s="123"/>
      <c r="AC143" s="96"/>
      <c r="AD143" s="122"/>
      <c r="AE143" s="297"/>
      <c r="AF143" s="97"/>
    </row>
    <row r="144" spans="1:32" ht="18.5" x14ac:dyDescent="0.45">
      <c r="A144" s="124"/>
      <c r="B144" s="124"/>
      <c r="C144" s="122"/>
      <c r="D144" s="126"/>
      <c r="E144" s="130"/>
      <c r="F144" s="139"/>
      <c r="G144" s="139"/>
      <c r="H144" s="139"/>
      <c r="I144" s="139"/>
      <c r="J144" s="162"/>
      <c r="K144" s="122"/>
      <c r="L144" s="130"/>
      <c r="M144" s="90"/>
      <c r="N144" s="139"/>
      <c r="O144" s="162"/>
      <c r="P144" s="183"/>
      <c r="Q144" s="90"/>
      <c r="R144" s="91"/>
      <c r="S144" s="98"/>
      <c r="T144" s="92"/>
      <c r="U144" s="311"/>
      <c r="V144" s="93"/>
      <c r="W144" s="297"/>
      <c r="X144" s="94"/>
      <c r="Y144" s="95"/>
      <c r="Z144" s="95"/>
      <c r="AA144" s="123"/>
      <c r="AB144" s="123"/>
      <c r="AC144" s="96"/>
      <c r="AD144" s="122"/>
      <c r="AE144" s="297"/>
      <c r="AF144" s="97"/>
    </row>
    <row r="145" spans="1:32" ht="18.5" x14ac:dyDescent="0.45">
      <c r="A145" s="124"/>
      <c r="B145" s="124"/>
      <c r="C145" s="122"/>
      <c r="D145" s="126"/>
      <c r="E145" s="130"/>
      <c r="F145" s="139"/>
      <c r="G145" s="139"/>
      <c r="H145" s="139"/>
      <c r="I145" s="139"/>
      <c r="J145" s="162"/>
      <c r="K145" s="122"/>
      <c r="L145" s="130"/>
      <c r="M145" s="90"/>
      <c r="N145" s="139"/>
      <c r="O145" s="162"/>
      <c r="P145" s="183"/>
      <c r="Q145" s="90"/>
      <c r="R145" s="91"/>
      <c r="S145" s="98"/>
      <c r="T145" s="92"/>
      <c r="U145" s="311"/>
      <c r="V145" s="93"/>
      <c r="W145" s="297"/>
      <c r="X145" s="94"/>
      <c r="Y145" s="95"/>
      <c r="Z145" s="95"/>
      <c r="AA145" s="123"/>
      <c r="AB145" s="123"/>
      <c r="AC145" s="96"/>
      <c r="AD145" s="122"/>
      <c r="AE145" s="297"/>
      <c r="AF145" s="97"/>
    </row>
    <row r="146" spans="1:32" ht="18.5" x14ac:dyDescent="0.45">
      <c r="A146" s="124"/>
      <c r="B146" s="124"/>
      <c r="C146" s="122"/>
      <c r="D146" s="126"/>
      <c r="E146" s="130"/>
      <c r="F146" s="139"/>
      <c r="G146" s="139"/>
      <c r="H146" s="139"/>
      <c r="I146" s="139"/>
      <c r="J146" s="162"/>
      <c r="K146" s="122"/>
      <c r="L146" s="130"/>
      <c r="M146" s="90"/>
      <c r="N146" s="139"/>
      <c r="O146" s="162"/>
      <c r="P146" s="183"/>
      <c r="Q146" s="90"/>
      <c r="R146" s="91"/>
      <c r="S146" s="98"/>
      <c r="T146" s="92"/>
      <c r="U146" s="311"/>
      <c r="V146" s="93"/>
      <c r="W146" s="297"/>
      <c r="X146" s="94"/>
      <c r="Y146" s="95"/>
      <c r="Z146" s="95"/>
      <c r="AA146" s="123"/>
      <c r="AB146" s="123"/>
      <c r="AC146" s="96"/>
      <c r="AD146" s="122"/>
      <c r="AE146" s="297"/>
      <c r="AF146" s="97"/>
    </row>
    <row r="147" spans="1:32" ht="18.5" x14ac:dyDescent="0.45">
      <c r="A147" s="124"/>
      <c r="B147" s="124"/>
      <c r="C147" s="122"/>
      <c r="D147" s="126"/>
      <c r="E147" s="130"/>
      <c r="F147" s="139"/>
      <c r="G147" s="139"/>
      <c r="H147" s="139"/>
      <c r="I147" s="139"/>
      <c r="J147" s="162"/>
      <c r="K147" s="122"/>
      <c r="L147" s="130"/>
      <c r="M147" s="90"/>
      <c r="N147" s="139"/>
      <c r="O147" s="162"/>
      <c r="P147" s="183"/>
      <c r="Q147" s="90"/>
      <c r="R147" s="91"/>
      <c r="S147" s="98"/>
      <c r="T147" s="92"/>
      <c r="U147" s="311"/>
      <c r="V147" s="93"/>
      <c r="W147" s="297"/>
      <c r="X147" s="94"/>
      <c r="Y147" s="95"/>
      <c r="Z147" s="95"/>
      <c r="AA147" s="123"/>
      <c r="AB147" s="123"/>
      <c r="AC147" s="96"/>
      <c r="AD147" s="122"/>
      <c r="AE147" s="297"/>
      <c r="AF147" s="97"/>
    </row>
    <row r="148" spans="1:32" ht="18.5" x14ac:dyDescent="0.45">
      <c r="A148" s="124"/>
      <c r="B148" s="124"/>
      <c r="C148" s="122"/>
      <c r="D148" s="126"/>
      <c r="E148" s="130"/>
      <c r="F148" s="139"/>
      <c r="G148" s="139"/>
      <c r="H148" s="139"/>
      <c r="I148" s="139"/>
      <c r="J148" s="162"/>
      <c r="K148" s="122"/>
      <c r="L148" s="130"/>
      <c r="M148" s="90"/>
      <c r="N148" s="139"/>
      <c r="O148" s="162"/>
      <c r="P148" s="183"/>
      <c r="Q148" s="90"/>
      <c r="R148" s="91"/>
      <c r="S148" s="98"/>
      <c r="T148" s="92"/>
      <c r="U148" s="311"/>
      <c r="V148" s="93"/>
      <c r="W148" s="297"/>
      <c r="X148" s="94"/>
      <c r="Y148" s="95"/>
      <c r="Z148" s="95"/>
      <c r="AA148" s="123"/>
      <c r="AB148" s="123"/>
      <c r="AC148" s="96"/>
      <c r="AD148" s="122"/>
      <c r="AE148" s="297"/>
      <c r="AF148" s="97"/>
    </row>
    <row r="149" spans="1:32" ht="18.5" x14ac:dyDescent="0.45">
      <c r="A149" s="124"/>
      <c r="B149" s="124"/>
      <c r="C149" s="122"/>
      <c r="D149" s="126"/>
      <c r="E149" s="130"/>
      <c r="F149" s="139"/>
      <c r="G149" s="139"/>
      <c r="H149" s="139"/>
      <c r="I149" s="139"/>
      <c r="J149" s="162"/>
      <c r="K149" s="122"/>
      <c r="L149" s="130"/>
      <c r="M149" s="90"/>
      <c r="N149" s="139"/>
      <c r="O149" s="162"/>
      <c r="P149" s="183"/>
      <c r="Q149" s="90"/>
      <c r="R149" s="91"/>
      <c r="S149" s="98"/>
      <c r="T149" s="92"/>
      <c r="U149" s="311"/>
      <c r="V149" s="93"/>
      <c r="W149" s="297"/>
      <c r="X149" s="94"/>
      <c r="Y149" s="95"/>
      <c r="Z149" s="95"/>
      <c r="AA149" s="123"/>
      <c r="AB149" s="123"/>
      <c r="AC149" s="96"/>
      <c r="AD149" s="122"/>
      <c r="AE149" s="297"/>
      <c r="AF149" s="97"/>
    </row>
    <row r="150" spans="1:32" ht="18.5" x14ac:dyDescent="0.45">
      <c r="A150" s="124"/>
      <c r="B150" s="124"/>
      <c r="C150" s="122"/>
      <c r="D150" s="126"/>
      <c r="E150" s="130"/>
      <c r="F150" s="139"/>
      <c r="G150" s="139"/>
      <c r="H150" s="139"/>
      <c r="I150" s="139"/>
      <c r="J150" s="162"/>
      <c r="K150" s="122"/>
      <c r="L150" s="130"/>
      <c r="M150" s="90"/>
      <c r="N150" s="139"/>
      <c r="O150" s="162"/>
      <c r="P150" s="183"/>
      <c r="Q150" s="90"/>
      <c r="R150" s="91"/>
      <c r="S150" s="98"/>
      <c r="T150" s="92"/>
      <c r="U150" s="311"/>
      <c r="V150" s="93"/>
      <c r="W150" s="297"/>
      <c r="X150" s="94"/>
      <c r="Y150" s="95"/>
      <c r="Z150" s="95"/>
      <c r="AA150" s="123"/>
      <c r="AB150" s="123"/>
      <c r="AC150" s="96"/>
      <c r="AD150" s="122"/>
      <c r="AE150" s="297"/>
      <c r="AF150" s="97"/>
    </row>
    <row r="151" spans="1:32" ht="18.5" x14ac:dyDescent="0.45">
      <c r="A151" s="124"/>
      <c r="B151" s="124"/>
      <c r="C151" s="122"/>
      <c r="D151" s="126"/>
      <c r="E151" s="130"/>
      <c r="F151" s="139"/>
      <c r="G151" s="139"/>
      <c r="H151" s="139"/>
      <c r="I151" s="139"/>
      <c r="J151" s="162"/>
      <c r="K151" s="122"/>
      <c r="L151" s="130"/>
      <c r="M151" s="90"/>
      <c r="N151" s="139"/>
      <c r="O151" s="162"/>
      <c r="P151" s="183"/>
      <c r="Q151" s="90"/>
      <c r="R151" s="91"/>
      <c r="S151" s="98"/>
      <c r="T151" s="92"/>
      <c r="U151" s="311"/>
      <c r="V151" s="93"/>
      <c r="W151" s="297"/>
      <c r="X151" s="94"/>
      <c r="Y151" s="95"/>
      <c r="Z151" s="95"/>
      <c r="AA151" s="123"/>
      <c r="AB151" s="123"/>
      <c r="AC151" s="96"/>
      <c r="AD151" s="122"/>
      <c r="AE151" s="297"/>
      <c r="AF151" s="97"/>
    </row>
    <row r="152" spans="1:32" ht="18.5" x14ac:dyDescent="0.45">
      <c r="A152" s="124"/>
      <c r="B152" s="124"/>
      <c r="C152" s="122"/>
      <c r="D152" s="126"/>
      <c r="E152" s="130"/>
      <c r="F152" s="139"/>
      <c r="G152" s="139"/>
      <c r="H152" s="139"/>
      <c r="I152" s="139"/>
      <c r="J152" s="162"/>
      <c r="K152" s="122"/>
      <c r="L152" s="130"/>
      <c r="M152" s="90"/>
      <c r="N152" s="139"/>
      <c r="O152" s="162"/>
      <c r="P152" s="183"/>
      <c r="Q152" s="90"/>
      <c r="R152" s="91"/>
      <c r="S152" s="98"/>
      <c r="T152" s="92"/>
      <c r="U152" s="311"/>
      <c r="V152" s="93"/>
      <c r="W152" s="297"/>
      <c r="X152" s="94"/>
      <c r="Y152" s="95"/>
      <c r="Z152" s="95"/>
      <c r="AA152" s="123"/>
      <c r="AB152" s="123"/>
      <c r="AC152" s="96"/>
      <c r="AD152" s="122"/>
      <c r="AE152" s="297"/>
      <c r="AF152" s="97"/>
    </row>
    <row r="153" spans="1:32" ht="18.5" x14ac:dyDescent="0.45">
      <c r="A153" s="124"/>
      <c r="B153" s="124"/>
      <c r="C153" s="122"/>
      <c r="D153" s="126"/>
      <c r="E153" s="130"/>
      <c r="F153" s="139"/>
      <c r="G153" s="139"/>
      <c r="H153" s="139"/>
      <c r="I153" s="139"/>
      <c r="J153" s="162"/>
      <c r="K153" s="122"/>
      <c r="L153" s="130"/>
      <c r="M153" s="90"/>
      <c r="N153" s="139"/>
      <c r="O153" s="162"/>
      <c r="P153" s="183"/>
      <c r="Q153" s="90"/>
      <c r="R153" s="91"/>
      <c r="S153" s="98"/>
      <c r="T153" s="92"/>
      <c r="U153" s="311"/>
      <c r="V153" s="93"/>
      <c r="W153" s="297"/>
      <c r="X153" s="94"/>
      <c r="Y153" s="95"/>
      <c r="Z153" s="95"/>
      <c r="AA153" s="123"/>
      <c r="AB153" s="123"/>
      <c r="AC153" s="96"/>
      <c r="AD153" s="122"/>
      <c r="AE153" s="297"/>
      <c r="AF153" s="97"/>
    </row>
    <row r="154" spans="1:32" ht="18.5" x14ac:dyDescent="0.45">
      <c r="A154" s="124"/>
      <c r="B154" s="124"/>
      <c r="C154" s="122"/>
      <c r="D154" s="126"/>
      <c r="E154" s="130"/>
      <c r="F154" s="139"/>
      <c r="G154" s="139"/>
      <c r="H154" s="139"/>
      <c r="I154" s="139"/>
      <c r="J154" s="162"/>
      <c r="K154" s="122"/>
      <c r="L154" s="130"/>
      <c r="M154" s="90"/>
      <c r="N154" s="139"/>
      <c r="O154" s="162"/>
      <c r="P154" s="183"/>
      <c r="Q154" s="90"/>
      <c r="R154" s="91"/>
      <c r="S154" s="98"/>
      <c r="T154" s="92"/>
      <c r="U154" s="311"/>
      <c r="V154" s="93"/>
      <c r="W154" s="297"/>
      <c r="X154" s="94"/>
      <c r="Y154" s="95"/>
      <c r="Z154" s="95"/>
      <c r="AA154" s="123"/>
      <c r="AB154" s="123"/>
      <c r="AC154" s="96"/>
      <c r="AD154" s="122"/>
      <c r="AE154" s="297"/>
      <c r="AF154" s="97"/>
    </row>
    <row r="155" spans="1:32" ht="18.5" x14ac:dyDescent="0.45">
      <c r="A155" s="124"/>
      <c r="B155" s="124"/>
      <c r="C155" s="122"/>
      <c r="D155" s="126"/>
      <c r="E155" s="130"/>
      <c r="F155" s="139"/>
      <c r="G155" s="139"/>
      <c r="H155" s="139"/>
      <c r="I155" s="139"/>
      <c r="J155" s="162"/>
      <c r="K155" s="122"/>
      <c r="L155" s="130"/>
      <c r="M155" s="90"/>
      <c r="N155" s="139"/>
      <c r="O155" s="162"/>
      <c r="P155" s="183"/>
      <c r="Q155" s="90"/>
      <c r="R155" s="91"/>
      <c r="S155" s="98"/>
      <c r="T155" s="92"/>
      <c r="U155" s="311"/>
      <c r="V155" s="93"/>
      <c r="W155" s="297"/>
      <c r="X155" s="94"/>
      <c r="Y155" s="95"/>
      <c r="Z155" s="95"/>
      <c r="AA155" s="123"/>
      <c r="AB155" s="123"/>
      <c r="AC155" s="96"/>
      <c r="AD155" s="122"/>
      <c r="AE155" s="297"/>
      <c r="AF155" s="97"/>
    </row>
    <row r="156" spans="1:32" ht="18.5" x14ac:dyDescent="0.45">
      <c r="A156" s="124"/>
      <c r="B156" s="124"/>
      <c r="C156" s="122"/>
      <c r="D156" s="126"/>
      <c r="E156" s="130"/>
      <c r="F156" s="139"/>
      <c r="G156" s="139"/>
      <c r="H156" s="139"/>
      <c r="I156" s="139"/>
      <c r="J156" s="162"/>
      <c r="K156" s="122"/>
      <c r="L156" s="130"/>
      <c r="M156" s="90"/>
      <c r="N156" s="139"/>
      <c r="O156" s="162"/>
      <c r="P156" s="183"/>
      <c r="Q156" s="90"/>
      <c r="R156" s="91"/>
      <c r="S156" s="98"/>
      <c r="T156" s="92"/>
      <c r="U156" s="311"/>
      <c r="V156" s="93"/>
      <c r="W156" s="297"/>
      <c r="X156" s="94"/>
      <c r="Y156" s="95"/>
      <c r="Z156" s="95"/>
      <c r="AA156" s="123"/>
      <c r="AB156" s="123"/>
      <c r="AC156" s="96"/>
      <c r="AD156" s="122"/>
      <c r="AE156" s="297"/>
      <c r="AF156" s="97"/>
    </row>
    <row r="157" spans="1:32" ht="18.5" x14ac:dyDescent="0.45">
      <c r="A157" s="124"/>
      <c r="B157" s="124"/>
      <c r="C157" s="122"/>
      <c r="D157" s="126"/>
      <c r="E157" s="130"/>
      <c r="F157" s="139"/>
      <c r="G157" s="139"/>
      <c r="H157" s="139"/>
      <c r="I157" s="139"/>
      <c r="J157" s="162"/>
      <c r="K157" s="122"/>
      <c r="L157" s="130"/>
      <c r="M157" s="90"/>
      <c r="N157" s="139"/>
      <c r="O157" s="162"/>
      <c r="P157" s="183"/>
      <c r="Q157" s="90"/>
      <c r="R157" s="91"/>
      <c r="S157" s="98"/>
      <c r="T157" s="92"/>
      <c r="U157" s="311"/>
      <c r="V157" s="93"/>
      <c r="W157" s="297"/>
      <c r="X157" s="94"/>
      <c r="Y157" s="95"/>
      <c r="Z157" s="95"/>
      <c r="AA157" s="123"/>
      <c r="AB157" s="123"/>
      <c r="AC157" s="96"/>
      <c r="AD157" s="122"/>
      <c r="AE157" s="297"/>
      <c r="AF157" s="97"/>
    </row>
    <row r="158" spans="1:32" ht="18.5" x14ac:dyDescent="0.45">
      <c r="A158" s="124"/>
      <c r="B158" s="124"/>
      <c r="C158" s="122"/>
      <c r="D158" s="126"/>
      <c r="E158" s="130"/>
      <c r="F158" s="139"/>
      <c r="G158" s="139"/>
      <c r="H158" s="139"/>
      <c r="I158" s="139"/>
      <c r="J158" s="162"/>
      <c r="K158" s="122"/>
      <c r="L158" s="130"/>
      <c r="M158" s="90"/>
      <c r="N158" s="139"/>
      <c r="O158" s="162"/>
      <c r="P158" s="183"/>
      <c r="Q158" s="90"/>
      <c r="R158" s="91"/>
      <c r="S158" s="98"/>
      <c r="T158" s="92"/>
      <c r="U158" s="311"/>
      <c r="V158" s="93"/>
      <c r="W158" s="297"/>
      <c r="X158" s="94"/>
      <c r="Y158" s="95"/>
      <c r="Z158" s="95"/>
      <c r="AA158" s="123"/>
      <c r="AB158" s="123"/>
      <c r="AC158" s="96"/>
      <c r="AD158" s="122"/>
      <c r="AE158" s="297"/>
      <c r="AF158" s="97"/>
    </row>
    <row r="159" spans="1:32" ht="18.5" x14ac:dyDescent="0.45">
      <c r="A159" s="124"/>
      <c r="B159" s="124"/>
      <c r="C159" s="122"/>
      <c r="D159" s="126"/>
      <c r="E159" s="130"/>
      <c r="F159" s="139"/>
      <c r="G159" s="139"/>
      <c r="H159" s="139"/>
      <c r="I159" s="139"/>
      <c r="J159" s="162"/>
      <c r="K159" s="122"/>
      <c r="L159" s="130"/>
      <c r="M159" s="90"/>
      <c r="N159" s="139"/>
      <c r="O159" s="162"/>
      <c r="P159" s="183"/>
      <c r="Q159" s="90"/>
      <c r="R159" s="91"/>
      <c r="S159" s="98"/>
      <c r="T159" s="92"/>
      <c r="U159" s="311"/>
      <c r="V159" s="93"/>
      <c r="W159" s="297"/>
      <c r="X159" s="94"/>
      <c r="Y159" s="95"/>
      <c r="Z159" s="95"/>
      <c r="AA159" s="123"/>
      <c r="AB159" s="123"/>
      <c r="AC159" s="96"/>
      <c r="AD159" s="122"/>
      <c r="AE159" s="297"/>
      <c r="AF159" s="97"/>
    </row>
    <row r="160" spans="1:32" ht="18.5" x14ac:dyDescent="0.45">
      <c r="A160" s="124"/>
      <c r="B160" s="124"/>
      <c r="C160" s="122"/>
      <c r="D160" s="126"/>
      <c r="E160" s="130"/>
      <c r="F160" s="139"/>
      <c r="G160" s="139"/>
      <c r="H160" s="139"/>
      <c r="I160" s="139"/>
      <c r="J160" s="162"/>
      <c r="K160" s="122"/>
      <c r="L160" s="130"/>
      <c r="M160" s="90"/>
      <c r="N160" s="139"/>
      <c r="O160" s="162"/>
      <c r="P160" s="183"/>
      <c r="Q160" s="90"/>
      <c r="R160" s="91"/>
      <c r="S160" s="98"/>
      <c r="T160" s="92"/>
      <c r="U160" s="311"/>
      <c r="V160" s="93"/>
      <c r="W160" s="297"/>
      <c r="X160" s="94"/>
      <c r="Y160" s="95"/>
      <c r="Z160" s="95"/>
      <c r="AA160" s="123"/>
      <c r="AB160" s="123"/>
      <c r="AC160" s="96"/>
      <c r="AD160" s="122"/>
      <c r="AE160" s="297"/>
      <c r="AF160" s="97"/>
    </row>
    <row r="161" spans="1:32" ht="18.5" x14ac:dyDescent="0.45">
      <c r="A161" s="124"/>
      <c r="B161" s="124"/>
      <c r="C161" s="122"/>
      <c r="D161" s="126"/>
      <c r="E161" s="130"/>
      <c r="F161" s="139"/>
      <c r="G161" s="139"/>
      <c r="H161" s="139"/>
      <c r="I161" s="139"/>
      <c r="J161" s="162"/>
      <c r="K161" s="122"/>
      <c r="L161" s="130"/>
      <c r="M161" s="90"/>
      <c r="N161" s="139"/>
      <c r="O161" s="162"/>
      <c r="P161" s="183"/>
      <c r="Q161" s="90"/>
      <c r="R161" s="91"/>
      <c r="S161" s="98"/>
      <c r="T161" s="92"/>
      <c r="U161" s="311"/>
      <c r="V161" s="93"/>
      <c r="W161" s="297"/>
      <c r="X161" s="94"/>
      <c r="Y161" s="95"/>
      <c r="Z161" s="95"/>
      <c r="AA161" s="123"/>
      <c r="AB161" s="123"/>
      <c r="AC161" s="96"/>
      <c r="AD161" s="122"/>
      <c r="AE161" s="297"/>
      <c r="AF161" s="97"/>
    </row>
    <row r="162" spans="1:32" ht="18.5" x14ac:dyDescent="0.45">
      <c r="A162" s="124"/>
      <c r="B162" s="124"/>
      <c r="C162" s="122"/>
      <c r="D162" s="126"/>
      <c r="E162" s="130"/>
      <c r="F162" s="139"/>
      <c r="G162" s="139"/>
      <c r="H162" s="139"/>
      <c r="I162" s="139"/>
      <c r="J162" s="162"/>
      <c r="K162" s="122"/>
      <c r="L162" s="130"/>
      <c r="M162" s="90"/>
      <c r="N162" s="139"/>
      <c r="O162" s="162"/>
      <c r="P162" s="183"/>
      <c r="Q162" s="90"/>
      <c r="R162" s="91"/>
      <c r="S162" s="98"/>
      <c r="T162" s="92"/>
      <c r="U162" s="311"/>
      <c r="V162" s="93"/>
      <c r="W162" s="297"/>
      <c r="X162" s="94"/>
      <c r="Y162" s="95"/>
      <c r="Z162" s="95"/>
      <c r="AA162" s="123"/>
      <c r="AB162" s="123"/>
      <c r="AC162" s="96"/>
      <c r="AD162" s="122"/>
      <c r="AE162" s="297"/>
      <c r="AF162" s="97"/>
    </row>
    <row r="163" spans="1:32" ht="18.5" x14ac:dyDescent="0.45">
      <c r="A163" s="124"/>
      <c r="B163" s="124"/>
      <c r="C163" s="122"/>
      <c r="D163" s="126"/>
      <c r="E163" s="130"/>
      <c r="F163" s="139"/>
      <c r="G163" s="139"/>
      <c r="H163" s="139"/>
      <c r="I163" s="139"/>
      <c r="J163" s="162"/>
      <c r="K163" s="122"/>
      <c r="L163" s="130"/>
      <c r="M163" s="90"/>
      <c r="N163" s="139"/>
      <c r="O163" s="162"/>
      <c r="P163" s="183"/>
      <c r="Q163" s="90"/>
      <c r="R163" s="91"/>
      <c r="S163" s="98"/>
      <c r="T163" s="92"/>
      <c r="U163" s="311"/>
      <c r="V163" s="93"/>
      <c r="W163" s="297"/>
      <c r="X163" s="94"/>
      <c r="Y163" s="95"/>
      <c r="Z163" s="95"/>
      <c r="AA163" s="123"/>
      <c r="AB163" s="123"/>
      <c r="AC163" s="96"/>
      <c r="AD163" s="122"/>
      <c r="AE163" s="297"/>
      <c r="AF163" s="97"/>
    </row>
    <row r="164" spans="1:32" ht="18.5" x14ac:dyDescent="0.45">
      <c r="A164" s="124"/>
      <c r="B164" s="124"/>
      <c r="C164" s="122"/>
      <c r="D164" s="126"/>
      <c r="E164" s="130"/>
      <c r="F164" s="139"/>
      <c r="G164" s="139"/>
      <c r="H164" s="139"/>
      <c r="I164" s="139"/>
      <c r="J164" s="162"/>
      <c r="K164" s="122"/>
      <c r="L164" s="130"/>
      <c r="M164" s="90"/>
      <c r="N164" s="139"/>
      <c r="O164" s="162"/>
      <c r="P164" s="183"/>
      <c r="Q164" s="90"/>
      <c r="R164" s="91"/>
      <c r="S164" s="98"/>
      <c r="T164" s="92"/>
      <c r="U164" s="311"/>
      <c r="V164" s="93"/>
      <c r="W164" s="297"/>
      <c r="X164" s="94"/>
      <c r="Y164" s="95"/>
      <c r="Z164" s="95"/>
      <c r="AA164" s="123"/>
      <c r="AB164" s="123"/>
      <c r="AC164" s="96"/>
      <c r="AD164" s="122"/>
      <c r="AE164" s="297"/>
      <c r="AF164" s="97"/>
    </row>
    <row r="165" spans="1:32" ht="18.5" x14ac:dyDescent="0.45">
      <c r="A165" s="124"/>
      <c r="B165" s="124"/>
      <c r="C165" s="122"/>
      <c r="D165" s="126"/>
      <c r="E165" s="130"/>
      <c r="F165" s="139"/>
      <c r="G165" s="139"/>
      <c r="H165" s="139"/>
      <c r="I165" s="139"/>
      <c r="J165" s="162"/>
      <c r="K165" s="122"/>
      <c r="L165" s="130"/>
      <c r="M165" s="90"/>
      <c r="N165" s="139"/>
      <c r="O165" s="162"/>
      <c r="P165" s="183"/>
      <c r="Q165" s="90"/>
      <c r="R165" s="91"/>
      <c r="S165" s="98"/>
      <c r="T165" s="92"/>
      <c r="U165" s="311"/>
      <c r="V165" s="93"/>
      <c r="W165" s="297"/>
      <c r="X165" s="94"/>
      <c r="Y165" s="95"/>
      <c r="Z165" s="95"/>
      <c r="AA165" s="123"/>
      <c r="AB165" s="123"/>
      <c r="AC165" s="96"/>
      <c r="AD165" s="122"/>
      <c r="AE165" s="297"/>
      <c r="AF165" s="97"/>
    </row>
    <row r="166" spans="1:32" ht="18.5" x14ac:dyDescent="0.45">
      <c r="A166" s="124"/>
      <c r="B166" s="124"/>
      <c r="C166" s="122"/>
      <c r="D166" s="126"/>
      <c r="E166" s="130"/>
      <c r="F166" s="139"/>
      <c r="G166" s="139"/>
      <c r="H166" s="139"/>
      <c r="I166" s="139"/>
      <c r="J166" s="162"/>
      <c r="K166" s="122"/>
      <c r="L166" s="130"/>
      <c r="M166" s="90"/>
      <c r="N166" s="139"/>
      <c r="O166" s="162"/>
      <c r="P166" s="183"/>
      <c r="Q166" s="90"/>
      <c r="R166" s="91"/>
      <c r="S166" s="98"/>
      <c r="T166" s="92"/>
      <c r="U166" s="311"/>
      <c r="V166" s="93"/>
      <c r="W166" s="297"/>
      <c r="X166" s="94"/>
      <c r="Y166" s="95"/>
      <c r="Z166" s="95"/>
      <c r="AA166" s="123"/>
      <c r="AB166" s="123"/>
      <c r="AC166" s="96"/>
      <c r="AD166" s="122"/>
      <c r="AE166" s="297"/>
      <c r="AF166" s="97"/>
    </row>
    <row r="167" spans="1:32" ht="18.5" x14ac:dyDescent="0.45">
      <c r="A167" s="124"/>
      <c r="B167" s="124"/>
      <c r="C167" s="122"/>
      <c r="D167" s="126"/>
      <c r="E167" s="130"/>
      <c r="F167" s="139"/>
      <c r="G167" s="139"/>
      <c r="H167" s="139"/>
      <c r="I167" s="139"/>
      <c r="J167" s="162"/>
      <c r="K167" s="122"/>
      <c r="L167" s="130"/>
      <c r="M167" s="90"/>
      <c r="N167" s="139"/>
      <c r="O167" s="162"/>
      <c r="P167" s="183"/>
      <c r="Q167" s="90"/>
      <c r="R167" s="91"/>
      <c r="S167" s="98"/>
      <c r="T167" s="92"/>
      <c r="U167" s="311"/>
      <c r="V167" s="93"/>
      <c r="W167" s="297"/>
      <c r="X167" s="94"/>
      <c r="Y167" s="95"/>
      <c r="Z167" s="95"/>
      <c r="AA167" s="123"/>
      <c r="AB167" s="123"/>
      <c r="AC167" s="96"/>
      <c r="AD167" s="122"/>
      <c r="AE167" s="297"/>
      <c r="AF167" s="97"/>
    </row>
    <row r="168" spans="1:32" ht="18.5" x14ac:dyDescent="0.45">
      <c r="A168" s="124"/>
      <c r="B168" s="124"/>
      <c r="C168" s="122"/>
      <c r="D168" s="126"/>
      <c r="E168" s="130"/>
      <c r="F168" s="139"/>
      <c r="G168" s="139"/>
      <c r="H168" s="139"/>
      <c r="I168" s="139"/>
      <c r="J168" s="162"/>
      <c r="K168" s="122"/>
      <c r="L168" s="130"/>
      <c r="M168" s="90"/>
      <c r="N168" s="139"/>
      <c r="O168" s="162"/>
      <c r="P168" s="183"/>
      <c r="Q168" s="90"/>
      <c r="R168" s="91"/>
      <c r="S168" s="98"/>
      <c r="T168" s="92"/>
      <c r="U168" s="311"/>
      <c r="V168" s="93"/>
      <c r="W168" s="297"/>
      <c r="X168" s="94"/>
      <c r="Y168" s="95"/>
      <c r="Z168" s="95"/>
      <c r="AA168" s="123"/>
      <c r="AB168" s="123"/>
      <c r="AC168" s="96"/>
      <c r="AD168" s="122"/>
      <c r="AE168" s="297"/>
      <c r="AF168" s="97"/>
    </row>
    <row r="169" spans="1:32" ht="18.5" x14ac:dyDescent="0.45">
      <c r="A169" s="124"/>
      <c r="B169" s="124"/>
      <c r="C169" s="122"/>
      <c r="D169" s="126"/>
      <c r="E169" s="130"/>
      <c r="F169" s="139"/>
      <c r="G169" s="139"/>
      <c r="H169" s="139"/>
      <c r="I169" s="139"/>
      <c r="J169" s="162"/>
      <c r="K169" s="122"/>
      <c r="L169" s="130"/>
      <c r="M169" s="90"/>
      <c r="N169" s="139"/>
      <c r="O169" s="162"/>
      <c r="P169" s="183"/>
      <c r="Q169" s="90"/>
      <c r="R169" s="91"/>
      <c r="S169" s="98"/>
      <c r="T169" s="92"/>
      <c r="U169" s="311"/>
      <c r="V169" s="93"/>
      <c r="W169" s="297"/>
      <c r="X169" s="94"/>
      <c r="Y169" s="95"/>
      <c r="Z169" s="95"/>
      <c r="AA169" s="123"/>
      <c r="AB169" s="123"/>
      <c r="AC169" s="96"/>
      <c r="AD169" s="122"/>
      <c r="AE169" s="297"/>
      <c r="AF169" s="97"/>
    </row>
    <row r="170" spans="1:32" ht="18.5" x14ac:dyDescent="0.45">
      <c r="A170" s="124"/>
      <c r="B170" s="124"/>
      <c r="C170" s="122"/>
      <c r="D170" s="126"/>
      <c r="E170" s="130"/>
      <c r="F170" s="139"/>
      <c r="G170" s="139"/>
      <c r="H170" s="139"/>
      <c r="I170" s="139"/>
      <c r="J170" s="162"/>
      <c r="K170" s="122"/>
      <c r="L170" s="130"/>
      <c r="M170" s="90"/>
      <c r="N170" s="139"/>
      <c r="O170" s="162"/>
      <c r="P170" s="183"/>
      <c r="Q170" s="90"/>
      <c r="R170" s="91"/>
      <c r="S170" s="98"/>
      <c r="T170" s="92"/>
      <c r="U170" s="311"/>
      <c r="V170" s="93"/>
      <c r="W170" s="297"/>
      <c r="X170" s="94"/>
      <c r="Y170" s="95"/>
      <c r="Z170" s="95"/>
      <c r="AA170" s="123"/>
      <c r="AB170" s="123"/>
      <c r="AC170" s="96"/>
      <c r="AD170" s="122"/>
      <c r="AE170" s="297"/>
      <c r="AF170" s="97"/>
    </row>
    <row r="171" spans="1:32" ht="18.5" x14ac:dyDescent="0.45">
      <c r="A171" s="124"/>
      <c r="B171" s="124"/>
      <c r="C171" s="122"/>
      <c r="D171" s="126"/>
      <c r="E171" s="130"/>
      <c r="F171" s="139"/>
      <c r="G171" s="139"/>
      <c r="H171" s="139"/>
      <c r="I171" s="139"/>
      <c r="J171" s="162"/>
      <c r="K171" s="122"/>
      <c r="L171" s="130"/>
      <c r="M171" s="90"/>
      <c r="N171" s="139"/>
      <c r="O171" s="162"/>
      <c r="P171" s="183"/>
      <c r="Q171" s="90"/>
      <c r="R171" s="91"/>
      <c r="S171" s="98"/>
      <c r="T171" s="92"/>
      <c r="U171" s="311"/>
      <c r="V171" s="93"/>
      <c r="W171" s="297"/>
      <c r="X171" s="94"/>
      <c r="Y171" s="95"/>
      <c r="Z171" s="95"/>
      <c r="AA171" s="123"/>
      <c r="AB171" s="123"/>
      <c r="AC171" s="96"/>
      <c r="AD171" s="122"/>
      <c r="AE171" s="297"/>
      <c r="AF171" s="97"/>
    </row>
    <row r="172" spans="1:32" ht="18.5" x14ac:dyDescent="0.45">
      <c r="A172" s="124"/>
      <c r="B172" s="124"/>
      <c r="C172" s="122"/>
      <c r="D172" s="126"/>
      <c r="E172" s="130"/>
      <c r="F172" s="139"/>
      <c r="G172" s="139"/>
      <c r="H172" s="139"/>
      <c r="I172" s="139"/>
      <c r="J172" s="162"/>
      <c r="K172" s="122"/>
      <c r="L172" s="130"/>
      <c r="M172" s="90"/>
      <c r="N172" s="139"/>
      <c r="O172" s="162"/>
      <c r="P172" s="183"/>
      <c r="Q172" s="90"/>
      <c r="R172" s="91"/>
      <c r="S172" s="98"/>
      <c r="T172" s="92"/>
      <c r="U172" s="311"/>
      <c r="V172" s="93"/>
      <c r="W172" s="297"/>
      <c r="X172" s="94"/>
      <c r="Y172" s="95"/>
      <c r="Z172" s="95"/>
      <c r="AA172" s="123"/>
      <c r="AB172" s="123"/>
      <c r="AC172" s="96"/>
      <c r="AD172" s="122"/>
      <c r="AE172" s="297"/>
      <c r="AF172" s="97"/>
    </row>
    <row r="173" spans="1:32" ht="18.5" x14ac:dyDescent="0.45">
      <c r="A173" s="124"/>
      <c r="B173" s="124"/>
      <c r="C173" s="122"/>
      <c r="D173" s="126"/>
      <c r="E173" s="130"/>
      <c r="F173" s="139"/>
      <c r="G173" s="139"/>
      <c r="H173" s="139"/>
      <c r="I173" s="139"/>
      <c r="J173" s="162"/>
      <c r="K173" s="122"/>
      <c r="L173" s="130"/>
      <c r="M173" s="90"/>
      <c r="N173" s="139"/>
      <c r="O173" s="162"/>
      <c r="P173" s="183"/>
      <c r="Q173" s="90"/>
      <c r="R173" s="91"/>
      <c r="S173" s="98"/>
      <c r="T173" s="92"/>
      <c r="U173" s="311"/>
      <c r="V173" s="93"/>
      <c r="W173" s="297"/>
      <c r="X173" s="94"/>
      <c r="Y173" s="95"/>
      <c r="Z173" s="95"/>
      <c r="AA173" s="123"/>
      <c r="AB173" s="123"/>
      <c r="AC173" s="96"/>
      <c r="AD173" s="122"/>
      <c r="AE173" s="297"/>
      <c r="AF173" s="97"/>
    </row>
    <row r="174" spans="1:32" ht="18.5" x14ac:dyDescent="0.45">
      <c r="A174" s="124"/>
      <c r="B174" s="124"/>
      <c r="C174" s="122"/>
      <c r="D174" s="126"/>
      <c r="E174" s="130"/>
      <c r="F174" s="139"/>
      <c r="G174" s="139"/>
      <c r="H174" s="139"/>
      <c r="I174" s="139"/>
      <c r="J174" s="162"/>
      <c r="K174" s="122"/>
      <c r="L174" s="130"/>
      <c r="M174" s="90"/>
      <c r="N174" s="139"/>
      <c r="O174" s="162"/>
      <c r="P174" s="183"/>
      <c r="Q174" s="90"/>
      <c r="R174" s="91"/>
      <c r="S174" s="98"/>
      <c r="T174" s="92"/>
      <c r="U174" s="311"/>
      <c r="V174" s="93"/>
      <c r="W174" s="297"/>
      <c r="X174" s="94"/>
      <c r="Y174" s="95"/>
      <c r="Z174" s="95"/>
      <c r="AA174" s="123"/>
      <c r="AB174" s="123"/>
      <c r="AC174" s="96"/>
      <c r="AD174" s="122"/>
      <c r="AE174" s="297"/>
      <c r="AF174" s="97"/>
    </row>
    <row r="175" spans="1:32" ht="18.5" x14ac:dyDescent="0.45">
      <c r="A175" s="124"/>
      <c r="B175" s="124"/>
      <c r="C175" s="122"/>
      <c r="D175" s="126"/>
      <c r="E175" s="130"/>
      <c r="F175" s="139"/>
      <c r="G175" s="139"/>
      <c r="H175" s="139"/>
      <c r="I175" s="139"/>
      <c r="J175" s="162"/>
      <c r="K175" s="122"/>
      <c r="L175" s="130"/>
      <c r="M175" s="90"/>
      <c r="N175" s="139"/>
      <c r="O175" s="162"/>
      <c r="P175" s="183"/>
      <c r="Q175" s="90"/>
      <c r="R175" s="91"/>
      <c r="S175" s="98"/>
      <c r="T175" s="92"/>
      <c r="U175" s="311"/>
      <c r="V175" s="93"/>
      <c r="W175" s="297"/>
      <c r="X175" s="94"/>
      <c r="Y175" s="95"/>
      <c r="Z175" s="95"/>
      <c r="AA175" s="123"/>
      <c r="AB175" s="123"/>
      <c r="AC175" s="96"/>
      <c r="AD175" s="122"/>
      <c r="AE175" s="297"/>
      <c r="AF175" s="97"/>
    </row>
    <row r="176" spans="1:32" ht="18.5" x14ac:dyDescent="0.45">
      <c r="A176" s="124"/>
      <c r="B176" s="124"/>
      <c r="C176" s="122"/>
      <c r="D176" s="126"/>
      <c r="E176" s="130"/>
      <c r="F176" s="139"/>
      <c r="G176" s="139"/>
      <c r="H176" s="139"/>
      <c r="I176" s="139"/>
      <c r="J176" s="162"/>
      <c r="K176" s="122"/>
      <c r="L176" s="130"/>
      <c r="M176" s="90"/>
      <c r="N176" s="139"/>
      <c r="O176" s="162"/>
      <c r="P176" s="183"/>
      <c r="Q176" s="90"/>
      <c r="R176" s="91"/>
      <c r="S176" s="98"/>
      <c r="T176" s="92"/>
      <c r="U176" s="311"/>
      <c r="V176" s="93"/>
      <c r="W176" s="297"/>
      <c r="X176" s="94"/>
      <c r="Y176" s="95"/>
      <c r="Z176" s="95"/>
      <c r="AA176" s="123"/>
      <c r="AB176" s="123"/>
      <c r="AC176" s="96"/>
      <c r="AD176" s="122"/>
      <c r="AE176" s="297"/>
      <c r="AF176" s="97"/>
    </row>
    <row r="177" spans="1:32" ht="18.5" x14ac:dyDescent="0.45">
      <c r="A177" s="124"/>
      <c r="B177" s="124"/>
      <c r="C177" s="122"/>
      <c r="D177" s="126"/>
      <c r="E177" s="130"/>
      <c r="F177" s="139"/>
      <c r="G177" s="139"/>
      <c r="H177" s="139"/>
      <c r="I177" s="139"/>
      <c r="J177" s="162"/>
      <c r="K177" s="122"/>
      <c r="L177" s="130"/>
      <c r="M177" s="90"/>
      <c r="N177" s="139"/>
      <c r="O177" s="162"/>
      <c r="P177" s="183"/>
      <c r="Q177" s="90"/>
      <c r="R177" s="91"/>
      <c r="S177" s="98"/>
      <c r="T177" s="92"/>
      <c r="U177" s="311"/>
      <c r="V177" s="93"/>
      <c r="W177" s="297"/>
      <c r="X177" s="94"/>
      <c r="Y177" s="95"/>
      <c r="Z177" s="95"/>
      <c r="AA177" s="123"/>
      <c r="AB177" s="123"/>
      <c r="AC177" s="96"/>
      <c r="AD177" s="122"/>
      <c r="AE177" s="297"/>
      <c r="AF177" s="97"/>
    </row>
    <row r="178" spans="1:32" ht="18.5" x14ac:dyDescent="0.45">
      <c r="A178" s="124"/>
      <c r="B178" s="124"/>
      <c r="C178" s="122"/>
      <c r="D178" s="126"/>
      <c r="E178" s="130"/>
      <c r="F178" s="139"/>
      <c r="G178" s="139"/>
      <c r="H178" s="139"/>
      <c r="I178" s="139"/>
      <c r="J178" s="162"/>
      <c r="K178" s="122"/>
      <c r="L178" s="130"/>
      <c r="M178" s="90"/>
      <c r="N178" s="139"/>
      <c r="O178" s="162"/>
      <c r="P178" s="183"/>
      <c r="Q178" s="90"/>
      <c r="R178" s="91"/>
      <c r="S178" s="98"/>
      <c r="T178" s="92"/>
      <c r="U178" s="311"/>
      <c r="V178" s="93"/>
      <c r="W178" s="297"/>
      <c r="X178" s="94"/>
      <c r="Y178" s="95"/>
      <c r="Z178" s="95"/>
      <c r="AA178" s="123"/>
      <c r="AB178" s="123"/>
      <c r="AC178" s="96"/>
      <c r="AD178" s="122"/>
      <c r="AE178" s="297"/>
      <c r="AF178" s="97"/>
    </row>
    <row r="179" spans="1:32" ht="18.5" x14ac:dyDescent="0.45">
      <c r="A179" s="124"/>
      <c r="B179" s="124"/>
      <c r="C179" s="122"/>
      <c r="D179" s="126"/>
      <c r="E179" s="130"/>
      <c r="F179" s="139"/>
      <c r="G179" s="139"/>
      <c r="H179" s="139"/>
      <c r="I179" s="139"/>
      <c r="J179" s="162"/>
      <c r="K179" s="122"/>
      <c r="L179" s="130"/>
      <c r="M179" s="90"/>
      <c r="N179" s="139"/>
      <c r="O179" s="162"/>
      <c r="P179" s="183"/>
      <c r="Q179" s="90"/>
      <c r="R179" s="91"/>
      <c r="S179" s="98"/>
      <c r="T179" s="92"/>
      <c r="U179" s="311"/>
      <c r="V179" s="93"/>
      <c r="W179" s="297"/>
      <c r="X179" s="94"/>
      <c r="Y179" s="95"/>
      <c r="Z179" s="95"/>
      <c r="AA179" s="123"/>
      <c r="AB179" s="123"/>
      <c r="AC179" s="96"/>
      <c r="AD179" s="122"/>
      <c r="AE179" s="297"/>
      <c r="AF179" s="97"/>
    </row>
    <row r="180" spans="1:32" ht="18.5" x14ac:dyDescent="0.45">
      <c r="A180" s="124"/>
      <c r="B180" s="124"/>
      <c r="C180" s="122"/>
      <c r="D180" s="126"/>
      <c r="E180" s="130"/>
      <c r="F180" s="139"/>
      <c r="G180" s="139"/>
      <c r="H180" s="139"/>
      <c r="I180" s="139"/>
      <c r="J180" s="162"/>
      <c r="K180" s="122"/>
      <c r="L180" s="130"/>
      <c r="M180" s="90"/>
      <c r="N180" s="139"/>
      <c r="O180" s="162"/>
      <c r="P180" s="183"/>
      <c r="Q180" s="90"/>
      <c r="R180" s="91"/>
      <c r="S180" s="98"/>
      <c r="T180" s="92"/>
      <c r="U180" s="311"/>
      <c r="V180" s="93"/>
      <c r="W180" s="297"/>
      <c r="X180" s="94"/>
      <c r="Y180" s="95"/>
      <c r="Z180" s="95"/>
      <c r="AA180" s="123"/>
      <c r="AB180" s="123"/>
      <c r="AC180" s="96"/>
      <c r="AD180" s="122"/>
      <c r="AE180" s="297"/>
      <c r="AF180" s="97"/>
    </row>
    <row r="181" spans="1:32" ht="18.5" x14ac:dyDescent="0.45">
      <c r="A181" s="124"/>
      <c r="B181" s="124"/>
      <c r="C181" s="122"/>
      <c r="D181" s="126"/>
      <c r="E181" s="130"/>
      <c r="F181" s="139"/>
      <c r="G181" s="139"/>
      <c r="H181" s="139"/>
      <c r="I181" s="139"/>
      <c r="J181" s="162"/>
      <c r="K181" s="122"/>
      <c r="L181" s="130"/>
      <c r="M181" s="90"/>
      <c r="N181" s="139"/>
      <c r="O181" s="162"/>
      <c r="P181" s="183"/>
      <c r="Q181" s="90"/>
      <c r="R181" s="91"/>
      <c r="S181" s="98"/>
      <c r="T181" s="92"/>
      <c r="U181" s="311"/>
      <c r="V181" s="93"/>
      <c r="W181" s="297"/>
      <c r="X181" s="94"/>
      <c r="Y181" s="95"/>
      <c r="Z181" s="95"/>
      <c r="AA181" s="123"/>
      <c r="AB181" s="123"/>
      <c r="AC181" s="96"/>
      <c r="AD181" s="122"/>
      <c r="AE181" s="297"/>
      <c r="AF181" s="97"/>
    </row>
    <row r="182" spans="1:32" ht="18.5" x14ac:dyDescent="0.45">
      <c r="A182" s="124"/>
      <c r="B182" s="124"/>
      <c r="C182" s="122"/>
      <c r="D182" s="126"/>
      <c r="E182" s="130"/>
      <c r="F182" s="139"/>
      <c r="G182" s="139"/>
      <c r="H182" s="139"/>
      <c r="I182" s="139"/>
      <c r="J182" s="162"/>
      <c r="K182" s="122"/>
      <c r="L182" s="130"/>
      <c r="M182" s="90"/>
      <c r="N182" s="139"/>
      <c r="O182" s="162"/>
      <c r="P182" s="183"/>
      <c r="Q182" s="90"/>
      <c r="R182" s="91"/>
      <c r="S182" s="98"/>
      <c r="T182" s="92"/>
      <c r="U182" s="311"/>
      <c r="V182" s="93"/>
      <c r="W182" s="297"/>
      <c r="X182" s="94"/>
      <c r="Y182" s="95"/>
      <c r="Z182" s="95"/>
      <c r="AA182" s="123"/>
      <c r="AB182" s="123"/>
      <c r="AC182" s="96"/>
      <c r="AD182" s="122"/>
      <c r="AE182" s="297"/>
      <c r="AF182" s="97"/>
    </row>
    <row r="183" spans="1:32" ht="18.5" x14ac:dyDescent="0.45">
      <c r="A183" s="124"/>
      <c r="B183" s="124"/>
      <c r="C183" s="122"/>
      <c r="D183" s="126"/>
      <c r="E183" s="130"/>
      <c r="F183" s="139"/>
      <c r="G183" s="139"/>
      <c r="H183" s="139"/>
      <c r="I183" s="139"/>
      <c r="J183" s="162"/>
      <c r="K183" s="122"/>
      <c r="L183" s="130"/>
      <c r="M183" s="90"/>
      <c r="N183" s="139"/>
      <c r="O183" s="162"/>
      <c r="P183" s="183"/>
      <c r="Q183" s="90"/>
      <c r="R183" s="91"/>
      <c r="S183" s="98"/>
      <c r="T183" s="92"/>
      <c r="U183" s="311"/>
      <c r="V183" s="93"/>
      <c r="W183" s="297"/>
      <c r="X183" s="94"/>
      <c r="Y183" s="95"/>
      <c r="Z183" s="95"/>
      <c r="AA183" s="123"/>
      <c r="AB183" s="123"/>
      <c r="AC183" s="96"/>
      <c r="AD183" s="122"/>
      <c r="AE183" s="297"/>
      <c r="AF183" s="97"/>
    </row>
    <row r="184" spans="1:32" ht="18.5" x14ac:dyDescent="0.45">
      <c r="A184" s="124"/>
      <c r="B184" s="124"/>
      <c r="C184" s="122"/>
      <c r="D184" s="126"/>
      <c r="E184" s="130"/>
      <c r="F184" s="139"/>
      <c r="G184" s="139"/>
      <c r="H184" s="139"/>
      <c r="I184" s="139"/>
      <c r="J184" s="162"/>
      <c r="K184" s="122"/>
      <c r="L184" s="130"/>
      <c r="M184" s="90"/>
      <c r="N184" s="139"/>
      <c r="O184" s="162"/>
      <c r="P184" s="183"/>
      <c r="Q184" s="90"/>
      <c r="R184" s="91"/>
      <c r="S184" s="98"/>
      <c r="T184" s="92"/>
      <c r="U184" s="311"/>
      <c r="V184" s="93"/>
      <c r="W184" s="297"/>
      <c r="X184" s="94"/>
      <c r="Y184" s="95"/>
      <c r="Z184" s="95"/>
      <c r="AA184" s="123"/>
      <c r="AB184" s="123"/>
      <c r="AC184" s="96"/>
      <c r="AD184" s="122"/>
      <c r="AE184" s="297"/>
      <c r="AF184" s="97"/>
    </row>
    <row r="185" spans="1:32" ht="18.5" x14ac:dyDescent="0.45">
      <c r="A185" s="124"/>
      <c r="B185" s="124"/>
      <c r="C185" s="122"/>
      <c r="D185" s="126"/>
      <c r="E185" s="130"/>
      <c r="F185" s="139"/>
      <c r="G185" s="139"/>
      <c r="H185" s="139"/>
      <c r="I185" s="139"/>
      <c r="J185" s="162"/>
      <c r="K185" s="122"/>
      <c r="L185" s="130"/>
      <c r="M185" s="90"/>
      <c r="N185" s="139"/>
      <c r="O185" s="162"/>
      <c r="P185" s="183"/>
      <c r="Q185" s="90"/>
      <c r="R185" s="91"/>
      <c r="S185" s="98"/>
      <c r="T185" s="92"/>
      <c r="U185" s="311"/>
      <c r="V185" s="93"/>
      <c r="W185" s="297"/>
      <c r="X185" s="94"/>
      <c r="Y185" s="95"/>
      <c r="Z185" s="95"/>
      <c r="AA185" s="123"/>
      <c r="AB185" s="123"/>
      <c r="AC185" s="96"/>
      <c r="AD185" s="122"/>
      <c r="AE185" s="297"/>
      <c r="AF185" s="97"/>
    </row>
    <row r="186" spans="1:32" ht="18.5" x14ac:dyDescent="0.45">
      <c r="A186" s="124"/>
      <c r="B186" s="124"/>
      <c r="C186" s="122"/>
      <c r="D186" s="126"/>
      <c r="E186" s="130"/>
      <c r="F186" s="139"/>
      <c r="G186" s="139"/>
      <c r="H186" s="139"/>
      <c r="I186" s="139"/>
      <c r="J186" s="162"/>
      <c r="K186" s="122"/>
      <c r="L186" s="130"/>
      <c r="M186" s="90"/>
      <c r="N186" s="139"/>
      <c r="O186" s="162"/>
      <c r="P186" s="183"/>
      <c r="Q186" s="90"/>
      <c r="R186" s="91"/>
      <c r="S186" s="98"/>
      <c r="T186" s="92"/>
      <c r="U186" s="311"/>
      <c r="V186" s="93"/>
      <c r="W186" s="297"/>
      <c r="X186" s="94"/>
      <c r="Y186" s="95"/>
      <c r="Z186" s="95"/>
      <c r="AA186" s="123"/>
      <c r="AB186" s="123"/>
      <c r="AC186" s="96"/>
      <c r="AD186" s="122"/>
      <c r="AE186" s="297"/>
      <c r="AF186" s="97"/>
    </row>
    <row r="187" spans="1:32" ht="18.5" x14ac:dyDescent="0.45">
      <c r="A187" s="124"/>
      <c r="B187" s="124"/>
      <c r="C187" s="122"/>
      <c r="D187" s="126"/>
      <c r="E187" s="130"/>
      <c r="F187" s="139"/>
      <c r="G187" s="139"/>
      <c r="H187" s="139"/>
      <c r="I187" s="139"/>
      <c r="J187" s="162"/>
      <c r="K187" s="122"/>
      <c r="L187" s="130"/>
      <c r="M187" s="90"/>
      <c r="N187" s="139"/>
      <c r="O187" s="162"/>
      <c r="P187" s="183"/>
      <c r="Q187" s="90"/>
      <c r="R187" s="91"/>
      <c r="S187" s="98"/>
      <c r="T187" s="92"/>
      <c r="U187" s="311"/>
      <c r="V187" s="93"/>
      <c r="W187" s="297"/>
      <c r="X187" s="94"/>
      <c r="Y187" s="95"/>
      <c r="Z187" s="95"/>
      <c r="AA187" s="123"/>
      <c r="AB187" s="123"/>
      <c r="AC187" s="96"/>
      <c r="AD187" s="122"/>
      <c r="AE187" s="297"/>
      <c r="AF187" s="97"/>
    </row>
    <row r="188" spans="1:32" ht="18.5" x14ac:dyDescent="0.45">
      <c r="A188" s="124"/>
      <c r="B188" s="124"/>
      <c r="C188" s="122"/>
      <c r="D188" s="126"/>
      <c r="E188" s="130"/>
      <c r="F188" s="139"/>
      <c r="G188" s="139"/>
      <c r="H188" s="139"/>
      <c r="I188" s="139"/>
      <c r="J188" s="162"/>
      <c r="K188" s="122"/>
      <c r="L188" s="130"/>
      <c r="M188" s="90"/>
      <c r="N188" s="139"/>
      <c r="O188" s="162"/>
      <c r="P188" s="183"/>
      <c r="Q188" s="90"/>
      <c r="R188" s="91"/>
      <c r="S188" s="98"/>
      <c r="T188" s="92"/>
      <c r="U188" s="311"/>
      <c r="V188" s="93"/>
      <c r="W188" s="297"/>
      <c r="X188" s="94"/>
      <c r="Y188" s="95"/>
      <c r="Z188" s="95"/>
      <c r="AA188" s="123"/>
      <c r="AB188" s="123"/>
      <c r="AC188" s="96"/>
      <c r="AD188" s="122"/>
      <c r="AE188" s="297"/>
      <c r="AF188" s="97"/>
    </row>
    <row r="189" spans="1:32" ht="18.5" x14ac:dyDescent="0.45">
      <c r="A189" s="124"/>
      <c r="B189" s="124"/>
      <c r="C189" s="122"/>
      <c r="D189" s="126"/>
      <c r="E189" s="130"/>
      <c r="F189" s="139"/>
      <c r="G189" s="139"/>
      <c r="H189" s="139"/>
      <c r="I189" s="139"/>
      <c r="J189" s="162"/>
      <c r="K189" s="122"/>
      <c r="L189" s="130"/>
      <c r="M189" s="90"/>
      <c r="N189" s="139"/>
      <c r="O189" s="162"/>
      <c r="P189" s="183"/>
      <c r="Q189" s="90"/>
      <c r="R189" s="91"/>
      <c r="S189" s="98"/>
      <c r="T189" s="92"/>
      <c r="U189" s="311"/>
      <c r="V189" s="93"/>
      <c r="W189" s="297"/>
      <c r="X189" s="94"/>
      <c r="Y189" s="95"/>
      <c r="Z189" s="95"/>
      <c r="AA189" s="123"/>
      <c r="AB189" s="123"/>
      <c r="AC189" s="96"/>
      <c r="AD189" s="122"/>
      <c r="AE189" s="297"/>
      <c r="AF189" s="97"/>
    </row>
    <row r="190" spans="1:32" ht="18.5" x14ac:dyDescent="0.45">
      <c r="A190" s="124"/>
      <c r="B190" s="124"/>
      <c r="C190" s="122"/>
      <c r="D190" s="126"/>
      <c r="E190" s="130"/>
      <c r="F190" s="139"/>
      <c r="G190" s="139"/>
      <c r="H190" s="139"/>
      <c r="I190" s="139"/>
      <c r="J190" s="162"/>
      <c r="K190" s="122"/>
      <c r="L190" s="130"/>
      <c r="M190" s="90"/>
      <c r="N190" s="139"/>
      <c r="O190" s="162"/>
      <c r="P190" s="183"/>
      <c r="Q190" s="90"/>
      <c r="R190" s="91"/>
      <c r="S190" s="98"/>
      <c r="T190" s="92"/>
      <c r="U190" s="311"/>
      <c r="V190" s="93"/>
      <c r="W190" s="297"/>
      <c r="X190" s="94"/>
      <c r="Y190" s="95"/>
      <c r="Z190" s="95"/>
      <c r="AA190" s="123"/>
      <c r="AB190" s="123"/>
      <c r="AC190" s="96"/>
      <c r="AD190" s="122"/>
      <c r="AE190" s="297"/>
      <c r="AF190" s="97"/>
    </row>
    <row r="191" spans="1:32" ht="18.5" x14ac:dyDescent="0.45">
      <c r="A191" s="124"/>
      <c r="B191" s="124"/>
      <c r="C191" s="122"/>
      <c r="D191" s="126"/>
      <c r="E191" s="130"/>
      <c r="F191" s="139"/>
      <c r="G191" s="139"/>
      <c r="H191" s="139"/>
      <c r="I191" s="139"/>
      <c r="J191" s="162"/>
      <c r="K191" s="122"/>
      <c r="L191" s="130"/>
      <c r="M191" s="90"/>
      <c r="N191" s="139"/>
      <c r="O191" s="162"/>
      <c r="P191" s="183"/>
      <c r="Q191" s="90"/>
      <c r="R191" s="91"/>
      <c r="S191" s="98"/>
      <c r="T191" s="92"/>
      <c r="U191" s="311"/>
      <c r="V191" s="93"/>
      <c r="W191" s="297"/>
      <c r="X191" s="94"/>
      <c r="Y191" s="95"/>
      <c r="Z191" s="95"/>
      <c r="AA191" s="123"/>
      <c r="AB191" s="123"/>
      <c r="AC191" s="96"/>
      <c r="AD191" s="122"/>
      <c r="AE191" s="297"/>
      <c r="AF191" s="97"/>
    </row>
    <row r="192" spans="1:32" ht="18.5" x14ac:dyDescent="0.45">
      <c r="A192" s="124"/>
      <c r="B192" s="124"/>
      <c r="C192" s="122"/>
      <c r="D192" s="126"/>
      <c r="E192" s="130"/>
      <c r="F192" s="139"/>
      <c r="G192" s="139"/>
      <c r="H192" s="139"/>
      <c r="I192" s="139"/>
      <c r="J192" s="162"/>
      <c r="K192" s="122"/>
      <c r="L192" s="130"/>
      <c r="M192" s="90"/>
      <c r="N192" s="139"/>
      <c r="O192" s="162"/>
      <c r="P192" s="183"/>
      <c r="Q192" s="90"/>
      <c r="R192" s="91"/>
      <c r="S192" s="98"/>
      <c r="T192" s="92"/>
      <c r="U192" s="311"/>
      <c r="V192" s="93"/>
      <c r="W192" s="297"/>
      <c r="X192" s="94"/>
      <c r="Y192" s="95"/>
      <c r="Z192" s="95"/>
      <c r="AA192" s="123"/>
      <c r="AB192" s="123"/>
      <c r="AC192" s="96"/>
      <c r="AD192" s="122"/>
      <c r="AE192" s="297"/>
      <c r="AF192" s="97"/>
    </row>
    <row r="193" spans="1:32" ht="18.5" x14ac:dyDescent="0.45">
      <c r="A193" s="124"/>
      <c r="B193" s="124"/>
      <c r="C193" s="122"/>
      <c r="D193" s="126"/>
      <c r="E193" s="130"/>
      <c r="F193" s="139"/>
      <c r="G193" s="139"/>
      <c r="H193" s="139"/>
      <c r="I193" s="139"/>
      <c r="J193" s="162"/>
      <c r="K193" s="122"/>
      <c r="L193" s="130"/>
      <c r="M193" s="90"/>
      <c r="N193" s="139"/>
      <c r="O193" s="162"/>
      <c r="P193" s="183"/>
      <c r="Q193" s="90"/>
      <c r="R193" s="91"/>
      <c r="S193" s="98"/>
      <c r="T193" s="92"/>
      <c r="U193" s="311"/>
      <c r="V193" s="93"/>
      <c r="W193" s="297"/>
      <c r="X193" s="94"/>
      <c r="Y193" s="95"/>
      <c r="Z193" s="95"/>
      <c r="AA193" s="123"/>
      <c r="AB193" s="123"/>
      <c r="AC193" s="96"/>
      <c r="AD193" s="122"/>
      <c r="AE193" s="297"/>
      <c r="AF193" s="97"/>
    </row>
    <row r="194" spans="1:32" ht="18.5" x14ac:dyDescent="0.45">
      <c r="A194" s="124"/>
      <c r="B194" s="124"/>
      <c r="C194" s="122"/>
      <c r="D194" s="126"/>
      <c r="E194" s="130"/>
      <c r="F194" s="139"/>
      <c r="G194" s="139"/>
      <c r="H194" s="139"/>
      <c r="I194" s="139"/>
      <c r="J194" s="162"/>
      <c r="K194" s="122"/>
      <c r="L194" s="130"/>
      <c r="M194" s="90"/>
      <c r="N194" s="139"/>
      <c r="O194" s="162"/>
      <c r="P194" s="183"/>
      <c r="Q194" s="90"/>
      <c r="R194" s="91"/>
      <c r="S194" s="98"/>
      <c r="T194" s="92"/>
      <c r="U194" s="311"/>
      <c r="V194" s="93"/>
      <c r="W194" s="297"/>
      <c r="X194" s="94"/>
      <c r="Y194" s="95"/>
      <c r="Z194" s="95"/>
      <c r="AA194" s="123"/>
      <c r="AB194" s="123"/>
      <c r="AC194" s="96"/>
      <c r="AD194" s="122"/>
      <c r="AE194" s="297"/>
      <c r="AF194" s="97"/>
    </row>
    <row r="195" spans="1:32" ht="18.5" x14ac:dyDescent="0.45">
      <c r="A195" s="124"/>
      <c r="B195" s="124"/>
      <c r="C195" s="122"/>
      <c r="D195" s="126"/>
      <c r="E195" s="130"/>
      <c r="F195" s="139"/>
      <c r="G195" s="139"/>
      <c r="H195" s="139"/>
      <c r="I195" s="139"/>
      <c r="J195" s="162"/>
      <c r="K195" s="122"/>
      <c r="L195" s="130"/>
      <c r="M195" s="90"/>
      <c r="N195" s="139"/>
      <c r="O195" s="162"/>
      <c r="P195" s="183"/>
      <c r="Q195" s="90"/>
      <c r="R195" s="91"/>
      <c r="S195" s="98"/>
      <c r="T195" s="92"/>
      <c r="U195" s="311"/>
      <c r="V195" s="93"/>
      <c r="W195" s="297"/>
      <c r="X195" s="94"/>
      <c r="Y195" s="95"/>
      <c r="Z195" s="95"/>
      <c r="AA195" s="123"/>
      <c r="AB195" s="123"/>
      <c r="AC195" s="96"/>
      <c r="AD195" s="122"/>
      <c r="AE195" s="297"/>
      <c r="AF195" s="97"/>
    </row>
    <row r="196" spans="1:32" ht="18.5" x14ac:dyDescent="0.45">
      <c r="A196" s="124"/>
      <c r="B196" s="124"/>
      <c r="C196" s="122"/>
      <c r="D196" s="126"/>
      <c r="E196" s="130"/>
      <c r="F196" s="139"/>
      <c r="G196" s="139"/>
      <c r="H196" s="139"/>
      <c r="I196" s="139"/>
      <c r="J196" s="162"/>
      <c r="K196" s="122"/>
      <c r="L196" s="130"/>
      <c r="M196" s="90"/>
      <c r="N196" s="139"/>
      <c r="O196" s="162"/>
      <c r="P196" s="183"/>
      <c r="Q196" s="90"/>
      <c r="R196" s="91"/>
      <c r="S196" s="98"/>
      <c r="T196" s="92"/>
      <c r="U196" s="311"/>
      <c r="V196" s="93"/>
      <c r="W196" s="297"/>
      <c r="X196" s="94"/>
      <c r="Y196" s="95"/>
      <c r="Z196" s="95"/>
      <c r="AA196" s="123"/>
      <c r="AB196" s="123"/>
      <c r="AC196" s="96"/>
      <c r="AD196" s="122"/>
      <c r="AE196" s="297"/>
      <c r="AF196" s="97"/>
    </row>
    <row r="197" spans="1:32" ht="18.5" x14ac:dyDescent="0.45">
      <c r="A197" s="124"/>
      <c r="B197" s="124"/>
      <c r="C197" s="122"/>
      <c r="D197" s="126"/>
      <c r="E197" s="130"/>
      <c r="F197" s="139"/>
      <c r="G197" s="139"/>
      <c r="H197" s="139"/>
      <c r="I197" s="139"/>
      <c r="J197" s="162"/>
      <c r="K197" s="122"/>
      <c r="L197" s="130"/>
      <c r="M197" s="90"/>
      <c r="N197" s="139"/>
      <c r="O197" s="162"/>
      <c r="P197" s="183"/>
      <c r="Q197" s="90"/>
      <c r="R197" s="91"/>
      <c r="S197" s="98"/>
      <c r="T197" s="92"/>
      <c r="U197" s="311"/>
      <c r="V197" s="93"/>
      <c r="W197" s="297"/>
      <c r="X197" s="94"/>
      <c r="Y197" s="95"/>
      <c r="Z197" s="95"/>
      <c r="AA197" s="123"/>
      <c r="AB197" s="123"/>
      <c r="AC197" s="96"/>
      <c r="AD197" s="122"/>
      <c r="AE197" s="297"/>
      <c r="AF197" s="97"/>
    </row>
    <row r="198" spans="1:32" ht="18.5" x14ac:dyDescent="0.45">
      <c r="A198" s="124"/>
      <c r="B198" s="124"/>
      <c r="C198" s="122"/>
      <c r="D198" s="126"/>
      <c r="E198" s="130"/>
      <c r="F198" s="139"/>
      <c r="G198" s="139"/>
      <c r="H198" s="139"/>
      <c r="I198" s="139"/>
      <c r="J198" s="162"/>
      <c r="K198" s="122"/>
      <c r="L198" s="130"/>
      <c r="M198" s="90"/>
      <c r="N198" s="139"/>
      <c r="O198" s="162"/>
      <c r="P198" s="183"/>
      <c r="Q198" s="90"/>
      <c r="R198" s="91"/>
      <c r="S198" s="98"/>
      <c r="T198" s="92"/>
      <c r="U198" s="311"/>
      <c r="V198" s="93"/>
      <c r="W198" s="297"/>
      <c r="X198" s="94"/>
      <c r="Y198" s="95"/>
      <c r="Z198" s="95"/>
      <c r="AA198" s="123"/>
      <c r="AB198" s="123"/>
      <c r="AC198" s="96"/>
      <c r="AD198" s="122"/>
      <c r="AE198" s="297"/>
      <c r="AF198" s="97"/>
    </row>
    <row r="199" spans="1:32" ht="18.5" x14ac:dyDescent="0.45">
      <c r="A199" s="124"/>
      <c r="B199" s="124"/>
      <c r="C199" s="122"/>
      <c r="D199" s="126"/>
      <c r="E199" s="130"/>
      <c r="F199" s="139"/>
      <c r="G199" s="139"/>
      <c r="H199" s="139"/>
      <c r="I199" s="139"/>
      <c r="J199" s="162"/>
      <c r="K199" s="122"/>
      <c r="L199" s="130"/>
      <c r="M199" s="90"/>
      <c r="N199" s="139"/>
      <c r="O199" s="162"/>
      <c r="P199" s="183"/>
      <c r="Q199" s="90"/>
      <c r="R199" s="91"/>
      <c r="S199" s="98"/>
      <c r="T199" s="92"/>
      <c r="U199" s="311"/>
      <c r="V199" s="93"/>
      <c r="W199" s="297"/>
      <c r="X199" s="94"/>
      <c r="Y199" s="95"/>
      <c r="Z199" s="95"/>
      <c r="AA199" s="123"/>
      <c r="AB199" s="123"/>
      <c r="AC199" s="96"/>
      <c r="AD199" s="122"/>
      <c r="AE199" s="297"/>
      <c r="AF199" s="97"/>
    </row>
    <row r="200" spans="1:32" ht="18.5" x14ac:dyDescent="0.45">
      <c r="A200" s="124"/>
      <c r="B200" s="124"/>
      <c r="C200" s="122"/>
      <c r="D200" s="126"/>
      <c r="E200" s="130"/>
      <c r="F200" s="139"/>
      <c r="G200" s="139"/>
      <c r="H200" s="139"/>
      <c r="I200" s="139"/>
      <c r="J200" s="162"/>
      <c r="K200" s="122"/>
      <c r="L200" s="130"/>
      <c r="M200" s="90"/>
      <c r="N200" s="139"/>
      <c r="O200" s="162"/>
      <c r="P200" s="183"/>
      <c r="Q200" s="90"/>
      <c r="R200" s="91"/>
      <c r="S200" s="98"/>
      <c r="T200" s="92"/>
      <c r="U200" s="311"/>
      <c r="V200" s="93"/>
      <c r="W200" s="297"/>
      <c r="X200" s="94"/>
      <c r="Y200" s="95"/>
      <c r="Z200" s="95"/>
      <c r="AA200" s="123"/>
      <c r="AB200" s="123"/>
      <c r="AC200" s="96"/>
      <c r="AD200" s="122"/>
      <c r="AE200" s="297"/>
      <c r="AF200" s="97"/>
    </row>
    <row r="201" spans="1:32" ht="18.5" x14ac:dyDescent="0.45">
      <c r="A201" s="124"/>
      <c r="B201" s="124"/>
      <c r="C201" s="122"/>
      <c r="D201" s="126"/>
      <c r="E201" s="130"/>
      <c r="F201" s="139"/>
      <c r="G201" s="139"/>
      <c r="H201" s="139"/>
      <c r="I201" s="139"/>
      <c r="J201" s="162"/>
      <c r="K201" s="122"/>
      <c r="L201" s="130"/>
      <c r="M201" s="90"/>
      <c r="N201" s="139"/>
      <c r="O201" s="162"/>
      <c r="P201" s="183"/>
      <c r="Q201" s="90"/>
      <c r="R201" s="91"/>
      <c r="S201" s="98"/>
      <c r="T201" s="92"/>
      <c r="U201" s="311"/>
      <c r="V201" s="93"/>
      <c r="W201" s="297"/>
      <c r="X201" s="94"/>
      <c r="Y201" s="95"/>
      <c r="Z201" s="95"/>
      <c r="AA201" s="123"/>
      <c r="AB201" s="123"/>
      <c r="AC201" s="96"/>
      <c r="AD201" s="122"/>
      <c r="AE201" s="297"/>
      <c r="AF201" s="97"/>
    </row>
    <row r="202" spans="1:32" ht="18.5" x14ac:dyDescent="0.45">
      <c r="A202" s="124"/>
      <c r="B202" s="124"/>
      <c r="C202" s="122"/>
      <c r="D202" s="126"/>
      <c r="E202" s="130"/>
      <c r="F202" s="139"/>
      <c r="G202" s="139"/>
      <c r="H202" s="139"/>
      <c r="I202" s="139"/>
      <c r="J202" s="162"/>
      <c r="K202" s="122"/>
      <c r="L202" s="130"/>
      <c r="M202" s="90"/>
      <c r="N202" s="139"/>
      <c r="O202" s="162"/>
      <c r="P202" s="183"/>
      <c r="Q202" s="90"/>
      <c r="R202" s="91"/>
      <c r="S202" s="98"/>
      <c r="T202" s="92"/>
      <c r="U202" s="311"/>
      <c r="V202" s="93"/>
      <c r="W202" s="297"/>
      <c r="X202" s="94"/>
      <c r="Y202" s="95"/>
      <c r="Z202" s="95"/>
      <c r="AA202" s="123"/>
      <c r="AB202" s="123"/>
      <c r="AC202" s="96"/>
      <c r="AD202" s="122"/>
      <c r="AE202" s="297"/>
      <c r="AF202" s="97"/>
    </row>
    <row r="203" spans="1:32" ht="18.5" x14ac:dyDescent="0.45">
      <c r="A203" s="124"/>
      <c r="B203" s="124"/>
      <c r="C203" s="122"/>
      <c r="D203" s="126"/>
      <c r="E203" s="130"/>
      <c r="F203" s="139"/>
      <c r="G203" s="139"/>
      <c r="H203" s="139"/>
      <c r="I203" s="139"/>
      <c r="J203" s="162"/>
      <c r="K203" s="122"/>
      <c r="L203" s="130"/>
      <c r="M203" s="90"/>
      <c r="N203" s="139"/>
      <c r="O203" s="162"/>
      <c r="P203" s="183"/>
      <c r="Q203" s="90"/>
      <c r="R203" s="91"/>
      <c r="S203" s="98"/>
      <c r="T203" s="92"/>
      <c r="U203" s="311"/>
      <c r="V203" s="93"/>
      <c r="W203" s="297"/>
      <c r="X203" s="94"/>
      <c r="Y203" s="95"/>
      <c r="Z203" s="95"/>
      <c r="AA203" s="123"/>
      <c r="AB203" s="123"/>
      <c r="AC203" s="96"/>
      <c r="AD203" s="122"/>
      <c r="AE203" s="297"/>
      <c r="AF203" s="97"/>
    </row>
    <row r="204" spans="1:32" ht="18.5" x14ac:dyDescent="0.45">
      <c r="A204" s="124"/>
      <c r="B204" s="124"/>
      <c r="C204" s="122"/>
      <c r="D204" s="126"/>
      <c r="E204" s="130"/>
      <c r="F204" s="139"/>
      <c r="G204" s="139"/>
      <c r="H204" s="139"/>
      <c r="I204" s="139"/>
      <c r="J204" s="162"/>
      <c r="K204" s="122"/>
      <c r="L204" s="130"/>
      <c r="M204" s="90"/>
      <c r="N204" s="139"/>
      <c r="O204" s="162"/>
      <c r="P204" s="183"/>
      <c r="Q204" s="90"/>
      <c r="R204" s="91"/>
      <c r="S204" s="98"/>
      <c r="T204" s="92"/>
      <c r="U204" s="311"/>
      <c r="V204" s="93"/>
      <c r="W204" s="297"/>
      <c r="X204" s="94"/>
      <c r="Y204" s="95"/>
      <c r="Z204" s="95"/>
      <c r="AA204" s="123"/>
      <c r="AB204" s="123"/>
      <c r="AC204" s="96"/>
      <c r="AD204" s="122"/>
      <c r="AE204" s="297"/>
      <c r="AF204" s="97"/>
    </row>
    <row r="205" spans="1:32" ht="18.5" x14ac:dyDescent="0.45">
      <c r="A205" s="124"/>
      <c r="B205" s="124"/>
      <c r="C205" s="122"/>
      <c r="D205" s="126"/>
      <c r="E205" s="130"/>
      <c r="F205" s="139"/>
      <c r="G205" s="139"/>
      <c r="H205" s="139"/>
      <c r="I205" s="139"/>
      <c r="J205" s="162"/>
      <c r="K205" s="122"/>
      <c r="L205" s="130"/>
      <c r="M205" s="90"/>
      <c r="N205" s="139"/>
      <c r="O205" s="162"/>
      <c r="P205" s="183"/>
      <c r="Q205" s="90"/>
      <c r="R205" s="91"/>
      <c r="S205" s="98"/>
      <c r="T205" s="92"/>
      <c r="U205" s="311"/>
      <c r="V205" s="93"/>
      <c r="W205" s="297"/>
      <c r="X205" s="94"/>
      <c r="Y205" s="95"/>
      <c r="Z205" s="95"/>
      <c r="AA205" s="123"/>
      <c r="AB205" s="123"/>
      <c r="AC205" s="96"/>
      <c r="AD205" s="122"/>
      <c r="AE205" s="297"/>
      <c r="AF205" s="97"/>
    </row>
    <row r="206" spans="1:32" ht="18.5" x14ac:dyDescent="0.45">
      <c r="A206" s="124"/>
      <c r="B206" s="124"/>
      <c r="C206" s="122"/>
      <c r="D206" s="126"/>
      <c r="E206" s="130"/>
      <c r="F206" s="139"/>
      <c r="G206" s="139"/>
      <c r="H206" s="139"/>
      <c r="I206" s="139"/>
      <c r="J206" s="162"/>
      <c r="K206" s="122"/>
      <c r="L206" s="130"/>
      <c r="M206" s="90"/>
      <c r="N206" s="139"/>
      <c r="O206" s="162"/>
      <c r="P206" s="183"/>
      <c r="Q206" s="90"/>
      <c r="R206" s="91"/>
      <c r="S206" s="98"/>
      <c r="T206" s="92"/>
      <c r="U206" s="311"/>
      <c r="V206" s="93"/>
      <c r="W206" s="297"/>
      <c r="X206" s="94"/>
      <c r="Y206" s="95"/>
      <c r="Z206" s="95"/>
      <c r="AA206" s="123"/>
      <c r="AB206" s="123"/>
      <c r="AC206" s="96"/>
      <c r="AD206" s="122"/>
      <c r="AE206" s="297"/>
      <c r="AF206" s="97"/>
    </row>
    <row r="207" spans="1:32" ht="18.5" x14ac:dyDescent="0.45">
      <c r="A207" s="124"/>
      <c r="B207" s="124"/>
      <c r="C207" s="122"/>
      <c r="D207" s="126"/>
      <c r="E207" s="130"/>
      <c r="F207" s="139"/>
      <c r="G207" s="139"/>
      <c r="H207" s="139"/>
      <c r="I207" s="139"/>
      <c r="J207" s="162"/>
      <c r="K207" s="122"/>
      <c r="L207" s="130"/>
      <c r="M207" s="90"/>
      <c r="N207" s="139"/>
      <c r="O207" s="162"/>
      <c r="P207" s="183"/>
      <c r="Q207" s="90"/>
      <c r="R207" s="91"/>
      <c r="S207" s="98"/>
      <c r="T207" s="92"/>
      <c r="U207" s="311"/>
      <c r="V207" s="93"/>
      <c r="W207" s="297"/>
      <c r="X207" s="94"/>
      <c r="Y207" s="95"/>
      <c r="Z207" s="95"/>
      <c r="AA207" s="123"/>
      <c r="AB207" s="123"/>
      <c r="AC207" s="96"/>
      <c r="AD207" s="122"/>
      <c r="AE207" s="297"/>
      <c r="AF207" s="97"/>
    </row>
    <row r="208" spans="1:32" ht="18.5" x14ac:dyDescent="0.45">
      <c r="A208" s="124"/>
      <c r="B208" s="124"/>
      <c r="C208" s="122"/>
      <c r="D208" s="126"/>
      <c r="E208" s="130"/>
      <c r="F208" s="139"/>
      <c r="G208" s="139"/>
      <c r="H208" s="139"/>
      <c r="I208" s="139"/>
      <c r="J208" s="162"/>
      <c r="K208" s="122"/>
      <c r="L208" s="130"/>
      <c r="M208" s="90"/>
      <c r="N208" s="139"/>
      <c r="O208" s="162"/>
      <c r="P208" s="183"/>
      <c r="Q208" s="90"/>
      <c r="R208" s="91"/>
      <c r="S208" s="98"/>
      <c r="T208" s="92"/>
      <c r="U208" s="311"/>
      <c r="V208" s="93"/>
      <c r="W208" s="297"/>
      <c r="X208" s="94"/>
      <c r="Y208" s="95"/>
      <c r="Z208" s="95"/>
      <c r="AA208" s="123"/>
      <c r="AB208" s="123"/>
      <c r="AC208" s="96"/>
      <c r="AD208" s="122"/>
      <c r="AE208" s="297"/>
      <c r="AF208" s="97"/>
    </row>
    <row r="209" spans="1:32" ht="18.5" x14ac:dyDescent="0.45">
      <c r="A209" s="124"/>
      <c r="B209" s="124"/>
      <c r="C209" s="122"/>
      <c r="D209" s="126"/>
      <c r="E209" s="130"/>
      <c r="F209" s="139"/>
      <c r="G209" s="139"/>
      <c r="H209" s="139"/>
      <c r="I209" s="139"/>
      <c r="J209" s="162"/>
      <c r="K209" s="122"/>
      <c r="L209" s="130"/>
      <c r="M209" s="90"/>
      <c r="N209" s="139"/>
      <c r="O209" s="162"/>
      <c r="P209" s="183"/>
      <c r="Q209" s="90"/>
      <c r="R209" s="91"/>
      <c r="S209" s="98"/>
      <c r="T209" s="92"/>
      <c r="U209" s="311"/>
      <c r="V209" s="93"/>
      <c r="W209" s="297"/>
      <c r="X209" s="94"/>
      <c r="Y209" s="95"/>
      <c r="Z209" s="95"/>
      <c r="AA209" s="123"/>
      <c r="AB209" s="123"/>
      <c r="AC209" s="96"/>
      <c r="AD209" s="122"/>
      <c r="AE209" s="297"/>
      <c r="AF209" s="97"/>
    </row>
    <row r="210" spans="1:32" ht="18.5" x14ac:dyDescent="0.45">
      <c r="A210" s="124"/>
      <c r="B210" s="124"/>
      <c r="C210" s="122"/>
      <c r="D210" s="126"/>
      <c r="E210" s="130"/>
      <c r="F210" s="139"/>
      <c r="G210" s="139"/>
      <c r="H210" s="139"/>
      <c r="I210" s="139"/>
      <c r="J210" s="162"/>
      <c r="K210" s="122"/>
      <c r="L210" s="130"/>
      <c r="M210" s="90"/>
      <c r="N210" s="139"/>
      <c r="O210" s="162"/>
      <c r="P210" s="183"/>
      <c r="Q210" s="90"/>
      <c r="R210" s="91"/>
      <c r="S210" s="98"/>
      <c r="T210" s="92"/>
      <c r="U210" s="311"/>
      <c r="V210" s="93"/>
      <c r="W210" s="297"/>
      <c r="X210" s="94"/>
      <c r="Y210" s="95"/>
      <c r="Z210" s="95"/>
      <c r="AA210" s="123"/>
      <c r="AB210" s="123"/>
      <c r="AC210" s="96"/>
      <c r="AD210" s="122"/>
      <c r="AE210" s="297"/>
      <c r="AF210" s="97"/>
    </row>
    <row r="211" spans="1:32" ht="18.5" x14ac:dyDescent="0.45">
      <c r="A211" s="124"/>
      <c r="B211" s="124"/>
      <c r="C211" s="122"/>
      <c r="D211" s="126"/>
      <c r="E211" s="130"/>
      <c r="F211" s="139"/>
      <c r="G211" s="139"/>
      <c r="H211" s="139"/>
      <c r="I211" s="139"/>
      <c r="J211" s="162"/>
      <c r="K211" s="122"/>
      <c r="L211" s="130"/>
      <c r="M211" s="90"/>
      <c r="N211" s="139"/>
      <c r="O211" s="162"/>
      <c r="P211" s="183"/>
      <c r="Q211" s="90"/>
      <c r="R211" s="91"/>
      <c r="S211" s="98"/>
      <c r="T211" s="92"/>
      <c r="U211" s="311"/>
      <c r="V211" s="93"/>
      <c r="W211" s="297"/>
      <c r="X211" s="94"/>
      <c r="Y211" s="95"/>
      <c r="Z211" s="95"/>
      <c r="AA211" s="123"/>
      <c r="AB211" s="123"/>
      <c r="AC211" s="96"/>
      <c r="AD211" s="122"/>
      <c r="AE211" s="297"/>
      <c r="AF211" s="97"/>
    </row>
    <row r="212" spans="1:32" ht="18.5" x14ac:dyDescent="0.45">
      <c r="A212" s="124"/>
      <c r="B212" s="124"/>
      <c r="C212" s="122"/>
      <c r="D212" s="126"/>
      <c r="E212" s="130"/>
      <c r="F212" s="139"/>
      <c r="G212" s="139"/>
      <c r="H212" s="139"/>
      <c r="I212" s="139"/>
      <c r="J212" s="162"/>
      <c r="K212" s="122"/>
      <c r="L212" s="130"/>
      <c r="M212" s="90"/>
      <c r="N212" s="139"/>
      <c r="O212" s="162"/>
      <c r="P212" s="183"/>
      <c r="Q212" s="90"/>
      <c r="R212" s="91"/>
      <c r="S212" s="98"/>
      <c r="T212" s="92"/>
      <c r="U212" s="311"/>
      <c r="V212" s="93"/>
      <c r="W212" s="297"/>
      <c r="X212" s="94"/>
      <c r="Y212" s="95"/>
      <c r="Z212" s="95"/>
      <c r="AA212" s="123"/>
      <c r="AB212" s="123"/>
      <c r="AC212" s="96"/>
      <c r="AD212" s="122"/>
      <c r="AE212" s="297"/>
      <c r="AF212" s="97"/>
    </row>
    <row r="213" spans="1:32" ht="18.5" x14ac:dyDescent="0.45">
      <c r="A213" s="124"/>
      <c r="B213" s="124"/>
      <c r="C213" s="122"/>
      <c r="D213" s="126"/>
      <c r="E213" s="130"/>
      <c r="F213" s="139"/>
      <c r="G213" s="139"/>
      <c r="H213" s="139"/>
      <c r="I213" s="139"/>
      <c r="J213" s="162"/>
      <c r="K213" s="122"/>
      <c r="L213" s="130"/>
      <c r="M213" s="90"/>
      <c r="N213" s="139"/>
      <c r="O213" s="162"/>
      <c r="P213" s="183"/>
      <c r="Q213" s="90"/>
      <c r="R213" s="91"/>
      <c r="S213" s="98"/>
      <c r="T213" s="92"/>
      <c r="U213" s="311"/>
      <c r="V213" s="93"/>
      <c r="W213" s="297"/>
      <c r="X213" s="94"/>
      <c r="Y213" s="95"/>
      <c r="Z213" s="95"/>
      <c r="AA213" s="123"/>
      <c r="AB213" s="123"/>
      <c r="AC213" s="96"/>
      <c r="AD213" s="122"/>
      <c r="AE213" s="297"/>
      <c r="AF213" s="97"/>
    </row>
    <row r="214" spans="1:32" ht="18.5" x14ac:dyDescent="0.45">
      <c r="A214" s="124"/>
      <c r="B214" s="124"/>
      <c r="C214" s="122"/>
      <c r="D214" s="126"/>
      <c r="E214" s="130"/>
      <c r="F214" s="139"/>
      <c r="G214" s="139"/>
      <c r="H214" s="139"/>
      <c r="I214" s="139"/>
      <c r="J214" s="162"/>
      <c r="K214" s="122"/>
      <c r="L214" s="130"/>
      <c r="M214" s="90"/>
      <c r="N214" s="139"/>
      <c r="O214" s="162"/>
      <c r="P214" s="183"/>
      <c r="Q214" s="90"/>
      <c r="R214" s="91"/>
      <c r="S214" s="98"/>
      <c r="T214" s="92"/>
      <c r="U214" s="311"/>
      <c r="V214" s="93"/>
      <c r="W214" s="297"/>
      <c r="X214" s="94"/>
      <c r="Y214" s="95"/>
      <c r="Z214" s="95"/>
      <c r="AA214" s="123"/>
      <c r="AB214" s="123"/>
      <c r="AC214" s="96"/>
      <c r="AD214" s="122"/>
      <c r="AE214" s="297"/>
      <c r="AF214" s="97"/>
    </row>
    <row r="215" spans="1:32" ht="18.5" x14ac:dyDescent="0.45">
      <c r="A215" s="124"/>
      <c r="B215" s="124"/>
      <c r="C215" s="122"/>
      <c r="D215" s="126"/>
      <c r="E215" s="130"/>
      <c r="F215" s="139"/>
      <c r="G215" s="139"/>
      <c r="H215" s="139"/>
      <c r="I215" s="139"/>
      <c r="J215" s="162"/>
      <c r="K215" s="122"/>
      <c r="L215" s="130"/>
      <c r="M215" s="90"/>
      <c r="N215" s="139"/>
      <c r="O215" s="162"/>
      <c r="P215" s="183"/>
      <c r="Q215" s="90"/>
      <c r="R215" s="91"/>
      <c r="S215" s="98"/>
      <c r="T215" s="92"/>
      <c r="U215" s="311"/>
      <c r="V215" s="93"/>
      <c r="W215" s="297"/>
      <c r="X215" s="94"/>
      <c r="Y215" s="95"/>
      <c r="Z215" s="95"/>
      <c r="AA215" s="123"/>
      <c r="AB215" s="123"/>
      <c r="AC215" s="96"/>
      <c r="AD215" s="122"/>
      <c r="AE215" s="297"/>
      <c r="AF215" s="97"/>
    </row>
    <row r="216" spans="1:32" ht="18.5" x14ac:dyDescent="0.45">
      <c r="A216" s="124"/>
      <c r="B216" s="124"/>
      <c r="C216" s="122"/>
      <c r="D216" s="126"/>
      <c r="E216" s="130"/>
      <c r="F216" s="139"/>
      <c r="G216" s="139"/>
      <c r="H216" s="139"/>
      <c r="I216" s="139"/>
      <c r="J216" s="162"/>
      <c r="K216" s="122"/>
      <c r="L216" s="130"/>
      <c r="M216" s="90"/>
      <c r="N216" s="139"/>
      <c r="O216" s="162"/>
      <c r="P216" s="183"/>
      <c r="Q216" s="90"/>
      <c r="R216" s="91"/>
      <c r="S216" s="98"/>
      <c r="T216" s="92"/>
      <c r="U216" s="311"/>
      <c r="V216" s="93"/>
      <c r="W216" s="297"/>
      <c r="X216" s="94"/>
      <c r="Y216" s="95"/>
      <c r="Z216" s="95"/>
      <c r="AA216" s="123"/>
      <c r="AB216" s="123"/>
      <c r="AC216" s="96"/>
      <c r="AD216" s="122"/>
      <c r="AE216" s="297"/>
      <c r="AF216" s="97"/>
    </row>
    <row r="217" spans="1:32" ht="18.5" x14ac:dyDescent="0.45">
      <c r="A217" s="124"/>
      <c r="B217" s="124"/>
      <c r="C217" s="122"/>
      <c r="D217" s="126"/>
      <c r="E217" s="130"/>
      <c r="F217" s="139"/>
      <c r="G217" s="139"/>
      <c r="H217" s="139"/>
      <c r="I217" s="139"/>
      <c r="J217" s="162"/>
      <c r="K217" s="122"/>
      <c r="L217" s="130"/>
      <c r="M217" s="90"/>
      <c r="N217" s="139"/>
      <c r="O217" s="162"/>
      <c r="P217" s="183"/>
      <c r="Q217" s="90"/>
      <c r="R217" s="91"/>
      <c r="S217" s="98"/>
      <c r="T217" s="92"/>
      <c r="U217" s="311"/>
      <c r="V217" s="93"/>
      <c r="W217" s="297"/>
      <c r="X217" s="94"/>
      <c r="Y217" s="95"/>
      <c r="Z217" s="95"/>
      <c r="AA217" s="123"/>
      <c r="AB217" s="123"/>
      <c r="AC217" s="96"/>
      <c r="AD217" s="122"/>
      <c r="AE217" s="297"/>
      <c r="AF217" s="97"/>
    </row>
    <row r="218" spans="1:32" ht="18.5" x14ac:dyDescent="0.45">
      <c r="A218" s="124"/>
      <c r="B218" s="124"/>
      <c r="C218" s="122"/>
      <c r="D218" s="126"/>
      <c r="E218" s="130"/>
      <c r="F218" s="139"/>
      <c r="G218" s="139"/>
      <c r="H218" s="139"/>
      <c r="I218" s="139"/>
      <c r="J218" s="162"/>
      <c r="K218" s="122"/>
      <c r="L218" s="130"/>
      <c r="M218" s="90"/>
      <c r="N218" s="139"/>
      <c r="O218" s="162"/>
      <c r="P218" s="183"/>
      <c r="Q218" s="90"/>
      <c r="R218" s="91"/>
      <c r="S218" s="98"/>
      <c r="T218" s="92"/>
      <c r="U218" s="311"/>
      <c r="V218" s="93"/>
      <c r="W218" s="297"/>
      <c r="X218" s="94"/>
      <c r="Y218" s="95"/>
      <c r="Z218" s="95"/>
      <c r="AA218" s="123"/>
      <c r="AB218" s="123"/>
      <c r="AC218" s="96"/>
      <c r="AD218" s="122"/>
      <c r="AE218" s="297"/>
      <c r="AF218" s="97"/>
    </row>
    <row r="219" spans="1:32" ht="18.5" x14ac:dyDescent="0.45">
      <c r="A219" s="124"/>
      <c r="B219" s="124"/>
      <c r="C219" s="122"/>
      <c r="D219" s="126"/>
      <c r="E219" s="130"/>
      <c r="F219" s="139"/>
      <c r="G219" s="139"/>
      <c r="H219" s="139"/>
      <c r="I219" s="139"/>
      <c r="J219" s="162"/>
      <c r="K219" s="122"/>
      <c r="L219" s="130"/>
      <c r="M219" s="90"/>
      <c r="N219" s="139"/>
      <c r="O219" s="162"/>
      <c r="P219" s="183"/>
      <c r="Q219" s="90"/>
      <c r="R219" s="91"/>
      <c r="S219" s="98"/>
      <c r="T219" s="92"/>
      <c r="U219" s="311"/>
      <c r="V219" s="93"/>
      <c r="W219" s="297"/>
      <c r="X219" s="94"/>
      <c r="Y219" s="95"/>
      <c r="Z219" s="95"/>
      <c r="AA219" s="123"/>
      <c r="AB219" s="123"/>
      <c r="AC219" s="96"/>
      <c r="AD219" s="122"/>
      <c r="AE219" s="297"/>
      <c r="AF219" s="97"/>
    </row>
    <row r="220" spans="1:32" ht="18.5" x14ac:dyDescent="0.45">
      <c r="A220" s="124"/>
      <c r="B220" s="124"/>
      <c r="C220" s="122"/>
      <c r="D220" s="126"/>
      <c r="E220" s="130"/>
      <c r="F220" s="139"/>
      <c r="G220" s="139"/>
      <c r="H220" s="139"/>
      <c r="I220" s="139"/>
      <c r="J220" s="162"/>
      <c r="K220" s="122"/>
      <c r="L220" s="130"/>
      <c r="M220" s="90"/>
      <c r="N220" s="139"/>
      <c r="O220" s="162"/>
      <c r="P220" s="183"/>
      <c r="Q220" s="90"/>
      <c r="R220" s="91"/>
      <c r="S220" s="98"/>
      <c r="T220" s="92"/>
      <c r="U220" s="311"/>
      <c r="V220" s="93"/>
      <c r="W220" s="297"/>
      <c r="X220" s="94"/>
      <c r="Y220" s="95"/>
      <c r="Z220" s="95"/>
      <c r="AA220" s="123"/>
      <c r="AB220" s="123"/>
      <c r="AC220" s="96"/>
      <c r="AD220" s="122"/>
      <c r="AE220" s="297"/>
      <c r="AF220" s="97"/>
    </row>
    <row r="221" spans="1:32" ht="18.5" x14ac:dyDescent="0.45">
      <c r="A221" s="124"/>
      <c r="B221" s="124"/>
      <c r="C221" s="122"/>
      <c r="D221" s="126"/>
      <c r="E221" s="130"/>
      <c r="F221" s="139"/>
      <c r="G221" s="139"/>
      <c r="H221" s="139"/>
      <c r="I221" s="139"/>
      <c r="J221" s="162"/>
      <c r="K221" s="122"/>
      <c r="L221" s="130"/>
      <c r="M221" s="90"/>
      <c r="N221" s="139"/>
      <c r="O221" s="162"/>
      <c r="P221" s="183"/>
      <c r="Q221" s="90"/>
      <c r="R221" s="91"/>
      <c r="S221" s="98"/>
      <c r="T221" s="92"/>
      <c r="U221" s="311"/>
      <c r="V221" s="93"/>
      <c r="W221" s="297"/>
      <c r="X221" s="94"/>
      <c r="Y221" s="95"/>
      <c r="Z221" s="95"/>
      <c r="AA221" s="123"/>
      <c r="AB221" s="123"/>
      <c r="AC221" s="96"/>
      <c r="AD221" s="122"/>
      <c r="AE221" s="297"/>
      <c r="AF221" s="97"/>
    </row>
    <row r="222" spans="1:32" ht="18.5" x14ac:dyDescent="0.45">
      <c r="A222" s="124"/>
      <c r="B222" s="124"/>
      <c r="C222" s="122"/>
      <c r="D222" s="126"/>
      <c r="E222" s="130"/>
      <c r="F222" s="139"/>
      <c r="G222" s="139"/>
      <c r="H222" s="139"/>
      <c r="I222" s="139"/>
      <c r="J222" s="162"/>
      <c r="K222" s="122"/>
      <c r="L222" s="130"/>
      <c r="M222" s="90"/>
      <c r="N222" s="139"/>
      <c r="O222" s="162"/>
      <c r="P222" s="183"/>
      <c r="Q222" s="90"/>
      <c r="R222" s="91"/>
      <c r="S222" s="98"/>
      <c r="T222" s="92"/>
      <c r="U222" s="311"/>
      <c r="V222" s="93"/>
      <c r="W222" s="297"/>
      <c r="X222" s="94"/>
      <c r="Y222" s="95"/>
      <c r="Z222" s="95"/>
      <c r="AA222" s="123"/>
      <c r="AB222" s="123"/>
      <c r="AC222" s="96"/>
      <c r="AD222" s="122"/>
      <c r="AE222" s="297"/>
      <c r="AF222" s="97"/>
    </row>
    <row r="223" spans="1:32" ht="18.5" x14ac:dyDescent="0.45">
      <c r="A223" s="124"/>
      <c r="B223" s="124"/>
      <c r="C223" s="122"/>
      <c r="D223" s="126"/>
      <c r="E223" s="130"/>
      <c r="F223" s="139"/>
      <c r="G223" s="139"/>
      <c r="H223" s="139"/>
      <c r="I223" s="139"/>
      <c r="J223" s="162"/>
      <c r="K223" s="122"/>
      <c r="L223" s="130"/>
      <c r="M223" s="90"/>
      <c r="N223" s="139"/>
      <c r="O223" s="162"/>
      <c r="P223" s="183"/>
      <c r="Q223" s="90"/>
      <c r="R223" s="91"/>
      <c r="S223" s="98"/>
      <c r="T223" s="92"/>
      <c r="U223" s="311"/>
      <c r="V223" s="93"/>
      <c r="W223" s="297"/>
      <c r="X223" s="94"/>
      <c r="Y223" s="95"/>
      <c r="Z223" s="95"/>
      <c r="AA223" s="123"/>
      <c r="AB223" s="123"/>
      <c r="AC223" s="96"/>
      <c r="AD223" s="122"/>
      <c r="AE223" s="297"/>
      <c r="AF223" s="97"/>
    </row>
    <row r="224" spans="1:32" x14ac:dyDescent="0.35">
      <c r="W224" s="533"/>
      <c r="AE224" s="533"/>
    </row>
    <row r="225" spans="23:31" x14ac:dyDescent="0.35">
      <c r="W225" s="533"/>
      <c r="AE225" s="533"/>
    </row>
    <row r="226" spans="23:31" x14ac:dyDescent="0.35">
      <c r="W226" s="533"/>
      <c r="AE226" s="533"/>
    </row>
    <row r="227" spans="23:31" x14ac:dyDescent="0.35">
      <c r="W227" s="533"/>
      <c r="AE227" s="533"/>
    </row>
    <row r="228" spans="23:31" x14ac:dyDescent="0.35">
      <c r="W228" s="533"/>
      <c r="AE228" s="533"/>
    </row>
    <row r="229" spans="23:31" x14ac:dyDescent="0.35">
      <c r="W229" s="533"/>
      <c r="AE229" s="533"/>
    </row>
    <row r="230" spans="23:31" x14ac:dyDescent="0.35">
      <c r="W230" s="533"/>
      <c r="AE230" s="533"/>
    </row>
    <row r="231" spans="23:31" x14ac:dyDescent="0.35">
      <c r="W231" s="533"/>
      <c r="AE231" s="533"/>
    </row>
    <row r="232" spans="23:31" x14ac:dyDescent="0.35">
      <c r="W232" s="533"/>
      <c r="AE232" s="533"/>
    </row>
    <row r="233" spans="23:31" x14ac:dyDescent="0.35">
      <c r="W233" s="533"/>
      <c r="AE233" s="533"/>
    </row>
    <row r="234" spans="23:31" x14ac:dyDescent="0.35">
      <c r="W234" s="533"/>
      <c r="AE234" s="533"/>
    </row>
    <row r="235" spans="23:31" x14ac:dyDescent="0.35">
      <c r="W235" s="533"/>
      <c r="AE235" s="533"/>
    </row>
    <row r="236" spans="23:31" x14ac:dyDescent="0.35">
      <c r="W236" s="533"/>
      <c r="AE236" s="533"/>
    </row>
    <row r="237" spans="23:31" x14ac:dyDescent="0.35">
      <c r="W237" s="533"/>
      <c r="AE237" s="533"/>
    </row>
    <row r="238" spans="23:31" x14ac:dyDescent="0.35">
      <c r="W238" s="533"/>
      <c r="AE238" s="533"/>
    </row>
    <row r="239" spans="23:31" x14ac:dyDescent="0.35">
      <c r="W239" s="533"/>
      <c r="AE239" s="533"/>
    </row>
    <row r="240" spans="23:31" x14ac:dyDescent="0.35">
      <c r="W240" s="533"/>
      <c r="AE240" s="533"/>
    </row>
    <row r="241" spans="23:31" x14ac:dyDescent="0.35">
      <c r="W241" s="533"/>
      <c r="AE241" s="533"/>
    </row>
    <row r="242" spans="23:31" x14ac:dyDescent="0.35">
      <c r="W242" s="533"/>
      <c r="AE242" s="533"/>
    </row>
    <row r="243" spans="23:31" x14ac:dyDescent="0.35">
      <c r="W243" s="533"/>
      <c r="AE243" s="533"/>
    </row>
    <row r="244" spans="23:31" x14ac:dyDescent="0.35">
      <c r="W244" s="533"/>
      <c r="AE244" s="533"/>
    </row>
    <row r="245" spans="23:31" x14ac:dyDescent="0.35">
      <c r="W245" s="533"/>
      <c r="AE245" s="533"/>
    </row>
    <row r="246" spans="23:31" x14ac:dyDescent="0.35">
      <c r="W246" s="533"/>
      <c r="AE246" s="533"/>
    </row>
    <row r="247" spans="23:31" x14ac:dyDescent="0.35">
      <c r="W247" s="533"/>
      <c r="AE247" s="533"/>
    </row>
    <row r="248" spans="23:31" x14ac:dyDescent="0.35">
      <c r="W248" s="533"/>
      <c r="AE248" s="533"/>
    </row>
    <row r="249" spans="23:31" x14ac:dyDescent="0.35">
      <c r="W249" s="533"/>
      <c r="AE249" s="533"/>
    </row>
    <row r="250" spans="23:31" x14ac:dyDescent="0.35">
      <c r="W250" s="533"/>
      <c r="AE250" s="533"/>
    </row>
    <row r="251" spans="23:31" x14ac:dyDescent="0.35">
      <c r="W251" s="533"/>
      <c r="AE251" s="533"/>
    </row>
    <row r="252" spans="23:31" x14ac:dyDescent="0.35">
      <c r="W252" s="533"/>
      <c r="AE252" s="533"/>
    </row>
    <row r="253" spans="23:31" x14ac:dyDescent="0.35">
      <c r="W253" s="533"/>
      <c r="AE253" s="533"/>
    </row>
    <row r="254" spans="23:31" x14ac:dyDescent="0.35">
      <c r="W254" s="533"/>
      <c r="AE254" s="533"/>
    </row>
    <row r="255" spans="23:31" x14ac:dyDescent="0.35">
      <c r="W255" s="533"/>
      <c r="AE255" s="533"/>
    </row>
    <row r="256" spans="23:31" x14ac:dyDescent="0.35">
      <c r="W256" s="533"/>
      <c r="AE256" s="533"/>
    </row>
    <row r="257" spans="23:31" x14ac:dyDescent="0.35">
      <c r="W257" s="533"/>
      <c r="AE257" s="533"/>
    </row>
    <row r="258" spans="23:31" x14ac:dyDescent="0.35">
      <c r="W258" s="533"/>
      <c r="AE258" s="533"/>
    </row>
    <row r="259" spans="23:31" x14ac:dyDescent="0.35">
      <c r="W259" s="533"/>
      <c r="AE259" s="533"/>
    </row>
    <row r="260" spans="23:31" x14ac:dyDescent="0.35">
      <c r="W260" s="533"/>
      <c r="AE260" s="533"/>
    </row>
    <row r="261" spans="23:31" x14ac:dyDescent="0.35">
      <c r="W261" s="533"/>
      <c r="AE261" s="533"/>
    </row>
    <row r="262" spans="23:31" x14ac:dyDescent="0.35">
      <c r="W262" s="533"/>
      <c r="AE262" s="533"/>
    </row>
    <row r="263" spans="23:31" x14ac:dyDescent="0.35">
      <c r="W263" s="533"/>
      <c r="AE263" s="533"/>
    </row>
    <row r="264" spans="23:31" x14ac:dyDescent="0.35">
      <c r="W264" s="533"/>
      <c r="AE264" s="533"/>
    </row>
    <row r="265" spans="23:31" x14ac:dyDescent="0.35">
      <c r="W265" s="533"/>
      <c r="AE265" s="533"/>
    </row>
    <row r="266" spans="23:31" x14ac:dyDescent="0.35">
      <c r="W266" s="533"/>
      <c r="AE266" s="533"/>
    </row>
    <row r="267" spans="23:31" x14ac:dyDescent="0.35">
      <c r="W267" s="533"/>
      <c r="AE267" s="533"/>
    </row>
    <row r="268" spans="23:31" x14ac:dyDescent="0.35">
      <c r="W268" s="533"/>
      <c r="AE268" s="533"/>
    </row>
    <row r="269" spans="23:31" x14ac:dyDescent="0.35">
      <c r="W269" s="533"/>
      <c r="AE269" s="533"/>
    </row>
    <row r="270" spans="23:31" x14ac:dyDescent="0.35">
      <c r="W270" s="533"/>
      <c r="AE270" s="533"/>
    </row>
    <row r="271" spans="23:31" x14ac:dyDescent="0.35">
      <c r="W271" s="533"/>
      <c r="AE271" s="533"/>
    </row>
    <row r="272" spans="23:31" x14ac:dyDescent="0.35">
      <c r="W272" s="533"/>
      <c r="AE272" s="533"/>
    </row>
    <row r="273" spans="23:31" x14ac:dyDescent="0.35">
      <c r="W273" s="533"/>
      <c r="AE273" s="533"/>
    </row>
    <row r="274" spans="23:31" x14ac:dyDescent="0.35">
      <c r="W274" s="533"/>
      <c r="AE274" s="533"/>
    </row>
    <row r="275" spans="23:31" x14ac:dyDescent="0.35">
      <c r="W275" s="533"/>
      <c r="AE275" s="533"/>
    </row>
    <row r="276" spans="23:31" x14ac:dyDescent="0.35">
      <c r="W276" s="533"/>
      <c r="AE276" s="533"/>
    </row>
    <row r="277" spans="23:31" x14ac:dyDescent="0.35">
      <c r="W277" s="533"/>
      <c r="AE277" s="533"/>
    </row>
    <row r="278" spans="23:31" x14ac:dyDescent="0.35">
      <c r="W278" s="533"/>
      <c r="AE278" s="533"/>
    </row>
    <row r="279" spans="23:31" x14ac:dyDescent="0.35">
      <c r="W279" s="533"/>
      <c r="AE279" s="533"/>
    </row>
    <row r="280" spans="23:31" x14ac:dyDescent="0.35">
      <c r="W280" s="533"/>
      <c r="AE280" s="533"/>
    </row>
    <row r="281" spans="23:31" x14ac:dyDescent="0.35">
      <c r="W281" s="533"/>
      <c r="AE281" s="533"/>
    </row>
    <row r="282" spans="23:31" x14ac:dyDescent="0.35">
      <c r="W282" s="533"/>
      <c r="AE282" s="533"/>
    </row>
    <row r="283" spans="23:31" x14ac:dyDescent="0.35">
      <c r="W283" s="533"/>
      <c r="AE283" s="533"/>
    </row>
    <row r="284" spans="23:31" x14ac:dyDescent="0.35">
      <c r="W284" s="533"/>
      <c r="AE284" s="533"/>
    </row>
    <row r="285" spans="23:31" x14ac:dyDescent="0.35">
      <c r="W285" s="533"/>
      <c r="AE285" s="533"/>
    </row>
    <row r="286" spans="23:31" x14ac:dyDescent="0.35">
      <c r="W286" s="533"/>
      <c r="AE286" s="533"/>
    </row>
    <row r="287" spans="23:31" x14ac:dyDescent="0.35">
      <c r="W287" s="533"/>
      <c r="AE287" s="533"/>
    </row>
    <row r="288" spans="23:31" x14ac:dyDescent="0.35">
      <c r="W288" s="533"/>
      <c r="AE288" s="533"/>
    </row>
    <row r="289" spans="23:31" x14ac:dyDescent="0.35">
      <c r="W289" s="533"/>
      <c r="AE289" s="533"/>
    </row>
    <row r="290" spans="23:31" x14ac:dyDescent="0.35">
      <c r="W290" s="533"/>
      <c r="AE290" s="533"/>
    </row>
    <row r="291" spans="23:31" x14ac:dyDescent="0.35">
      <c r="W291" s="533"/>
      <c r="AE291" s="533"/>
    </row>
    <row r="292" spans="23:31" x14ac:dyDescent="0.35">
      <c r="W292" s="533"/>
      <c r="AE292" s="533"/>
    </row>
    <row r="293" spans="23:31" x14ac:dyDescent="0.35">
      <c r="W293" s="533"/>
      <c r="AE293" s="533"/>
    </row>
    <row r="294" spans="23:31" x14ac:dyDescent="0.35">
      <c r="W294" s="533"/>
      <c r="AE294" s="533"/>
    </row>
    <row r="295" spans="23:31" x14ac:dyDescent="0.35">
      <c r="W295" s="533"/>
      <c r="AE295" s="533"/>
    </row>
    <row r="296" spans="23:31" x14ac:dyDescent="0.35">
      <c r="W296" s="533"/>
      <c r="AE296" s="533"/>
    </row>
    <row r="297" spans="23:31" x14ac:dyDescent="0.35">
      <c r="W297" s="533"/>
      <c r="AE297" s="533"/>
    </row>
    <row r="298" spans="23:31" x14ac:dyDescent="0.35">
      <c r="W298" s="533"/>
      <c r="AE298" s="533"/>
    </row>
    <row r="299" spans="23:31" x14ac:dyDescent="0.35">
      <c r="W299" s="533"/>
      <c r="AE299" s="533"/>
    </row>
    <row r="300" spans="23:31" x14ac:dyDescent="0.35">
      <c r="W300" s="533"/>
      <c r="AE300" s="533"/>
    </row>
    <row r="301" spans="23:31" x14ac:dyDescent="0.35">
      <c r="W301" s="533"/>
      <c r="AE301" s="533"/>
    </row>
    <row r="302" spans="23:31" x14ac:dyDescent="0.35">
      <c r="W302" s="533"/>
      <c r="AE302" s="533"/>
    </row>
    <row r="303" spans="23:31" x14ac:dyDescent="0.35">
      <c r="W303" s="533"/>
      <c r="AE303" s="533"/>
    </row>
    <row r="304" spans="23:31" x14ac:dyDescent="0.35">
      <c r="W304" s="533"/>
      <c r="AE304" s="533"/>
    </row>
    <row r="305" spans="23:31" x14ac:dyDescent="0.35">
      <c r="W305" s="533"/>
      <c r="AE305" s="533"/>
    </row>
    <row r="306" spans="23:31" x14ac:dyDescent="0.35">
      <c r="W306" s="533"/>
      <c r="AE306" s="533"/>
    </row>
    <row r="307" spans="23:31" x14ac:dyDescent="0.35">
      <c r="W307" s="533"/>
      <c r="AE307" s="533"/>
    </row>
    <row r="308" spans="23:31" x14ac:dyDescent="0.35">
      <c r="W308" s="533"/>
      <c r="AE308" s="533"/>
    </row>
    <row r="309" spans="23:31" x14ac:dyDescent="0.35">
      <c r="W309" s="533"/>
      <c r="AE309" s="533"/>
    </row>
    <row r="310" spans="23:31" x14ac:dyDescent="0.35">
      <c r="W310" s="533"/>
      <c r="AE310" s="533"/>
    </row>
    <row r="311" spans="23:31" x14ac:dyDescent="0.35">
      <c r="W311" s="533"/>
      <c r="AE311" s="533"/>
    </row>
    <row r="312" spans="23:31" x14ac:dyDescent="0.35">
      <c r="W312" s="533"/>
      <c r="AE312" s="533"/>
    </row>
    <row r="313" spans="23:31" x14ac:dyDescent="0.35">
      <c r="W313" s="533"/>
      <c r="AE313" s="533"/>
    </row>
    <row r="314" spans="23:31" x14ac:dyDescent="0.35">
      <c r="W314" s="533"/>
      <c r="AE314" s="533"/>
    </row>
    <row r="315" spans="23:31" x14ac:dyDescent="0.35">
      <c r="W315" s="533"/>
      <c r="AE315" s="533"/>
    </row>
    <row r="316" spans="23:31" x14ac:dyDescent="0.35">
      <c r="W316" s="533"/>
      <c r="AE316" s="533"/>
    </row>
    <row r="317" spans="23:31" x14ac:dyDescent="0.35">
      <c r="W317" s="533"/>
      <c r="AE317" s="533"/>
    </row>
    <row r="318" spans="23:31" x14ac:dyDescent="0.35">
      <c r="W318" s="533"/>
      <c r="AE318" s="533"/>
    </row>
    <row r="319" spans="23:31" x14ac:dyDescent="0.35">
      <c r="W319" s="533"/>
      <c r="AE319" s="533"/>
    </row>
    <row r="320" spans="23:31" x14ac:dyDescent="0.35">
      <c r="W320" s="533"/>
      <c r="AE320" s="533"/>
    </row>
    <row r="321" spans="23:31" x14ac:dyDescent="0.35">
      <c r="W321" s="533"/>
      <c r="AE321" s="533"/>
    </row>
    <row r="322" spans="23:31" x14ac:dyDescent="0.35">
      <c r="W322" s="533"/>
      <c r="AE322" s="533"/>
    </row>
    <row r="323" spans="23:31" x14ac:dyDescent="0.35">
      <c r="W323" s="533"/>
      <c r="AE323" s="533"/>
    </row>
    <row r="324" spans="23:31" x14ac:dyDescent="0.35">
      <c r="W324" s="533"/>
      <c r="AE324" s="533"/>
    </row>
    <row r="325" spans="23:31" x14ac:dyDescent="0.35">
      <c r="W325" s="533"/>
      <c r="AE325" s="533"/>
    </row>
    <row r="326" spans="23:31" x14ac:dyDescent="0.35">
      <c r="W326" s="533"/>
      <c r="AE326" s="533"/>
    </row>
    <row r="327" spans="23:31" x14ac:dyDescent="0.35">
      <c r="W327" s="533"/>
      <c r="AE327" s="533"/>
    </row>
    <row r="328" spans="23:31" x14ac:dyDescent="0.35">
      <c r="W328" s="533"/>
      <c r="AE328" s="533"/>
    </row>
    <row r="329" spans="23:31" x14ac:dyDescent="0.35">
      <c r="W329" s="533"/>
      <c r="AE329" s="533"/>
    </row>
    <row r="330" spans="23:31" x14ac:dyDescent="0.35">
      <c r="W330" s="533"/>
      <c r="AE330" s="533"/>
    </row>
    <row r="331" spans="23:31" x14ac:dyDescent="0.35">
      <c r="W331" s="533"/>
      <c r="AE331" s="533"/>
    </row>
    <row r="332" spans="23:31" x14ac:dyDescent="0.35">
      <c r="W332" s="533"/>
      <c r="AE332" s="533"/>
    </row>
    <row r="333" spans="23:31" x14ac:dyDescent="0.35">
      <c r="W333" s="533"/>
      <c r="AE333" s="533"/>
    </row>
    <row r="334" spans="23:31" x14ac:dyDescent="0.35">
      <c r="W334" s="533"/>
      <c r="AE334" s="533"/>
    </row>
    <row r="335" spans="23:31" x14ac:dyDescent="0.35">
      <c r="W335" s="533"/>
      <c r="AE335" s="533"/>
    </row>
    <row r="336" spans="23:31" x14ac:dyDescent="0.35">
      <c r="W336" s="533"/>
      <c r="AE336" s="533"/>
    </row>
    <row r="337" spans="23:31" x14ac:dyDescent="0.35">
      <c r="W337" s="533"/>
      <c r="AE337" s="533"/>
    </row>
    <row r="338" spans="23:31" x14ac:dyDescent="0.35">
      <c r="W338" s="533"/>
      <c r="AE338" s="533"/>
    </row>
    <row r="339" spans="23:31" x14ac:dyDescent="0.35">
      <c r="W339" s="533"/>
      <c r="AE339" s="533"/>
    </row>
    <row r="340" spans="23:31" x14ac:dyDescent="0.35">
      <c r="W340" s="533"/>
      <c r="AE340" s="533"/>
    </row>
    <row r="341" spans="23:31" x14ac:dyDescent="0.35">
      <c r="W341" s="533"/>
      <c r="AE341" s="533"/>
    </row>
    <row r="342" spans="23:31" x14ac:dyDescent="0.35">
      <c r="W342" s="533"/>
      <c r="AE342" s="533"/>
    </row>
    <row r="343" spans="23:31" x14ac:dyDescent="0.35">
      <c r="W343" s="533"/>
      <c r="AE343" s="533"/>
    </row>
    <row r="344" spans="23:31" x14ac:dyDescent="0.35">
      <c r="W344" s="533"/>
      <c r="AE344" s="533"/>
    </row>
    <row r="345" spans="23:31" x14ac:dyDescent="0.35">
      <c r="W345" s="533"/>
      <c r="AE345" s="533"/>
    </row>
    <row r="346" spans="23:31" x14ac:dyDescent="0.35">
      <c r="W346" s="533"/>
      <c r="AE346" s="533"/>
    </row>
    <row r="347" spans="23:31" x14ac:dyDescent="0.35">
      <c r="W347" s="533"/>
      <c r="AE347" s="533"/>
    </row>
    <row r="348" spans="23:31" x14ac:dyDescent="0.35">
      <c r="W348" s="533"/>
      <c r="AE348" s="533"/>
    </row>
    <row r="349" spans="23:31" x14ac:dyDescent="0.35">
      <c r="W349" s="533"/>
      <c r="AE349" s="533"/>
    </row>
    <row r="350" spans="23:31" x14ac:dyDescent="0.35">
      <c r="W350" s="533"/>
      <c r="AE350" s="533"/>
    </row>
    <row r="351" spans="23:31" x14ac:dyDescent="0.35">
      <c r="W351" s="533"/>
      <c r="AE351" s="533"/>
    </row>
    <row r="352" spans="23:31" x14ac:dyDescent="0.35">
      <c r="W352" s="533"/>
      <c r="AE352" s="533"/>
    </row>
    <row r="353" spans="23:31" x14ac:dyDescent="0.35">
      <c r="W353" s="533"/>
      <c r="AE353" s="533"/>
    </row>
    <row r="354" spans="23:31" x14ac:dyDescent="0.35">
      <c r="W354" s="533"/>
      <c r="AE354" s="533"/>
    </row>
    <row r="355" spans="23:31" x14ac:dyDescent="0.35">
      <c r="W355" s="533"/>
      <c r="AE355" s="533"/>
    </row>
    <row r="356" spans="23:31" x14ac:dyDescent="0.35">
      <c r="W356" s="533"/>
      <c r="AE356" s="533"/>
    </row>
    <row r="357" spans="23:31" x14ac:dyDescent="0.35">
      <c r="W357" s="533"/>
      <c r="AE357" s="533"/>
    </row>
    <row r="358" spans="23:31" x14ac:dyDescent="0.35">
      <c r="W358" s="533"/>
      <c r="AE358" s="533"/>
    </row>
    <row r="359" spans="23:31" x14ac:dyDescent="0.35">
      <c r="W359" s="533"/>
      <c r="AE359" s="533"/>
    </row>
    <row r="360" spans="23:31" x14ac:dyDescent="0.35">
      <c r="W360" s="533"/>
      <c r="AE360" s="533"/>
    </row>
    <row r="361" spans="23:31" x14ac:dyDescent="0.35">
      <c r="W361" s="533"/>
      <c r="AE361" s="533"/>
    </row>
    <row r="362" spans="23:31" x14ac:dyDescent="0.35">
      <c r="W362" s="533"/>
      <c r="AE362" s="533"/>
    </row>
    <row r="363" spans="23:31" x14ac:dyDescent="0.35">
      <c r="W363" s="533"/>
      <c r="AE363" s="533"/>
    </row>
    <row r="364" spans="23:31" x14ac:dyDescent="0.35">
      <c r="W364" s="533"/>
      <c r="AE364" s="533"/>
    </row>
    <row r="365" spans="23:31" x14ac:dyDescent="0.35">
      <c r="W365" s="533"/>
      <c r="AE365" s="533"/>
    </row>
    <row r="366" spans="23:31" x14ac:dyDescent="0.35">
      <c r="W366" s="533"/>
      <c r="AE366" s="533"/>
    </row>
    <row r="367" spans="23:31" x14ac:dyDescent="0.35">
      <c r="W367" s="533"/>
      <c r="AE367" s="533"/>
    </row>
    <row r="368" spans="23:31" x14ac:dyDescent="0.35">
      <c r="W368" s="533"/>
      <c r="AE368" s="533"/>
    </row>
    <row r="369" spans="23:31" x14ac:dyDescent="0.35">
      <c r="W369" s="533"/>
      <c r="AE369" s="533"/>
    </row>
    <row r="370" spans="23:31" x14ac:dyDescent="0.35">
      <c r="W370" s="533"/>
      <c r="AE370" s="533"/>
    </row>
    <row r="371" spans="23:31" x14ac:dyDescent="0.35">
      <c r="W371" s="533"/>
      <c r="AE371" s="533"/>
    </row>
    <row r="372" spans="23:31" x14ac:dyDescent="0.35">
      <c r="W372" s="533"/>
      <c r="AE372" s="533"/>
    </row>
    <row r="373" spans="23:31" x14ac:dyDescent="0.35">
      <c r="W373" s="533"/>
      <c r="AE373" s="533"/>
    </row>
    <row r="374" spans="23:31" x14ac:dyDescent="0.35">
      <c r="W374" s="533"/>
      <c r="AE374" s="533"/>
    </row>
    <row r="375" spans="23:31" x14ac:dyDescent="0.35">
      <c r="W375" s="533"/>
      <c r="AE375" s="533"/>
    </row>
    <row r="376" spans="23:31" x14ac:dyDescent="0.35">
      <c r="W376" s="533"/>
      <c r="AE376" s="533"/>
    </row>
    <row r="377" spans="23:31" x14ac:dyDescent="0.35">
      <c r="W377" s="533"/>
      <c r="AE377" s="533"/>
    </row>
    <row r="378" spans="23:31" x14ac:dyDescent="0.35">
      <c r="W378" s="533"/>
      <c r="AE378" s="533"/>
    </row>
    <row r="379" spans="23:31" x14ac:dyDescent="0.35">
      <c r="W379" s="533"/>
      <c r="AE379" s="533"/>
    </row>
    <row r="380" spans="23:31" x14ac:dyDescent="0.35">
      <c r="W380" s="533"/>
      <c r="AE380" s="533"/>
    </row>
    <row r="381" spans="23:31" x14ac:dyDescent="0.35">
      <c r="W381" s="533"/>
      <c r="AE381" s="533"/>
    </row>
    <row r="382" spans="23:31" x14ac:dyDescent="0.35">
      <c r="W382" s="533"/>
      <c r="AE382" s="533"/>
    </row>
    <row r="383" spans="23:31" x14ac:dyDescent="0.35">
      <c r="W383" s="533"/>
      <c r="AE383" s="533"/>
    </row>
    <row r="384" spans="23:31" x14ac:dyDescent="0.35">
      <c r="W384" s="533"/>
      <c r="AE384" s="533"/>
    </row>
    <row r="385" spans="23:31" x14ac:dyDescent="0.35">
      <c r="W385" s="533"/>
      <c r="AE385" s="533"/>
    </row>
    <row r="386" spans="23:31" x14ac:dyDescent="0.35">
      <c r="W386" s="533"/>
      <c r="AE386" s="533"/>
    </row>
    <row r="387" spans="23:31" x14ac:dyDescent="0.35">
      <c r="W387" s="533"/>
      <c r="AE387" s="533"/>
    </row>
    <row r="388" spans="23:31" x14ac:dyDescent="0.35">
      <c r="W388" s="533"/>
      <c r="AE388" s="533"/>
    </row>
    <row r="389" spans="23:31" x14ac:dyDescent="0.35">
      <c r="W389" s="533"/>
      <c r="AE389" s="533"/>
    </row>
    <row r="390" spans="23:31" x14ac:dyDescent="0.35">
      <c r="W390" s="533"/>
      <c r="AE390" s="533"/>
    </row>
    <row r="391" spans="23:31" x14ac:dyDescent="0.35">
      <c r="W391" s="533"/>
      <c r="AE391" s="533"/>
    </row>
    <row r="392" spans="23:31" x14ac:dyDescent="0.35">
      <c r="W392" s="533"/>
      <c r="AE392" s="533"/>
    </row>
    <row r="393" spans="23:31" x14ac:dyDescent="0.35">
      <c r="W393" s="533"/>
      <c r="AE393" s="533"/>
    </row>
    <row r="394" spans="23:31" x14ac:dyDescent="0.35">
      <c r="W394" s="533"/>
      <c r="AE394" s="533"/>
    </row>
    <row r="395" spans="23:31" x14ac:dyDescent="0.35">
      <c r="W395" s="533"/>
      <c r="AE395" s="533"/>
    </row>
    <row r="396" spans="23:31" x14ac:dyDescent="0.35">
      <c r="W396" s="533"/>
      <c r="AE396" s="533"/>
    </row>
    <row r="397" spans="23:31" x14ac:dyDescent="0.35">
      <c r="W397" s="533"/>
      <c r="AE397" s="533"/>
    </row>
    <row r="398" spans="23:31" x14ac:dyDescent="0.35">
      <c r="W398" s="533"/>
      <c r="AE398" s="533"/>
    </row>
    <row r="399" spans="23:31" x14ac:dyDescent="0.35">
      <c r="W399" s="533"/>
      <c r="AE399" s="533"/>
    </row>
    <row r="400" spans="23:31" x14ac:dyDescent="0.35">
      <c r="W400" s="533"/>
      <c r="AE400" s="533"/>
    </row>
    <row r="401" spans="23:31" x14ac:dyDescent="0.35">
      <c r="W401" s="533"/>
      <c r="AE401" s="533"/>
    </row>
    <row r="402" spans="23:31" x14ac:dyDescent="0.35">
      <c r="W402" s="533"/>
      <c r="AE402" s="533"/>
    </row>
    <row r="403" spans="23:31" x14ac:dyDescent="0.35">
      <c r="W403" s="533"/>
      <c r="AE403" s="533"/>
    </row>
    <row r="404" spans="23:31" x14ac:dyDescent="0.35">
      <c r="W404" s="533"/>
      <c r="AE404" s="533"/>
    </row>
    <row r="405" spans="23:31" x14ac:dyDescent="0.35">
      <c r="W405" s="533"/>
      <c r="AE405" s="533"/>
    </row>
    <row r="406" spans="23:31" x14ac:dyDescent="0.35">
      <c r="W406" s="533"/>
      <c r="AE406" s="533"/>
    </row>
    <row r="407" spans="23:31" x14ac:dyDescent="0.35">
      <c r="W407" s="533"/>
      <c r="AE407" s="533"/>
    </row>
    <row r="408" spans="23:31" x14ac:dyDescent="0.35">
      <c r="W408" s="533"/>
      <c r="AE408" s="533"/>
    </row>
    <row r="409" spans="23:31" x14ac:dyDescent="0.35">
      <c r="W409" s="533"/>
      <c r="AE409" s="533"/>
    </row>
    <row r="410" spans="23:31" x14ac:dyDescent="0.35">
      <c r="W410" s="533"/>
      <c r="AE410" s="533"/>
    </row>
    <row r="411" spans="23:31" x14ac:dyDescent="0.35">
      <c r="W411" s="533"/>
      <c r="AE411" s="533"/>
    </row>
    <row r="412" spans="23:31" x14ac:dyDescent="0.35">
      <c r="W412" s="533"/>
      <c r="AE412" s="533"/>
    </row>
    <row r="413" spans="23:31" x14ac:dyDescent="0.35">
      <c r="W413" s="533"/>
      <c r="AE413" s="533"/>
    </row>
    <row r="414" spans="23:31" x14ac:dyDescent="0.35">
      <c r="W414" s="533"/>
      <c r="AE414" s="533"/>
    </row>
    <row r="415" spans="23:31" x14ac:dyDescent="0.35">
      <c r="W415" s="533"/>
      <c r="AE415" s="533"/>
    </row>
    <row r="416" spans="23:31" x14ac:dyDescent="0.35">
      <c r="W416" s="533"/>
      <c r="AE416" s="533"/>
    </row>
    <row r="417" spans="23:31" x14ac:dyDescent="0.35">
      <c r="W417" s="533"/>
      <c r="AE417" s="533"/>
    </row>
    <row r="418" spans="23:31" x14ac:dyDescent="0.35">
      <c r="W418" s="533"/>
      <c r="AE418" s="533"/>
    </row>
    <row r="419" spans="23:31" x14ac:dyDescent="0.35">
      <c r="W419" s="533"/>
      <c r="AE419" s="533"/>
    </row>
    <row r="420" spans="23:31" x14ac:dyDescent="0.35">
      <c r="W420" s="533"/>
      <c r="AE420" s="533"/>
    </row>
    <row r="421" spans="23:31" x14ac:dyDescent="0.35">
      <c r="W421" s="533"/>
      <c r="AE421" s="533"/>
    </row>
    <row r="422" spans="23:31" x14ac:dyDescent="0.35">
      <c r="W422" s="533"/>
      <c r="AE422" s="533"/>
    </row>
    <row r="423" spans="23:31" x14ac:dyDescent="0.35">
      <c r="W423" s="533"/>
      <c r="AE423" s="533"/>
    </row>
    <row r="424" spans="23:31" x14ac:dyDescent="0.35">
      <c r="W424" s="533"/>
      <c r="AE424" s="533"/>
    </row>
    <row r="425" spans="23:31" x14ac:dyDescent="0.35">
      <c r="W425" s="533"/>
      <c r="AE425" s="533"/>
    </row>
    <row r="426" spans="23:31" x14ac:dyDescent="0.35">
      <c r="W426" s="533"/>
      <c r="AE426" s="533"/>
    </row>
    <row r="427" spans="23:31" x14ac:dyDescent="0.35">
      <c r="W427" s="533"/>
      <c r="AE427" s="533"/>
    </row>
    <row r="428" spans="23:31" x14ac:dyDescent="0.35">
      <c r="W428" s="533"/>
      <c r="AE428" s="533"/>
    </row>
    <row r="429" spans="23:31" x14ac:dyDescent="0.35">
      <c r="W429" s="533"/>
      <c r="AE429" s="533"/>
    </row>
    <row r="430" spans="23:31" x14ac:dyDescent="0.35">
      <c r="W430" s="533"/>
      <c r="AE430" s="533"/>
    </row>
    <row r="431" spans="23:31" x14ac:dyDescent="0.35">
      <c r="W431" s="533"/>
      <c r="AE431" s="533"/>
    </row>
    <row r="432" spans="23:31" x14ac:dyDescent="0.35">
      <c r="W432" s="533"/>
      <c r="AE432" s="533"/>
    </row>
    <row r="433" spans="23:31" x14ac:dyDescent="0.35">
      <c r="W433" s="533"/>
      <c r="AE433" s="533"/>
    </row>
    <row r="434" spans="23:31" x14ac:dyDescent="0.35">
      <c r="W434" s="533"/>
      <c r="AE434" s="533"/>
    </row>
    <row r="435" spans="23:31" x14ac:dyDescent="0.35">
      <c r="W435" s="533"/>
      <c r="AE435" s="533"/>
    </row>
    <row r="436" spans="23:31" x14ac:dyDescent="0.35">
      <c r="W436" s="533"/>
      <c r="AE436" s="533"/>
    </row>
    <row r="437" spans="23:31" x14ac:dyDescent="0.35">
      <c r="W437" s="533"/>
      <c r="AE437" s="533"/>
    </row>
    <row r="438" spans="23:31" x14ac:dyDescent="0.35">
      <c r="W438" s="533"/>
      <c r="AE438" s="533"/>
    </row>
    <row r="439" spans="23:31" x14ac:dyDescent="0.35">
      <c r="W439" s="533"/>
      <c r="AE439" s="533"/>
    </row>
    <row r="440" spans="23:31" x14ac:dyDescent="0.35">
      <c r="W440" s="533"/>
      <c r="AE440" s="533"/>
    </row>
    <row r="441" spans="23:31" x14ac:dyDescent="0.35">
      <c r="W441" s="533"/>
      <c r="AE441" s="533"/>
    </row>
    <row r="442" spans="23:31" x14ac:dyDescent="0.35">
      <c r="W442" s="533"/>
      <c r="AE442" s="533"/>
    </row>
    <row r="443" spans="23:31" x14ac:dyDescent="0.35">
      <c r="W443" s="533"/>
      <c r="AE443" s="533"/>
    </row>
    <row r="444" spans="23:31" x14ac:dyDescent="0.35">
      <c r="W444" s="533"/>
      <c r="AE444" s="533"/>
    </row>
    <row r="445" spans="23:31" x14ac:dyDescent="0.35">
      <c r="W445" s="533"/>
      <c r="AE445" s="533"/>
    </row>
    <row r="446" spans="23:31" x14ac:dyDescent="0.35">
      <c r="W446" s="533"/>
      <c r="AE446" s="533"/>
    </row>
    <row r="447" spans="23:31" x14ac:dyDescent="0.35">
      <c r="W447" s="533"/>
      <c r="AE447" s="533"/>
    </row>
    <row r="448" spans="23:31" x14ac:dyDescent="0.35">
      <c r="W448" s="533"/>
      <c r="AE448" s="533"/>
    </row>
    <row r="449" spans="23:31" x14ac:dyDescent="0.35">
      <c r="W449" s="533"/>
      <c r="AE449" s="533"/>
    </row>
    <row r="450" spans="23:31" x14ac:dyDescent="0.35">
      <c r="W450" s="533"/>
      <c r="AE450" s="533"/>
    </row>
    <row r="451" spans="23:31" x14ac:dyDescent="0.35">
      <c r="W451" s="533"/>
      <c r="AE451" s="533"/>
    </row>
    <row r="452" spans="23:31" x14ac:dyDescent="0.35">
      <c r="W452" s="533"/>
      <c r="AE452" s="533"/>
    </row>
    <row r="453" spans="23:31" x14ac:dyDescent="0.35">
      <c r="W453" s="533"/>
      <c r="AE453" s="533"/>
    </row>
    <row r="454" spans="23:31" x14ac:dyDescent="0.35">
      <c r="W454" s="533"/>
      <c r="AE454" s="533"/>
    </row>
    <row r="455" spans="23:31" x14ac:dyDescent="0.35">
      <c r="W455" s="533"/>
      <c r="AE455" s="533"/>
    </row>
    <row r="456" spans="23:31" x14ac:dyDescent="0.35">
      <c r="W456" s="533"/>
      <c r="AE456" s="533"/>
    </row>
    <row r="457" spans="23:31" x14ac:dyDescent="0.35">
      <c r="W457" s="533"/>
      <c r="AE457" s="533"/>
    </row>
    <row r="458" spans="23:31" x14ac:dyDescent="0.35">
      <c r="W458" s="533"/>
      <c r="AE458" s="533"/>
    </row>
    <row r="459" spans="23:31" x14ac:dyDescent="0.35">
      <c r="W459" s="533"/>
      <c r="AE459" s="533"/>
    </row>
    <row r="460" spans="23:31" x14ac:dyDescent="0.35">
      <c r="W460" s="533"/>
      <c r="AE460" s="533"/>
    </row>
    <row r="461" spans="23:31" x14ac:dyDescent="0.35">
      <c r="W461" s="533"/>
      <c r="AE461" s="533"/>
    </row>
    <row r="462" spans="23:31" x14ac:dyDescent="0.35">
      <c r="W462" s="533"/>
      <c r="AE462" s="533"/>
    </row>
    <row r="463" spans="23:31" x14ac:dyDescent="0.35">
      <c r="W463" s="533"/>
      <c r="AE463" s="533"/>
    </row>
    <row r="464" spans="23:31" x14ac:dyDescent="0.35">
      <c r="W464" s="533"/>
      <c r="AE464" s="533"/>
    </row>
    <row r="465" spans="23:31" x14ac:dyDescent="0.35">
      <c r="W465" s="533"/>
      <c r="AE465" s="533"/>
    </row>
    <row r="466" spans="23:31" x14ac:dyDescent="0.35">
      <c r="W466" s="533"/>
      <c r="AE466" s="533"/>
    </row>
    <row r="467" spans="23:31" x14ac:dyDescent="0.35">
      <c r="W467" s="533"/>
      <c r="AE467" s="533"/>
    </row>
    <row r="468" spans="23:31" x14ac:dyDescent="0.35">
      <c r="W468" s="533"/>
      <c r="AE468" s="533"/>
    </row>
    <row r="469" spans="23:31" x14ac:dyDescent="0.35">
      <c r="W469" s="533"/>
      <c r="AE469" s="533"/>
    </row>
    <row r="470" spans="23:31" x14ac:dyDescent="0.35">
      <c r="W470" s="533"/>
      <c r="AE470" s="533"/>
    </row>
    <row r="471" spans="23:31" x14ac:dyDescent="0.35">
      <c r="W471" s="533"/>
      <c r="AE471" s="533"/>
    </row>
    <row r="472" spans="23:31" x14ac:dyDescent="0.35">
      <c r="W472" s="533"/>
      <c r="AE472" s="533"/>
    </row>
    <row r="473" spans="23:31" x14ac:dyDescent="0.35">
      <c r="W473" s="533"/>
      <c r="AE473" s="533"/>
    </row>
    <row r="474" spans="23:31" x14ac:dyDescent="0.35">
      <c r="W474" s="533"/>
      <c r="AE474" s="533"/>
    </row>
    <row r="475" spans="23:31" x14ac:dyDescent="0.35">
      <c r="W475" s="533"/>
      <c r="AE475" s="533"/>
    </row>
    <row r="476" spans="23:31" x14ac:dyDescent="0.35">
      <c r="W476" s="533"/>
      <c r="AE476" s="533"/>
    </row>
    <row r="477" spans="23:31" x14ac:dyDescent="0.35">
      <c r="W477" s="533"/>
      <c r="AE477" s="533"/>
    </row>
    <row r="478" spans="23:31" x14ac:dyDescent="0.35">
      <c r="W478" s="533"/>
      <c r="AE478" s="533"/>
    </row>
    <row r="479" spans="23:31" x14ac:dyDescent="0.35">
      <c r="W479" s="533"/>
      <c r="AE479" s="533"/>
    </row>
    <row r="480" spans="23:31" x14ac:dyDescent="0.35">
      <c r="W480" s="533"/>
      <c r="AE480" s="533"/>
    </row>
    <row r="481" spans="23:31" x14ac:dyDescent="0.35">
      <c r="W481" s="533"/>
      <c r="AE481" s="533"/>
    </row>
    <row r="482" spans="23:31" x14ac:dyDescent="0.35">
      <c r="W482" s="533"/>
      <c r="AE482" s="533"/>
    </row>
    <row r="483" spans="23:31" x14ac:dyDescent="0.35">
      <c r="W483" s="533"/>
      <c r="AE483" s="533"/>
    </row>
    <row r="484" spans="23:31" x14ac:dyDescent="0.35">
      <c r="W484" s="533"/>
      <c r="AE484" s="533"/>
    </row>
    <row r="485" spans="23:31" x14ac:dyDescent="0.35">
      <c r="W485" s="533"/>
      <c r="AE485" s="533"/>
    </row>
    <row r="486" spans="23:31" x14ac:dyDescent="0.35">
      <c r="W486" s="533"/>
      <c r="AE486" s="533"/>
    </row>
    <row r="487" spans="23:31" x14ac:dyDescent="0.35">
      <c r="W487" s="533"/>
      <c r="AE487" s="533"/>
    </row>
    <row r="488" spans="23:31" x14ac:dyDescent="0.35">
      <c r="W488" s="533"/>
      <c r="AE488" s="533"/>
    </row>
    <row r="489" spans="23:31" x14ac:dyDescent="0.35">
      <c r="W489" s="533"/>
      <c r="AE489" s="533"/>
    </row>
    <row r="490" spans="23:31" x14ac:dyDescent="0.35">
      <c r="W490" s="533"/>
      <c r="AE490" s="533"/>
    </row>
    <row r="491" spans="23:31" x14ac:dyDescent="0.35">
      <c r="W491" s="533"/>
      <c r="AE491" s="533"/>
    </row>
    <row r="492" spans="23:31" x14ac:dyDescent="0.35">
      <c r="W492" s="533"/>
      <c r="AE492" s="533"/>
    </row>
    <row r="493" spans="23:31" x14ac:dyDescent="0.35">
      <c r="W493" s="533"/>
      <c r="AE493" s="533"/>
    </row>
    <row r="494" spans="23:31" x14ac:dyDescent="0.35">
      <c r="W494" s="533"/>
      <c r="AE494" s="533"/>
    </row>
    <row r="495" spans="23:31" x14ac:dyDescent="0.35">
      <c r="W495" s="533"/>
      <c r="AE495" s="533"/>
    </row>
    <row r="496" spans="23:31" x14ac:dyDescent="0.35">
      <c r="W496" s="533"/>
      <c r="AE496" s="533"/>
    </row>
    <row r="497" spans="23:31" x14ac:dyDescent="0.35">
      <c r="W497" s="533"/>
      <c r="AE497" s="533"/>
    </row>
    <row r="498" spans="23:31" x14ac:dyDescent="0.35">
      <c r="W498" s="533"/>
      <c r="AE498" s="533"/>
    </row>
    <row r="499" spans="23:31" x14ac:dyDescent="0.35">
      <c r="W499" s="533"/>
      <c r="AE499" s="533"/>
    </row>
    <row r="500" spans="23:31" x14ac:dyDescent="0.35">
      <c r="W500" s="533"/>
      <c r="AE500" s="533"/>
    </row>
    <row r="501" spans="23:31" x14ac:dyDescent="0.35">
      <c r="W501" s="533"/>
      <c r="AE501" s="533"/>
    </row>
    <row r="502" spans="23:31" x14ac:dyDescent="0.35">
      <c r="W502" s="533"/>
      <c r="AE502" s="533"/>
    </row>
    <row r="503" spans="23:31" x14ac:dyDescent="0.35">
      <c r="W503" s="533"/>
      <c r="AE503" s="533"/>
    </row>
    <row r="504" spans="23:31" x14ac:dyDescent="0.35">
      <c r="W504" s="533"/>
      <c r="AE504" s="533"/>
    </row>
    <row r="505" spans="23:31" x14ac:dyDescent="0.35">
      <c r="W505" s="533"/>
      <c r="AE505" s="533"/>
    </row>
    <row r="506" spans="23:31" x14ac:dyDescent="0.35">
      <c r="W506" s="533"/>
      <c r="AE506" s="533"/>
    </row>
    <row r="507" spans="23:31" x14ac:dyDescent="0.35">
      <c r="W507" s="533"/>
      <c r="AE507" s="533"/>
    </row>
    <row r="508" spans="23:31" x14ac:dyDescent="0.35">
      <c r="W508" s="533"/>
      <c r="AE508" s="533"/>
    </row>
    <row r="509" spans="23:31" x14ac:dyDescent="0.35">
      <c r="W509" s="533"/>
      <c r="AE509" s="533"/>
    </row>
    <row r="510" spans="23:31" x14ac:dyDescent="0.35">
      <c r="W510" s="533"/>
      <c r="AE510" s="533"/>
    </row>
    <row r="511" spans="23:31" x14ac:dyDescent="0.35">
      <c r="W511" s="533"/>
      <c r="AE511" s="533"/>
    </row>
    <row r="512" spans="23:31" x14ac:dyDescent="0.35">
      <c r="W512" s="533"/>
      <c r="AE512" s="533"/>
    </row>
    <row r="513" spans="23:31" x14ac:dyDescent="0.35">
      <c r="W513" s="533"/>
      <c r="AE513" s="533"/>
    </row>
    <row r="514" spans="23:31" x14ac:dyDescent="0.35">
      <c r="W514" s="533"/>
      <c r="AE514" s="533"/>
    </row>
    <row r="515" spans="23:31" x14ac:dyDescent="0.35">
      <c r="W515" s="533"/>
      <c r="AE515" s="533"/>
    </row>
    <row r="516" spans="23:31" x14ac:dyDescent="0.35">
      <c r="W516" s="533"/>
      <c r="AE516" s="533"/>
    </row>
    <row r="517" spans="23:31" x14ac:dyDescent="0.35">
      <c r="W517" s="533"/>
      <c r="AE517" s="533"/>
    </row>
    <row r="518" spans="23:31" x14ac:dyDescent="0.35">
      <c r="W518" s="533"/>
      <c r="AE518" s="533"/>
    </row>
    <row r="519" spans="23:31" x14ac:dyDescent="0.35">
      <c r="W519" s="533"/>
      <c r="AE519" s="533"/>
    </row>
    <row r="520" spans="23:31" x14ac:dyDescent="0.35">
      <c r="W520" s="533"/>
      <c r="AE520" s="533"/>
    </row>
    <row r="521" spans="23:31" x14ac:dyDescent="0.35">
      <c r="W521" s="533"/>
      <c r="AE521" s="533"/>
    </row>
    <row r="522" spans="23:31" x14ac:dyDescent="0.35">
      <c r="W522" s="533"/>
      <c r="AE522" s="533"/>
    </row>
    <row r="523" spans="23:31" x14ac:dyDescent="0.35">
      <c r="W523" s="533"/>
      <c r="AE523" s="533"/>
    </row>
    <row r="524" spans="23:31" x14ac:dyDescent="0.35">
      <c r="W524" s="533"/>
      <c r="AE524" s="533"/>
    </row>
    <row r="525" spans="23:31" x14ac:dyDescent="0.35">
      <c r="W525" s="533"/>
      <c r="AE525" s="533"/>
    </row>
    <row r="526" spans="23:31" x14ac:dyDescent="0.35">
      <c r="W526" s="533"/>
      <c r="AE526" s="533"/>
    </row>
    <row r="527" spans="23:31" x14ac:dyDescent="0.35">
      <c r="W527" s="533"/>
      <c r="AE527" s="533"/>
    </row>
    <row r="528" spans="23:31" x14ac:dyDescent="0.35">
      <c r="W528" s="533"/>
      <c r="AE528" s="533"/>
    </row>
    <row r="529" spans="23:31" x14ac:dyDescent="0.35">
      <c r="W529" s="533"/>
      <c r="AE529" s="533"/>
    </row>
    <row r="530" spans="23:31" x14ac:dyDescent="0.35">
      <c r="W530" s="533"/>
      <c r="AE530" s="533"/>
    </row>
    <row r="531" spans="23:31" x14ac:dyDescent="0.35">
      <c r="W531" s="533"/>
      <c r="AE531" s="533"/>
    </row>
    <row r="532" spans="23:31" x14ac:dyDescent="0.35">
      <c r="W532" s="533"/>
      <c r="AE532" s="533"/>
    </row>
    <row r="533" spans="23:31" x14ac:dyDescent="0.35">
      <c r="W533" s="533"/>
      <c r="AE533" s="533"/>
    </row>
    <row r="534" spans="23:31" x14ac:dyDescent="0.35">
      <c r="W534" s="533"/>
      <c r="AE534" s="533"/>
    </row>
    <row r="535" spans="23:31" x14ac:dyDescent="0.35">
      <c r="W535" s="533"/>
      <c r="AE535" s="533"/>
    </row>
    <row r="536" spans="23:31" x14ac:dyDescent="0.35">
      <c r="W536" s="533"/>
      <c r="AE536" s="533"/>
    </row>
    <row r="537" spans="23:31" x14ac:dyDescent="0.35">
      <c r="W537" s="533"/>
      <c r="AE537" s="533"/>
    </row>
    <row r="538" spans="23:31" x14ac:dyDescent="0.35">
      <c r="W538" s="533"/>
      <c r="AE538" s="533"/>
    </row>
    <row r="539" spans="23:31" x14ac:dyDescent="0.35">
      <c r="W539" s="533"/>
      <c r="AE539" s="533"/>
    </row>
    <row r="540" spans="23:31" x14ac:dyDescent="0.35">
      <c r="W540" s="533"/>
      <c r="AE540" s="533"/>
    </row>
    <row r="541" spans="23:31" x14ac:dyDescent="0.35">
      <c r="W541" s="533"/>
      <c r="AE541" s="533"/>
    </row>
    <row r="542" spans="23:31" x14ac:dyDescent="0.35">
      <c r="W542" s="533"/>
      <c r="AE542" s="533"/>
    </row>
    <row r="543" spans="23:31" x14ac:dyDescent="0.35">
      <c r="W543" s="533"/>
      <c r="AE543" s="533"/>
    </row>
    <row r="544" spans="23:31" x14ac:dyDescent="0.35">
      <c r="W544" s="533"/>
      <c r="AE544" s="533"/>
    </row>
    <row r="545" spans="23:31" x14ac:dyDescent="0.35">
      <c r="W545" s="533"/>
      <c r="AE545" s="533"/>
    </row>
    <row r="546" spans="23:31" x14ac:dyDescent="0.35">
      <c r="W546" s="533"/>
      <c r="AE546" s="533"/>
    </row>
    <row r="547" spans="23:31" x14ac:dyDescent="0.35">
      <c r="W547" s="533"/>
      <c r="AE547" s="533"/>
    </row>
    <row r="548" spans="23:31" x14ac:dyDescent="0.35">
      <c r="W548" s="533"/>
      <c r="AE548" s="533"/>
    </row>
    <row r="549" spans="23:31" x14ac:dyDescent="0.35">
      <c r="W549" s="533"/>
      <c r="AE549" s="533"/>
    </row>
    <row r="550" spans="23:31" x14ac:dyDescent="0.35">
      <c r="W550" s="533"/>
      <c r="AE550" s="533"/>
    </row>
    <row r="551" spans="23:31" x14ac:dyDescent="0.35">
      <c r="W551" s="533"/>
      <c r="AE551" s="533"/>
    </row>
    <row r="552" spans="23:31" x14ac:dyDescent="0.35">
      <c r="W552" s="533"/>
      <c r="AE552" s="533"/>
    </row>
    <row r="553" spans="23:31" x14ac:dyDescent="0.35">
      <c r="W553" s="533"/>
      <c r="AE553" s="533"/>
    </row>
    <row r="554" spans="23:31" x14ac:dyDescent="0.35">
      <c r="W554" s="533"/>
      <c r="AE554" s="533"/>
    </row>
    <row r="555" spans="23:31" x14ac:dyDescent="0.35">
      <c r="W555" s="533"/>
      <c r="AE555" s="533"/>
    </row>
    <row r="556" spans="23:31" x14ac:dyDescent="0.35">
      <c r="W556" s="533"/>
      <c r="AE556" s="533"/>
    </row>
    <row r="557" spans="23:31" x14ac:dyDescent="0.35">
      <c r="W557" s="533"/>
      <c r="AE557" s="533"/>
    </row>
    <row r="558" spans="23:31" x14ac:dyDescent="0.35">
      <c r="W558" s="533"/>
      <c r="AE558" s="533"/>
    </row>
    <row r="559" spans="23:31" x14ac:dyDescent="0.35">
      <c r="W559" s="533"/>
      <c r="AE559" s="533"/>
    </row>
    <row r="560" spans="23:31" x14ac:dyDescent="0.35">
      <c r="W560" s="533"/>
      <c r="AE560" s="533"/>
    </row>
    <row r="561" spans="23:31" x14ac:dyDescent="0.35">
      <c r="W561" s="533"/>
      <c r="AE561" s="533"/>
    </row>
    <row r="562" spans="23:31" x14ac:dyDescent="0.35">
      <c r="W562" s="533"/>
      <c r="AE562" s="533"/>
    </row>
    <row r="563" spans="23:31" x14ac:dyDescent="0.35">
      <c r="W563" s="533"/>
      <c r="AE563" s="533"/>
    </row>
    <row r="564" spans="23:31" x14ac:dyDescent="0.35">
      <c r="W564" s="533"/>
      <c r="AE564" s="533"/>
    </row>
    <row r="565" spans="23:31" x14ac:dyDescent="0.35">
      <c r="W565" s="533"/>
      <c r="AE565" s="533"/>
    </row>
    <row r="566" spans="23:31" x14ac:dyDescent="0.35">
      <c r="W566" s="533"/>
      <c r="AE566" s="533"/>
    </row>
    <row r="567" spans="23:31" x14ac:dyDescent="0.35">
      <c r="W567" s="533"/>
      <c r="AE567" s="533"/>
    </row>
    <row r="568" spans="23:31" x14ac:dyDescent="0.35">
      <c r="W568" s="533"/>
      <c r="AE568" s="533"/>
    </row>
    <row r="569" spans="23:31" x14ac:dyDescent="0.35">
      <c r="W569" s="533"/>
      <c r="AE569" s="533"/>
    </row>
    <row r="570" spans="23:31" x14ac:dyDescent="0.35">
      <c r="W570" s="533"/>
      <c r="AE570" s="533"/>
    </row>
    <row r="571" spans="23:31" x14ac:dyDescent="0.35">
      <c r="W571" s="533"/>
      <c r="AE571" s="533"/>
    </row>
    <row r="572" spans="23:31" x14ac:dyDescent="0.35">
      <c r="W572" s="533"/>
      <c r="AE572" s="533"/>
    </row>
    <row r="573" spans="23:31" x14ac:dyDescent="0.35">
      <c r="W573" s="533"/>
      <c r="AE573" s="533"/>
    </row>
    <row r="574" spans="23:31" x14ac:dyDescent="0.35">
      <c r="W574" s="533"/>
      <c r="AE574" s="533"/>
    </row>
    <row r="575" spans="23:31" x14ac:dyDescent="0.35">
      <c r="W575" s="533"/>
      <c r="AE575" s="533"/>
    </row>
    <row r="576" spans="23:31" x14ac:dyDescent="0.35">
      <c r="W576" s="533"/>
      <c r="AE576" s="533"/>
    </row>
    <row r="577" spans="23:31" x14ac:dyDescent="0.35">
      <c r="W577" s="533"/>
      <c r="AE577" s="533"/>
    </row>
    <row r="578" spans="23:31" x14ac:dyDescent="0.35">
      <c r="W578" s="533"/>
      <c r="AE578" s="533"/>
    </row>
    <row r="579" spans="23:31" x14ac:dyDescent="0.35">
      <c r="W579" s="533"/>
      <c r="AE579" s="533"/>
    </row>
    <row r="580" spans="23:31" x14ac:dyDescent="0.35">
      <c r="W580" s="533"/>
      <c r="AE580" s="533"/>
    </row>
    <row r="581" spans="23:31" x14ac:dyDescent="0.35">
      <c r="W581" s="533"/>
      <c r="AE581" s="533"/>
    </row>
    <row r="582" spans="23:31" x14ac:dyDescent="0.35">
      <c r="W582" s="533"/>
      <c r="AE582" s="533"/>
    </row>
    <row r="583" spans="23:31" x14ac:dyDescent="0.35">
      <c r="W583" s="533"/>
      <c r="AE583" s="533"/>
    </row>
    <row r="584" spans="23:31" x14ac:dyDescent="0.35">
      <c r="W584" s="533"/>
      <c r="AE584" s="533"/>
    </row>
    <row r="585" spans="23:31" x14ac:dyDescent="0.35">
      <c r="W585" s="533"/>
      <c r="AE585" s="533"/>
    </row>
    <row r="586" spans="23:31" x14ac:dyDescent="0.35">
      <c r="W586" s="533"/>
      <c r="AE586" s="533"/>
    </row>
    <row r="587" spans="23:31" x14ac:dyDescent="0.35">
      <c r="W587" s="533"/>
      <c r="AE587" s="533"/>
    </row>
    <row r="588" spans="23:31" x14ac:dyDescent="0.35">
      <c r="W588" s="533"/>
      <c r="AE588" s="533"/>
    </row>
    <row r="589" spans="23:31" x14ac:dyDescent="0.35">
      <c r="W589" s="533"/>
      <c r="AE589" s="533"/>
    </row>
    <row r="590" spans="23:31" x14ac:dyDescent="0.35">
      <c r="W590" s="533"/>
      <c r="AE590" s="533"/>
    </row>
    <row r="591" spans="23:31" x14ac:dyDescent="0.35">
      <c r="W591" s="533"/>
      <c r="AE591" s="533"/>
    </row>
    <row r="592" spans="23:31" x14ac:dyDescent="0.35">
      <c r="W592" s="533"/>
      <c r="AE592" s="533"/>
    </row>
    <row r="593" spans="23:31" x14ac:dyDescent="0.35">
      <c r="W593" s="533"/>
      <c r="AE593" s="533"/>
    </row>
    <row r="594" spans="23:31" x14ac:dyDescent="0.35">
      <c r="W594" s="533"/>
      <c r="AE594" s="533"/>
    </row>
    <row r="595" spans="23:31" x14ac:dyDescent="0.35">
      <c r="W595" s="533"/>
      <c r="AE595" s="533"/>
    </row>
    <row r="596" spans="23:31" x14ac:dyDescent="0.35">
      <c r="W596" s="533"/>
      <c r="AE596" s="533"/>
    </row>
    <row r="597" spans="23:31" x14ac:dyDescent="0.35">
      <c r="W597" s="533"/>
      <c r="AE597" s="533"/>
    </row>
    <row r="598" spans="23:31" x14ac:dyDescent="0.35">
      <c r="W598" s="533"/>
      <c r="AE598" s="533"/>
    </row>
    <row r="599" spans="23:31" x14ac:dyDescent="0.35">
      <c r="W599" s="533"/>
      <c r="AE599" s="533"/>
    </row>
    <row r="600" spans="23:31" x14ac:dyDescent="0.35">
      <c r="W600" s="533"/>
      <c r="AE600" s="533"/>
    </row>
    <row r="601" spans="23:31" x14ac:dyDescent="0.35">
      <c r="W601" s="533"/>
      <c r="AE601" s="533"/>
    </row>
    <row r="602" spans="23:31" x14ac:dyDescent="0.35">
      <c r="W602" s="533"/>
      <c r="AE602" s="533"/>
    </row>
    <row r="603" spans="23:31" x14ac:dyDescent="0.35">
      <c r="W603" s="533"/>
      <c r="AE603" s="533"/>
    </row>
    <row r="604" spans="23:31" x14ac:dyDescent="0.35">
      <c r="W604" s="533"/>
      <c r="AE604" s="533"/>
    </row>
    <row r="605" spans="23:31" x14ac:dyDescent="0.35">
      <c r="W605" s="533"/>
      <c r="AE605" s="533"/>
    </row>
    <row r="606" spans="23:31" x14ac:dyDescent="0.35">
      <c r="W606" s="533"/>
      <c r="AE606" s="533"/>
    </row>
    <row r="607" spans="23:31" x14ac:dyDescent="0.35">
      <c r="W607" s="533"/>
      <c r="AE607" s="533"/>
    </row>
    <row r="608" spans="23:31" x14ac:dyDescent="0.35">
      <c r="W608" s="533"/>
      <c r="AE608" s="533"/>
    </row>
    <row r="609" spans="23:31" x14ac:dyDescent="0.35">
      <c r="W609" s="533"/>
      <c r="AE609" s="533"/>
    </row>
    <row r="610" spans="23:31" x14ac:dyDescent="0.35">
      <c r="W610" s="533"/>
      <c r="AE610" s="533"/>
    </row>
    <row r="611" spans="23:31" x14ac:dyDescent="0.35">
      <c r="W611" s="533"/>
      <c r="AE611" s="533"/>
    </row>
    <row r="612" spans="23:31" x14ac:dyDescent="0.35">
      <c r="W612" s="533"/>
      <c r="AE612" s="533"/>
    </row>
    <row r="613" spans="23:31" x14ac:dyDescent="0.35">
      <c r="W613" s="533"/>
      <c r="AE613" s="533"/>
    </row>
    <row r="614" spans="23:31" x14ac:dyDescent="0.35">
      <c r="W614" s="533"/>
      <c r="AE614" s="533"/>
    </row>
    <row r="615" spans="23:31" x14ac:dyDescent="0.35">
      <c r="W615" s="533"/>
      <c r="AE615" s="533"/>
    </row>
    <row r="616" spans="23:31" x14ac:dyDescent="0.35">
      <c r="W616" s="533"/>
      <c r="AE616" s="533"/>
    </row>
    <row r="617" spans="23:31" x14ac:dyDescent="0.35">
      <c r="W617" s="533"/>
      <c r="AE617" s="533"/>
    </row>
    <row r="618" spans="23:31" x14ac:dyDescent="0.35">
      <c r="W618" s="533"/>
      <c r="AE618" s="533"/>
    </row>
    <row r="619" spans="23:31" x14ac:dyDescent="0.35">
      <c r="W619" s="533"/>
      <c r="AE619" s="533"/>
    </row>
    <row r="620" spans="23:31" x14ac:dyDescent="0.35">
      <c r="W620" s="533"/>
      <c r="AE620" s="533"/>
    </row>
    <row r="621" spans="23:31" x14ac:dyDescent="0.35">
      <c r="W621" s="533"/>
      <c r="AE621" s="533"/>
    </row>
    <row r="622" spans="23:31" x14ac:dyDescent="0.35">
      <c r="W622" s="533"/>
      <c r="AE622" s="533"/>
    </row>
    <row r="623" spans="23:31" x14ac:dyDescent="0.35">
      <c r="W623" s="533"/>
      <c r="AE623" s="533"/>
    </row>
    <row r="624" spans="23:31" x14ac:dyDescent="0.35">
      <c r="W624" s="533"/>
      <c r="AE624" s="533"/>
    </row>
    <row r="625" spans="23:31" x14ac:dyDescent="0.35">
      <c r="W625" s="533"/>
      <c r="AE625" s="533"/>
    </row>
    <row r="626" spans="23:31" x14ac:dyDescent="0.35">
      <c r="W626" s="533"/>
      <c r="AE626" s="533"/>
    </row>
    <row r="627" spans="23:31" x14ac:dyDescent="0.35">
      <c r="W627" s="533"/>
      <c r="AE627" s="533"/>
    </row>
    <row r="628" spans="23:31" x14ac:dyDescent="0.35">
      <c r="W628" s="533"/>
      <c r="AE628" s="533"/>
    </row>
    <row r="629" spans="23:31" x14ac:dyDescent="0.35">
      <c r="W629" s="533"/>
      <c r="AE629" s="533"/>
    </row>
    <row r="630" spans="23:31" x14ac:dyDescent="0.35">
      <c r="W630" s="533"/>
      <c r="AE630" s="533"/>
    </row>
    <row r="631" spans="23:31" x14ac:dyDescent="0.35">
      <c r="W631" s="533"/>
      <c r="AE631" s="533"/>
    </row>
    <row r="632" spans="23:31" x14ac:dyDescent="0.35">
      <c r="W632" s="533"/>
      <c r="AE632" s="533"/>
    </row>
    <row r="633" spans="23:31" x14ac:dyDescent="0.35">
      <c r="W633" s="533"/>
      <c r="AE633" s="533"/>
    </row>
    <row r="634" spans="23:31" x14ac:dyDescent="0.35">
      <c r="W634" s="533"/>
      <c r="AE634" s="533"/>
    </row>
    <row r="635" spans="23:31" x14ac:dyDescent="0.35">
      <c r="W635" s="533"/>
      <c r="AE635" s="533"/>
    </row>
    <row r="636" spans="23:31" x14ac:dyDescent="0.35">
      <c r="W636" s="533"/>
      <c r="AE636" s="533"/>
    </row>
    <row r="637" spans="23:31" x14ac:dyDescent="0.35">
      <c r="W637" s="533"/>
      <c r="AE637" s="533"/>
    </row>
    <row r="638" spans="23:31" x14ac:dyDescent="0.35">
      <c r="W638" s="533"/>
      <c r="AE638" s="533"/>
    </row>
    <row r="639" spans="23:31" x14ac:dyDescent="0.35">
      <c r="W639" s="533"/>
      <c r="AE639" s="533"/>
    </row>
    <row r="640" spans="23:31" x14ac:dyDescent="0.35">
      <c r="W640" s="533"/>
      <c r="AE640" s="533"/>
    </row>
    <row r="641" spans="23:31" x14ac:dyDescent="0.35">
      <c r="W641" s="533"/>
      <c r="AE641" s="533"/>
    </row>
    <row r="642" spans="23:31" x14ac:dyDescent="0.35">
      <c r="W642" s="533"/>
      <c r="AE642" s="533"/>
    </row>
    <row r="643" spans="23:31" x14ac:dyDescent="0.35">
      <c r="W643" s="533"/>
      <c r="AE643" s="533"/>
    </row>
    <row r="644" spans="23:31" x14ac:dyDescent="0.35">
      <c r="W644" s="533"/>
      <c r="AE644" s="533"/>
    </row>
    <row r="645" spans="23:31" x14ac:dyDescent="0.35">
      <c r="W645" s="533"/>
      <c r="AE645" s="533"/>
    </row>
    <row r="646" spans="23:31" x14ac:dyDescent="0.35">
      <c r="W646" s="533"/>
      <c r="AE646" s="533"/>
    </row>
    <row r="647" spans="23:31" x14ac:dyDescent="0.35">
      <c r="W647" s="533"/>
      <c r="AE647" s="533"/>
    </row>
    <row r="648" spans="23:31" x14ac:dyDescent="0.35">
      <c r="W648" s="533"/>
      <c r="AE648" s="533"/>
    </row>
    <row r="649" spans="23:31" x14ac:dyDescent="0.35">
      <c r="W649" s="533"/>
      <c r="AE649" s="533"/>
    </row>
    <row r="650" spans="23:31" x14ac:dyDescent="0.35">
      <c r="W650" s="533"/>
      <c r="AE650" s="533"/>
    </row>
    <row r="651" spans="23:31" x14ac:dyDescent="0.35">
      <c r="W651" s="533"/>
      <c r="AE651" s="533"/>
    </row>
    <row r="652" spans="23:31" x14ac:dyDescent="0.35">
      <c r="W652" s="533"/>
      <c r="AE652" s="533"/>
    </row>
    <row r="653" spans="23:31" x14ac:dyDescent="0.35">
      <c r="W653" s="533"/>
      <c r="AE653" s="533"/>
    </row>
    <row r="654" spans="23:31" x14ac:dyDescent="0.35">
      <c r="W654" s="533"/>
      <c r="AE654" s="533"/>
    </row>
    <row r="655" spans="23:31" x14ac:dyDescent="0.35">
      <c r="W655" s="533"/>
      <c r="AE655" s="533"/>
    </row>
    <row r="656" spans="23:31" x14ac:dyDescent="0.35">
      <c r="W656" s="533"/>
      <c r="AE656" s="533"/>
    </row>
    <row r="657" spans="23:31" x14ac:dyDescent="0.35">
      <c r="W657" s="533"/>
      <c r="AE657" s="533"/>
    </row>
    <row r="658" spans="23:31" x14ac:dyDescent="0.35">
      <c r="W658" s="533"/>
      <c r="AE658" s="533"/>
    </row>
    <row r="659" spans="23:31" x14ac:dyDescent="0.35">
      <c r="W659" s="533"/>
      <c r="AE659" s="533"/>
    </row>
    <row r="660" spans="23:31" x14ac:dyDescent="0.35">
      <c r="W660" s="533"/>
      <c r="AE660" s="533"/>
    </row>
    <row r="661" spans="23:31" x14ac:dyDescent="0.35">
      <c r="W661" s="533"/>
      <c r="AE661" s="533"/>
    </row>
    <row r="662" spans="23:31" x14ac:dyDescent="0.35">
      <c r="W662" s="533"/>
      <c r="AE662" s="533"/>
    </row>
    <row r="663" spans="23:31" x14ac:dyDescent="0.35">
      <c r="W663" s="533"/>
      <c r="AE663" s="533"/>
    </row>
    <row r="664" spans="23:31" x14ac:dyDescent="0.35">
      <c r="W664" s="533"/>
      <c r="AE664" s="533"/>
    </row>
    <row r="665" spans="23:31" x14ac:dyDescent="0.35">
      <c r="W665" s="533"/>
      <c r="AE665" s="533"/>
    </row>
    <row r="666" spans="23:31" x14ac:dyDescent="0.35">
      <c r="W666" s="533"/>
      <c r="AE666" s="533"/>
    </row>
    <row r="667" spans="23:31" x14ac:dyDescent="0.35">
      <c r="W667" s="533"/>
      <c r="AE667" s="533"/>
    </row>
    <row r="668" spans="23:31" x14ac:dyDescent="0.35">
      <c r="W668" s="533"/>
      <c r="AE668" s="533"/>
    </row>
    <row r="669" spans="23:31" x14ac:dyDescent="0.35">
      <c r="W669" s="533"/>
      <c r="AE669" s="533"/>
    </row>
    <row r="670" spans="23:31" x14ac:dyDescent="0.35">
      <c r="W670" s="533"/>
      <c r="AE670" s="533"/>
    </row>
    <row r="671" spans="23:31" x14ac:dyDescent="0.35">
      <c r="W671" s="533"/>
      <c r="AE671" s="533"/>
    </row>
    <row r="672" spans="23:31" x14ac:dyDescent="0.35">
      <c r="W672" s="533"/>
      <c r="AE672" s="533"/>
    </row>
    <row r="673" spans="23:31" x14ac:dyDescent="0.35">
      <c r="W673" s="533"/>
      <c r="AE673" s="533"/>
    </row>
    <row r="674" spans="23:31" x14ac:dyDescent="0.35">
      <c r="W674" s="533"/>
      <c r="AE674" s="533"/>
    </row>
    <row r="675" spans="23:31" x14ac:dyDescent="0.35">
      <c r="W675" s="533"/>
      <c r="AE675" s="533"/>
    </row>
    <row r="676" spans="23:31" x14ac:dyDescent="0.35">
      <c r="W676" s="533"/>
      <c r="AE676" s="533"/>
    </row>
    <row r="677" spans="23:31" x14ac:dyDescent="0.35">
      <c r="W677" s="533"/>
      <c r="AE677" s="533"/>
    </row>
    <row r="678" spans="23:31" x14ac:dyDescent="0.35">
      <c r="W678" s="533"/>
      <c r="AE678" s="533"/>
    </row>
    <row r="679" spans="23:31" x14ac:dyDescent="0.35">
      <c r="W679" s="533"/>
      <c r="AE679" s="533"/>
    </row>
    <row r="680" spans="23:31" x14ac:dyDescent="0.35">
      <c r="W680" s="533"/>
      <c r="AE680" s="533"/>
    </row>
    <row r="681" spans="23:31" x14ac:dyDescent="0.35">
      <c r="W681" s="533"/>
      <c r="AE681" s="533"/>
    </row>
    <row r="682" spans="23:31" x14ac:dyDescent="0.35">
      <c r="W682" s="533"/>
      <c r="AE682" s="533"/>
    </row>
    <row r="683" spans="23:31" x14ac:dyDescent="0.35">
      <c r="W683" s="533"/>
      <c r="AE683" s="533"/>
    </row>
    <row r="684" spans="23:31" x14ac:dyDescent="0.35">
      <c r="W684" s="533"/>
      <c r="AE684" s="533"/>
    </row>
    <row r="685" spans="23:31" x14ac:dyDescent="0.35">
      <c r="W685" s="533"/>
      <c r="AE685" s="533"/>
    </row>
    <row r="686" spans="23:31" x14ac:dyDescent="0.35">
      <c r="W686" s="533"/>
      <c r="AE686" s="533"/>
    </row>
    <row r="687" spans="23:31" x14ac:dyDescent="0.35">
      <c r="W687" s="533"/>
      <c r="AE687" s="533"/>
    </row>
    <row r="688" spans="23:31" x14ac:dyDescent="0.35">
      <c r="W688" s="533"/>
      <c r="AE688" s="533"/>
    </row>
    <row r="689" spans="23:31" x14ac:dyDescent="0.35">
      <c r="W689" s="533"/>
      <c r="AE689" s="533"/>
    </row>
    <row r="690" spans="23:31" x14ac:dyDescent="0.35">
      <c r="W690" s="533"/>
      <c r="AE690" s="533"/>
    </row>
    <row r="691" spans="23:31" x14ac:dyDescent="0.35">
      <c r="W691" s="533"/>
      <c r="AE691" s="533"/>
    </row>
    <row r="692" spans="23:31" x14ac:dyDescent="0.35">
      <c r="W692" s="533"/>
      <c r="AE692" s="533"/>
    </row>
    <row r="693" spans="23:31" x14ac:dyDescent="0.35">
      <c r="W693" s="533"/>
      <c r="AE693" s="533"/>
    </row>
    <row r="694" spans="23:31" x14ac:dyDescent="0.35">
      <c r="W694" s="533"/>
      <c r="AE694" s="533"/>
    </row>
    <row r="695" spans="23:31" x14ac:dyDescent="0.35">
      <c r="W695" s="533"/>
      <c r="AE695" s="533"/>
    </row>
    <row r="696" spans="23:31" x14ac:dyDescent="0.35">
      <c r="W696" s="533"/>
      <c r="AE696" s="533"/>
    </row>
    <row r="697" spans="23:31" x14ac:dyDescent="0.35">
      <c r="W697" s="533"/>
      <c r="AE697" s="533"/>
    </row>
    <row r="698" spans="23:31" x14ac:dyDescent="0.35">
      <c r="W698" s="533"/>
      <c r="AE698" s="533"/>
    </row>
    <row r="699" spans="23:31" x14ac:dyDescent="0.35">
      <c r="W699" s="533"/>
      <c r="AE699" s="533"/>
    </row>
    <row r="700" spans="23:31" x14ac:dyDescent="0.35">
      <c r="W700" s="533"/>
      <c r="AE700" s="533"/>
    </row>
    <row r="701" spans="23:31" x14ac:dyDescent="0.35">
      <c r="W701" s="533"/>
      <c r="AE701" s="533"/>
    </row>
    <row r="702" spans="23:31" x14ac:dyDescent="0.35">
      <c r="W702" s="533"/>
      <c r="AE702" s="533"/>
    </row>
    <row r="703" spans="23:31" x14ac:dyDescent="0.35">
      <c r="W703" s="533"/>
      <c r="AE703" s="533"/>
    </row>
    <row r="704" spans="23:31" x14ac:dyDescent="0.35">
      <c r="W704" s="533"/>
      <c r="AE704" s="533"/>
    </row>
    <row r="705" spans="23:31" x14ac:dyDescent="0.35">
      <c r="W705" s="533"/>
      <c r="AE705" s="533"/>
    </row>
    <row r="706" spans="23:31" x14ac:dyDescent="0.35">
      <c r="W706" s="533"/>
      <c r="AE706" s="533"/>
    </row>
    <row r="707" spans="23:31" x14ac:dyDescent="0.35">
      <c r="W707" s="533"/>
      <c r="AE707" s="533"/>
    </row>
    <row r="708" spans="23:31" x14ac:dyDescent="0.35">
      <c r="W708" s="533"/>
      <c r="AE708" s="533"/>
    </row>
    <row r="709" spans="23:31" x14ac:dyDescent="0.35">
      <c r="W709" s="533"/>
      <c r="AE709" s="533"/>
    </row>
    <row r="710" spans="23:31" x14ac:dyDescent="0.35">
      <c r="W710" s="533"/>
      <c r="AE710" s="533"/>
    </row>
    <row r="711" spans="23:31" x14ac:dyDescent="0.35">
      <c r="W711" s="533"/>
      <c r="AE711" s="533"/>
    </row>
    <row r="712" spans="23:31" x14ac:dyDescent="0.35">
      <c r="W712" s="533"/>
      <c r="AE712" s="533"/>
    </row>
    <row r="713" spans="23:31" x14ac:dyDescent="0.35">
      <c r="W713" s="533"/>
      <c r="AE713" s="533"/>
    </row>
    <row r="714" spans="23:31" x14ac:dyDescent="0.35">
      <c r="W714" s="533"/>
      <c r="AE714" s="533"/>
    </row>
    <row r="715" spans="23:31" x14ac:dyDescent="0.35">
      <c r="W715" s="533"/>
      <c r="AE715" s="533"/>
    </row>
    <row r="716" spans="23:31" x14ac:dyDescent="0.35">
      <c r="W716" s="533"/>
      <c r="AE716" s="533"/>
    </row>
    <row r="717" spans="23:31" x14ac:dyDescent="0.35">
      <c r="W717" s="533"/>
      <c r="AE717" s="533"/>
    </row>
    <row r="718" spans="23:31" x14ac:dyDescent="0.35">
      <c r="W718" s="533"/>
      <c r="AE718" s="533"/>
    </row>
    <row r="719" spans="23:31" x14ac:dyDescent="0.35">
      <c r="W719" s="533"/>
      <c r="AE719" s="533"/>
    </row>
    <row r="720" spans="23:31" x14ac:dyDescent="0.35">
      <c r="W720" s="533"/>
      <c r="AE720" s="533"/>
    </row>
    <row r="721" spans="23:31" x14ac:dyDescent="0.35">
      <c r="W721" s="533"/>
      <c r="AE721" s="533"/>
    </row>
    <row r="722" spans="23:31" x14ac:dyDescent="0.35">
      <c r="W722" s="533"/>
      <c r="AE722" s="533"/>
    </row>
    <row r="723" spans="23:31" x14ac:dyDescent="0.35">
      <c r="W723" s="533"/>
      <c r="AE723" s="533"/>
    </row>
    <row r="724" spans="23:31" x14ac:dyDescent="0.35">
      <c r="W724" s="533"/>
      <c r="AE724" s="533"/>
    </row>
    <row r="725" spans="23:31" x14ac:dyDescent="0.35">
      <c r="W725" s="533"/>
      <c r="AE725" s="533"/>
    </row>
    <row r="726" spans="23:31" x14ac:dyDescent="0.35">
      <c r="W726" s="533"/>
      <c r="AE726" s="533"/>
    </row>
    <row r="727" spans="23:31" x14ac:dyDescent="0.35">
      <c r="W727" s="533"/>
      <c r="AE727" s="533"/>
    </row>
    <row r="728" spans="23:31" x14ac:dyDescent="0.35">
      <c r="W728" s="533"/>
      <c r="AE728" s="533"/>
    </row>
    <row r="729" spans="23:31" x14ac:dyDescent="0.35">
      <c r="W729" s="533"/>
      <c r="AE729" s="533"/>
    </row>
    <row r="730" spans="23:31" x14ac:dyDescent="0.35">
      <c r="W730" s="533"/>
      <c r="AE730" s="533"/>
    </row>
    <row r="731" spans="23:31" x14ac:dyDescent="0.35">
      <c r="W731" s="533"/>
      <c r="AE731" s="533"/>
    </row>
    <row r="732" spans="23:31" x14ac:dyDescent="0.35">
      <c r="W732" s="533"/>
      <c r="AE732" s="533"/>
    </row>
    <row r="733" spans="23:31" x14ac:dyDescent="0.35">
      <c r="W733" s="533"/>
      <c r="AE733" s="533"/>
    </row>
    <row r="734" spans="23:31" x14ac:dyDescent="0.35">
      <c r="W734" s="533"/>
      <c r="AE734" s="533"/>
    </row>
    <row r="735" spans="23:31" x14ac:dyDescent="0.35">
      <c r="W735" s="533"/>
      <c r="AE735" s="533"/>
    </row>
    <row r="736" spans="23:31" x14ac:dyDescent="0.35">
      <c r="W736" s="533"/>
      <c r="AE736" s="533"/>
    </row>
    <row r="737" spans="23:31" x14ac:dyDescent="0.35">
      <c r="W737" s="533"/>
      <c r="AE737" s="533"/>
    </row>
    <row r="738" spans="23:31" x14ac:dyDescent="0.35">
      <c r="W738" s="533"/>
      <c r="AE738" s="533"/>
    </row>
    <row r="739" spans="23:31" x14ac:dyDescent="0.35">
      <c r="W739" s="533"/>
      <c r="AE739" s="533"/>
    </row>
    <row r="740" spans="23:31" x14ac:dyDescent="0.35">
      <c r="W740" s="533"/>
      <c r="AE740" s="533"/>
    </row>
    <row r="741" spans="23:31" x14ac:dyDescent="0.35">
      <c r="W741" s="533"/>
      <c r="AE741" s="533"/>
    </row>
    <row r="742" spans="23:31" x14ac:dyDescent="0.35">
      <c r="W742" s="533"/>
      <c r="AE742" s="533"/>
    </row>
    <row r="743" spans="23:31" x14ac:dyDescent="0.35">
      <c r="W743" s="533"/>
      <c r="AE743" s="533"/>
    </row>
    <row r="744" spans="23:31" x14ac:dyDescent="0.35">
      <c r="W744" s="533"/>
      <c r="AE744" s="533"/>
    </row>
    <row r="745" spans="23:31" x14ac:dyDescent="0.35">
      <c r="W745" s="533"/>
      <c r="AE745" s="533"/>
    </row>
    <row r="746" spans="23:31" x14ac:dyDescent="0.35">
      <c r="W746" s="533"/>
      <c r="AE746" s="533"/>
    </row>
    <row r="747" spans="23:31" x14ac:dyDescent="0.35">
      <c r="W747" s="533"/>
      <c r="AE747" s="533"/>
    </row>
    <row r="748" spans="23:31" x14ac:dyDescent="0.35">
      <c r="W748" s="533"/>
      <c r="AE748" s="533"/>
    </row>
    <row r="749" spans="23:31" x14ac:dyDescent="0.35">
      <c r="W749" s="533"/>
      <c r="AE749" s="533"/>
    </row>
    <row r="750" spans="23:31" x14ac:dyDescent="0.35">
      <c r="W750" s="533"/>
      <c r="AE750" s="533"/>
    </row>
    <row r="751" spans="23:31" x14ac:dyDescent="0.35">
      <c r="W751" s="533"/>
      <c r="AE751" s="533"/>
    </row>
    <row r="752" spans="23:31" x14ac:dyDescent="0.35">
      <c r="W752" s="533"/>
      <c r="AE752" s="533"/>
    </row>
    <row r="753" spans="23:31" x14ac:dyDescent="0.35">
      <c r="W753" s="533"/>
      <c r="AE753" s="533"/>
    </row>
    <row r="754" spans="23:31" x14ac:dyDescent="0.35">
      <c r="W754" s="533"/>
      <c r="AE754" s="533"/>
    </row>
    <row r="755" spans="23:31" x14ac:dyDescent="0.35">
      <c r="W755" s="533"/>
      <c r="AE755" s="533"/>
    </row>
    <row r="756" spans="23:31" x14ac:dyDescent="0.35">
      <c r="W756" s="533"/>
      <c r="AE756" s="533"/>
    </row>
    <row r="757" spans="23:31" x14ac:dyDescent="0.35">
      <c r="W757" s="533"/>
      <c r="AE757" s="533"/>
    </row>
    <row r="758" spans="23:31" x14ac:dyDescent="0.35">
      <c r="W758" s="533"/>
      <c r="AE758" s="533"/>
    </row>
    <row r="759" spans="23:31" x14ac:dyDescent="0.35">
      <c r="W759" s="533"/>
      <c r="AE759" s="533"/>
    </row>
    <row r="760" spans="23:31" x14ac:dyDescent="0.35">
      <c r="W760" s="533"/>
      <c r="AE760" s="533"/>
    </row>
    <row r="761" spans="23:31" x14ac:dyDescent="0.35">
      <c r="W761" s="533"/>
      <c r="AE761" s="533"/>
    </row>
    <row r="762" spans="23:31" x14ac:dyDescent="0.35">
      <c r="W762" s="533"/>
      <c r="AE762" s="533"/>
    </row>
    <row r="763" spans="23:31" x14ac:dyDescent="0.35">
      <c r="W763" s="533"/>
      <c r="AE763" s="533"/>
    </row>
    <row r="764" spans="23:31" x14ac:dyDescent="0.35">
      <c r="W764" s="533"/>
      <c r="AE764" s="533"/>
    </row>
    <row r="765" spans="23:31" x14ac:dyDescent="0.35">
      <c r="W765" s="533"/>
      <c r="AE765" s="533"/>
    </row>
    <row r="766" spans="23:31" x14ac:dyDescent="0.35">
      <c r="W766" s="533"/>
      <c r="AE766" s="533"/>
    </row>
    <row r="767" spans="23:31" x14ac:dyDescent="0.35">
      <c r="W767" s="533"/>
      <c r="AE767" s="533"/>
    </row>
    <row r="768" spans="23:31" x14ac:dyDescent="0.35">
      <c r="W768" s="533"/>
      <c r="AE768" s="533"/>
    </row>
    <row r="769" spans="23:31" x14ac:dyDescent="0.35">
      <c r="W769" s="533"/>
      <c r="AE769" s="533"/>
    </row>
    <row r="770" spans="23:31" x14ac:dyDescent="0.35">
      <c r="W770" s="533"/>
      <c r="AE770" s="533"/>
    </row>
    <row r="771" spans="23:31" x14ac:dyDescent="0.35">
      <c r="W771" s="533"/>
      <c r="AE771" s="533"/>
    </row>
    <row r="772" spans="23:31" x14ac:dyDescent="0.35">
      <c r="W772" s="533"/>
      <c r="AE772" s="533"/>
    </row>
    <row r="773" spans="23:31" x14ac:dyDescent="0.35">
      <c r="W773" s="533"/>
      <c r="AE773" s="533"/>
    </row>
    <row r="774" spans="23:31" x14ac:dyDescent="0.35">
      <c r="W774" s="533"/>
      <c r="AE774" s="533"/>
    </row>
    <row r="775" spans="23:31" x14ac:dyDescent="0.35">
      <c r="W775" s="533"/>
      <c r="AE775" s="533"/>
    </row>
    <row r="776" spans="23:31" x14ac:dyDescent="0.35">
      <c r="W776" s="533"/>
      <c r="AE776" s="533"/>
    </row>
    <row r="777" spans="23:31" x14ac:dyDescent="0.35">
      <c r="W777" s="533"/>
      <c r="AE777" s="533"/>
    </row>
    <row r="778" spans="23:31" x14ac:dyDescent="0.35">
      <c r="W778" s="533"/>
      <c r="AE778" s="533"/>
    </row>
    <row r="779" spans="23:31" x14ac:dyDescent="0.35">
      <c r="W779" s="533"/>
      <c r="AE779" s="533"/>
    </row>
    <row r="780" spans="23:31" x14ac:dyDescent="0.35">
      <c r="W780" s="533"/>
      <c r="AE780" s="533"/>
    </row>
    <row r="781" spans="23:31" x14ac:dyDescent="0.35">
      <c r="W781" s="533"/>
      <c r="AE781" s="533"/>
    </row>
    <row r="782" spans="23:31" x14ac:dyDescent="0.35">
      <c r="W782" s="533"/>
      <c r="AE782" s="533"/>
    </row>
    <row r="783" spans="23:31" x14ac:dyDescent="0.35">
      <c r="W783" s="533"/>
      <c r="AE783" s="533"/>
    </row>
    <row r="784" spans="23:31" x14ac:dyDescent="0.35">
      <c r="W784" s="533"/>
      <c r="AE784" s="533"/>
    </row>
    <row r="785" spans="23:31" x14ac:dyDescent="0.35">
      <c r="W785" s="533"/>
      <c r="AE785" s="533"/>
    </row>
    <row r="786" spans="23:31" x14ac:dyDescent="0.35">
      <c r="W786" s="533"/>
      <c r="AE786" s="533"/>
    </row>
    <row r="787" spans="23:31" x14ac:dyDescent="0.35">
      <c r="W787" s="533"/>
      <c r="AE787" s="533"/>
    </row>
    <row r="788" spans="23:31" x14ac:dyDescent="0.35">
      <c r="W788" s="533"/>
      <c r="AE788" s="533"/>
    </row>
    <row r="789" spans="23:31" x14ac:dyDescent="0.35">
      <c r="W789" s="533"/>
      <c r="AE789" s="533"/>
    </row>
    <row r="790" spans="23:31" x14ac:dyDescent="0.35">
      <c r="W790" s="533"/>
      <c r="AE790" s="533"/>
    </row>
    <row r="791" spans="23:31" x14ac:dyDescent="0.35">
      <c r="W791" s="533"/>
      <c r="AE791" s="533"/>
    </row>
    <row r="792" spans="23:31" x14ac:dyDescent="0.35">
      <c r="W792" s="533"/>
      <c r="AE792" s="533"/>
    </row>
    <row r="793" spans="23:31" x14ac:dyDescent="0.35">
      <c r="W793" s="533"/>
      <c r="AE793" s="533"/>
    </row>
    <row r="794" spans="23:31" x14ac:dyDescent="0.35">
      <c r="W794" s="533"/>
      <c r="AE794" s="533"/>
    </row>
    <row r="795" spans="23:31" x14ac:dyDescent="0.35">
      <c r="W795" s="533"/>
      <c r="AE795" s="533"/>
    </row>
    <row r="796" spans="23:31" x14ac:dyDescent="0.35">
      <c r="W796" s="533"/>
      <c r="AE796" s="533"/>
    </row>
    <row r="797" spans="23:31" x14ac:dyDescent="0.35">
      <c r="W797" s="533"/>
      <c r="AE797" s="533"/>
    </row>
    <row r="798" spans="23:31" x14ac:dyDescent="0.35">
      <c r="W798" s="533"/>
      <c r="AE798" s="533"/>
    </row>
    <row r="799" spans="23:31" x14ac:dyDescent="0.35">
      <c r="W799" s="533"/>
      <c r="AE799" s="533"/>
    </row>
    <row r="800" spans="23:31" x14ac:dyDescent="0.35">
      <c r="W800" s="533"/>
      <c r="AE800" s="533"/>
    </row>
    <row r="801" spans="23:31" x14ac:dyDescent="0.35">
      <c r="W801" s="533"/>
      <c r="AE801" s="533"/>
    </row>
    <row r="802" spans="23:31" x14ac:dyDescent="0.35">
      <c r="W802" s="533"/>
      <c r="AE802" s="533"/>
    </row>
    <row r="803" spans="23:31" x14ac:dyDescent="0.35">
      <c r="W803" s="533"/>
      <c r="AE803" s="533"/>
    </row>
    <row r="804" spans="23:31" x14ac:dyDescent="0.35">
      <c r="W804" s="533"/>
      <c r="AE804" s="533"/>
    </row>
    <row r="805" spans="23:31" x14ac:dyDescent="0.35">
      <c r="W805" s="533"/>
      <c r="AE805" s="533"/>
    </row>
    <row r="806" spans="23:31" x14ac:dyDescent="0.35">
      <c r="W806" s="533"/>
      <c r="AE806" s="533"/>
    </row>
    <row r="807" spans="23:31" x14ac:dyDescent="0.35">
      <c r="W807" s="533"/>
      <c r="AE807" s="533"/>
    </row>
    <row r="808" spans="23:31" x14ac:dyDescent="0.35">
      <c r="W808" s="533"/>
      <c r="AE808" s="533"/>
    </row>
    <row r="809" spans="23:31" x14ac:dyDescent="0.35">
      <c r="W809" s="533"/>
      <c r="AE809" s="533"/>
    </row>
    <row r="810" spans="23:31" x14ac:dyDescent="0.35">
      <c r="W810" s="533"/>
      <c r="AE810" s="533"/>
    </row>
    <row r="811" spans="23:31" x14ac:dyDescent="0.35">
      <c r="W811" s="533"/>
      <c r="AE811" s="533"/>
    </row>
    <row r="812" spans="23:31" x14ac:dyDescent="0.35">
      <c r="W812" s="533"/>
      <c r="AE812" s="533"/>
    </row>
    <row r="813" spans="23:31" x14ac:dyDescent="0.35">
      <c r="W813" s="533"/>
      <c r="AE813" s="533"/>
    </row>
    <row r="814" spans="23:31" x14ac:dyDescent="0.35">
      <c r="W814" s="533"/>
      <c r="AE814" s="533"/>
    </row>
    <row r="815" spans="23:31" x14ac:dyDescent="0.35">
      <c r="W815" s="533"/>
      <c r="AE815" s="533"/>
    </row>
    <row r="816" spans="23:31" x14ac:dyDescent="0.35">
      <c r="W816" s="533"/>
      <c r="AE816" s="533"/>
    </row>
    <row r="817" spans="23:31" x14ac:dyDescent="0.35">
      <c r="W817" s="533"/>
      <c r="AE817" s="533"/>
    </row>
    <row r="818" spans="23:31" x14ac:dyDescent="0.35">
      <c r="W818" s="533"/>
      <c r="AE818" s="533"/>
    </row>
    <row r="819" spans="23:31" x14ac:dyDescent="0.35">
      <c r="W819" s="533"/>
      <c r="AE819" s="533"/>
    </row>
    <row r="820" spans="23:31" x14ac:dyDescent="0.35">
      <c r="W820" s="533"/>
      <c r="AE820" s="533"/>
    </row>
    <row r="821" spans="23:31" x14ac:dyDescent="0.35">
      <c r="W821" s="533"/>
      <c r="AE821" s="533"/>
    </row>
    <row r="822" spans="23:31" x14ac:dyDescent="0.35">
      <c r="W822" s="533"/>
      <c r="AE822" s="533"/>
    </row>
    <row r="823" spans="23:31" x14ac:dyDescent="0.35">
      <c r="W823" s="533"/>
      <c r="AE823" s="533"/>
    </row>
    <row r="824" spans="23:31" x14ac:dyDescent="0.35">
      <c r="W824" s="533"/>
      <c r="AE824" s="533"/>
    </row>
    <row r="825" spans="23:31" x14ac:dyDescent="0.35">
      <c r="W825" s="533"/>
      <c r="AE825" s="533"/>
    </row>
    <row r="826" spans="23:31" x14ac:dyDescent="0.35">
      <c r="W826" s="533"/>
      <c r="AE826" s="533"/>
    </row>
    <row r="827" spans="23:31" x14ac:dyDescent="0.35">
      <c r="W827" s="533"/>
      <c r="AE827" s="533"/>
    </row>
    <row r="828" spans="23:31" x14ac:dyDescent="0.35">
      <c r="W828" s="533"/>
      <c r="AE828" s="533"/>
    </row>
    <row r="829" spans="23:31" x14ac:dyDescent="0.35">
      <c r="W829" s="533"/>
      <c r="AE829" s="533"/>
    </row>
    <row r="830" spans="23:31" x14ac:dyDescent="0.35">
      <c r="W830" s="533"/>
      <c r="AE830" s="533"/>
    </row>
    <row r="831" spans="23:31" x14ac:dyDescent="0.35">
      <c r="W831" s="533"/>
      <c r="AE831" s="533"/>
    </row>
    <row r="832" spans="23:31" x14ac:dyDescent="0.35">
      <c r="W832" s="533"/>
      <c r="AE832" s="533"/>
    </row>
    <row r="833" spans="23:31" x14ac:dyDescent="0.35">
      <c r="W833" s="533"/>
      <c r="AE833" s="533"/>
    </row>
    <row r="834" spans="23:31" x14ac:dyDescent="0.35">
      <c r="W834" s="533"/>
      <c r="AE834" s="533"/>
    </row>
    <row r="835" spans="23:31" x14ac:dyDescent="0.35">
      <c r="W835" s="533"/>
      <c r="AE835" s="533"/>
    </row>
    <row r="836" spans="23:31" x14ac:dyDescent="0.35">
      <c r="W836" s="533"/>
      <c r="AE836" s="533"/>
    </row>
    <row r="837" spans="23:31" x14ac:dyDescent="0.35">
      <c r="W837" s="533"/>
      <c r="AE837" s="533"/>
    </row>
    <row r="838" spans="23:31" x14ac:dyDescent="0.35">
      <c r="W838" s="533"/>
      <c r="AE838" s="533"/>
    </row>
    <row r="839" spans="23:31" x14ac:dyDescent="0.35">
      <c r="W839" s="533"/>
      <c r="AE839" s="533"/>
    </row>
    <row r="840" spans="23:31" x14ac:dyDescent="0.35">
      <c r="W840" s="533"/>
      <c r="AE840" s="533"/>
    </row>
    <row r="841" spans="23:31" x14ac:dyDescent="0.35">
      <c r="W841" s="533"/>
      <c r="AE841" s="533"/>
    </row>
    <row r="842" spans="23:31" x14ac:dyDescent="0.35">
      <c r="W842" s="533"/>
      <c r="AE842" s="533"/>
    </row>
    <row r="843" spans="23:31" x14ac:dyDescent="0.35">
      <c r="W843" s="533"/>
      <c r="AE843" s="533"/>
    </row>
    <row r="844" spans="23:31" x14ac:dyDescent="0.35">
      <c r="W844" s="533"/>
      <c r="AE844" s="533"/>
    </row>
    <row r="845" spans="23:31" x14ac:dyDescent="0.35">
      <c r="W845" s="533"/>
      <c r="AE845" s="533"/>
    </row>
    <row r="846" spans="23:31" x14ac:dyDescent="0.35">
      <c r="W846" s="533"/>
      <c r="AE846" s="533"/>
    </row>
    <row r="847" spans="23:31" x14ac:dyDescent="0.35">
      <c r="W847" s="533"/>
      <c r="AE847" s="533"/>
    </row>
    <row r="848" spans="23:31" x14ac:dyDescent="0.35">
      <c r="W848" s="533"/>
      <c r="AE848" s="533"/>
    </row>
    <row r="849" spans="23:31" x14ac:dyDescent="0.35">
      <c r="W849" s="533"/>
      <c r="AE849" s="533"/>
    </row>
    <row r="850" spans="23:31" x14ac:dyDescent="0.35">
      <c r="W850" s="533"/>
      <c r="AE850" s="533"/>
    </row>
    <row r="851" spans="23:31" x14ac:dyDescent="0.35">
      <c r="W851" s="533"/>
      <c r="AE851" s="533"/>
    </row>
    <row r="852" spans="23:31" x14ac:dyDescent="0.35">
      <c r="W852" s="533"/>
      <c r="AE852" s="533"/>
    </row>
    <row r="853" spans="23:31" x14ac:dyDescent="0.35">
      <c r="W853" s="533"/>
      <c r="AE853" s="533"/>
    </row>
    <row r="854" spans="23:31" x14ac:dyDescent="0.35">
      <c r="W854" s="533"/>
      <c r="AE854" s="533"/>
    </row>
    <row r="855" spans="23:31" x14ac:dyDescent="0.35">
      <c r="W855" s="533"/>
      <c r="AE855" s="533"/>
    </row>
    <row r="856" spans="23:31" x14ac:dyDescent="0.35">
      <c r="W856" s="533"/>
      <c r="AE856" s="533"/>
    </row>
    <row r="857" spans="23:31" x14ac:dyDescent="0.35">
      <c r="W857" s="533"/>
      <c r="AE857" s="533"/>
    </row>
    <row r="858" spans="23:31" x14ac:dyDescent="0.35">
      <c r="W858" s="533"/>
      <c r="AE858" s="533"/>
    </row>
    <row r="859" spans="23:31" x14ac:dyDescent="0.35">
      <c r="W859" s="533"/>
      <c r="AE859" s="533"/>
    </row>
    <row r="860" spans="23:31" x14ac:dyDescent="0.35">
      <c r="W860" s="533"/>
      <c r="AE860" s="533"/>
    </row>
    <row r="861" spans="23:31" x14ac:dyDescent="0.35">
      <c r="W861" s="533"/>
      <c r="AE861" s="533"/>
    </row>
    <row r="862" spans="23:31" x14ac:dyDescent="0.35">
      <c r="W862" s="533"/>
      <c r="AE862" s="533"/>
    </row>
    <row r="863" spans="23:31" x14ac:dyDescent="0.35">
      <c r="W863" s="533"/>
      <c r="AE863" s="533"/>
    </row>
    <row r="864" spans="23:31" x14ac:dyDescent="0.35">
      <c r="W864" s="533"/>
      <c r="AE864" s="533"/>
    </row>
    <row r="865" spans="23:31" x14ac:dyDescent="0.35">
      <c r="W865" s="533"/>
      <c r="AE865" s="533"/>
    </row>
    <row r="866" spans="23:31" x14ac:dyDescent="0.35">
      <c r="W866" s="533"/>
      <c r="AE866" s="533"/>
    </row>
    <row r="867" spans="23:31" x14ac:dyDescent="0.35">
      <c r="W867" s="533"/>
      <c r="AE867" s="533"/>
    </row>
    <row r="868" spans="23:31" x14ac:dyDescent="0.35">
      <c r="W868" s="533"/>
      <c r="AE868" s="533"/>
    </row>
    <row r="869" spans="23:31" x14ac:dyDescent="0.35">
      <c r="W869" s="533"/>
      <c r="AE869" s="533"/>
    </row>
    <row r="870" spans="23:31" x14ac:dyDescent="0.35">
      <c r="W870" s="533"/>
      <c r="AE870" s="533"/>
    </row>
    <row r="871" spans="23:31" x14ac:dyDescent="0.35">
      <c r="W871" s="533"/>
      <c r="AE871" s="533"/>
    </row>
    <row r="872" spans="23:31" x14ac:dyDescent="0.35">
      <c r="W872" s="533"/>
      <c r="AE872" s="533"/>
    </row>
    <row r="873" spans="23:31" x14ac:dyDescent="0.35">
      <c r="W873" s="533"/>
      <c r="AE873" s="533"/>
    </row>
    <row r="874" spans="23:31" x14ac:dyDescent="0.35">
      <c r="W874" s="533"/>
      <c r="AE874" s="533"/>
    </row>
    <row r="875" spans="23:31" x14ac:dyDescent="0.35">
      <c r="W875" s="533"/>
      <c r="AE875" s="533"/>
    </row>
    <row r="876" spans="23:31" x14ac:dyDescent="0.35">
      <c r="W876" s="533"/>
      <c r="AE876" s="533"/>
    </row>
    <row r="877" spans="23:31" x14ac:dyDescent="0.35">
      <c r="W877" s="533"/>
      <c r="AE877" s="533"/>
    </row>
    <row r="878" spans="23:31" x14ac:dyDescent="0.35">
      <c r="W878" s="533"/>
      <c r="AE878" s="533"/>
    </row>
    <row r="879" spans="23:31" x14ac:dyDescent="0.35">
      <c r="W879" s="533"/>
      <c r="AE879" s="533"/>
    </row>
    <row r="880" spans="23:31" x14ac:dyDescent="0.35">
      <c r="W880" s="533"/>
      <c r="AE880" s="533"/>
    </row>
    <row r="881" spans="23:31" x14ac:dyDescent="0.35">
      <c r="W881" s="533"/>
      <c r="AE881" s="533"/>
    </row>
    <row r="882" spans="23:31" x14ac:dyDescent="0.35">
      <c r="W882" s="533"/>
      <c r="AE882" s="533"/>
    </row>
    <row r="883" spans="23:31" x14ac:dyDescent="0.35">
      <c r="W883" s="533"/>
      <c r="AE883" s="533"/>
    </row>
    <row r="884" spans="23:31" x14ac:dyDescent="0.35">
      <c r="W884" s="533"/>
      <c r="AE884" s="533"/>
    </row>
    <row r="885" spans="23:31" x14ac:dyDescent="0.35">
      <c r="W885" s="533"/>
      <c r="AE885" s="533"/>
    </row>
    <row r="886" spans="23:31" x14ac:dyDescent="0.35">
      <c r="W886" s="533"/>
      <c r="AE886" s="533"/>
    </row>
    <row r="887" spans="23:31" x14ac:dyDescent="0.35">
      <c r="W887" s="533"/>
      <c r="AE887" s="533"/>
    </row>
    <row r="888" spans="23:31" x14ac:dyDescent="0.35">
      <c r="W888" s="533"/>
      <c r="AE888" s="533"/>
    </row>
    <row r="889" spans="23:31" x14ac:dyDescent="0.35">
      <c r="W889" s="533"/>
      <c r="AE889" s="533"/>
    </row>
    <row r="890" spans="23:31" x14ac:dyDescent="0.35">
      <c r="W890" s="533"/>
      <c r="AE890" s="533"/>
    </row>
    <row r="891" spans="23:31" x14ac:dyDescent="0.35">
      <c r="W891" s="533"/>
      <c r="AE891" s="533"/>
    </row>
    <row r="892" spans="23:31" x14ac:dyDescent="0.35">
      <c r="W892" s="533"/>
      <c r="AE892" s="533"/>
    </row>
    <row r="893" spans="23:31" x14ac:dyDescent="0.35">
      <c r="W893" s="533"/>
      <c r="AE893" s="533"/>
    </row>
    <row r="894" spans="23:31" x14ac:dyDescent="0.35">
      <c r="W894" s="533"/>
      <c r="AE894" s="533"/>
    </row>
    <row r="895" spans="23:31" x14ac:dyDescent="0.35">
      <c r="W895" s="533"/>
      <c r="AE895" s="533"/>
    </row>
    <row r="896" spans="23:31" x14ac:dyDescent="0.35">
      <c r="W896" s="533"/>
      <c r="AE896" s="533"/>
    </row>
    <row r="897" spans="23:31" x14ac:dyDescent="0.35">
      <c r="W897" s="533"/>
      <c r="AE897" s="533"/>
    </row>
    <row r="898" spans="23:31" x14ac:dyDescent="0.35">
      <c r="W898" s="533"/>
      <c r="AE898" s="533"/>
    </row>
    <row r="899" spans="23:31" x14ac:dyDescent="0.35">
      <c r="W899" s="533"/>
      <c r="AE899" s="533"/>
    </row>
    <row r="900" spans="23:31" x14ac:dyDescent="0.35">
      <c r="W900" s="533"/>
      <c r="AE900" s="533"/>
    </row>
    <row r="901" spans="23:31" x14ac:dyDescent="0.35">
      <c r="W901" s="533"/>
      <c r="AE901" s="533"/>
    </row>
    <row r="902" spans="23:31" x14ac:dyDescent="0.35">
      <c r="W902" s="533"/>
      <c r="AE902" s="533"/>
    </row>
    <row r="903" spans="23:31" x14ac:dyDescent="0.35">
      <c r="W903" s="533"/>
      <c r="AE903" s="533"/>
    </row>
    <row r="904" spans="23:31" x14ac:dyDescent="0.35">
      <c r="W904" s="533"/>
      <c r="AE904" s="533"/>
    </row>
    <row r="905" spans="23:31" x14ac:dyDescent="0.35">
      <c r="W905" s="533"/>
      <c r="AE905" s="533"/>
    </row>
    <row r="906" spans="23:31" x14ac:dyDescent="0.35">
      <c r="W906" s="533"/>
      <c r="AE906" s="533"/>
    </row>
    <row r="907" spans="23:31" x14ac:dyDescent="0.35">
      <c r="W907" s="533"/>
      <c r="AE907" s="533"/>
    </row>
    <row r="908" spans="23:31" x14ac:dyDescent="0.35">
      <c r="W908" s="533"/>
      <c r="AE908" s="533"/>
    </row>
    <row r="909" spans="23:31" x14ac:dyDescent="0.35">
      <c r="W909" s="533"/>
      <c r="AE909" s="533"/>
    </row>
    <row r="910" spans="23:31" x14ac:dyDescent="0.35">
      <c r="W910" s="533"/>
      <c r="AE910" s="533"/>
    </row>
    <row r="911" spans="23:31" x14ac:dyDescent="0.35">
      <c r="W911" s="533"/>
      <c r="AE911" s="533"/>
    </row>
    <row r="912" spans="23:31" x14ac:dyDescent="0.35">
      <c r="W912" s="533"/>
      <c r="AE912" s="533"/>
    </row>
    <row r="913" spans="23:31" x14ac:dyDescent="0.35">
      <c r="W913" s="533"/>
      <c r="AE913" s="533"/>
    </row>
    <row r="914" spans="23:31" x14ac:dyDescent="0.35">
      <c r="W914" s="533"/>
      <c r="AE914" s="533"/>
    </row>
    <row r="915" spans="23:31" x14ac:dyDescent="0.35">
      <c r="W915" s="533"/>
      <c r="AE915" s="533"/>
    </row>
    <row r="916" spans="23:31" x14ac:dyDescent="0.35">
      <c r="W916" s="533"/>
      <c r="AE916" s="533"/>
    </row>
    <row r="917" spans="23:31" x14ac:dyDescent="0.35">
      <c r="W917" s="533"/>
      <c r="AE917" s="533"/>
    </row>
    <row r="918" spans="23:31" x14ac:dyDescent="0.35">
      <c r="W918" s="533"/>
      <c r="AE918" s="533"/>
    </row>
    <row r="919" spans="23:31" x14ac:dyDescent="0.35">
      <c r="W919" s="533"/>
      <c r="AE919" s="533"/>
    </row>
    <row r="920" spans="23:31" x14ac:dyDescent="0.35">
      <c r="W920" s="533"/>
      <c r="AE920" s="533"/>
    </row>
    <row r="921" spans="23:31" x14ac:dyDescent="0.35">
      <c r="W921" s="533"/>
      <c r="AE921" s="533"/>
    </row>
    <row r="922" spans="23:31" x14ac:dyDescent="0.35">
      <c r="W922" s="533"/>
      <c r="AE922" s="533"/>
    </row>
    <row r="923" spans="23:31" x14ac:dyDescent="0.35">
      <c r="W923" s="533"/>
      <c r="AE923" s="533"/>
    </row>
    <row r="924" spans="23:31" x14ac:dyDescent="0.35">
      <c r="W924" s="533"/>
      <c r="AE924" s="533"/>
    </row>
    <row r="925" spans="23:31" x14ac:dyDescent="0.35">
      <c r="W925" s="533"/>
      <c r="AE925" s="533"/>
    </row>
    <row r="926" spans="23:31" x14ac:dyDescent="0.35">
      <c r="W926" s="533"/>
      <c r="AE926" s="533"/>
    </row>
    <row r="927" spans="23:31" x14ac:dyDescent="0.35">
      <c r="W927" s="533"/>
      <c r="AE927" s="533"/>
    </row>
    <row r="928" spans="23:31" x14ac:dyDescent="0.35">
      <c r="W928" s="533"/>
      <c r="AE928" s="533"/>
    </row>
    <row r="929" spans="23:31" x14ac:dyDescent="0.35">
      <c r="W929" s="533"/>
      <c r="AE929" s="533"/>
    </row>
    <row r="930" spans="23:31" x14ac:dyDescent="0.35">
      <c r="W930" s="533"/>
      <c r="AE930" s="533"/>
    </row>
    <row r="931" spans="23:31" x14ac:dyDescent="0.35">
      <c r="W931" s="533"/>
      <c r="AE931" s="533"/>
    </row>
    <row r="932" spans="23:31" x14ac:dyDescent="0.35">
      <c r="W932" s="533"/>
      <c r="AE932" s="533"/>
    </row>
    <row r="933" spans="23:31" x14ac:dyDescent="0.35">
      <c r="W933" s="533"/>
      <c r="AE933" s="533"/>
    </row>
    <row r="934" spans="23:31" x14ac:dyDescent="0.35">
      <c r="W934" s="533"/>
      <c r="AE934" s="533"/>
    </row>
    <row r="935" spans="23:31" x14ac:dyDescent="0.35">
      <c r="W935" s="533"/>
      <c r="AE935" s="533"/>
    </row>
    <row r="936" spans="23:31" x14ac:dyDescent="0.35">
      <c r="W936" s="533"/>
      <c r="AE936" s="533"/>
    </row>
    <row r="937" spans="23:31" x14ac:dyDescent="0.35">
      <c r="W937" s="533"/>
      <c r="AE937" s="533"/>
    </row>
    <row r="938" spans="23:31" x14ac:dyDescent="0.35">
      <c r="W938" s="533"/>
      <c r="AE938" s="533"/>
    </row>
    <row r="939" spans="23:31" x14ac:dyDescent="0.35">
      <c r="W939" s="533"/>
      <c r="AE939" s="533"/>
    </row>
    <row r="940" spans="23:31" x14ac:dyDescent="0.35">
      <c r="W940" s="533"/>
      <c r="AE940" s="533"/>
    </row>
    <row r="941" spans="23:31" x14ac:dyDescent="0.35">
      <c r="W941" s="533"/>
      <c r="AE941" s="533"/>
    </row>
    <row r="942" spans="23:31" x14ac:dyDescent="0.35">
      <c r="W942" s="533"/>
      <c r="AE942" s="533"/>
    </row>
    <row r="943" spans="23:31" x14ac:dyDescent="0.35">
      <c r="W943" s="533"/>
      <c r="AE943" s="533"/>
    </row>
    <row r="944" spans="23:31" x14ac:dyDescent="0.35">
      <c r="W944" s="533"/>
      <c r="AE944" s="533"/>
    </row>
    <row r="945" spans="23:31" x14ac:dyDescent="0.35">
      <c r="W945" s="533"/>
      <c r="AE945" s="533"/>
    </row>
    <row r="946" spans="23:31" x14ac:dyDescent="0.35">
      <c r="W946" s="533"/>
      <c r="AE946" s="533"/>
    </row>
    <row r="947" spans="23:31" x14ac:dyDescent="0.35">
      <c r="W947" s="533"/>
      <c r="AE947" s="533"/>
    </row>
    <row r="948" spans="23:31" x14ac:dyDescent="0.35">
      <c r="W948" s="533"/>
      <c r="AE948" s="533"/>
    </row>
    <row r="949" spans="23:31" x14ac:dyDescent="0.35">
      <c r="W949" s="533"/>
      <c r="AE949" s="533"/>
    </row>
    <row r="950" spans="23:31" x14ac:dyDescent="0.35">
      <c r="W950" s="533"/>
      <c r="AE950" s="533"/>
    </row>
    <row r="951" spans="23:31" x14ac:dyDescent="0.35">
      <c r="W951" s="533"/>
      <c r="AE951" s="533"/>
    </row>
    <row r="952" spans="23:31" x14ac:dyDescent="0.35">
      <c r="W952" s="533"/>
      <c r="AE952" s="533"/>
    </row>
    <row r="953" spans="23:31" x14ac:dyDescent="0.35">
      <c r="W953" s="533"/>
      <c r="AE953" s="533"/>
    </row>
    <row r="954" spans="23:31" x14ac:dyDescent="0.35">
      <c r="W954" s="533"/>
      <c r="AE954" s="533"/>
    </row>
    <row r="955" spans="23:31" x14ac:dyDescent="0.35">
      <c r="W955" s="533"/>
      <c r="AE955" s="533"/>
    </row>
    <row r="956" spans="23:31" x14ac:dyDescent="0.35">
      <c r="W956" s="533"/>
      <c r="AE956" s="533"/>
    </row>
    <row r="957" spans="23:31" x14ac:dyDescent="0.35">
      <c r="W957" s="533"/>
      <c r="AE957" s="533"/>
    </row>
    <row r="958" spans="23:31" x14ac:dyDescent="0.35">
      <c r="W958" s="533"/>
      <c r="AE958" s="533"/>
    </row>
    <row r="959" spans="23:31" x14ac:dyDescent="0.35">
      <c r="W959" s="533"/>
      <c r="AE959" s="533"/>
    </row>
    <row r="960" spans="23:31" x14ac:dyDescent="0.35">
      <c r="W960" s="533"/>
      <c r="AE960" s="533"/>
    </row>
    <row r="961" spans="23:31" x14ac:dyDescent="0.35">
      <c r="W961" s="533"/>
      <c r="AE961" s="533"/>
    </row>
    <row r="962" spans="23:31" x14ac:dyDescent="0.35">
      <c r="W962" s="533"/>
      <c r="AE962" s="533"/>
    </row>
    <row r="963" spans="23:31" x14ac:dyDescent="0.35">
      <c r="W963" s="533"/>
      <c r="AE963" s="533"/>
    </row>
    <row r="964" spans="23:31" x14ac:dyDescent="0.35">
      <c r="W964" s="533"/>
      <c r="AE964" s="533"/>
    </row>
    <row r="965" spans="23:31" x14ac:dyDescent="0.35">
      <c r="W965" s="533"/>
      <c r="AE965" s="533"/>
    </row>
    <row r="966" spans="23:31" x14ac:dyDescent="0.35">
      <c r="W966" s="533"/>
      <c r="AE966" s="533"/>
    </row>
    <row r="967" spans="23:31" x14ac:dyDescent="0.35">
      <c r="W967" s="533"/>
      <c r="AE967" s="533"/>
    </row>
    <row r="968" spans="23:31" x14ac:dyDescent="0.35">
      <c r="W968" s="533"/>
      <c r="AE968" s="533"/>
    </row>
    <row r="969" spans="23:31" x14ac:dyDescent="0.35">
      <c r="W969" s="533"/>
      <c r="AE969" s="533"/>
    </row>
    <row r="970" spans="23:31" x14ac:dyDescent="0.35">
      <c r="W970" s="533"/>
      <c r="AE970" s="533"/>
    </row>
    <row r="971" spans="23:31" x14ac:dyDescent="0.35">
      <c r="W971" s="533"/>
      <c r="AE971" s="533"/>
    </row>
    <row r="972" spans="23:31" x14ac:dyDescent="0.35">
      <c r="W972" s="533"/>
      <c r="AE972" s="533"/>
    </row>
    <row r="973" spans="23:31" x14ac:dyDescent="0.35">
      <c r="W973" s="533"/>
      <c r="AE973" s="533"/>
    </row>
    <row r="974" spans="23:31" x14ac:dyDescent="0.35">
      <c r="W974" s="533"/>
      <c r="AE974" s="533"/>
    </row>
    <row r="975" spans="23:31" x14ac:dyDescent="0.35">
      <c r="W975" s="533"/>
      <c r="AE975" s="533"/>
    </row>
    <row r="976" spans="23:31" x14ac:dyDescent="0.35">
      <c r="W976" s="533"/>
      <c r="AE976" s="533"/>
    </row>
    <row r="977" spans="23:31" x14ac:dyDescent="0.35">
      <c r="W977" s="533"/>
      <c r="AE977" s="533"/>
    </row>
    <row r="978" spans="23:31" x14ac:dyDescent="0.35">
      <c r="W978" s="533"/>
      <c r="AE978" s="533"/>
    </row>
    <row r="979" spans="23:31" x14ac:dyDescent="0.35">
      <c r="W979" s="533"/>
      <c r="AE979" s="533"/>
    </row>
    <row r="980" spans="23:31" x14ac:dyDescent="0.35">
      <c r="W980" s="533"/>
      <c r="AE980" s="533"/>
    </row>
    <row r="981" spans="23:31" x14ac:dyDescent="0.35">
      <c r="W981" s="533"/>
      <c r="AE981" s="533"/>
    </row>
    <row r="982" spans="23:31" x14ac:dyDescent="0.35">
      <c r="W982" s="533"/>
      <c r="AE982" s="533"/>
    </row>
    <row r="983" spans="23:31" x14ac:dyDescent="0.35">
      <c r="W983" s="533"/>
      <c r="AE983" s="533"/>
    </row>
    <row r="984" spans="23:31" x14ac:dyDescent="0.35">
      <c r="W984" s="533"/>
      <c r="AE984" s="533"/>
    </row>
    <row r="985" spans="23:31" x14ac:dyDescent="0.35">
      <c r="W985" s="533"/>
      <c r="AE985" s="533"/>
    </row>
    <row r="986" spans="23:31" x14ac:dyDescent="0.35">
      <c r="W986" s="533"/>
      <c r="AE986" s="533"/>
    </row>
    <row r="987" spans="23:31" x14ac:dyDescent="0.35">
      <c r="W987" s="533"/>
      <c r="AE987" s="533"/>
    </row>
    <row r="988" spans="23:31" x14ac:dyDescent="0.35">
      <c r="W988" s="533"/>
      <c r="AE988" s="533"/>
    </row>
    <row r="989" spans="23:31" x14ac:dyDescent="0.35">
      <c r="W989" s="533"/>
      <c r="AE989" s="533"/>
    </row>
    <row r="990" spans="23:31" x14ac:dyDescent="0.35">
      <c r="W990" s="533"/>
      <c r="AE990" s="533"/>
    </row>
    <row r="991" spans="23:31" x14ac:dyDescent="0.35">
      <c r="W991" s="533"/>
      <c r="AE991" s="533"/>
    </row>
    <row r="992" spans="23:31" x14ac:dyDescent="0.35">
      <c r="W992" s="533"/>
      <c r="AE992" s="533"/>
    </row>
    <row r="993" spans="23:31" x14ac:dyDescent="0.35">
      <c r="W993" s="533"/>
      <c r="AE993" s="533"/>
    </row>
    <row r="994" spans="23:31" x14ac:dyDescent="0.35">
      <c r="W994" s="533"/>
      <c r="AE994" s="533"/>
    </row>
    <row r="995" spans="23:31" x14ac:dyDescent="0.35">
      <c r="W995" s="533"/>
      <c r="AE995" s="533"/>
    </row>
    <row r="996" spans="23:31" x14ac:dyDescent="0.35">
      <c r="W996" s="533"/>
      <c r="AE996" s="533"/>
    </row>
    <row r="997" spans="23:31" x14ac:dyDescent="0.35">
      <c r="W997" s="533"/>
      <c r="AE997" s="533"/>
    </row>
    <row r="998" spans="23:31" x14ac:dyDescent="0.35">
      <c r="W998" s="533"/>
      <c r="AE998" s="533"/>
    </row>
    <row r="999" spans="23:31" x14ac:dyDescent="0.35">
      <c r="W999" s="533"/>
      <c r="AE999" s="533"/>
    </row>
    <row r="1000" spans="23:31" x14ac:dyDescent="0.35">
      <c r="W1000" s="533"/>
      <c r="AE1000" s="533"/>
    </row>
    <row r="1001" spans="23:31" x14ac:dyDescent="0.35">
      <c r="W1001" s="533"/>
      <c r="AE1001" s="11"/>
    </row>
    <row r="1002" spans="23:31" x14ac:dyDescent="0.35">
      <c r="W1002" s="533"/>
      <c r="AE1002" s="11"/>
    </row>
    <row r="1003" spans="23:31" x14ac:dyDescent="0.35">
      <c r="W1003" s="533"/>
      <c r="AE1003" s="11"/>
    </row>
    <row r="1004" spans="23:31" x14ac:dyDescent="0.35">
      <c r="W1004" s="533"/>
      <c r="AE1004" s="11"/>
    </row>
    <row r="1005" spans="23:31" x14ac:dyDescent="0.35">
      <c r="W1005" s="533"/>
      <c r="AE1005" s="11"/>
    </row>
    <row r="1006" spans="23:31" x14ac:dyDescent="0.35">
      <c r="W1006" s="533"/>
      <c r="AE1006" s="11"/>
    </row>
    <row r="1007" spans="23:31" x14ac:dyDescent="0.35">
      <c r="W1007" s="533"/>
      <c r="AE1007" s="11"/>
    </row>
    <row r="1008" spans="23:31" x14ac:dyDescent="0.35">
      <c r="W1008" s="533"/>
      <c r="AE1008" s="11"/>
    </row>
    <row r="1009" spans="23:31" x14ac:dyDescent="0.35">
      <c r="W1009" s="533"/>
      <c r="AE1009" s="11"/>
    </row>
    <row r="1010" spans="23:31" x14ac:dyDescent="0.35">
      <c r="W1010" s="533"/>
      <c r="AE1010" s="11"/>
    </row>
    <row r="1011" spans="23:31" x14ac:dyDescent="0.35">
      <c r="W1011" s="533"/>
      <c r="AE1011" s="11"/>
    </row>
    <row r="1012" spans="23:31" x14ac:dyDescent="0.35">
      <c r="W1012" s="533"/>
      <c r="AE1012" s="11"/>
    </row>
    <row r="1013" spans="23:31" x14ac:dyDescent="0.35">
      <c r="W1013" s="533"/>
      <c r="AE1013" s="11"/>
    </row>
    <row r="1014" spans="23:31" x14ac:dyDescent="0.35">
      <c r="W1014" s="533"/>
      <c r="AE1014" s="11"/>
    </row>
    <row r="1015" spans="23:31" x14ac:dyDescent="0.35">
      <c r="W1015" s="533"/>
      <c r="AE1015" s="11"/>
    </row>
    <row r="1016" spans="23:31" x14ac:dyDescent="0.35">
      <c r="W1016" s="533"/>
      <c r="AE1016" s="11"/>
    </row>
    <row r="1017" spans="23:31" x14ac:dyDescent="0.35">
      <c r="W1017" s="533"/>
      <c r="AE1017" s="11"/>
    </row>
    <row r="1018" spans="23:31" x14ac:dyDescent="0.35">
      <c r="W1018" s="533"/>
      <c r="AE1018" s="11"/>
    </row>
    <row r="1019" spans="23:31" x14ac:dyDescent="0.35">
      <c r="W1019" s="533"/>
      <c r="AE1019" s="11"/>
    </row>
    <row r="1020" spans="23:31" x14ac:dyDescent="0.35">
      <c r="W1020" s="533"/>
      <c r="AE1020" s="11"/>
    </row>
    <row r="1021" spans="23:31" x14ac:dyDescent="0.35">
      <c r="W1021" s="533"/>
      <c r="AE1021" s="11"/>
    </row>
    <row r="1022" spans="23:31" x14ac:dyDescent="0.35">
      <c r="W1022" s="533"/>
      <c r="AE1022" s="11"/>
    </row>
    <row r="1023" spans="23:31" x14ac:dyDescent="0.35">
      <c r="W1023" s="533"/>
      <c r="AE1023" s="11"/>
    </row>
    <row r="1024" spans="23:31" x14ac:dyDescent="0.35">
      <c r="W1024" s="533"/>
      <c r="AE1024" s="11"/>
    </row>
    <row r="1025" spans="23:31" x14ac:dyDescent="0.35">
      <c r="W1025" s="533"/>
      <c r="AE1025" s="11"/>
    </row>
    <row r="1026" spans="23:31" x14ac:dyDescent="0.35">
      <c r="W1026" s="533"/>
      <c r="AE1026" s="11"/>
    </row>
    <row r="1027" spans="23:31" x14ac:dyDescent="0.35">
      <c r="W1027" s="533"/>
      <c r="AE1027" s="11"/>
    </row>
    <row r="1028" spans="23:31" x14ac:dyDescent="0.35">
      <c r="W1028" s="533"/>
      <c r="AE1028" s="11"/>
    </row>
    <row r="1029" spans="23:31" x14ac:dyDescent="0.35">
      <c r="W1029" s="533"/>
      <c r="AE1029" s="11"/>
    </row>
    <row r="1030" spans="23:31" x14ac:dyDescent="0.35">
      <c r="W1030" s="533"/>
      <c r="AE1030" s="11"/>
    </row>
    <row r="1031" spans="23:31" x14ac:dyDescent="0.35">
      <c r="W1031" s="533"/>
      <c r="AE1031" s="11"/>
    </row>
    <row r="1032" spans="23:31" x14ac:dyDescent="0.35">
      <c r="W1032" s="533"/>
      <c r="AE1032" s="11"/>
    </row>
    <row r="1033" spans="23:31" x14ac:dyDescent="0.35">
      <c r="W1033" s="533"/>
      <c r="AE1033" s="11"/>
    </row>
    <row r="1034" spans="23:31" x14ac:dyDescent="0.35">
      <c r="W1034" s="533"/>
      <c r="AE1034" s="11"/>
    </row>
    <row r="1035" spans="23:31" x14ac:dyDescent="0.35">
      <c r="W1035" s="533"/>
      <c r="AE1035" s="11"/>
    </row>
    <row r="1036" spans="23:31" x14ac:dyDescent="0.35">
      <c r="W1036" s="533"/>
      <c r="AE1036" s="11"/>
    </row>
    <row r="1037" spans="23:31" x14ac:dyDescent="0.35">
      <c r="W1037" s="533"/>
      <c r="AE1037" s="11"/>
    </row>
    <row r="1038" spans="23:31" x14ac:dyDescent="0.35">
      <c r="W1038" s="533"/>
      <c r="AE1038" s="11"/>
    </row>
    <row r="1039" spans="23:31" x14ac:dyDescent="0.35">
      <c r="W1039" s="533"/>
      <c r="AE1039" s="11"/>
    </row>
    <row r="1040" spans="23:31" x14ac:dyDescent="0.35">
      <c r="W1040" s="533"/>
      <c r="AE1040" s="11"/>
    </row>
    <row r="1041" spans="23:31" x14ac:dyDescent="0.35">
      <c r="W1041" s="533"/>
      <c r="AE1041" s="11"/>
    </row>
    <row r="1042" spans="23:31" x14ac:dyDescent="0.35">
      <c r="W1042" s="533"/>
      <c r="AE1042" s="11"/>
    </row>
    <row r="1043" spans="23:31" x14ac:dyDescent="0.35">
      <c r="W1043" s="533"/>
      <c r="AE1043" s="11"/>
    </row>
    <row r="1044" spans="23:31" x14ac:dyDescent="0.35">
      <c r="W1044" s="533"/>
      <c r="AE1044" s="11"/>
    </row>
    <row r="1045" spans="23:31" x14ac:dyDescent="0.35">
      <c r="W1045" s="533"/>
      <c r="AE1045" s="11"/>
    </row>
    <row r="1046" spans="23:31" x14ac:dyDescent="0.35">
      <c r="W1046" s="533"/>
      <c r="AE1046" s="11"/>
    </row>
    <row r="1047" spans="23:31" x14ac:dyDescent="0.35">
      <c r="W1047" s="533"/>
      <c r="AE1047" s="11"/>
    </row>
    <row r="1048" spans="23:31" x14ac:dyDescent="0.35">
      <c r="W1048" s="533"/>
      <c r="AE1048" s="11"/>
    </row>
    <row r="1049" spans="23:31" x14ac:dyDescent="0.35">
      <c r="W1049" s="533"/>
      <c r="AE1049" s="11"/>
    </row>
    <row r="1050" spans="23:31" x14ac:dyDescent="0.35">
      <c r="W1050" s="533"/>
      <c r="AE1050" s="11"/>
    </row>
    <row r="1051" spans="23:31" x14ac:dyDescent="0.35">
      <c r="W1051" s="533"/>
      <c r="AE1051" s="11"/>
    </row>
    <row r="1052" spans="23:31" x14ac:dyDescent="0.35">
      <c r="W1052" s="533"/>
      <c r="AE1052" s="11"/>
    </row>
    <row r="1053" spans="23:31" x14ac:dyDescent="0.35">
      <c r="W1053" s="533"/>
      <c r="AE1053" s="11"/>
    </row>
    <row r="1054" spans="23:31" x14ac:dyDescent="0.35">
      <c r="W1054" s="533"/>
      <c r="AE1054" s="11"/>
    </row>
    <row r="1055" spans="23:31" x14ac:dyDescent="0.35">
      <c r="W1055" s="533"/>
      <c r="AE1055" s="11"/>
    </row>
    <row r="1056" spans="23:31" x14ac:dyDescent="0.35">
      <c r="W1056" s="533"/>
      <c r="AE1056" s="11"/>
    </row>
    <row r="1057" spans="23:31" x14ac:dyDescent="0.35">
      <c r="W1057" s="533"/>
      <c r="AE1057" s="11"/>
    </row>
    <row r="1058" spans="23:31" x14ac:dyDescent="0.35">
      <c r="W1058" s="533"/>
      <c r="AE1058" s="11"/>
    </row>
    <row r="1059" spans="23:31" x14ac:dyDescent="0.35">
      <c r="W1059" s="533"/>
      <c r="AE1059" s="11"/>
    </row>
    <row r="1060" spans="23:31" x14ac:dyDescent="0.35">
      <c r="W1060" s="533"/>
      <c r="AE1060" s="11"/>
    </row>
    <row r="1061" spans="23:31" x14ac:dyDescent="0.35">
      <c r="W1061" s="533"/>
      <c r="AE1061" s="11"/>
    </row>
    <row r="1062" spans="23:31" x14ac:dyDescent="0.35">
      <c r="W1062" s="533"/>
      <c r="AE1062" s="11"/>
    </row>
    <row r="1063" spans="23:31" x14ac:dyDescent="0.35">
      <c r="W1063" s="533"/>
      <c r="AE1063" s="11"/>
    </row>
    <row r="1064" spans="23:31" x14ac:dyDescent="0.35">
      <c r="W1064" s="533"/>
      <c r="AE1064" s="11"/>
    </row>
    <row r="1065" spans="23:31" x14ac:dyDescent="0.35">
      <c r="W1065" s="533"/>
      <c r="AE1065" s="11"/>
    </row>
    <row r="1066" spans="23:31" x14ac:dyDescent="0.35">
      <c r="W1066" s="533"/>
      <c r="AE1066" s="11"/>
    </row>
    <row r="1067" spans="23:31" x14ac:dyDescent="0.35">
      <c r="W1067" s="533"/>
      <c r="AE1067" s="11"/>
    </row>
    <row r="1068" spans="23:31" x14ac:dyDescent="0.35">
      <c r="W1068" s="533"/>
      <c r="AE1068" s="11"/>
    </row>
    <row r="1069" spans="23:31" x14ac:dyDescent="0.35">
      <c r="W1069" s="533"/>
      <c r="AE1069" s="11"/>
    </row>
    <row r="1070" spans="23:31" x14ac:dyDescent="0.35">
      <c r="W1070" s="533"/>
      <c r="AE1070" s="11"/>
    </row>
    <row r="1071" spans="23:31" x14ac:dyDescent="0.35">
      <c r="W1071" s="533"/>
      <c r="AE1071" s="11"/>
    </row>
    <row r="1072" spans="23:31" x14ac:dyDescent="0.35">
      <c r="W1072" s="533"/>
      <c r="AE1072" s="11"/>
    </row>
    <row r="1073" spans="23:31" x14ac:dyDescent="0.35">
      <c r="W1073" s="533"/>
      <c r="AE1073" s="11"/>
    </row>
    <row r="1074" spans="23:31" x14ac:dyDescent="0.35">
      <c r="W1074" s="533"/>
      <c r="AE1074" s="11"/>
    </row>
    <row r="1075" spans="23:31" x14ac:dyDescent="0.35">
      <c r="W1075" s="533"/>
      <c r="AE1075" s="11"/>
    </row>
    <row r="1076" spans="23:31" x14ac:dyDescent="0.35">
      <c r="W1076" s="533"/>
      <c r="AE1076" s="11"/>
    </row>
    <row r="1077" spans="23:31" x14ac:dyDescent="0.35">
      <c r="W1077" s="533"/>
      <c r="AE1077" s="11"/>
    </row>
    <row r="1078" spans="23:31" x14ac:dyDescent="0.35">
      <c r="W1078" s="533"/>
      <c r="AE1078" s="11"/>
    </row>
    <row r="1079" spans="23:31" x14ac:dyDescent="0.35">
      <c r="W1079" s="533"/>
      <c r="AE1079" s="11"/>
    </row>
    <row r="1080" spans="23:31" x14ac:dyDescent="0.35">
      <c r="W1080" s="533"/>
      <c r="AE1080" s="11"/>
    </row>
    <row r="1081" spans="23:31" x14ac:dyDescent="0.35">
      <c r="W1081" s="533"/>
      <c r="AE1081" s="11"/>
    </row>
    <row r="1082" spans="23:31" x14ac:dyDescent="0.35">
      <c r="W1082" s="533"/>
      <c r="AE1082" s="11"/>
    </row>
    <row r="1083" spans="23:31" x14ac:dyDescent="0.35">
      <c r="W1083" s="533"/>
      <c r="AE1083" s="11"/>
    </row>
    <row r="1084" spans="23:31" x14ac:dyDescent="0.35">
      <c r="W1084" s="533"/>
      <c r="AE1084" s="11"/>
    </row>
    <row r="1085" spans="23:31" x14ac:dyDescent="0.35">
      <c r="W1085" s="533"/>
      <c r="AE1085" s="11"/>
    </row>
    <row r="1086" spans="23:31" x14ac:dyDescent="0.35">
      <c r="W1086" s="533"/>
      <c r="AE1086" s="11"/>
    </row>
    <row r="1087" spans="23:31" x14ac:dyDescent="0.35">
      <c r="W1087" s="533"/>
      <c r="AE1087" s="11"/>
    </row>
    <row r="1088" spans="23:31" x14ac:dyDescent="0.35">
      <c r="W1088" s="533"/>
      <c r="AE1088" s="11"/>
    </row>
    <row r="1089" spans="23:31" x14ac:dyDescent="0.35">
      <c r="W1089" s="533"/>
      <c r="AE1089" s="11"/>
    </row>
    <row r="1090" spans="23:31" x14ac:dyDescent="0.35">
      <c r="W1090" s="533"/>
      <c r="AE1090" s="11"/>
    </row>
    <row r="1091" spans="23:31" x14ac:dyDescent="0.35">
      <c r="W1091" s="533"/>
      <c r="AE1091" s="11"/>
    </row>
    <row r="1092" spans="23:31" x14ac:dyDescent="0.35">
      <c r="W1092" s="533"/>
      <c r="AE1092" s="11"/>
    </row>
    <row r="1093" spans="23:31" x14ac:dyDescent="0.35">
      <c r="W1093" s="533"/>
      <c r="AE1093" s="11"/>
    </row>
    <row r="1094" spans="23:31" x14ac:dyDescent="0.35">
      <c r="W1094" s="533"/>
      <c r="AE1094" s="11"/>
    </row>
    <row r="1095" spans="23:31" x14ac:dyDescent="0.35">
      <c r="W1095" s="533"/>
      <c r="AE1095" s="11"/>
    </row>
    <row r="1096" spans="23:31" x14ac:dyDescent="0.35">
      <c r="W1096" s="533"/>
      <c r="AE1096" s="11"/>
    </row>
    <row r="1097" spans="23:31" x14ac:dyDescent="0.35">
      <c r="W1097" s="533"/>
      <c r="AE1097" s="11"/>
    </row>
    <row r="1098" spans="23:31" x14ac:dyDescent="0.35">
      <c r="W1098" s="533"/>
      <c r="AE1098" s="11"/>
    </row>
    <row r="1099" spans="23:31" x14ac:dyDescent="0.35">
      <c r="W1099" s="533"/>
      <c r="AE1099" s="11"/>
    </row>
    <row r="1100" spans="23:31" x14ac:dyDescent="0.35">
      <c r="W1100" s="533"/>
      <c r="AE1100" s="11"/>
    </row>
    <row r="1101" spans="23:31" x14ac:dyDescent="0.35">
      <c r="W1101" s="533"/>
      <c r="AE1101" s="11"/>
    </row>
    <row r="1102" spans="23:31" x14ac:dyDescent="0.35">
      <c r="W1102" s="533"/>
      <c r="AE1102" s="11"/>
    </row>
    <row r="1103" spans="23:31" x14ac:dyDescent="0.35">
      <c r="W1103" s="533"/>
      <c r="AE1103" s="11"/>
    </row>
    <row r="1104" spans="23:31" x14ac:dyDescent="0.35">
      <c r="W1104" s="533"/>
      <c r="AE1104" s="11"/>
    </row>
    <row r="1105" spans="23:31" x14ac:dyDescent="0.35">
      <c r="W1105" s="533"/>
      <c r="AE1105" s="11"/>
    </row>
    <row r="1106" spans="23:31" x14ac:dyDescent="0.35">
      <c r="W1106" s="533"/>
      <c r="AE1106" s="11"/>
    </row>
    <row r="1107" spans="23:31" x14ac:dyDescent="0.35">
      <c r="W1107" s="533"/>
      <c r="AE1107" s="11"/>
    </row>
    <row r="1108" spans="23:31" x14ac:dyDescent="0.35">
      <c r="W1108" s="533"/>
      <c r="AE1108" s="11"/>
    </row>
    <row r="1109" spans="23:31" x14ac:dyDescent="0.35">
      <c r="W1109" s="533"/>
      <c r="AE1109" s="11"/>
    </row>
    <row r="1110" spans="23:31" x14ac:dyDescent="0.35">
      <c r="W1110" s="533"/>
      <c r="AE1110" s="11"/>
    </row>
    <row r="1111" spans="23:31" x14ac:dyDescent="0.35">
      <c r="W1111" s="533"/>
      <c r="AE1111" s="11"/>
    </row>
    <row r="1112" spans="23:31" x14ac:dyDescent="0.35">
      <c r="W1112" s="533"/>
      <c r="AE1112" s="11"/>
    </row>
    <row r="1113" spans="23:31" x14ac:dyDescent="0.35">
      <c r="W1113" s="533"/>
      <c r="AE1113" s="11"/>
    </row>
    <row r="1114" spans="23:31" x14ac:dyDescent="0.35">
      <c r="W1114" s="533"/>
      <c r="AE1114" s="11"/>
    </row>
    <row r="1115" spans="23:31" x14ac:dyDescent="0.35">
      <c r="W1115" s="533"/>
      <c r="AE1115" s="11"/>
    </row>
    <row r="1116" spans="23:31" x14ac:dyDescent="0.35">
      <c r="W1116" s="533"/>
      <c r="AE1116" s="11"/>
    </row>
    <row r="1117" spans="23:31" x14ac:dyDescent="0.35">
      <c r="W1117" s="533"/>
      <c r="AE1117" s="11"/>
    </row>
    <row r="1118" spans="23:31" x14ac:dyDescent="0.35">
      <c r="W1118" s="533"/>
      <c r="AE1118" s="11"/>
    </row>
    <row r="1119" spans="23:31" x14ac:dyDescent="0.35">
      <c r="W1119" s="533"/>
      <c r="AE1119" s="11"/>
    </row>
    <row r="1120" spans="23:31" x14ac:dyDescent="0.35">
      <c r="W1120" s="533"/>
      <c r="AE1120" s="11"/>
    </row>
    <row r="1121" spans="23:31" x14ac:dyDescent="0.35">
      <c r="W1121" s="533"/>
      <c r="AE1121" s="11"/>
    </row>
    <row r="1122" spans="23:31" x14ac:dyDescent="0.35">
      <c r="W1122" s="533"/>
      <c r="AE1122" s="11"/>
    </row>
    <row r="1123" spans="23:31" x14ac:dyDescent="0.35">
      <c r="W1123" s="533"/>
      <c r="AE1123" s="11"/>
    </row>
    <row r="1124" spans="23:31" x14ac:dyDescent="0.35">
      <c r="W1124" s="533"/>
      <c r="AE1124" s="11"/>
    </row>
    <row r="1125" spans="23:31" x14ac:dyDescent="0.35">
      <c r="W1125" s="533"/>
      <c r="AE1125" s="11"/>
    </row>
    <row r="1126" spans="23:31" x14ac:dyDescent="0.35">
      <c r="W1126" s="533"/>
      <c r="AE1126" s="11"/>
    </row>
    <row r="1127" spans="23:31" x14ac:dyDescent="0.35">
      <c r="W1127" s="533"/>
      <c r="AE1127" s="11"/>
    </row>
    <row r="1128" spans="23:31" x14ac:dyDescent="0.35">
      <c r="W1128" s="533"/>
      <c r="AE1128" s="11"/>
    </row>
    <row r="1129" spans="23:31" x14ac:dyDescent="0.35">
      <c r="W1129" s="533"/>
      <c r="AE1129" s="11"/>
    </row>
    <row r="1130" spans="23:31" x14ac:dyDescent="0.35">
      <c r="W1130" s="533"/>
      <c r="AE1130" s="11"/>
    </row>
    <row r="1131" spans="23:31" x14ac:dyDescent="0.35">
      <c r="W1131" s="533"/>
      <c r="AE1131" s="11"/>
    </row>
    <row r="1132" spans="23:31" x14ac:dyDescent="0.35">
      <c r="W1132" s="533"/>
      <c r="AE1132" s="11"/>
    </row>
    <row r="1133" spans="23:31" x14ac:dyDescent="0.35">
      <c r="W1133" s="533"/>
      <c r="AE1133" s="11"/>
    </row>
    <row r="1134" spans="23:31" x14ac:dyDescent="0.35">
      <c r="W1134" s="533"/>
      <c r="AE1134" s="11"/>
    </row>
    <row r="1135" spans="23:31" x14ac:dyDescent="0.35">
      <c r="W1135" s="533"/>
      <c r="AE1135" s="11"/>
    </row>
    <row r="1136" spans="23:31" x14ac:dyDescent="0.35">
      <c r="W1136" s="533"/>
      <c r="AE1136" s="11"/>
    </row>
    <row r="1137" spans="23:31" x14ac:dyDescent="0.35">
      <c r="W1137" s="533"/>
      <c r="AE1137" s="11"/>
    </row>
    <row r="1138" spans="23:31" x14ac:dyDescent="0.35">
      <c r="W1138" s="533"/>
      <c r="AE1138" s="11"/>
    </row>
    <row r="1139" spans="23:31" x14ac:dyDescent="0.35">
      <c r="W1139" s="533"/>
      <c r="AE1139" s="11"/>
    </row>
    <row r="1140" spans="23:31" x14ac:dyDescent="0.35">
      <c r="W1140" s="533"/>
      <c r="AE1140" s="11"/>
    </row>
    <row r="1141" spans="23:31" x14ac:dyDescent="0.35">
      <c r="W1141" s="533"/>
      <c r="AE1141" s="11"/>
    </row>
    <row r="1142" spans="23:31" x14ac:dyDescent="0.35">
      <c r="W1142" s="533"/>
      <c r="AE1142" s="11"/>
    </row>
    <row r="1143" spans="23:31" x14ac:dyDescent="0.35">
      <c r="W1143" s="533"/>
      <c r="AE1143" s="11"/>
    </row>
    <row r="1144" spans="23:31" x14ac:dyDescent="0.35">
      <c r="W1144" s="533"/>
      <c r="AE1144" s="11"/>
    </row>
    <row r="1145" spans="23:31" x14ac:dyDescent="0.35">
      <c r="W1145" s="533"/>
      <c r="AE1145" s="11"/>
    </row>
    <row r="1146" spans="23:31" x14ac:dyDescent="0.35">
      <c r="W1146" s="533"/>
      <c r="AE1146" s="11"/>
    </row>
    <row r="1147" spans="23:31" x14ac:dyDescent="0.35">
      <c r="W1147" s="533"/>
      <c r="AE1147" s="11"/>
    </row>
    <row r="1148" spans="23:31" x14ac:dyDescent="0.35">
      <c r="W1148" s="533"/>
      <c r="AE1148" s="11"/>
    </row>
    <row r="1149" spans="23:31" x14ac:dyDescent="0.35">
      <c r="W1149" s="533"/>
      <c r="AE1149" s="11"/>
    </row>
    <row r="1150" spans="23:31" x14ac:dyDescent="0.35">
      <c r="W1150" s="533"/>
      <c r="AE1150" s="11"/>
    </row>
    <row r="1151" spans="23:31" x14ac:dyDescent="0.35">
      <c r="W1151" s="533"/>
      <c r="AE1151" s="11"/>
    </row>
    <row r="1152" spans="23:31" x14ac:dyDescent="0.35">
      <c r="W1152" s="533"/>
      <c r="AE1152" s="11"/>
    </row>
    <row r="1153" spans="23:31" x14ac:dyDescent="0.35">
      <c r="W1153" s="533"/>
      <c r="AE1153" s="11"/>
    </row>
    <row r="1154" spans="23:31" x14ac:dyDescent="0.35">
      <c r="W1154" s="533"/>
      <c r="AE1154" s="11"/>
    </row>
    <row r="1155" spans="23:31" x14ac:dyDescent="0.35">
      <c r="W1155" s="533"/>
      <c r="AE1155" s="11"/>
    </row>
    <row r="1156" spans="23:31" x14ac:dyDescent="0.35">
      <c r="W1156" s="533"/>
      <c r="AE1156" s="11"/>
    </row>
    <row r="1157" spans="23:31" x14ac:dyDescent="0.35">
      <c r="W1157" s="533"/>
      <c r="AE1157" s="11"/>
    </row>
    <row r="1158" spans="23:31" x14ac:dyDescent="0.35">
      <c r="W1158" s="533"/>
      <c r="AE1158" s="11"/>
    </row>
    <row r="1159" spans="23:31" x14ac:dyDescent="0.35">
      <c r="W1159" s="533"/>
      <c r="AE1159" s="11"/>
    </row>
    <row r="1160" spans="23:31" x14ac:dyDescent="0.35">
      <c r="W1160" s="533"/>
      <c r="AE1160" s="11"/>
    </row>
    <row r="1161" spans="23:31" x14ac:dyDescent="0.35">
      <c r="W1161" s="533"/>
      <c r="AE1161" s="11"/>
    </row>
    <row r="1162" spans="23:31" x14ac:dyDescent="0.35">
      <c r="W1162" s="533"/>
      <c r="AE1162" s="11"/>
    </row>
    <row r="1163" spans="23:31" x14ac:dyDescent="0.35">
      <c r="W1163" s="533"/>
      <c r="AE1163" s="11"/>
    </row>
    <row r="1164" spans="23:31" x14ac:dyDescent="0.35">
      <c r="W1164" s="533"/>
      <c r="AE1164" s="11"/>
    </row>
    <row r="1165" spans="23:31" x14ac:dyDescent="0.35">
      <c r="W1165" s="533"/>
      <c r="AE1165" s="11"/>
    </row>
    <row r="1166" spans="23:31" x14ac:dyDescent="0.35">
      <c r="W1166" s="533"/>
      <c r="AE1166" s="11"/>
    </row>
    <row r="1167" spans="23:31" x14ac:dyDescent="0.35">
      <c r="W1167" s="533"/>
      <c r="AE1167" s="11"/>
    </row>
    <row r="1168" spans="23:31" x14ac:dyDescent="0.35">
      <c r="W1168" s="533"/>
      <c r="AE1168" s="11"/>
    </row>
    <row r="1169" spans="23:31" x14ac:dyDescent="0.35">
      <c r="W1169" s="533"/>
      <c r="AE1169" s="11"/>
    </row>
    <row r="1170" spans="23:31" x14ac:dyDescent="0.35">
      <c r="W1170" s="533"/>
      <c r="AE1170" s="11"/>
    </row>
    <row r="1171" spans="23:31" x14ac:dyDescent="0.35">
      <c r="W1171" s="533"/>
      <c r="AE1171" s="11"/>
    </row>
    <row r="1172" spans="23:31" x14ac:dyDescent="0.35">
      <c r="W1172" s="533"/>
      <c r="AE1172" s="11"/>
    </row>
    <row r="1173" spans="23:31" x14ac:dyDescent="0.35">
      <c r="W1173" s="533"/>
      <c r="AE1173" s="11"/>
    </row>
    <row r="1174" spans="23:31" x14ac:dyDescent="0.35">
      <c r="W1174" s="533"/>
      <c r="AE1174" s="11"/>
    </row>
    <row r="1175" spans="23:31" x14ac:dyDescent="0.35">
      <c r="W1175" s="533"/>
      <c r="AE1175" s="11"/>
    </row>
    <row r="1176" spans="23:31" x14ac:dyDescent="0.35">
      <c r="W1176" s="533"/>
      <c r="AE1176" s="11"/>
    </row>
    <row r="1177" spans="23:31" x14ac:dyDescent="0.35">
      <c r="W1177" s="533"/>
      <c r="AE1177" s="11"/>
    </row>
    <row r="1178" spans="23:31" x14ac:dyDescent="0.35">
      <c r="W1178" s="533"/>
      <c r="AE1178" s="11"/>
    </row>
    <row r="1179" spans="23:31" x14ac:dyDescent="0.35">
      <c r="W1179" s="533"/>
      <c r="AE1179" s="11"/>
    </row>
    <row r="1180" spans="23:31" x14ac:dyDescent="0.35">
      <c r="W1180" s="533"/>
      <c r="AE1180" s="11"/>
    </row>
    <row r="1181" spans="23:31" x14ac:dyDescent="0.35">
      <c r="W1181" s="533"/>
      <c r="AE1181" s="11"/>
    </row>
    <row r="1182" spans="23:31" x14ac:dyDescent="0.35">
      <c r="W1182" s="533"/>
      <c r="AE1182" s="11"/>
    </row>
    <row r="1183" spans="23:31" x14ac:dyDescent="0.35">
      <c r="W1183" s="533"/>
      <c r="AE1183" s="11"/>
    </row>
    <row r="1184" spans="23:31" x14ac:dyDescent="0.35">
      <c r="W1184" s="533"/>
      <c r="AE1184" s="11"/>
    </row>
    <row r="1185" spans="23:31" x14ac:dyDescent="0.35">
      <c r="W1185" s="533"/>
      <c r="AE1185" s="11"/>
    </row>
    <row r="1186" spans="23:31" x14ac:dyDescent="0.35">
      <c r="W1186" s="533"/>
      <c r="AE1186" s="11"/>
    </row>
    <row r="1187" spans="23:31" x14ac:dyDescent="0.35">
      <c r="W1187" s="533"/>
      <c r="AE1187" s="11"/>
    </row>
    <row r="1188" spans="23:31" x14ac:dyDescent="0.35">
      <c r="W1188" s="533"/>
      <c r="AE1188" s="11"/>
    </row>
    <row r="1189" spans="23:31" x14ac:dyDescent="0.35">
      <c r="W1189" s="533"/>
      <c r="AE1189" s="11"/>
    </row>
    <row r="1190" spans="23:31" x14ac:dyDescent="0.35">
      <c r="W1190" s="533"/>
      <c r="AE1190" s="11"/>
    </row>
    <row r="1191" spans="23:31" x14ac:dyDescent="0.35">
      <c r="W1191" s="533"/>
      <c r="AE1191" s="11"/>
    </row>
    <row r="1192" spans="23:31" x14ac:dyDescent="0.35">
      <c r="W1192" s="533"/>
      <c r="AE1192" s="11"/>
    </row>
    <row r="1193" spans="23:31" x14ac:dyDescent="0.35">
      <c r="W1193" s="533"/>
      <c r="AE1193" s="11"/>
    </row>
    <row r="1194" spans="23:31" x14ac:dyDescent="0.35">
      <c r="W1194" s="533"/>
      <c r="AE1194" s="11"/>
    </row>
    <row r="1195" spans="23:31" x14ac:dyDescent="0.35">
      <c r="W1195" s="533"/>
      <c r="AE1195" s="11"/>
    </row>
    <row r="1196" spans="23:31" x14ac:dyDescent="0.35">
      <c r="W1196" s="533"/>
      <c r="AE1196" s="11"/>
    </row>
    <row r="1197" spans="23:31" x14ac:dyDescent="0.35">
      <c r="W1197" s="533"/>
      <c r="AE1197" s="11"/>
    </row>
    <row r="1198" spans="23:31" x14ac:dyDescent="0.35">
      <c r="W1198" s="533"/>
      <c r="AE1198" s="11"/>
    </row>
    <row r="1199" spans="23:31" x14ac:dyDescent="0.35">
      <c r="W1199" s="533"/>
      <c r="AE1199" s="11"/>
    </row>
    <row r="1200" spans="23:31" x14ac:dyDescent="0.35">
      <c r="W1200" s="533"/>
      <c r="AE1200" s="11"/>
    </row>
    <row r="1201" spans="23:31" x14ac:dyDescent="0.35">
      <c r="W1201" s="533"/>
      <c r="AE1201" s="11"/>
    </row>
    <row r="1202" spans="23:31" x14ac:dyDescent="0.35">
      <c r="W1202" s="533"/>
      <c r="AE1202" s="11"/>
    </row>
    <row r="1203" spans="23:31" x14ac:dyDescent="0.35">
      <c r="W1203" s="533"/>
      <c r="AE1203" s="11"/>
    </row>
    <row r="1204" spans="23:31" x14ac:dyDescent="0.35">
      <c r="W1204" s="533"/>
      <c r="AE1204" s="11"/>
    </row>
    <row r="1205" spans="23:31" x14ac:dyDescent="0.35">
      <c r="W1205" s="533"/>
      <c r="AE1205" s="11"/>
    </row>
    <row r="1206" spans="23:31" x14ac:dyDescent="0.35">
      <c r="W1206" s="533"/>
      <c r="AE1206" s="11"/>
    </row>
    <row r="1207" spans="23:31" x14ac:dyDescent="0.35">
      <c r="W1207" s="533"/>
      <c r="AE1207" s="11"/>
    </row>
    <row r="1208" spans="23:31" x14ac:dyDescent="0.35">
      <c r="W1208" s="533"/>
      <c r="AE1208" s="11"/>
    </row>
    <row r="1209" spans="23:31" x14ac:dyDescent="0.35">
      <c r="W1209" s="533"/>
      <c r="AE1209" s="11"/>
    </row>
    <row r="1210" spans="23:31" x14ac:dyDescent="0.35">
      <c r="W1210" s="533"/>
      <c r="AE1210" s="11"/>
    </row>
    <row r="1211" spans="23:31" x14ac:dyDescent="0.35">
      <c r="W1211" s="533"/>
      <c r="AE1211" s="11"/>
    </row>
    <row r="1212" spans="23:31" x14ac:dyDescent="0.35">
      <c r="W1212" s="533"/>
      <c r="AE1212" s="11"/>
    </row>
    <row r="1213" spans="23:31" x14ac:dyDescent="0.35">
      <c r="W1213" s="533"/>
      <c r="AE1213" s="11"/>
    </row>
    <row r="1214" spans="23:31" x14ac:dyDescent="0.35">
      <c r="W1214" s="533"/>
      <c r="AE1214" s="11"/>
    </row>
    <row r="1215" spans="23:31" x14ac:dyDescent="0.35">
      <c r="W1215" s="533"/>
      <c r="AE1215" s="11"/>
    </row>
    <row r="1216" spans="23:31" x14ac:dyDescent="0.35">
      <c r="W1216" s="533"/>
      <c r="AE1216" s="11"/>
    </row>
    <row r="1217" spans="23:31" x14ac:dyDescent="0.35">
      <c r="W1217" s="533"/>
      <c r="AE1217" s="11"/>
    </row>
    <row r="1218" spans="23:31" x14ac:dyDescent="0.35">
      <c r="W1218" s="533"/>
      <c r="AE1218" s="11"/>
    </row>
    <row r="1219" spans="23:31" x14ac:dyDescent="0.35">
      <c r="W1219" s="533"/>
      <c r="AE1219" s="11"/>
    </row>
    <row r="1220" spans="23:31" x14ac:dyDescent="0.35">
      <c r="W1220" s="533"/>
      <c r="AE1220" s="11"/>
    </row>
    <row r="1221" spans="23:31" x14ac:dyDescent="0.35">
      <c r="W1221" s="533"/>
      <c r="AE1221" s="11"/>
    </row>
    <row r="1222" spans="23:31" x14ac:dyDescent="0.35">
      <c r="W1222" s="533"/>
      <c r="AE1222" s="11"/>
    </row>
    <row r="1223" spans="23:31" x14ac:dyDescent="0.35">
      <c r="W1223" s="533"/>
      <c r="AE1223" s="11"/>
    </row>
    <row r="1224" spans="23:31" x14ac:dyDescent="0.35">
      <c r="W1224" s="533"/>
      <c r="AE1224" s="11"/>
    </row>
    <row r="1225" spans="23:31" x14ac:dyDescent="0.35">
      <c r="W1225" s="533"/>
      <c r="AE1225" s="11"/>
    </row>
    <row r="1226" spans="23:31" x14ac:dyDescent="0.35">
      <c r="W1226" s="533"/>
      <c r="AE1226" s="11"/>
    </row>
    <row r="1227" spans="23:31" x14ac:dyDescent="0.35">
      <c r="W1227" s="533"/>
      <c r="AE1227" s="11"/>
    </row>
    <row r="1228" spans="23:31" x14ac:dyDescent="0.35">
      <c r="W1228" s="533"/>
      <c r="AE1228" s="11"/>
    </row>
    <row r="1229" spans="23:31" x14ac:dyDescent="0.35">
      <c r="W1229" s="533"/>
      <c r="AE1229" s="11"/>
    </row>
    <row r="1230" spans="23:31" x14ac:dyDescent="0.35">
      <c r="W1230" s="533"/>
      <c r="AE1230" s="11"/>
    </row>
    <row r="1231" spans="23:31" x14ac:dyDescent="0.35">
      <c r="W1231" s="533"/>
      <c r="AE1231" s="11"/>
    </row>
    <row r="1232" spans="23:31" x14ac:dyDescent="0.35">
      <c r="W1232" s="533"/>
      <c r="AE1232" s="11"/>
    </row>
    <row r="1233" spans="23:31" x14ac:dyDescent="0.35">
      <c r="W1233" s="533"/>
      <c r="AE1233" s="11"/>
    </row>
    <row r="1234" spans="23:31" x14ac:dyDescent="0.35">
      <c r="W1234" s="533"/>
      <c r="AE1234" s="11"/>
    </row>
    <row r="1235" spans="23:31" x14ac:dyDescent="0.35">
      <c r="W1235" s="533"/>
      <c r="AE1235" s="11"/>
    </row>
    <row r="1236" spans="23:31" x14ac:dyDescent="0.35">
      <c r="W1236" s="533"/>
      <c r="AE1236" s="11"/>
    </row>
    <row r="1237" spans="23:31" x14ac:dyDescent="0.35">
      <c r="W1237" s="533"/>
      <c r="AE1237" s="11"/>
    </row>
    <row r="1238" spans="23:31" x14ac:dyDescent="0.35">
      <c r="W1238" s="533"/>
      <c r="AE1238" s="11"/>
    </row>
    <row r="1239" spans="23:31" x14ac:dyDescent="0.35">
      <c r="W1239" s="533"/>
      <c r="AE1239" s="11"/>
    </row>
    <row r="1240" spans="23:31" x14ac:dyDescent="0.35">
      <c r="W1240" s="533"/>
      <c r="AE1240" s="11"/>
    </row>
    <row r="1241" spans="23:31" x14ac:dyDescent="0.35">
      <c r="W1241" s="533"/>
      <c r="AE1241" s="11"/>
    </row>
    <row r="1242" spans="23:31" x14ac:dyDescent="0.35">
      <c r="W1242" s="533"/>
      <c r="AE1242" s="11"/>
    </row>
    <row r="1243" spans="23:31" x14ac:dyDescent="0.35">
      <c r="W1243" s="533"/>
      <c r="AE1243" s="11"/>
    </row>
    <row r="1244" spans="23:31" x14ac:dyDescent="0.35">
      <c r="W1244" s="533"/>
      <c r="AE1244" s="11"/>
    </row>
    <row r="1245" spans="23:31" x14ac:dyDescent="0.35">
      <c r="W1245" s="533"/>
      <c r="AE1245" s="11"/>
    </row>
    <row r="1246" spans="23:31" x14ac:dyDescent="0.35">
      <c r="W1246" s="533"/>
      <c r="AE1246" s="11"/>
    </row>
    <row r="1247" spans="23:31" x14ac:dyDescent="0.35">
      <c r="W1247" s="533"/>
      <c r="AE1247" s="11"/>
    </row>
    <row r="1248" spans="23:31" x14ac:dyDescent="0.35">
      <c r="W1248" s="533"/>
      <c r="AE1248" s="11"/>
    </row>
    <row r="1249" spans="23:31" x14ac:dyDescent="0.35">
      <c r="W1249" s="533"/>
      <c r="AE1249" s="11"/>
    </row>
    <row r="1250" spans="23:31" x14ac:dyDescent="0.35">
      <c r="W1250" s="533"/>
      <c r="AE1250" s="11"/>
    </row>
    <row r="1251" spans="23:31" x14ac:dyDescent="0.35">
      <c r="W1251" s="533"/>
      <c r="AE1251" s="11"/>
    </row>
    <row r="1252" spans="23:31" x14ac:dyDescent="0.35">
      <c r="W1252" s="533"/>
      <c r="AE1252" s="11"/>
    </row>
    <row r="1253" spans="23:31" x14ac:dyDescent="0.35">
      <c r="W1253" s="533"/>
      <c r="AE1253" s="11"/>
    </row>
    <row r="1254" spans="23:31" x14ac:dyDescent="0.35">
      <c r="W1254" s="533"/>
      <c r="AE1254" s="11"/>
    </row>
    <row r="1255" spans="23:31" x14ac:dyDescent="0.35">
      <c r="W1255" s="533"/>
      <c r="AE1255" s="11"/>
    </row>
    <row r="1256" spans="23:31" x14ac:dyDescent="0.35">
      <c r="W1256" s="533"/>
      <c r="AE1256" s="11"/>
    </row>
    <row r="1257" spans="23:31" x14ac:dyDescent="0.35">
      <c r="W1257" s="533"/>
      <c r="AE1257" s="11"/>
    </row>
    <row r="1258" spans="23:31" x14ac:dyDescent="0.35">
      <c r="W1258" s="533"/>
      <c r="AE1258" s="11"/>
    </row>
    <row r="1259" spans="23:31" x14ac:dyDescent="0.35">
      <c r="W1259" s="533"/>
      <c r="AE1259" s="11"/>
    </row>
    <row r="1260" spans="23:31" x14ac:dyDescent="0.35">
      <c r="W1260" s="533"/>
      <c r="AE1260" s="11"/>
    </row>
    <row r="1261" spans="23:31" x14ac:dyDescent="0.35">
      <c r="W1261" s="533"/>
      <c r="AE1261" s="11"/>
    </row>
    <row r="1262" spans="23:31" x14ac:dyDescent="0.35">
      <c r="W1262" s="533"/>
      <c r="AE1262" s="11"/>
    </row>
    <row r="1263" spans="23:31" x14ac:dyDescent="0.35">
      <c r="W1263" s="533"/>
      <c r="AE1263" s="11"/>
    </row>
    <row r="1264" spans="23:31" x14ac:dyDescent="0.35">
      <c r="W1264" s="533"/>
      <c r="AE1264" s="11"/>
    </row>
    <row r="1265" spans="23:31" x14ac:dyDescent="0.35">
      <c r="W1265" s="533"/>
      <c r="AE1265" s="11"/>
    </row>
    <row r="1266" spans="23:31" x14ac:dyDescent="0.35">
      <c r="W1266" s="533"/>
      <c r="AE1266" s="11"/>
    </row>
    <row r="1267" spans="23:31" x14ac:dyDescent="0.35">
      <c r="W1267" s="533"/>
      <c r="AE1267" s="11"/>
    </row>
    <row r="1268" spans="23:31" x14ac:dyDescent="0.35">
      <c r="W1268" s="533"/>
      <c r="AE1268" s="11"/>
    </row>
    <row r="1269" spans="23:31" x14ac:dyDescent="0.35">
      <c r="W1269" s="533"/>
      <c r="AE1269" s="11"/>
    </row>
    <row r="1270" spans="23:31" x14ac:dyDescent="0.35">
      <c r="W1270" s="533"/>
      <c r="AE1270" s="11"/>
    </row>
    <row r="1271" spans="23:31" x14ac:dyDescent="0.35">
      <c r="W1271" s="533"/>
      <c r="AE1271" s="11"/>
    </row>
    <row r="1272" spans="23:31" x14ac:dyDescent="0.35">
      <c r="W1272" s="533"/>
      <c r="AE1272" s="11"/>
    </row>
    <row r="1273" spans="23:31" x14ac:dyDescent="0.35">
      <c r="W1273" s="533"/>
      <c r="AE1273" s="11"/>
    </row>
    <row r="1274" spans="23:31" x14ac:dyDescent="0.35">
      <c r="W1274" s="533"/>
      <c r="AE1274" s="11"/>
    </row>
    <row r="1275" spans="23:31" x14ac:dyDescent="0.35">
      <c r="W1275" s="533"/>
      <c r="AE1275" s="11"/>
    </row>
    <row r="1276" spans="23:31" x14ac:dyDescent="0.35">
      <c r="W1276" s="533"/>
      <c r="AE1276" s="11"/>
    </row>
    <row r="1277" spans="23:31" x14ac:dyDescent="0.35">
      <c r="W1277" s="533"/>
      <c r="AE1277" s="11"/>
    </row>
    <row r="1278" spans="23:31" x14ac:dyDescent="0.35">
      <c r="W1278" s="533"/>
      <c r="AE1278" s="11"/>
    </row>
    <row r="1279" spans="23:31" x14ac:dyDescent="0.35">
      <c r="W1279" s="533"/>
      <c r="AE1279" s="11"/>
    </row>
    <row r="1280" spans="23:31" x14ac:dyDescent="0.35">
      <c r="W1280" s="533"/>
      <c r="AE1280" s="11"/>
    </row>
    <row r="1281" spans="23:31" x14ac:dyDescent="0.35">
      <c r="W1281" s="533"/>
      <c r="AE1281" s="11"/>
    </row>
    <row r="1282" spans="23:31" x14ac:dyDescent="0.35">
      <c r="W1282" s="533"/>
      <c r="AE1282" s="11"/>
    </row>
    <row r="1283" spans="23:31" x14ac:dyDescent="0.35">
      <c r="W1283" s="533"/>
      <c r="AE1283" s="11"/>
    </row>
    <row r="1284" spans="23:31" x14ac:dyDescent="0.35">
      <c r="W1284" s="533"/>
      <c r="AE1284" s="11"/>
    </row>
    <row r="1285" spans="23:31" x14ac:dyDescent="0.35">
      <c r="W1285" s="533"/>
      <c r="AE1285" s="11"/>
    </row>
    <row r="1286" spans="23:31" x14ac:dyDescent="0.35">
      <c r="W1286" s="533"/>
      <c r="AE1286" s="11"/>
    </row>
    <row r="1287" spans="23:31" x14ac:dyDescent="0.35">
      <c r="W1287" s="533"/>
      <c r="AE1287" s="11"/>
    </row>
    <row r="1288" spans="23:31" x14ac:dyDescent="0.35">
      <c r="W1288" s="533"/>
      <c r="AE1288" s="11"/>
    </row>
    <row r="1289" spans="23:31" x14ac:dyDescent="0.35">
      <c r="W1289" s="533"/>
      <c r="AE1289" s="11"/>
    </row>
    <row r="1290" spans="23:31" x14ac:dyDescent="0.35">
      <c r="W1290" s="533"/>
      <c r="AE1290" s="11"/>
    </row>
    <row r="1291" spans="23:31" x14ac:dyDescent="0.35">
      <c r="W1291" s="533"/>
      <c r="AE1291" s="11"/>
    </row>
    <row r="1292" spans="23:31" x14ac:dyDescent="0.35">
      <c r="W1292" s="533"/>
      <c r="AE1292" s="11"/>
    </row>
    <row r="1293" spans="23:31" x14ac:dyDescent="0.35">
      <c r="W1293" s="533"/>
      <c r="AE1293" s="11"/>
    </row>
    <row r="1294" spans="23:31" x14ac:dyDescent="0.35">
      <c r="W1294" s="533"/>
      <c r="AE1294" s="11"/>
    </row>
    <row r="1295" spans="23:31" x14ac:dyDescent="0.35">
      <c r="W1295" s="533"/>
      <c r="AE1295" s="11"/>
    </row>
    <row r="1296" spans="23:31" x14ac:dyDescent="0.35">
      <c r="W1296" s="533"/>
      <c r="AE1296" s="11"/>
    </row>
    <row r="1297" spans="23:31" x14ac:dyDescent="0.35">
      <c r="W1297" s="533"/>
      <c r="AE1297" s="11"/>
    </row>
    <row r="1298" spans="23:31" x14ac:dyDescent="0.35">
      <c r="W1298" s="533"/>
      <c r="AE1298" s="11"/>
    </row>
    <row r="1299" spans="23:31" x14ac:dyDescent="0.35">
      <c r="W1299" s="533"/>
      <c r="AE1299" s="11"/>
    </row>
    <row r="1300" spans="23:31" x14ac:dyDescent="0.35">
      <c r="W1300" s="533"/>
      <c r="AE1300" s="11"/>
    </row>
    <row r="1301" spans="23:31" x14ac:dyDescent="0.35">
      <c r="W1301" s="533"/>
      <c r="AE1301" s="11"/>
    </row>
    <row r="1302" spans="23:31" x14ac:dyDescent="0.35">
      <c r="W1302" s="533"/>
      <c r="AE1302" s="11"/>
    </row>
    <row r="1303" spans="23:31" x14ac:dyDescent="0.35">
      <c r="W1303" s="533"/>
      <c r="AE1303" s="11"/>
    </row>
    <row r="1304" spans="23:31" x14ac:dyDescent="0.35">
      <c r="W1304" s="533"/>
      <c r="AE1304" s="11"/>
    </row>
    <row r="1305" spans="23:31" x14ac:dyDescent="0.35">
      <c r="W1305" s="533"/>
      <c r="AE1305" s="11"/>
    </row>
    <row r="1306" spans="23:31" x14ac:dyDescent="0.35">
      <c r="W1306" s="533"/>
      <c r="AE1306" s="11"/>
    </row>
    <row r="1307" spans="23:31" x14ac:dyDescent="0.35">
      <c r="W1307" s="533"/>
      <c r="AE1307" s="11"/>
    </row>
    <row r="1308" spans="23:31" x14ac:dyDescent="0.35">
      <c r="W1308" s="533"/>
      <c r="AE1308" s="11"/>
    </row>
    <row r="1309" spans="23:31" x14ac:dyDescent="0.35">
      <c r="W1309" s="533"/>
      <c r="AE1309" s="11"/>
    </row>
    <row r="1310" spans="23:31" x14ac:dyDescent="0.35">
      <c r="W1310" s="533"/>
      <c r="AE1310" s="11"/>
    </row>
    <row r="1311" spans="23:31" x14ac:dyDescent="0.35">
      <c r="W1311" s="533"/>
      <c r="AE1311" s="11"/>
    </row>
    <row r="1312" spans="23:31" x14ac:dyDescent="0.35">
      <c r="W1312" s="533"/>
      <c r="AE1312" s="11"/>
    </row>
    <row r="1313" spans="23:31" x14ac:dyDescent="0.35">
      <c r="W1313" s="533"/>
      <c r="AE1313" s="11"/>
    </row>
    <row r="1314" spans="23:31" x14ac:dyDescent="0.35">
      <c r="W1314" s="533"/>
      <c r="AE1314" s="11"/>
    </row>
    <row r="1315" spans="23:31" x14ac:dyDescent="0.35">
      <c r="W1315" s="533"/>
      <c r="AE1315" s="11"/>
    </row>
    <row r="1316" spans="23:31" x14ac:dyDescent="0.35">
      <c r="W1316" s="533"/>
      <c r="AE1316" s="11"/>
    </row>
    <row r="1317" spans="23:31" x14ac:dyDescent="0.35">
      <c r="W1317" s="533"/>
      <c r="AE1317" s="11"/>
    </row>
    <row r="1318" spans="23:31" x14ac:dyDescent="0.35">
      <c r="W1318" s="533"/>
      <c r="AE1318" s="11"/>
    </row>
    <row r="1319" spans="23:31" x14ac:dyDescent="0.35">
      <c r="W1319" s="533"/>
      <c r="AE1319" s="11"/>
    </row>
    <row r="1320" spans="23:31" x14ac:dyDescent="0.35">
      <c r="W1320" s="533"/>
      <c r="AE1320" s="11"/>
    </row>
    <row r="1321" spans="23:31" x14ac:dyDescent="0.35">
      <c r="W1321" s="533"/>
      <c r="AE1321" s="11"/>
    </row>
    <row r="1322" spans="23:31" x14ac:dyDescent="0.35">
      <c r="W1322" s="533"/>
      <c r="AE1322" s="11"/>
    </row>
    <row r="1323" spans="23:31" x14ac:dyDescent="0.35">
      <c r="W1323" s="533"/>
      <c r="AE1323" s="11"/>
    </row>
    <row r="1324" spans="23:31" x14ac:dyDescent="0.35">
      <c r="W1324" s="533"/>
      <c r="AE1324" s="11"/>
    </row>
    <row r="1325" spans="23:31" x14ac:dyDescent="0.35">
      <c r="W1325" s="533"/>
      <c r="AE1325" s="11"/>
    </row>
    <row r="1326" spans="23:31" x14ac:dyDescent="0.35">
      <c r="W1326" s="533"/>
      <c r="AE1326" s="11"/>
    </row>
    <row r="1327" spans="23:31" x14ac:dyDescent="0.35">
      <c r="W1327" s="533"/>
      <c r="AE1327" s="11"/>
    </row>
    <row r="1328" spans="23:31" x14ac:dyDescent="0.35">
      <c r="W1328" s="533"/>
      <c r="AE1328" s="11"/>
    </row>
    <row r="1329" spans="23:31" x14ac:dyDescent="0.35">
      <c r="W1329" s="533"/>
      <c r="AE1329" s="11"/>
    </row>
    <row r="1330" spans="23:31" x14ac:dyDescent="0.35">
      <c r="W1330" s="533"/>
      <c r="AE1330" s="11"/>
    </row>
    <row r="1331" spans="23:31" x14ac:dyDescent="0.35">
      <c r="W1331" s="533"/>
      <c r="AE1331" s="11"/>
    </row>
    <row r="1332" spans="23:31" x14ac:dyDescent="0.35">
      <c r="W1332" s="533"/>
      <c r="AE1332" s="11"/>
    </row>
    <row r="1333" spans="23:31" x14ac:dyDescent="0.35">
      <c r="W1333" s="533"/>
      <c r="AE1333" s="11"/>
    </row>
    <row r="1334" spans="23:31" x14ac:dyDescent="0.35">
      <c r="W1334" s="533"/>
      <c r="AE1334" s="11"/>
    </row>
    <row r="1335" spans="23:31" x14ac:dyDescent="0.35">
      <c r="W1335" s="533"/>
      <c r="AE1335" s="11"/>
    </row>
    <row r="1336" spans="23:31" x14ac:dyDescent="0.35">
      <c r="W1336" s="533"/>
      <c r="AE1336" s="11"/>
    </row>
    <row r="1337" spans="23:31" x14ac:dyDescent="0.35">
      <c r="W1337" s="533"/>
      <c r="AE1337" s="11"/>
    </row>
    <row r="1338" spans="23:31" x14ac:dyDescent="0.35">
      <c r="W1338" s="533"/>
      <c r="AE1338" s="11"/>
    </row>
    <row r="1339" spans="23:31" x14ac:dyDescent="0.35">
      <c r="W1339" s="533"/>
      <c r="AE1339" s="11"/>
    </row>
    <row r="1340" spans="23:31" x14ac:dyDescent="0.35">
      <c r="W1340" s="533"/>
      <c r="AE1340" s="11"/>
    </row>
    <row r="1341" spans="23:31" x14ac:dyDescent="0.35">
      <c r="W1341" s="533"/>
      <c r="AE1341" s="11"/>
    </row>
    <row r="1342" spans="23:31" x14ac:dyDescent="0.35">
      <c r="W1342" s="533"/>
      <c r="AE1342" s="11"/>
    </row>
    <row r="1343" spans="23:31" x14ac:dyDescent="0.35">
      <c r="W1343" s="533"/>
      <c r="AE1343" s="11"/>
    </row>
    <row r="1344" spans="23:31" x14ac:dyDescent="0.35">
      <c r="W1344" s="533"/>
      <c r="AE1344" s="11"/>
    </row>
    <row r="1345" spans="23:31" x14ac:dyDescent="0.35">
      <c r="W1345" s="533"/>
      <c r="AE1345" s="11"/>
    </row>
    <row r="1346" spans="23:31" x14ac:dyDescent="0.35">
      <c r="W1346" s="533"/>
      <c r="AE1346" s="11"/>
    </row>
    <row r="1347" spans="23:31" x14ac:dyDescent="0.35">
      <c r="W1347" s="533"/>
      <c r="AE1347" s="11"/>
    </row>
    <row r="1348" spans="23:31" x14ac:dyDescent="0.35">
      <c r="W1348" s="533"/>
      <c r="AE1348" s="11"/>
    </row>
    <row r="1349" spans="23:31" x14ac:dyDescent="0.35">
      <c r="W1349" s="533"/>
      <c r="AE1349" s="11"/>
    </row>
    <row r="1350" spans="23:31" x14ac:dyDescent="0.35">
      <c r="W1350" s="533"/>
      <c r="AE1350" s="11"/>
    </row>
    <row r="1351" spans="23:31" x14ac:dyDescent="0.35">
      <c r="W1351" s="533"/>
      <c r="AE1351" s="11"/>
    </row>
    <row r="1352" spans="23:31" x14ac:dyDescent="0.35">
      <c r="W1352" s="533"/>
      <c r="AE1352" s="11"/>
    </row>
    <row r="1353" spans="23:31" x14ac:dyDescent="0.35">
      <c r="W1353" s="533"/>
      <c r="AE1353" s="11"/>
    </row>
    <row r="1354" spans="23:31" x14ac:dyDescent="0.35">
      <c r="W1354" s="533"/>
      <c r="AE1354" s="11"/>
    </row>
    <row r="1355" spans="23:31" x14ac:dyDescent="0.35">
      <c r="W1355" s="533"/>
      <c r="AE1355" s="11"/>
    </row>
    <row r="1356" spans="23:31" x14ac:dyDescent="0.35">
      <c r="W1356" s="533"/>
      <c r="AE1356" s="11"/>
    </row>
    <row r="1357" spans="23:31" x14ac:dyDescent="0.35">
      <c r="W1357" s="533"/>
      <c r="AE1357" s="11"/>
    </row>
    <row r="1358" spans="23:31" x14ac:dyDescent="0.35">
      <c r="W1358" s="533"/>
      <c r="AE1358" s="11"/>
    </row>
    <row r="1359" spans="23:31" x14ac:dyDescent="0.35">
      <c r="W1359" s="533"/>
      <c r="AE1359" s="11"/>
    </row>
    <row r="1360" spans="23:31" x14ac:dyDescent="0.35">
      <c r="W1360" s="533"/>
      <c r="AE1360" s="11"/>
    </row>
    <row r="1361" spans="23:31" x14ac:dyDescent="0.35">
      <c r="W1361" s="533"/>
      <c r="AE1361" s="11"/>
    </row>
    <row r="1362" spans="23:31" x14ac:dyDescent="0.35">
      <c r="W1362" s="533"/>
      <c r="AE1362" s="11"/>
    </row>
    <row r="1363" spans="23:31" x14ac:dyDescent="0.35">
      <c r="W1363" s="533"/>
      <c r="AE1363" s="11"/>
    </row>
    <row r="1364" spans="23:31" x14ac:dyDescent="0.35">
      <c r="W1364" s="533"/>
      <c r="AE1364" s="11"/>
    </row>
    <row r="1365" spans="23:31" x14ac:dyDescent="0.35">
      <c r="W1365" s="533"/>
      <c r="AE1365" s="11"/>
    </row>
    <row r="1366" spans="23:31" x14ac:dyDescent="0.35">
      <c r="W1366" s="533"/>
      <c r="AE1366" s="11"/>
    </row>
    <row r="1367" spans="23:31" x14ac:dyDescent="0.35">
      <c r="W1367" s="533"/>
      <c r="AE1367" s="11"/>
    </row>
    <row r="1368" spans="23:31" x14ac:dyDescent="0.35">
      <c r="W1368" s="533"/>
      <c r="AE1368" s="11"/>
    </row>
    <row r="1369" spans="23:31" x14ac:dyDescent="0.35">
      <c r="W1369" s="533"/>
      <c r="AE1369" s="11"/>
    </row>
    <row r="1370" spans="23:31" x14ac:dyDescent="0.35">
      <c r="W1370" s="533"/>
      <c r="AE1370" s="11"/>
    </row>
    <row r="1371" spans="23:31" x14ac:dyDescent="0.35">
      <c r="W1371" s="533"/>
      <c r="AE1371" s="11"/>
    </row>
    <row r="1372" spans="23:31" x14ac:dyDescent="0.35">
      <c r="W1372" s="533"/>
      <c r="AE1372" s="11"/>
    </row>
    <row r="1373" spans="23:31" x14ac:dyDescent="0.35">
      <c r="W1373" s="533"/>
      <c r="AE1373" s="11"/>
    </row>
    <row r="1374" spans="23:31" x14ac:dyDescent="0.35">
      <c r="W1374" s="533"/>
      <c r="AE1374" s="11"/>
    </row>
    <row r="1375" spans="23:31" x14ac:dyDescent="0.35">
      <c r="W1375" s="533"/>
      <c r="AE1375" s="11"/>
    </row>
    <row r="1376" spans="23:31" x14ac:dyDescent="0.35">
      <c r="W1376" s="533"/>
      <c r="AE1376" s="11"/>
    </row>
    <row r="1377" spans="23:31" x14ac:dyDescent="0.35">
      <c r="W1377" s="533"/>
      <c r="AE1377" s="11"/>
    </row>
    <row r="1378" spans="23:31" x14ac:dyDescent="0.35">
      <c r="W1378" s="533"/>
      <c r="AE1378" s="11"/>
    </row>
    <row r="1379" spans="23:31" x14ac:dyDescent="0.35">
      <c r="W1379" s="533"/>
      <c r="AE1379" s="11"/>
    </row>
    <row r="1380" spans="23:31" x14ac:dyDescent="0.35">
      <c r="W1380" s="533"/>
      <c r="AE1380" s="11"/>
    </row>
    <row r="1381" spans="23:31" x14ac:dyDescent="0.35">
      <c r="W1381" s="533"/>
      <c r="AE1381" s="11"/>
    </row>
    <row r="1382" spans="23:31" x14ac:dyDescent="0.35">
      <c r="W1382" s="533"/>
      <c r="AE1382" s="11"/>
    </row>
    <row r="1383" spans="23:31" x14ac:dyDescent="0.35">
      <c r="W1383" s="533"/>
      <c r="AE1383" s="11"/>
    </row>
    <row r="1384" spans="23:31" x14ac:dyDescent="0.35">
      <c r="W1384" s="533"/>
      <c r="AE1384" s="11"/>
    </row>
    <row r="1385" spans="23:31" x14ac:dyDescent="0.35">
      <c r="W1385" s="533"/>
      <c r="AE1385" s="11"/>
    </row>
    <row r="1386" spans="23:31" x14ac:dyDescent="0.35">
      <c r="W1386" s="533"/>
      <c r="AE1386" s="11"/>
    </row>
    <row r="1387" spans="23:31" x14ac:dyDescent="0.35">
      <c r="W1387" s="533"/>
      <c r="AE1387" s="11"/>
    </row>
    <row r="1388" spans="23:31" x14ac:dyDescent="0.35">
      <c r="W1388" s="533"/>
      <c r="AE1388" s="11"/>
    </row>
    <row r="1389" spans="23:31" x14ac:dyDescent="0.35">
      <c r="W1389" s="533"/>
      <c r="AE1389" s="11"/>
    </row>
    <row r="1390" spans="23:31" x14ac:dyDescent="0.35">
      <c r="W1390" s="533"/>
      <c r="AE1390" s="11"/>
    </row>
    <row r="1391" spans="23:31" x14ac:dyDescent="0.35">
      <c r="W1391" s="533"/>
      <c r="AE1391" s="11"/>
    </row>
    <row r="1392" spans="23:31" x14ac:dyDescent="0.35">
      <c r="W1392" s="533"/>
      <c r="AE1392" s="11"/>
    </row>
    <row r="1393" spans="23:31" x14ac:dyDescent="0.35">
      <c r="W1393" s="533"/>
      <c r="AE1393" s="11"/>
    </row>
    <row r="1394" spans="23:31" x14ac:dyDescent="0.35">
      <c r="W1394" s="533"/>
      <c r="AE1394" s="11"/>
    </row>
    <row r="1395" spans="23:31" x14ac:dyDescent="0.35">
      <c r="W1395" s="533"/>
      <c r="AE1395" s="11"/>
    </row>
    <row r="1396" spans="23:31" x14ac:dyDescent="0.35">
      <c r="W1396" s="533"/>
      <c r="AE1396" s="11"/>
    </row>
    <row r="1397" spans="23:31" x14ac:dyDescent="0.35">
      <c r="W1397" s="533"/>
      <c r="AE1397" s="11"/>
    </row>
    <row r="1398" spans="23:31" x14ac:dyDescent="0.35">
      <c r="W1398" s="533"/>
      <c r="AE1398" s="11"/>
    </row>
    <row r="1399" spans="23:31" x14ac:dyDescent="0.35">
      <c r="W1399" s="533"/>
      <c r="AE1399" s="11"/>
    </row>
    <row r="1400" spans="23:31" x14ac:dyDescent="0.35">
      <c r="W1400" s="533"/>
      <c r="AE1400" s="11"/>
    </row>
    <row r="1401" spans="23:31" x14ac:dyDescent="0.35">
      <c r="W1401" s="533"/>
      <c r="AE1401" s="11"/>
    </row>
    <row r="1402" spans="23:31" x14ac:dyDescent="0.35">
      <c r="W1402" s="533"/>
      <c r="AE1402" s="11"/>
    </row>
    <row r="1403" spans="23:31" x14ac:dyDescent="0.35">
      <c r="W1403" s="533"/>
      <c r="AE1403" s="11"/>
    </row>
    <row r="1404" spans="23:31" x14ac:dyDescent="0.35">
      <c r="W1404" s="533"/>
      <c r="AE1404" s="11"/>
    </row>
    <row r="1405" spans="23:31" x14ac:dyDescent="0.35">
      <c r="W1405" s="533"/>
      <c r="AE1405" s="11"/>
    </row>
    <row r="1406" spans="23:31" x14ac:dyDescent="0.35">
      <c r="W1406" s="533"/>
      <c r="AE1406" s="11"/>
    </row>
    <row r="1407" spans="23:31" x14ac:dyDescent="0.35">
      <c r="W1407" s="533"/>
      <c r="AE1407" s="11"/>
    </row>
    <row r="1408" spans="23:31" x14ac:dyDescent="0.35">
      <c r="W1408" s="533"/>
      <c r="AE1408" s="11"/>
    </row>
    <row r="1409" spans="23:31" x14ac:dyDescent="0.35">
      <c r="W1409" s="533"/>
      <c r="AE1409" s="11"/>
    </row>
    <row r="1410" spans="23:31" x14ac:dyDescent="0.35">
      <c r="W1410" s="533"/>
      <c r="AE1410" s="11"/>
    </row>
    <row r="1411" spans="23:31" x14ac:dyDescent="0.35">
      <c r="W1411" s="533"/>
      <c r="AE1411" s="11"/>
    </row>
    <row r="1412" spans="23:31" x14ac:dyDescent="0.35">
      <c r="W1412" s="533"/>
      <c r="AE1412" s="11"/>
    </row>
    <row r="1413" spans="23:31" x14ac:dyDescent="0.35">
      <c r="W1413" s="533"/>
      <c r="AE1413" s="11"/>
    </row>
    <row r="1414" spans="23:31" x14ac:dyDescent="0.35">
      <c r="W1414" s="533"/>
      <c r="AE1414" s="11"/>
    </row>
    <row r="1415" spans="23:31" x14ac:dyDescent="0.35">
      <c r="W1415" s="533"/>
      <c r="AE1415" s="11"/>
    </row>
    <row r="1416" spans="23:31" x14ac:dyDescent="0.35">
      <c r="W1416" s="533"/>
      <c r="AE1416" s="11"/>
    </row>
    <row r="1417" spans="23:31" x14ac:dyDescent="0.35">
      <c r="W1417" s="533"/>
      <c r="AE1417" s="11"/>
    </row>
    <row r="1418" spans="23:31" x14ac:dyDescent="0.35">
      <c r="W1418" s="533"/>
      <c r="AE1418" s="11"/>
    </row>
    <row r="1419" spans="23:31" x14ac:dyDescent="0.35">
      <c r="W1419" s="533"/>
      <c r="AE1419" s="11"/>
    </row>
    <row r="1420" spans="23:31" x14ac:dyDescent="0.35">
      <c r="W1420" s="533"/>
      <c r="AE1420" s="11"/>
    </row>
    <row r="1421" spans="23:31" x14ac:dyDescent="0.35">
      <c r="W1421" s="533"/>
      <c r="AE1421" s="11"/>
    </row>
    <row r="1422" spans="23:31" x14ac:dyDescent="0.35">
      <c r="W1422" s="533"/>
      <c r="AE1422" s="11"/>
    </row>
    <row r="1423" spans="23:31" x14ac:dyDescent="0.35">
      <c r="W1423" s="533"/>
      <c r="AE1423" s="11"/>
    </row>
    <row r="1424" spans="23:31" x14ac:dyDescent="0.35">
      <c r="W1424" s="533"/>
      <c r="AE1424" s="11"/>
    </row>
    <row r="1425" spans="23:31" x14ac:dyDescent="0.35">
      <c r="W1425" s="533"/>
      <c r="AE1425" s="11"/>
    </row>
    <row r="1426" spans="23:31" x14ac:dyDescent="0.35">
      <c r="W1426" s="533"/>
      <c r="AE1426" s="11"/>
    </row>
    <row r="1427" spans="23:31" x14ac:dyDescent="0.35">
      <c r="W1427" s="533"/>
      <c r="AE1427" s="11"/>
    </row>
    <row r="1428" spans="23:31" x14ac:dyDescent="0.35">
      <c r="W1428" s="533"/>
      <c r="AE1428" s="11"/>
    </row>
    <row r="1429" spans="23:31" x14ac:dyDescent="0.35">
      <c r="W1429" s="533"/>
      <c r="AE1429" s="11"/>
    </row>
    <row r="1430" spans="23:31" x14ac:dyDescent="0.35">
      <c r="W1430" s="533"/>
      <c r="AE1430" s="11"/>
    </row>
    <row r="1431" spans="23:31" x14ac:dyDescent="0.35">
      <c r="W1431" s="533"/>
      <c r="AE1431" s="11"/>
    </row>
    <row r="1432" spans="23:31" x14ac:dyDescent="0.35">
      <c r="W1432" s="533"/>
      <c r="AE1432" s="11"/>
    </row>
    <row r="1433" spans="23:31" x14ac:dyDescent="0.35">
      <c r="W1433" s="533"/>
      <c r="AE1433" s="11"/>
    </row>
    <row r="1434" spans="23:31" x14ac:dyDescent="0.35">
      <c r="W1434" s="533"/>
      <c r="AE1434" s="11"/>
    </row>
    <row r="1435" spans="23:31" x14ac:dyDescent="0.35">
      <c r="W1435" s="533"/>
      <c r="AE1435" s="11"/>
    </row>
    <row r="1436" spans="23:31" x14ac:dyDescent="0.35">
      <c r="W1436" s="533"/>
      <c r="AE1436" s="11"/>
    </row>
    <row r="1437" spans="23:31" x14ac:dyDescent="0.35">
      <c r="W1437" s="533"/>
      <c r="AE1437" s="11"/>
    </row>
    <row r="1438" spans="23:31" x14ac:dyDescent="0.35">
      <c r="W1438" s="533"/>
      <c r="AE1438" s="11"/>
    </row>
    <row r="1439" spans="23:31" x14ac:dyDescent="0.35">
      <c r="W1439" s="533"/>
      <c r="AE1439" s="11"/>
    </row>
    <row r="1440" spans="23:31" x14ac:dyDescent="0.35">
      <c r="W1440" s="533"/>
      <c r="AE1440" s="11"/>
    </row>
    <row r="1441" spans="23:31" x14ac:dyDescent="0.35">
      <c r="W1441" s="533"/>
      <c r="AE1441" s="11"/>
    </row>
    <row r="1442" spans="23:31" x14ac:dyDescent="0.35">
      <c r="W1442" s="533"/>
      <c r="AE1442" s="11"/>
    </row>
    <row r="1443" spans="23:31" x14ac:dyDescent="0.35">
      <c r="W1443" s="533"/>
      <c r="AE1443" s="11"/>
    </row>
    <row r="1444" spans="23:31" x14ac:dyDescent="0.35">
      <c r="W1444" s="533"/>
      <c r="AE1444" s="11"/>
    </row>
    <row r="1445" spans="23:31" x14ac:dyDescent="0.35">
      <c r="W1445" s="533"/>
      <c r="AE1445" s="11"/>
    </row>
    <row r="1446" spans="23:31" x14ac:dyDescent="0.35">
      <c r="W1446" s="533"/>
      <c r="AE1446" s="11"/>
    </row>
    <row r="1447" spans="23:31" x14ac:dyDescent="0.35">
      <c r="W1447" s="533"/>
      <c r="AE1447" s="11"/>
    </row>
    <row r="1448" spans="23:31" x14ac:dyDescent="0.35">
      <c r="W1448" s="533"/>
      <c r="AE1448" s="11"/>
    </row>
    <row r="1449" spans="23:31" x14ac:dyDescent="0.35">
      <c r="W1449" s="533"/>
      <c r="AE1449" s="11"/>
    </row>
    <row r="1450" spans="23:31" x14ac:dyDescent="0.35">
      <c r="W1450" s="533"/>
      <c r="AE1450" s="11"/>
    </row>
    <row r="1451" spans="23:31" x14ac:dyDescent="0.35">
      <c r="W1451" s="533"/>
      <c r="AE1451" s="11"/>
    </row>
    <row r="1452" spans="23:31" x14ac:dyDescent="0.35">
      <c r="W1452" s="533"/>
      <c r="AE1452" s="11"/>
    </row>
    <row r="1453" spans="23:31" x14ac:dyDescent="0.35">
      <c r="W1453" s="533"/>
      <c r="AE1453" s="11"/>
    </row>
    <row r="1454" spans="23:31" x14ac:dyDescent="0.35">
      <c r="W1454" s="533"/>
      <c r="AE1454" s="11"/>
    </row>
    <row r="1455" spans="23:31" x14ac:dyDescent="0.35">
      <c r="W1455" s="533"/>
      <c r="AE1455" s="11"/>
    </row>
    <row r="1456" spans="23:31" x14ac:dyDescent="0.35">
      <c r="W1456" s="533"/>
      <c r="AE1456" s="11"/>
    </row>
    <row r="1457" spans="23:31" x14ac:dyDescent="0.35">
      <c r="W1457" s="533"/>
      <c r="AE1457" s="11"/>
    </row>
    <row r="1458" spans="23:31" x14ac:dyDescent="0.35">
      <c r="W1458" s="533"/>
      <c r="AE1458" s="11"/>
    </row>
    <row r="1459" spans="23:31" x14ac:dyDescent="0.35">
      <c r="W1459" s="533"/>
      <c r="AE1459" s="11"/>
    </row>
    <row r="1460" spans="23:31" x14ac:dyDescent="0.35">
      <c r="W1460" s="533"/>
      <c r="AE1460" s="11"/>
    </row>
    <row r="1461" spans="23:31" x14ac:dyDescent="0.35">
      <c r="W1461" s="533"/>
      <c r="AE1461" s="11"/>
    </row>
    <row r="1462" spans="23:31" x14ac:dyDescent="0.35">
      <c r="W1462" s="533"/>
      <c r="AE1462" s="11"/>
    </row>
    <row r="1463" spans="23:31" x14ac:dyDescent="0.35">
      <c r="W1463" s="533"/>
      <c r="AE1463" s="11"/>
    </row>
    <row r="1464" spans="23:31" x14ac:dyDescent="0.35">
      <c r="W1464" s="533"/>
      <c r="AE1464" s="11"/>
    </row>
    <row r="1465" spans="23:31" x14ac:dyDescent="0.35">
      <c r="W1465" s="533"/>
      <c r="AE1465" s="11"/>
    </row>
    <row r="1466" spans="23:31" x14ac:dyDescent="0.35">
      <c r="W1466" s="533"/>
      <c r="AE1466" s="11"/>
    </row>
    <row r="1467" spans="23:31" x14ac:dyDescent="0.35">
      <c r="W1467" s="533"/>
      <c r="AE1467" s="11"/>
    </row>
    <row r="1468" spans="23:31" x14ac:dyDescent="0.35">
      <c r="W1468" s="533"/>
      <c r="AE1468" s="11"/>
    </row>
    <row r="1469" spans="23:31" x14ac:dyDescent="0.35">
      <c r="W1469" s="533"/>
      <c r="AE1469" s="11"/>
    </row>
    <row r="1470" spans="23:31" x14ac:dyDescent="0.35">
      <c r="W1470" s="533"/>
      <c r="AE1470" s="11"/>
    </row>
    <row r="1471" spans="23:31" x14ac:dyDescent="0.35">
      <c r="W1471" s="533"/>
      <c r="AE1471" s="11"/>
    </row>
    <row r="1472" spans="23:31" x14ac:dyDescent="0.35">
      <c r="W1472" s="533"/>
      <c r="AE1472" s="11"/>
    </row>
    <row r="1473" spans="23:31" x14ac:dyDescent="0.35">
      <c r="W1473" s="533"/>
      <c r="AE1473" s="11"/>
    </row>
    <row r="1474" spans="23:31" x14ac:dyDescent="0.35">
      <c r="W1474" s="533"/>
      <c r="AE1474" s="11"/>
    </row>
    <row r="1475" spans="23:31" x14ac:dyDescent="0.35">
      <c r="W1475" s="533"/>
      <c r="AE1475" s="11"/>
    </row>
    <row r="1476" spans="23:31" x14ac:dyDescent="0.35">
      <c r="W1476" s="533"/>
      <c r="AE1476" s="11"/>
    </row>
    <row r="1477" spans="23:31" x14ac:dyDescent="0.35">
      <c r="W1477" s="533"/>
      <c r="AE1477" s="11"/>
    </row>
    <row r="1478" spans="23:31" x14ac:dyDescent="0.35">
      <c r="W1478" s="533"/>
      <c r="AE1478" s="11"/>
    </row>
    <row r="1479" spans="23:31" x14ac:dyDescent="0.35">
      <c r="W1479" s="533"/>
      <c r="AE1479" s="11"/>
    </row>
    <row r="1480" spans="23:31" x14ac:dyDescent="0.35">
      <c r="W1480" s="533"/>
      <c r="AE1480" s="11"/>
    </row>
    <row r="1481" spans="23:31" x14ac:dyDescent="0.35">
      <c r="W1481" s="533"/>
      <c r="AE1481" s="11"/>
    </row>
    <row r="1482" spans="23:31" x14ac:dyDescent="0.35">
      <c r="W1482" s="533"/>
      <c r="AE1482" s="11"/>
    </row>
    <row r="1483" spans="23:31" x14ac:dyDescent="0.35">
      <c r="W1483" s="533"/>
      <c r="AE1483" s="11"/>
    </row>
    <row r="1484" spans="23:31" x14ac:dyDescent="0.35">
      <c r="W1484" s="533"/>
      <c r="AE1484" s="11"/>
    </row>
    <row r="1485" spans="23:31" x14ac:dyDescent="0.35">
      <c r="W1485" s="533"/>
      <c r="AE1485" s="11"/>
    </row>
    <row r="1486" spans="23:31" x14ac:dyDescent="0.35">
      <c r="W1486" s="533"/>
      <c r="AE1486" s="11"/>
    </row>
    <row r="1487" spans="23:31" x14ac:dyDescent="0.35">
      <c r="W1487" s="533"/>
      <c r="AE1487" s="11"/>
    </row>
    <row r="1488" spans="23:31" x14ac:dyDescent="0.35">
      <c r="W1488" s="533"/>
      <c r="AE1488" s="11"/>
    </row>
    <row r="1489" spans="23:31" x14ac:dyDescent="0.35">
      <c r="W1489" s="533"/>
      <c r="AE1489" s="11"/>
    </row>
    <row r="1490" spans="23:31" x14ac:dyDescent="0.35">
      <c r="W1490" s="533"/>
      <c r="AE1490" s="11"/>
    </row>
    <row r="1491" spans="23:31" x14ac:dyDescent="0.35">
      <c r="W1491" s="533"/>
      <c r="AE1491" s="11"/>
    </row>
    <row r="1492" spans="23:31" x14ac:dyDescent="0.35">
      <c r="W1492" s="533"/>
      <c r="AE1492" s="11"/>
    </row>
    <row r="1493" spans="23:31" x14ac:dyDescent="0.35">
      <c r="W1493" s="533"/>
      <c r="AE1493" s="11"/>
    </row>
    <row r="1494" spans="23:31" x14ac:dyDescent="0.35">
      <c r="W1494" s="533"/>
      <c r="AE1494" s="11"/>
    </row>
    <row r="1495" spans="23:31" x14ac:dyDescent="0.35">
      <c r="W1495" s="533"/>
      <c r="AE1495" s="11"/>
    </row>
    <row r="1496" spans="23:31" x14ac:dyDescent="0.35">
      <c r="W1496" s="533"/>
      <c r="AE1496" s="11"/>
    </row>
    <row r="1497" spans="23:31" x14ac:dyDescent="0.35">
      <c r="W1497" s="533"/>
      <c r="AE1497" s="11"/>
    </row>
    <row r="1498" spans="23:31" x14ac:dyDescent="0.35">
      <c r="W1498" s="533"/>
      <c r="AE1498" s="11"/>
    </row>
    <row r="1499" spans="23:31" x14ac:dyDescent="0.35">
      <c r="W1499" s="533"/>
      <c r="AE1499" s="11"/>
    </row>
    <row r="1500" spans="23:31" x14ac:dyDescent="0.35">
      <c r="W1500" s="533"/>
      <c r="AE1500" s="11"/>
    </row>
    <row r="1501" spans="23:31" x14ac:dyDescent="0.35">
      <c r="W1501" s="533"/>
      <c r="AE1501" s="11"/>
    </row>
    <row r="1502" spans="23:31" x14ac:dyDescent="0.35">
      <c r="W1502" s="533"/>
      <c r="AE1502" s="11"/>
    </row>
    <row r="1503" spans="23:31" x14ac:dyDescent="0.35">
      <c r="W1503" s="533"/>
      <c r="AE1503" s="11"/>
    </row>
    <row r="1504" spans="23:31" x14ac:dyDescent="0.35">
      <c r="W1504" s="533"/>
      <c r="AE1504" s="11"/>
    </row>
    <row r="1505" spans="23:31" x14ac:dyDescent="0.35">
      <c r="W1505" s="533"/>
      <c r="AE1505" s="11"/>
    </row>
    <row r="1506" spans="23:31" x14ac:dyDescent="0.35">
      <c r="W1506" s="533"/>
      <c r="AE1506" s="11"/>
    </row>
    <row r="1507" spans="23:31" x14ac:dyDescent="0.35">
      <c r="W1507" s="533"/>
      <c r="AE1507" s="11"/>
    </row>
    <row r="1508" spans="23:31" x14ac:dyDescent="0.35">
      <c r="W1508" s="533"/>
      <c r="AE1508" s="11"/>
    </row>
    <row r="1509" spans="23:31" x14ac:dyDescent="0.35">
      <c r="W1509" s="533"/>
      <c r="AE1509" s="11"/>
    </row>
    <row r="1510" spans="23:31" x14ac:dyDescent="0.35">
      <c r="W1510" s="533"/>
      <c r="AE1510" s="11"/>
    </row>
    <row r="1511" spans="23:31" x14ac:dyDescent="0.35">
      <c r="W1511" s="533"/>
      <c r="AE1511" s="11"/>
    </row>
    <row r="1512" spans="23:31" x14ac:dyDescent="0.35">
      <c r="W1512" s="533"/>
      <c r="AE1512" s="11"/>
    </row>
    <row r="1513" spans="23:31" x14ac:dyDescent="0.35">
      <c r="W1513" s="533"/>
      <c r="AE1513" s="11"/>
    </row>
    <row r="1514" spans="23:31" x14ac:dyDescent="0.35">
      <c r="W1514" s="533"/>
      <c r="AE1514" s="11"/>
    </row>
    <row r="1515" spans="23:31" x14ac:dyDescent="0.35">
      <c r="W1515" s="533"/>
      <c r="AE1515" s="11"/>
    </row>
    <row r="1516" spans="23:31" x14ac:dyDescent="0.35">
      <c r="W1516" s="533"/>
      <c r="AE1516" s="11"/>
    </row>
    <row r="1517" spans="23:31" x14ac:dyDescent="0.35">
      <c r="W1517" s="533"/>
      <c r="AE1517" s="11"/>
    </row>
    <row r="1518" spans="23:31" x14ac:dyDescent="0.35">
      <c r="W1518" s="533"/>
      <c r="AE1518" s="11"/>
    </row>
    <row r="1519" spans="23:31" x14ac:dyDescent="0.35">
      <c r="W1519" s="533"/>
      <c r="AE1519" s="11"/>
    </row>
    <row r="1520" spans="23:31" x14ac:dyDescent="0.35">
      <c r="W1520" s="533"/>
      <c r="AE1520" s="11"/>
    </row>
    <row r="1521" spans="23:31" x14ac:dyDescent="0.35">
      <c r="W1521" s="533"/>
      <c r="AE1521" s="11"/>
    </row>
    <row r="1522" spans="23:31" x14ac:dyDescent="0.35">
      <c r="W1522" s="533"/>
      <c r="AE1522" s="11"/>
    </row>
    <row r="1523" spans="23:31" x14ac:dyDescent="0.35">
      <c r="W1523" s="533"/>
      <c r="AE1523" s="11"/>
    </row>
    <row r="1524" spans="23:31" x14ac:dyDescent="0.35">
      <c r="W1524" s="533"/>
      <c r="AE1524" s="11"/>
    </row>
    <row r="1525" spans="23:31" x14ac:dyDescent="0.35">
      <c r="W1525" s="533"/>
      <c r="AE1525" s="11"/>
    </row>
    <row r="1526" spans="23:31" x14ac:dyDescent="0.35">
      <c r="W1526" s="533"/>
      <c r="AE1526" s="11"/>
    </row>
    <row r="1527" spans="23:31" x14ac:dyDescent="0.35">
      <c r="W1527" s="533"/>
      <c r="AE1527" s="11"/>
    </row>
    <row r="1528" spans="23:31" x14ac:dyDescent="0.35">
      <c r="W1528" s="533"/>
      <c r="AE1528" s="11"/>
    </row>
    <row r="1529" spans="23:31" x14ac:dyDescent="0.35">
      <c r="W1529" s="533"/>
      <c r="AE1529" s="11"/>
    </row>
    <row r="1530" spans="23:31" x14ac:dyDescent="0.35">
      <c r="W1530" s="533"/>
      <c r="AE1530" s="11"/>
    </row>
    <row r="1531" spans="23:31" x14ac:dyDescent="0.35">
      <c r="W1531" s="533"/>
      <c r="AE1531" s="11"/>
    </row>
    <row r="1532" spans="23:31" x14ac:dyDescent="0.35">
      <c r="W1532" s="533"/>
      <c r="AE1532" s="11"/>
    </row>
    <row r="1533" spans="23:31" x14ac:dyDescent="0.35">
      <c r="W1533" s="533"/>
      <c r="AE1533" s="11"/>
    </row>
    <row r="1534" spans="23:31" x14ac:dyDescent="0.35">
      <c r="W1534" s="533"/>
      <c r="AE1534" s="11"/>
    </row>
    <row r="1535" spans="23:31" x14ac:dyDescent="0.35">
      <c r="W1535" s="533"/>
      <c r="AE1535" s="11"/>
    </row>
    <row r="1536" spans="23:31" x14ac:dyDescent="0.35">
      <c r="W1536" s="533"/>
      <c r="AE1536" s="11"/>
    </row>
    <row r="1537" spans="23:31" x14ac:dyDescent="0.35">
      <c r="W1537" s="533"/>
      <c r="AE1537" s="11"/>
    </row>
    <row r="1538" spans="23:31" x14ac:dyDescent="0.35">
      <c r="W1538" s="533"/>
      <c r="AE1538" s="11"/>
    </row>
    <row r="1539" spans="23:31" x14ac:dyDescent="0.35">
      <c r="W1539" s="533"/>
      <c r="AE1539" s="11"/>
    </row>
    <row r="1540" spans="23:31" x14ac:dyDescent="0.35">
      <c r="W1540" s="533"/>
      <c r="AE1540" s="11"/>
    </row>
    <row r="1541" spans="23:31" x14ac:dyDescent="0.35">
      <c r="W1541" s="533"/>
      <c r="AE1541" s="11"/>
    </row>
    <row r="1542" spans="23:31" x14ac:dyDescent="0.35">
      <c r="W1542" s="533"/>
      <c r="AE1542" s="11"/>
    </row>
    <row r="1543" spans="23:31" x14ac:dyDescent="0.35">
      <c r="W1543" s="533"/>
      <c r="AE1543" s="11"/>
    </row>
    <row r="1544" spans="23:31" x14ac:dyDescent="0.35">
      <c r="W1544" s="533"/>
      <c r="AE1544" s="11"/>
    </row>
    <row r="1545" spans="23:31" x14ac:dyDescent="0.35">
      <c r="W1545" s="533"/>
      <c r="AE1545" s="11"/>
    </row>
    <row r="1546" spans="23:31" x14ac:dyDescent="0.35">
      <c r="W1546" s="533"/>
      <c r="AE1546" s="11"/>
    </row>
    <row r="1547" spans="23:31" x14ac:dyDescent="0.35">
      <c r="W1547" s="533"/>
      <c r="AE1547" s="11"/>
    </row>
    <row r="1548" spans="23:31" x14ac:dyDescent="0.35">
      <c r="W1548" s="533"/>
      <c r="AE1548" s="11"/>
    </row>
    <row r="1549" spans="23:31" x14ac:dyDescent="0.35">
      <c r="W1549" s="533"/>
      <c r="AE1549" s="11"/>
    </row>
    <row r="1550" spans="23:31" x14ac:dyDescent="0.35">
      <c r="W1550" s="533"/>
      <c r="AE1550" s="11"/>
    </row>
    <row r="1551" spans="23:31" x14ac:dyDescent="0.35">
      <c r="W1551" s="533"/>
      <c r="AE1551" s="11"/>
    </row>
    <row r="1552" spans="23:31" x14ac:dyDescent="0.35">
      <c r="W1552" s="533"/>
      <c r="AE1552" s="11"/>
    </row>
    <row r="1553" spans="23:31" x14ac:dyDescent="0.35">
      <c r="W1553" s="533"/>
      <c r="AE1553" s="11"/>
    </row>
    <row r="1554" spans="23:31" x14ac:dyDescent="0.35">
      <c r="W1554" s="533"/>
      <c r="AE1554" s="11"/>
    </row>
    <row r="1555" spans="23:31" x14ac:dyDescent="0.35">
      <c r="W1555" s="533"/>
      <c r="AE1555" s="11"/>
    </row>
    <row r="1556" spans="23:31" x14ac:dyDescent="0.35">
      <c r="W1556" s="533"/>
      <c r="AE1556" s="11"/>
    </row>
    <row r="1557" spans="23:31" x14ac:dyDescent="0.35">
      <c r="W1557" s="533"/>
      <c r="AE1557" s="11"/>
    </row>
    <row r="1558" spans="23:31" x14ac:dyDescent="0.35">
      <c r="W1558" s="533"/>
      <c r="AE1558" s="11"/>
    </row>
    <row r="1559" spans="23:31" x14ac:dyDescent="0.35">
      <c r="W1559" s="533"/>
      <c r="AE1559" s="11"/>
    </row>
    <row r="1560" spans="23:31" x14ac:dyDescent="0.35">
      <c r="W1560" s="533"/>
      <c r="AE1560" s="11"/>
    </row>
    <row r="1561" spans="23:31" x14ac:dyDescent="0.35">
      <c r="W1561" s="533"/>
      <c r="AE1561" s="11"/>
    </row>
    <row r="1562" spans="23:31" x14ac:dyDescent="0.35">
      <c r="W1562" s="533"/>
      <c r="AE1562" s="11"/>
    </row>
    <row r="1563" spans="23:31" x14ac:dyDescent="0.35">
      <c r="W1563" s="533"/>
      <c r="AE1563" s="11"/>
    </row>
    <row r="1564" spans="23:31" x14ac:dyDescent="0.35">
      <c r="W1564" s="533"/>
      <c r="AE1564" s="11"/>
    </row>
    <row r="1565" spans="23:31" x14ac:dyDescent="0.35">
      <c r="W1565" s="533"/>
      <c r="AE1565" s="11"/>
    </row>
    <row r="1566" spans="23:31" x14ac:dyDescent="0.35">
      <c r="W1566" s="533"/>
      <c r="AE1566" s="11"/>
    </row>
    <row r="1567" spans="23:31" x14ac:dyDescent="0.35">
      <c r="W1567" s="533"/>
      <c r="AE1567" s="11"/>
    </row>
    <row r="1568" spans="23:31" x14ac:dyDescent="0.35">
      <c r="W1568" s="533"/>
      <c r="AE1568" s="11"/>
    </row>
    <row r="1569" spans="23:31" x14ac:dyDescent="0.35">
      <c r="W1569" s="533"/>
      <c r="AE1569" s="11"/>
    </row>
    <row r="1570" spans="23:31" x14ac:dyDescent="0.35">
      <c r="W1570" s="533"/>
      <c r="AE1570" s="11"/>
    </row>
    <row r="1571" spans="23:31" x14ac:dyDescent="0.35">
      <c r="W1571" s="533"/>
      <c r="AE1571" s="11"/>
    </row>
    <row r="1572" spans="23:31" x14ac:dyDescent="0.35">
      <c r="W1572" s="533"/>
      <c r="AE1572" s="11"/>
    </row>
    <row r="1573" spans="23:31" x14ac:dyDescent="0.35">
      <c r="W1573" s="533"/>
      <c r="AE1573" s="11"/>
    </row>
    <row r="1574" spans="23:31" x14ac:dyDescent="0.35">
      <c r="W1574" s="533"/>
      <c r="AE1574" s="11"/>
    </row>
    <row r="1575" spans="23:31" x14ac:dyDescent="0.35">
      <c r="W1575" s="533"/>
      <c r="AE1575" s="11"/>
    </row>
    <row r="1576" spans="23:31" x14ac:dyDescent="0.35">
      <c r="W1576" s="533"/>
      <c r="AE1576" s="11"/>
    </row>
    <row r="1577" spans="23:31" x14ac:dyDescent="0.35">
      <c r="W1577" s="533"/>
      <c r="AE1577" s="11"/>
    </row>
    <row r="1578" spans="23:31" x14ac:dyDescent="0.35">
      <c r="W1578" s="533"/>
      <c r="AE1578" s="11"/>
    </row>
    <row r="1579" spans="23:31" x14ac:dyDescent="0.35">
      <c r="W1579" s="533"/>
      <c r="AE1579" s="11"/>
    </row>
    <row r="1580" spans="23:31" x14ac:dyDescent="0.35">
      <c r="W1580" s="533"/>
      <c r="AE1580" s="11"/>
    </row>
    <row r="1581" spans="23:31" x14ac:dyDescent="0.35">
      <c r="W1581" s="533"/>
      <c r="AE1581" s="11"/>
    </row>
    <row r="1582" spans="23:31" x14ac:dyDescent="0.35">
      <c r="W1582" s="533"/>
      <c r="AE1582" s="11"/>
    </row>
    <row r="1583" spans="23:31" x14ac:dyDescent="0.35">
      <c r="W1583" s="533"/>
      <c r="AE1583" s="11"/>
    </row>
    <row r="1584" spans="23:31" x14ac:dyDescent="0.35">
      <c r="W1584" s="533"/>
      <c r="AE1584" s="11"/>
    </row>
    <row r="1585" spans="23:31" x14ac:dyDescent="0.35">
      <c r="W1585" s="533"/>
      <c r="AE1585" s="11"/>
    </row>
    <row r="1586" spans="23:31" x14ac:dyDescent="0.35">
      <c r="W1586" s="533"/>
      <c r="AE1586" s="11"/>
    </row>
    <row r="1587" spans="23:31" x14ac:dyDescent="0.35">
      <c r="W1587" s="533"/>
      <c r="AE1587" s="11"/>
    </row>
    <row r="1588" spans="23:31" x14ac:dyDescent="0.35">
      <c r="W1588" s="533"/>
      <c r="AE1588" s="11"/>
    </row>
    <row r="1589" spans="23:31" x14ac:dyDescent="0.35">
      <c r="W1589" s="533"/>
      <c r="AE1589" s="11"/>
    </row>
    <row r="1590" spans="23:31" x14ac:dyDescent="0.35">
      <c r="W1590" s="533"/>
      <c r="AE1590" s="11"/>
    </row>
    <row r="1591" spans="23:31" x14ac:dyDescent="0.35">
      <c r="W1591" s="533"/>
      <c r="AE1591" s="11"/>
    </row>
    <row r="1592" spans="23:31" x14ac:dyDescent="0.35">
      <c r="W1592" s="533"/>
      <c r="AE1592" s="11"/>
    </row>
    <row r="1593" spans="23:31" x14ac:dyDescent="0.35">
      <c r="W1593" s="533"/>
      <c r="AE1593" s="11"/>
    </row>
    <row r="1594" spans="23:31" x14ac:dyDescent="0.35">
      <c r="W1594" s="533"/>
      <c r="AE1594" s="11"/>
    </row>
    <row r="1595" spans="23:31" x14ac:dyDescent="0.35">
      <c r="W1595" s="533"/>
      <c r="AE1595" s="11"/>
    </row>
    <row r="1596" spans="23:31" x14ac:dyDescent="0.35">
      <c r="W1596" s="533"/>
      <c r="AE1596" s="11"/>
    </row>
    <row r="1597" spans="23:31" x14ac:dyDescent="0.35">
      <c r="W1597" s="533"/>
      <c r="AE1597" s="11"/>
    </row>
    <row r="1598" spans="23:31" x14ac:dyDescent="0.35">
      <c r="W1598" s="533"/>
      <c r="AE1598" s="11"/>
    </row>
    <row r="1599" spans="23:31" x14ac:dyDescent="0.35">
      <c r="W1599" s="533"/>
      <c r="AE1599" s="11"/>
    </row>
    <row r="1600" spans="23:31" x14ac:dyDescent="0.35">
      <c r="W1600" s="533"/>
      <c r="AE1600" s="11"/>
    </row>
    <row r="1601" spans="23:31" x14ac:dyDescent="0.35">
      <c r="W1601" s="533"/>
      <c r="AE1601" s="11"/>
    </row>
    <row r="1602" spans="23:31" x14ac:dyDescent="0.35">
      <c r="W1602" s="533"/>
      <c r="AE1602" s="11"/>
    </row>
    <row r="1603" spans="23:31" x14ac:dyDescent="0.35">
      <c r="W1603" s="533"/>
      <c r="AE1603" s="11"/>
    </row>
    <row r="1604" spans="23:31" x14ac:dyDescent="0.35">
      <c r="W1604" s="533"/>
      <c r="AE1604" s="11"/>
    </row>
    <row r="1605" spans="23:31" x14ac:dyDescent="0.35">
      <c r="W1605" s="533"/>
      <c r="AE1605" s="11"/>
    </row>
    <row r="1606" spans="23:31" x14ac:dyDescent="0.35">
      <c r="W1606" s="533"/>
      <c r="AE1606" s="11"/>
    </row>
    <row r="1607" spans="23:31" x14ac:dyDescent="0.35">
      <c r="W1607" s="533"/>
      <c r="AE1607" s="11"/>
    </row>
    <row r="1608" spans="23:31" x14ac:dyDescent="0.35">
      <c r="W1608" s="533"/>
      <c r="AE1608" s="11"/>
    </row>
    <row r="1609" spans="23:31" x14ac:dyDescent="0.35">
      <c r="W1609" s="533"/>
      <c r="AE1609" s="11"/>
    </row>
    <row r="1610" spans="23:31" x14ac:dyDescent="0.35">
      <c r="W1610" s="533"/>
      <c r="AE1610" s="11"/>
    </row>
    <row r="1611" spans="23:31" x14ac:dyDescent="0.35">
      <c r="W1611" s="533"/>
      <c r="AE1611" s="11"/>
    </row>
    <row r="1612" spans="23:31" x14ac:dyDescent="0.35">
      <c r="W1612" s="533"/>
      <c r="AE1612" s="11"/>
    </row>
    <row r="1613" spans="23:31" x14ac:dyDescent="0.35">
      <c r="W1613" s="533"/>
      <c r="AE1613" s="11"/>
    </row>
    <row r="1614" spans="23:31" x14ac:dyDescent="0.35">
      <c r="W1614" s="533"/>
      <c r="AE1614" s="11"/>
    </row>
    <row r="1615" spans="23:31" x14ac:dyDescent="0.35">
      <c r="W1615" s="533"/>
      <c r="AE1615" s="11"/>
    </row>
    <row r="1616" spans="23:31" x14ac:dyDescent="0.35">
      <c r="W1616" s="533"/>
      <c r="AE1616" s="11"/>
    </row>
    <row r="1617" spans="23:31" x14ac:dyDescent="0.35">
      <c r="W1617" s="533"/>
      <c r="AE1617" s="11"/>
    </row>
    <row r="1618" spans="23:31" x14ac:dyDescent="0.35">
      <c r="W1618" s="533"/>
      <c r="AE1618" s="11"/>
    </row>
    <row r="1619" spans="23:31" x14ac:dyDescent="0.35">
      <c r="W1619" s="533"/>
      <c r="AE1619" s="11"/>
    </row>
    <row r="1620" spans="23:31" x14ac:dyDescent="0.35">
      <c r="W1620" s="533"/>
      <c r="AE1620" s="11"/>
    </row>
    <row r="1621" spans="23:31" x14ac:dyDescent="0.35">
      <c r="W1621" s="533"/>
      <c r="AE1621" s="11"/>
    </row>
    <row r="1622" spans="23:31" x14ac:dyDescent="0.35">
      <c r="W1622" s="533"/>
      <c r="AE1622" s="11"/>
    </row>
    <row r="1623" spans="23:31" x14ac:dyDescent="0.35">
      <c r="W1623" s="533"/>
      <c r="AE1623" s="11"/>
    </row>
    <row r="1624" spans="23:31" x14ac:dyDescent="0.35">
      <c r="W1624" s="533"/>
      <c r="AE1624" s="11"/>
    </row>
    <row r="1625" spans="23:31" x14ac:dyDescent="0.35">
      <c r="W1625" s="533"/>
      <c r="AE1625" s="11"/>
    </row>
    <row r="1626" spans="23:31" x14ac:dyDescent="0.35">
      <c r="W1626" s="533"/>
      <c r="AE1626" s="11"/>
    </row>
    <row r="1627" spans="23:31" x14ac:dyDescent="0.35">
      <c r="W1627" s="533"/>
      <c r="AE1627" s="11"/>
    </row>
    <row r="1628" spans="23:31" x14ac:dyDescent="0.35">
      <c r="W1628" s="533"/>
      <c r="AE1628" s="11"/>
    </row>
    <row r="1629" spans="23:31" x14ac:dyDescent="0.35">
      <c r="W1629" s="533"/>
      <c r="AE1629" s="11"/>
    </row>
    <row r="1630" spans="23:31" x14ac:dyDescent="0.35">
      <c r="W1630" s="533"/>
      <c r="AE1630" s="11"/>
    </row>
    <row r="1631" spans="23:31" x14ac:dyDescent="0.35">
      <c r="W1631" s="533"/>
      <c r="AE1631" s="11"/>
    </row>
    <row r="1632" spans="23:31" x14ac:dyDescent="0.35">
      <c r="W1632" s="533"/>
      <c r="AE1632" s="11"/>
    </row>
    <row r="1633" spans="23:31" x14ac:dyDescent="0.35">
      <c r="W1633" s="533"/>
      <c r="AE1633" s="11"/>
    </row>
    <row r="1634" spans="23:31" x14ac:dyDescent="0.35">
      <c r="W1634" s="533"/>
      <c r="AE1634" s="11"/>
    </row>
    <row r="1635" spans="23:31" x14ac:dyDescent="0.35">
      <c r="W1635" s="533"/>
      <c r="AE1635" s="11"/>
    </row>
    <row r="1636" spans="23:31" x14ac:dyDescent="0.35">
      <c r="W1636" s="533"/>
      <c r="AE1636" s="11"/>
    </row>
    <row r="1637" spans="23:31" x14ac:dyDescent="0.35">
      <c r="W1637" s="533"/>
      <c r="AE1637" s="11"/>
    </row>
    <row r="1638" spans="23:31" x14ac:dyDescent="0.35">
      <c r="W1638" s="533"/>
      <c r="AE1638" s="11"/>
    </row>
    <row r="1639" spans="23:31" x14ac:dyDescent="0.35">
      <c r="W1639" s="533"/>
      <c r="AE1639" s="11"/>
    </row>
    <row r="1640" spans="23:31" x14ac:dyDescent="0.35">
      <c r="W1640" s="533"/>
      <c r="AE1640" s="11"/>
    </row>
    <row r="1641" spans="23:31" x14ac:dyDescent="0.35">
      <c r="W1641" s="533"/>
      <c r="AE1641" s="11"/>
    </row>
    <row r="1642" spans="23:31" x14ac:dyDescent="0.35">
      <c r="W1642" s="533"/>
      <c r="AE1642" s="11"/>
    </row>
    <row r="1643" spans="23:31" x14ac:dyDescent="0.35">
      <c r="W1643" s="533"/>
      <c r="AE1643" s="11"/>
    </row>
    <row r="1644" spans="23:31" x14ac:dyDescent="0.35">
      <c r="W1644" s="533"/>
      <c r="AE1644" s="11"/>
    </row>
    <row r="1645" spans="23:31" x14ac:dyDescent="0.35">
      <c r="W1645" s="533"/>
      <c r="AE1645" s="11"/>
    </row>
    <row r="1646" spans="23:31" x14ac:dyDescent="0.35">
      <c r="W1646" s="533"/>
      <c r="AE1646" s="11"/>
    </row>
    <row r="1647" spans="23:31" x14ac:dyDescent="0.35">
      <c r="W1647" s="533"/>
      <c r="AE1647" s="11"/>
    </row>
    <row r="1648" spans="23:31" x14ac:dyDescent="0.35">
      <c r="W1648" s="533"/>
      <c r="AE1648" s="11"/>
    </row>
    <row r="1649" spans="23:31" x14ac:dyDescent="0.35">
      <c r="W1649" s="533"/>
      <c r="AE1649" s="11"/>
    </row>
    <row r="1650" spans="23:31" x14ac:dyDescent="0.35">
      <c r="W1650" s="533"/>
      <c r="AE1650" s="11"/>
    </row>
    <row r="1651" spans="23:31" x14ac:dyDescent="0.35">
      <c r="W1651" s="533"/>
      <c r="AE1651" s="11"/>
    </row>
    <row r="1652" spans="23:31" x14ac:dyDescent="0.35">
      <c r="W1652" s="533"/>
      <c r="AE1652" s="11"/>
    </row>
    <row r="1653" spans="23:31" x14ac:dyDescent="0.35">
      <c r="W1653" s="533"/>
      <c r="AE1653" s="11"/>
    </row>
    <row r="1654" spans="23:31" x14ac:dyDescent="0.35">
      <c r="W1654" s="533"/>
      <c r="AE1654" s="11"/>
    </row>
    <row r="1655" spans="23:31" x14ac:dyDescent="0.35">
      <c r="W1655" s="533"/>
      <c r="AE1655" s="11"/>
    </row>
    <row r="1656" spans="23:31" x14ac:dyDescent="0.35">
      <c r="W1656" s="533"/>
      <c r="AE1656" s="11"/>
    </row>
    <row r="1657" spans="23:31" x14ac:dyDescent="0.35">
      <c r="W1657" s="533"/>
      <c r="AE1657" s="11"/>
    </row>
    <row r="1658" spans="23:31" x14ac:dyDescent="0.35">
      <c r="W1658" s="533"/>
      <c r="AE1658" s="11"/>
    </row>
    <row r="1659" spans="23:31" x14ac:dyDescent="0.35">
      <c r="W1659" s="533"/>
      <c r="AE1659" s="11"/>
    </row>
    <row r="1660" spans="23:31" x14ac:dyDescent="0.35">
      <c r="W1660" s="533"/>
      <c r="AE1660" s="11"/>
    </row>
    <row r="1661" spans="23:31" x14ac:dyDescent="0.35">
      <c r="W1661" s="533"/>
      <c r="AE1661" s="11"/>
    </row>
    <row r="1662" spans="23:31" x14ac:dyDescent="0.35">
      <c r="W1662" s="533"/>
      <c r="AE1662" s="11"/>
    </row>
    <row r="1663" spans="23:31" x14ac:dyDescent="0.35">
      <c r="W1663" s="533"/>
      <c r="AE1663" s="11"/>
    </row>
    <row r="1664" spans="23:31" x14ac:dyDescent="0.35">
      <c r="W1664" s="533"/>
      <c r="AE1664" s="11"/>
    </row>
    <row r="1665" spans="23:31" x14ac:dyDescent="0.35">
      <c r="W1665" s="533"/>
      <c r="AE1665" s="11"/>
    </row>
    <row r="1666" spans="23:31" x14ac:dyDescent="0.35">
      <c r="W1666" s="533"/>
      <c r="AE1666" s="11"/>
    </row>
    <row r="1667" spans="23:31" x14ac:dyDescent="0.35">
      <c r="W1667" s="533"/>
      <c r="AE1667" s="11"/>
    </row>
    <row r="1668" spans="23:31" x14ac:dyDescent="0.35">
      <c r="W1668" s="533"/>
      <c r="AE1668" s="11"/>
    </row>
    <row r="1669" spans="23:31" x14ac:dyDescent="0.35">
      <c r="W1669" s="533"/>
      <c r="AE1669" s="11"/>
    </row>
    <row r="1670" spans="23:31" x14ac:dyDescent="0.35">
      <c r="W1670" s="533"/>
      <c r="AE1670" s="11"/>
    </row>
    <row r="1671" spans="23:31" x14ac:dyDescent="0.35">
      <c r="W1671" s="533"/>
      <c r="AE1671" s="11"/>
    </row>
    <row r="1672" spans="23:31" x14ac:dyDescent="0.35">
      <c r="W1672" s="533"/>
      <c r="AE1672" s="11"/>
    </row>
    <row r="1673" spans="23:31" x14ac:dyDescent="0.35">
      <c r="W1673" s="533"/>
      <c r="AE1673" s="11"/>
    </row>
    <row r="1674" spans="23:31" x14ac:dyDescent="0.35">
      <c r="W1674" s="533"/>
      <c r="AE1674" s="11"/>
    </row>
    <row r="1675" spans="23:31" x14ac:dyDescent="0.35">
      <c r="W1675" s="533"/>
      <c r="AE1675" s="11"/>
    </row>
    <row r="1676" spans="23:31" x14ac:dyDescent="0.35">
      <c r="W1676" s="533"/>
      <c r="AE1676" s="11"/>
    </row>
    <row r="1677" spans="23:31" x14ac:dyDescent="0.35">
      <c r="W1677" s="533"/>
      <c r="AE1677" s="11"/>
    </row>
    <row r="1678" spans="23:31" x14ac:dyDescent="0.35">
      <c r="W1678" s="533"/>
      <c r="AE1678" s="11"/>
    </row>
    <row r="1679" spans="23:31" x14ac:dyDescent="0.35">
      <c r="W1679" s="533"/>
      <c r="AE1679" s="11"/>
    </row>
    <row r="1680" spans="23:31" x14ac:dyDescent="0.35">
      <c r="W1680" s="533"/>
      <c r="AE1680" s="11"/>
    </row>
    <row r="1681" spans="23:31" x14ac:dyDescent="0.35">
      <c r="W1681" s="533"/>
      <c r="AE1681" s="11"/>
    </row>
    <row r="1682" spans="23:31" x14ac:dyDescent="0.35">
      <c r="W1682" s="533"/>
      <c r="AE1682" s="11"/>
    </row>
    <row r="1683" spans="23:31" x14ac:dyDescent="0.35">
      <c r="W1683" s="533"/>
      <c r="AE1683" s="11"/>
    </row>
    <row r="1684" spans="23:31" x14ac:dyDescent="0.35">
      <c r="W1684" s="533"/>
      <c r="AE1684" s="11"/>
    </row>
    <row r="1685" spans="23:31" x14ac:dyDescent="0.35">
      <c r="W1685" s="533"/>
      <c r="AE1685" s="11"/>
    </row>
    <row r="1686" spans="23:31" x14ac:dyDescent="0.35">
      <c r="W1686" s="533"/>
      <c r="AE1686" s="11"/>
    </row>
    <row r="1687" spans="23:31" x14ac:dyDescent="0.35">
      <c r="W1687" s="533"/>
      <c r="AE1687" s="11"/>
    </row>
    <row r="1688" spans="23:31" x14ac:dyDescent="0.35">
      <c r="W1688" s="533"/>
      <c r="AE1688" s="11"/>
    </row>
    <row r="1689" spans="23:31" x14ac:dyDescent="0.35">
      <c r="W1689" s="533"/>
      <c r="AE1689" s="11"/>
    </row>
    <row r="1690" spans="23:31" x14ac:dyDescent="0.35">
      <c r="W1690" s="533"/>
      <c r="AE1690" s="11"/>
    </row>
    <row r="1691" spans="23:31" x14ac:dyDescent="0.35">
      <c r="W1691" s="533"/>
      <c r="AE1691" s="11"/>
    </row>
    <row r="1692" spans="23:31" x14ac:dyDescent="0.35">
      <c r="W1692" s="533"/>
      <c r="AE1692" s="11"/>
    </row>
    <row r="1693" spans="23:31" x14ac:dyDescent="0.35">
      <c r="W1693" s="533"/>
      <c r="AE1693" s="11"/>
    </row>
    <row r="1694" spans="23:31" x14ac:dyDescent="0.35">
      <c r="W1694" s="533"/>
      <c r="AE1694" s="11"/>
    </row>
    <row r="1695" spans="23:31" x14ac:dyDescent="0.35">
      <c r="W1695" s="533"/>
      <c r="AE1695" s="11"/>
    </row>
    <row r="1696" spans="23:31" x14ac:dyDescent="0.35">
      <c r="W1696" s="533"/>
      <c r="AE1696" s="11"/>
    </row>
    <row r="1697" spans="23:31" x14ac:dyDescent="0.35">
      <c r="W1697" s="533"/>
      <c r="AE1697" s="11"/>
    </row>
    <row r="1698" spans="23:31" x14ac:dyDescent="0.35">
      <c r="W1698" s="533"/>
      <c r="AE1698" s="11"/>
    </row>
    <row r="1699" spans="23:31" x14ac:dyDescent="0.35">
      <c r="W1699" s="533"/>
      <c r="AE1699" s="11"/>
    </row>
    <row r="1700" spans="23:31" x14ac:dyDescent="0.35">
      <c r="W1700" s="533"/>
      <c r="AE1700" s="11"/>
    </row>
    <row r="1701" spans="23:31" x14ac:dyDescent="0.35">
      <c r="W1701" s="533"/>
      <c r="AE1701" s="11"/>
    </row>
    <row r="1702" spans="23:31" x14ac:dyDescent="0.35">
      <c r="W1702" s="533"/>
      <c r="AE1702" s="11"/>
    </row>
    <row r="1703" spans="23:31" x14ac:dyDescent="0.35">
      <c r="W1703" s="533"/>
      <c r="AE1703" s="11"/>
    </row>
    <row r="1704" spans="23:31" x14ac:dyDescent="0.35">
      <c r="W1704" s="533"/>
      <c r="AE1704" s="11"/>
    </row>
    <row r="1705" spans="23:31" x14ac:dyDescent="0.35">
      <c r="W1705" s="533"/>
      <c r="AE1705" s="11"/>
    </row>
    <row r="1706" spans="23:31" x14ac:dyDescent="0.35">
      <c r="W1706" s="533"/>
      <c r="AE1706" s="11"/>
    </row>
    <row r="1707" spans="23:31" x14ac:dyDescent="0.35">
      <c r="W1707" s="533"/>
      <c r="AE1707" s="11"/>
    </row>
    <row r="1708" spans="23:31" x14ac:dyDescent="0.35">
      <c r="W1708" s="533"/>
      <c r="AE1708" s="11"/>
    </row>
    <row r="1709" spans="23:31" x14ac:dyDescent="0.35">
      <c r="W1709" s="533"/>
      <c r="AE1709" s="11"/>
    </row>
    <row r="1710" spans="23:31" x14ac:dyDescent="0.35">
      <c r="W1710" s="533"/>
      <c r="AE1710" s="11"/>
    </row>
    <row r="1711" spans="23:31" x14ac:dyDescent="0.35">
      <c r="W1711" s="533"/>
      <c r="AE1711" s="11"/>
    </row>
    <row r="1712" spans="23:31" x14ac:dyDescent="0.35">
      <c r="W1712" s="533"/>
      <c r="AE1712" s="11"/>
    </row>
    <row r="1713" spans="23:31" x14ac:dyDescent="0.35">
      <c r="W1713" s="533"/>
      <c r="AE1713" s="11"/>
    </row>
    <row r="1714" spans="23:31" x14ac:dyDescent="0.35">
      <c r="W1714" s="533"/>
      <c r="AE1714" s="11"/>
    </row>
    <row r="1715" spans="23:31" x14ac:dyDescent="0.35">
      <c r="W1715" s="533"/>
      <c r="AE1715" s="11"/>
    </row>
    <row r="1716" spans="23:31" x14ac:dyDescent="0.35">
      <c r="W1716" s="533"/>
      <c r="AE1716" s="11"/>
    </row>
    <row r="1717" spans="23:31" x14ac:dyDescent="0.35">
      <c r="W1717" s="533"/>
      <c r="AE1717" s="11"/>
    </row>
    <row r="1718" spans="23:31" x14ac:dyDescent="0.35">
      <c r="W1718" s="533"/>
      <c r="AE1718" s="11"/>
    </row>
    <row r="1719" spans="23:31" x14ac:dyDescent="0.35">
      <c r="W1719" s="533"/>
      <c r="AE1719" s="11"/>
    </row>
    <row r="1720" spans="23:31" x14ac:dyDescent="0.35">
      <c r="W1720" s="533"/>
      <c r="AE1720" s="11"/>
    </row>
    <row r="1721" spans="23:31" x14ac:dyDescent="0.35">
      <c r="W1721" s="533"/>
      <c r="AE1721" s="11"/>
    </row>
    <row r="1722" spans="23:31" x14ac:dyDescent="0.35">
      <c r="W1722" s="533"/>
      <c r="AE1722" s="11"/>
    </row>
    <row r="1723" spans="23:31" x14ac:dyDescent="0.35">
      <c r="W1723" s="533"/>
      <c r="AE1723" s="11"/>
    </row>
    <row r="1724" spans="23:31" x14ac:dyDescent="0.35">
      <c r="W1724" s="533"/>
      <c r="AE1724" s="11"/>
    </row>
    <row r="1725" spans="23:31" x14ac:dyDescent="0.35">
      <c r="W1725" s="533"/>
      <c r="AE1725" s="11"/>
    </row>
    <row r="1726" spans="23:31" x14ac:dyDescent="0.35">
      <c r="W1726" s="533"/>
      <c r="AE1726" s="11"/>
    </row>
    <row r="1727" spans="23:31" x14ac:dyDescent="0.35">
      <c r="W1727" s="533"/>
      <c r="AE1727" s="11"/>
    </row>
    <row r="1728" spans="23:31" x14ac:dyDescent="0.35">
      <c r="W1728" s="533"/>
      <c r="AE1728" s="11"/>
    </row>
    <row r="1729" spans="23:31" x14ac:dyDescent="0.35">
      <c r="W1729" s="533"/>
      <c r="AE1729" s="11"/>
    </row>
    <row r="1730" spans="23:31" x14ac:dyDescent="0.35">
      <c r="W1730" s="533"/>
      <c r="AE1730" s="11"/>
    </row>
    <row r="1731" spans="23:31" x14ac:dyDescent="0.35">
      <c r="W1731" s="533"/>
      <c r="AE1731" s="11"/>
    </row>
    <row r="1732" spans="23:31" x14ac:dyDescent="0.35">
      <c r="W1732" s="533"/>
      <c r="AE1732" s="11"/>
    </row>
    <row r="1733" spans="23:31" x14ac:dyDescent="0.35">
      <c r="W1733" s="533"/>
      <c r="AE1733" s="11"/>
    </row>
    <row r="1734" spans="23:31" x14ac:dyDescent="0.35">
      <c r="W1734" s="533"/>
      <c r="AE1734" s="11"/>
    </row>
    <row r="1735" spans="23:31" x14ac:dyDescent="0.35">
      <c r="W1735" s="533"/>
      <c r="AE1735" s="11"/>
    </row>
    <row r="1736" spans="23:31" x14ac:dyDescent="0.35">
      <c r="W1736" s="533"/>
      <c r="AE1736" s="11"/>
    </row>
    <row r="1737" spans="23:31" x14ac:dyDescent="0.35">
      <c r="W1737" s="533"/>
      <c r="AE1737" s="11"/>
    </row>
    <row r="1738" spans="23:31" x14ac:dyDescent="0.35">
      <c r="W1738" s="533"/>
      <c r="AE1738" s="11"/>
    </row>
    <row r="1739" spans="23:31" x14ac:dyDescent="0.35">
      <c r="W1739" s="533"/>
      <c r="AE1739" s="11"/>
    </row>
    <row r="1740" spans="23:31" x14ac:dyDescent="0.35">
      <c r="W1740" s="533"/>
      <c r="AE1740" s="11"/>
    </row>
    <row r="1741" spans="23:31" x14ac:dyDescent="0.35">
      <c r="W1741" s="533"/>
      <c r="AE1741" s="11"/>
    </row>
    <row r="1742" spans="23:31" x14ac:dyDescent="0.35">
      <c r="W1742" s="533"/>
      <c r="AE1742" s="11"/>
    </row>
    <row r="1743" spans="23:31" x14ac:dyDescent="0.35">
      <c r="W1743" s="533"/>
      <c r="AE1743" s="11"/>
    </row>
    <row r="1744" spans="23:31" x14ac:dyDescent="0.35">
      <c r="W1744" s="533"/>
      <c r="AE1744" s="11"/>
    </row>
    <row r="1745" spans="23:31" x14ac:dyDescent="0.35">
      <c r="W1745" s="533"/>
      <c r="AE1745" s="11"/>
    </row>
    <row r="1746" spans="23:31" x14ac:dyDescent="0.35">
      <c r="W1746" s="533"/>
      <c r="AE1746" s="11"/>
    </row>
    <row r="1747" spans="23:31" x14ac:dyDescent="0.35">
      <c r="W1747" s="533"/>
      <c r="AE1747" s="11"/>
    </row>
    <row r="1748" spans="23:31" x14ac:dyDescent="0.35">
      <c r="W1748" s="533"/>
      <c r="AE1748" s="11"/>
    </row>
    <row r="1749" spans="23:31" x14ac:dyDescent="0.35">
      <c r="W1749" s="533"/>
      <c r="AE1749" s="11"/>
    </row>
    <row r="1750" spans="23:31" x14ac:dyDescent="0.35">
      <c r="W1750" s="533"/>
      <c r="AE1750" s="11"/>
    </row>
    <row r="1751" spans="23:31" x14ac:dyDescent="0.35">
      <c r="W1751" s="533"/>
      <c r="AE1751" s="11"/>
    </row>
    <row r="1752" spans="23:31" x14ac:dyDescent="0.35">
      <c r="W1752" s="533"/>
      <c r="AE1752" s="11"/>
    </row>
    <row r="1753" spans="23:31" x14ac:dyDescent="0.35">
      <c r="W1753" s="533"/>
      <c r="AE1753" s="11"/>
    </row>
    <row r="1754" spans="23:31" x14ac:dyDescent="0.35">
      <c r="W1754" s="533"/>
      <c r="AE1754" s="11"/>
    </row>
    <row r="1755" spans="23:31" x14ac:dyDescent="0.35">
      <c r="W1755" s="533"/>
      <c r="AE1755" s="11"/>
    </row>
    <row r="1756" spans="23:31" x14ac:dyDescent="0.35">
      <c r="W1756" s="533"/>
      <c r="AE1756" s="11"/>
    </row>
    <row r="1757" spans="23:31" x14ac:dyDescent="0.35">
      <c r="W1757" s="533"/>
      <c r="AE1757" s="11"/>
    </row>
    <row r="1758" spans="23:31" x14ac:dyDescent="0.35">
      <c r="W1758" s="533"/>
      <c r="AE1758" s="11"/>
    </row>
    <row r="1759" spans="23:31" x14ac:dyDescent="0.35">
      <c r="W1759" s="533"/>
      <c r="AE1759" s="11"/>
    </row>
    <row r="1760" spans="23:31" x14ac:dyDescent="0.35">
      <c r="W1760" s="533"/>
      <c r="AE1760" s="11"/>
    </row>
    <row r="1761" spans="23:31" x14ac:dyDescent="0.35">
      <c r="W1761" s="533"/>
      <c r="AE1761" s="11"/>
    </row>
    <row r="1762" spans="23:31" x14ac:dyDescent="0.35">
      <c r="W1762" s="533"/>
      <c r="AE1762" s="11"/>
    </row>
    <row r="1763" spans="23:31" x14ac:dyDescent="0.35">
      <c r="W1763" s="533"/>
      <c r="AE1763" s="11"/>
    </row>
    <row r="1764" spans="23:31" x14ac:dyDescent="0.35">
      <c r="W1764" s="533"/>
      <c r="AE1764" s="11"/>
    </row>
    <row r="1765" spans="23:31" x14ac:dyDescent="0.35">
      <c r="W1765" s="533"/>
      <c r="AE1765" s="11"/>
    </row>
    <row r="1766" spans="23:31" x14ac:dyDescent="0.35">
      <c r="W1766" s="533"/>
      <c r="AE1766" s="11"/>
    </row>
    <row r="1767" spans="23:31" x14ac:dyDescent="0.35">
      <c r="W1767" s="533"/>
      <c r="AE1767" s="11"/>
    </row>
    <row r="1768" spans="23:31" x14ac:dyDescent="0.35">
      <c r="W1768" s="533"/>
      <c r="AE1768" s="11"/>
    </row>
    <row r="1769" spans="23:31" x14ac:dyDescent="0.35">
      <c r="W1769" s="533"/>
      <c r="AE1769" s="11"/>
    </row>
    <row r="1770" spans="23:31" x14ac:dyDescent="0.35">
      <c r="W1770" s="533"/>
      <c r="AE1770" s="11"/>
    </row>
    <row r="1771" spans="23:31" x14ac:dyDescent="0.35">
      <c r="W1771" s="533"/>
      <c r="AE1771" s="11"/>
    </row>
    <row r="1772" spans="23:31" x14ac:dyDescent="0.35">
      <c r="W1772" s="533"/>
      <c r="AE1772" s="11"/>
    </row>
    <row r="1773" spans="23:31" x14ac:dyDescent="0.35">
      <c r="W1773" s="533"/>
      <c r="AE1773" s="11"/>
    </row>
    <row r="1774" spans="23:31" x14ac:dyDescent="0.35">
      <c r="W1774" s="533"/>
      <c r="AE1774" s="11"/>
    </row>
    <row r="1775" spans="23:31" x14ac:dyDescent="0.35">
      <c r="W1775" s="533"/>
      <c r="AE1775" s="11"/>
    </row>
    <row r="1776" spans="23:31" x14ac:dyDescent="0.35">
      <c r="W1776" s="533"/>
      <c r="AE1776" s="11"/>
    </row>
    <row r="1777" spans="23:31" x14ac:dyDescent="0.35">
      <c r="W1777" s="533"/>
      <c r="AE1777" s="11"/>
    </row>
    <row r="1778" spans="23:31" x14ac:dyDescent="0.35">
      <c r="W1778" s="533"/>
      <c r="AE1778" s="11"/>
    </row>
    <row r="1779" spans="23:31" x14ac:dyDescent="0.35">
      <c r="W1779" s="533"/>
      <c r="AE1779" s="11"/>
    </row>
    <row r="1780" spans="23:31" x14ac:dyDescent="0.35">
      <c r="W1780" s="533"/>
      <c r="AE1780" s="11"/>
    </row>
    <row r="1781" spans="23:31" x14ac:dyDescent="0.35">
      <c r="W1781" s="533"/>
      <c r="AE1781" s="11"/>
    </row>
    <row r="1782" spans="23:31" x14ac:dyDescent="0.35">
      <c r="W1782" s="533"/>
      <c r="AE1782" s="11"/>
    </row>
    <row r="1783" spans="23:31" x14ac:dyDescent="0.35">
      <c r="W1783" s="533"/>
      <c r="AE1783" s="11"/>
    </row>
    <row r="1784" spans="23:31" x14ac:dyDescent="0.35">
      <c r="W1784" s="533"/>
      <c r="AE1784" s="11"/>
    </row>
    <row r="1785" spans="23:31" x14ac:dyDescent="0.35">
      <c r="W1785" s="533"/>
      <c r="AE1785" s="11"/>
    </row>
    <row r="1786" spans="23:31" x14ac:dyDescent="0.35">
      <c r="W1786" s="533"/>
      <c r="AE1786" s="11"/>
    </row>
    <row r="1787" spans="23:31" x14ac:dyDescent="0.35">
      <c r="W1787" s="533"/>
      <c r="AE1787" s="11"/>
    </row>
    <row r="1788" spans="23:31" x14ac:dyDescent="0.35">
      <c r="W1788" s="533"/>
      <c r="AE1788" s="11"/>
    </row>
    <row r="1789" spans="23:31" x14ac:dyDescent="0.35">
      <c r="W1789" s="533"/>
      <c r="AE1789" s="11"/>
    </row>
    <row r="1790" spans="23:31" x14ac:dyDescent="0.35">
      <c r="W1790" s="533"/>
      <c r="AE1790" s="11"/>
    </row>
    <row r="1791" spans="23:31" x14ac:dyDescent="0.35">
      <c r="W1791" s="533"/>
      <c r="AE1791" s="11"/>
    </row>
    <row r="1792" spans="23:31" x14ac:dyDescent="0.35">
      <c r="W1792" s="533"/>
      <c r="AE1792" s="11"/>
    </row>
    <row r="1793" spans="23:31" x14ac:dyDescent="0.35">
      <c r="W1793" s="533"/>
      <c r="AE1793" s="11"/>
    </row>
    <row r="1794" spans="23:31" x14ac:dyDescent="0.35">
      <c r="W1794" s="533"/>
      <c r="AE1794" s="11"/>
    </row>
    <row r="1795" spans="23:31" x14ac:dyDescent="0.35">
      <c r="W1795" s="533"/>
      <c r="AE1795" s="11"/>
    </row>
    <row r="1796" spans="23:31" x14ac:dyDescent="0.35">
      <c r="W1796" s="533"/>
      <c r="AE1796" s="11"/>
    </row>
    <row r="1797" spans="23:31" x14ac:dyDescent="0.35">
      <c r="W1797" s="533"/>
      <c r="AE1797" s="11"/>
    </row>
    <row r="1798" spans="23:31" x14ac:dyDescent="0.35">
      <c r="W1798" s="533"/>
      <c r="AE1798" s="11"/>
    </row>
    <row r="1799" spans="23:31" x14ac:dyDescent="0.35">
      <c r="W1799" s="533"/>
      <c r="AE1799" s="11"/>
    </row>
    <row r="1800" spans="23:31" x14ac:dyDescent="0.35">
      <c r="W1800" s="533"/>
      <c r="AE1800" s="11"/>
    </row>
    <row r="1801" spans="23:31" x14ac:dyDescent="0.35">
      <c r="W1801" s="533"/>
      <c r="AE1801" s="11"/>
    </row>
    <row r="1802" spans="23:31" x14ac:dyDescent="0.35">
      <c r="W1802" s="533"/>
      <c r="AE1802" s="11"/>
    </row>
    <row r="1803" spans="23:31" x14ac:dyDescent="0.35">
      <c r="W1803" s="533"/>
      <c r="AE1803" s="11"/>
    </row>
    <row r="1804" spans="23:31" x14ac:dyDescent="0.35">
      <c r="W1804" s="533"/>
      <c r="AE1804" s="11"/>
    </row>
    <row r="1805" spans="23:31" x14ac:dyDescent="0.35">
      <c r="W1805" s="533"/>
      <c r="AE1805" s="11"/>
    </row>
    <row r="1806" spans="23:31" x14ac:dyDescent="0.35">
      <c r="W1806" s="533"/>
      <c r="AE1806" s="11"/>
    </row>
    <row r="1807" spans="23:31" x14ac:dyDescent="0.35">
      <c r="W1807" s="533"/>
      <c r="AE1807" s="11"/>
    </row>
    <row r="1808" spans="23:31" x14ac:dyDescent="0.35">
      <c r="W1808" s="533"/>
      <c r="AE1808" s="11"/>
    </row>
    <row r="1809" spans="23:31" x14ac:dyDescent="0.35">
      <c r="W1809" s="533"/>
      <c r="AE1809" s="11"/>
    </row>
    <row r="1810" spans="23:31" x14ac:dyDescent="0.35">
      <c r="W1810" s="533"/>
      <c r="AE1810" s="11"/>
    </row>
    <row r="1811" spans="23:31" x14ac:dyDescent="0.35">
      <c r="W1811" s="533"/>
      <c r="AE1811" s="11"/>
    </row>
    <row r="1812" spans="23:31" x14ac:dyDescent="0.35">
      <c r="W1812" s="533"/>
      <c r="AE1812" s="11"/>
    </row>
    <row r="1813" spans="23:31" x14ac:dyDescent="0.35">
      <c r="W1813" s="533"/>
      <c r="AE1813" s="11"/>
    </row>
    <row r="1814" spans="23:31" x14ac:dyDescent="0.35">
      <c r="W1814" s="533"/>
      <c r="AE1814" s="11"/>
    </row>
    <row r="1815" spans="23:31" x14ac:dyDescent="0.35">
      <c r="W1815" s="533"/>
      <c r="AE1815" s="11"/>
    </row>
    <row r="1816" spans="23:31" x14ac:dyDescent="0.35">
      <c r="W1816" s="533"/>
      <c r="AE1816" s="11"/>
    </row>
    <row r="1817" spans="23:31" x14ac:dyDescent="0.35">
      <c r="W1817" s="533"/>
      <c r="AE1817" s="11"/>
    </row>
    <row r="1818" spans="23:31" x14ac:dyDescent="0.35">
      <c r="W1818" s="533"/>
      <c r="AE1818" s="11"/>
    </row>
    <row r="1819" spans="23:31" x14ac:dyDescent="0.35">
      <c r="W1819" s="533"/>
      <c r="AE1819" s="11"/>
    </row>
    <row r="1820" spans="23:31" x14ac:dyDescent="0.35">
      <c r="W1820" s="533"/>
      <c r="AE1820" s="11"/>
    </row>
    <row r="1821" spans="23:31" x14ac:dyDescent="0.35">
      <c r="W1821" s="533"/>
      <c r="AE1821" s="11"/>
    </row>
    <row r="1822" spans="23:31" x14ac:dyDescent="0.35">
      <c r="W1822" s="533"/>
      <c r="AE1822" s="11"/>
    </row>
    <row r="1823" spans="23:31" x14ac:dyDescent="0.35">
      <c r="W1823" s="533"/>
      <c r="AE1823" s="11"/>
    </row>
    <row r="1824" spans="23:31" x14ac:dyDescent="0.35">
      <c r="W1824" s="533"/>
      <c r="AE1824" s="11"/>
    </row>
    <row r="1825" spans="23:31" x14ac:dyDescent="0.35">
      <c r="W1825" s="533"/>
      <c r="AE1825" s="11"/>
    </row>
    <row r="1826" spans="23:31" x14ac:dyDescent="0.35">
      <c r="W1826" s="533"/>
      <c r="AE1826" s="11"/>
    </row>
    <row r="1827" spans="23:31" x14ac:dyDescent="0.35">
      <c r="W1827" s="533"/>
      <c r="AE1827" s="11"/>
    </row>
    <row r="1828" spans="23:31" x14ac:dyDescent="0.35">
      <c r="W1828" s="533"/>
      <c r="AE1828" s="11"/>
    </row>
    <row r="1829" spans="23:31" x14ac:dyDescent="0.35">
      <c r="W1829" s="533"/>
      <c r="AE1829" s="11"/>
    </row>
    <row r="1830" spans="23:31" x14ac:dyDescent="0.35">
      <c r="W1830" s="533"/>
      <c r="AE1830" s="11"/>
    </row>
    <row r="1831" spans="23:31" x14ac:dyDescent="0.35">
      <c r="W1831" s="533"/>
      <c r="AE1831" s="11"/>
    </row>
    <row r="1832" spans="23:31" x14ac:dyDescent="0.35">
      <c r="W1832" s="533"/>
      <c r="AE1832" s="11"/>
    </row>
    <row r="1833" spans="23:31" x14ac:dyDescent="0.35">
      <c r="W1833" s="533"/>
      <c r="AE1833" s="11"/>
    </row>
    <row r="1834" spans="23:31" x14ac:dyDescent="0.35">
      <c r="W1834" s="533"/>
      <c r="AE1834" s="11"/>
    </row>
    <row r="1835" spans="23:31" x14ac:dyDescent="0.35">
      <c r="W1835" s="533"/>
      <c r="AE1835" s="11"/>
    </row>
    <row r="1836" spans="23:31" x14ac:dyDescent="0.35">
      <c r="W1836" s="533"/>
      <c r="AE1836" s="11"/>
    </row>
    <row r="1837" spans="23:31" x14ac:dyDescent="0.35">
      <c r="W1837" s="533"/>
      <c r="AE1837" s="11"/>
    </row>
    <row r="1838" spans="23:31" x14ac:dyDescent="0.35">
      <c r="W1838" s="533"/>
      <c r="AE1838" s="11"/>
    </row>
    <row r="1839" spans="23:31" x14ac:dyDescent="0.35">
      <c r="W1839" s="533"/>
      <c r="AE1839" s="11"/>
    </row>
    <row r="1840" spans="23:31" x14ac:dyDescent="0.35">
      <c r="W1840" s="533"/>
      <c r="AE1840" s="11"/>
    </row>
    <row r="1841" spans="23:31" x14ac:dyDescent="0.35">
      <c r="W1841" s="533"/>
      <c r="AE1841" s="11"/>
    </row>
    <row r="1842" spans="23:31" x14ac:dyDescent="0.35">
      <c r="W1842" s="533"/>
      <c r="AE1842" s="11"/>
    </row>
    <row r="1843" spans="23:31" x14ac:dyDescent="0.35">
      <c r="W1843" s="533"/>
      <c r="AE1843" s="11"/>
    </row>
    <row r="1844" spans="23:31" x14ac:dyDescent="0.35">
      <c r="W1844" s="533"/>
      <c r="AE1844" s="11"/>
    </row>
    <row r="1845" spans="23:31" x14ac:dyDescent="0.35">
      <c r="W1845" s="533"/>
      <c r="AE1845" s="11"/>
    </row>
    <row r="1846" spans="23:31" x14ac:dyDescent="0.35">
      <c r="W1846" s="533"/>
      <c r="AE1846" s="11"/>
    </row>
    <row r="1847" spans="23:31" x14ac:dyDescent="0.35">
      <c r="W1847" s="533"/>
      <c r="AE1847" s="11"/>
    </row>
    <row r="1848" spans="23:31" x14ac:dyDescent="0.35">
      <c r="W1848" s="533"/>
      <c r="AE1848" s="11"/>
    </row>
    <row r="1849" spans="23:31" x14ac:dyDescent="0.35">
      <c r="W1849" s="533"/>
      <c r="AE1849" s="11"/>
    </row>
    <row r="1850" spans="23:31" x14ac:dyDescent="0.35">
      <c r="W1850" s="533"/>
      <c r="AE1850" s="11"/>
    </row>
    <row r="1851" spans="23:31" x14ac:dyDescent="0.35">
      <c r="W1851" s="533"/>
      <c r="AE1851" s="11"/>
    </row>
    <row r="1852" spans="23:31" x14ac:dyDescent="0.35">
      <c r="W1852" s="533"/>
      <c r="AE1852" s="11"/>
    </row>
    <row r="1853" spans="23:31" x14ac:dyDescent="0.35">
      <c r="W1853" s="533"/>
      <c r="AE1853" s="11"/>
    </row>
    <row r="1854" spans="23:31" x14ac:dyDescent="0.35">
      <c r="W1854" s="533"/>
      <c r="AE1854" s="11"/>
    </row>
    <row r="1855" spans="23:31" x14ac:dyDescent="0.35">
      <c r="W1855" s="533"/>
      <c r="AE1855" s="11"/>
    </row>
    <row r="1856" spans="23:31" x14ac:dyDescent="0.35">
      <c r="W1856" s="533"/>
      <c r="AE1856" s="11"/>
    </row>
    <row r="1857" spans="23:31" x14ac:dyDescent="0.35">
      <c r="W1857" s="533"/>
      <c r="AE1857" s="11"/>
    </row>
    <row r="1858" spans="23:31" x14ac:dyDescent="0.35">
      <c r="W1858" s="533"/>
      <c r="AE1858" s="11"/>
    </row>
    <row r="1859" spans="23:31" x14ac:dyDescent="0.35">
      <c r="W1859" s="533"/>
      <c r="AE1859" s="11"/>
    </row>
    <row r="1860" spans="23:31" x14ac:dyDescent="0.35">
      <c r="W1860" s="533"/>
      <c r="AE1860" s="11"/>
    </row>
    <row r="1861" spans="23:31" x14ac:dyDescent="0.35">
      <c r="W1861" s="533"/>
      <c r="AE1861" s="11"/>
    </row>
    <row r="1862" spans="23:31" x14ac:dyDescent="0.35">
      <c r="W1862" s="533"/>
      <c r="AE1862" s="11"/>
    </row>
    <row r="1863" spans="23:31" x14ac:dyDescent="0.35">
      <c r="W1863" s="533"/>
      <c r="AE1863" s="11"/>
    </row>
    <row r="1864" spans="23:31" x14ac:dyDescent="0.35">
      <c r="W1864" s="533"/>
      <c r="AE1864" s="11"/>
    </row>
    <row r="1865" spans="23:31" x14ac:dyDescent="0.35">
      <c r="W1865" s="533"/>
      <c r="AE1865" s="11"/>
    </row>
    <row r="1866" spans="23:31" x14ac:dyDescent="0.35">
      <c r="W1866" s="533"/>
      <c r="AE1866" s="11"/>
    </row>
    <row r="1867" spans="23:31" x14ac:dyDescent="0.35">
      <c r="W1867" s="533"/>
      <c r="AE1867" s="11"/>
    </row>
    <row r="1868" spans="23:31" x14ac:dyDescent="0.35">
      <c r="W1868" s="533"/>
      <c r="AE1868" s="11"/>
    </row>
    <row r="1869" spans="23:31" x14ac:dyDescent="0.35">
      <c r="W1869" s="533"/>
      <c r="AE1869" s="11"/>
    </row>
    <row r="1870" spans="23:31" x14ac:dyDescent="0.35">
      <c r="W1870" s="533"/>
      <c r="AE1870" s="11"/>
    </row>
    <row r="1871" spans="23:31" x14ac:dyDescent="0.35">
      <c r="W1871" s="533"/>
      <c r="AE1871" s="11"/>
    </row>
    <row r="1872" spans="23:31" x14ac:dyDescent="0.35">
      <c r="W1872" s="533"/>
      <c r="AE1872" s="11"/>
    </row>
    <row r="1873" spans="23:31" x14ac:dyDescent="0.35">
      <c r="W1873" s="533"/>
      <c r="AE1873" s="11"/>
    </row>
    <row r="1874" spans="23:31" x14ac:dyDescent="0.35">
      <c r="W1874" s="533"/>
      <c r="AE1874" s="11"/>
    </row>
    <row r="1875" spans="23:31" x14ac:dyDescent="0.35">
      <c r="W1875" s="533"/>
      <c r="AE1875" s="11"/>
    </row>
    <row r="1876" spans="23:31" x14ac:dyDescent="0.35">
      <c r="W1876" s="533"/>
      <c r="AE1876" s="11"/>
    </row>
    <row r="1877" spans="23:31" x14ac:dyDescent="0.35">
      <c r="W1877" s="533"/>
      <c r="AE1877" s="11"/>
    </row>
    <row r="1878" spans="23:31" x14ac:dyDescent="0.35">
      <c r="W1878" s="533"/>
      <c r="AE1878" s="11"/>
    </row>
    <row r="1879" spans="23:31" x14ac:dyDescent="0.35">
      <c r="W1879" s="533"/>
      <c r="AE1879" s="11"/>
    </row>
    <row r="1880" spans="23:31" x14ac:dyDescent="0.35">
      <c r="W1880" s="533"/>
      <c r="AE1880" s="11"/>
    </row>
    <row r="1881" spans="23:31" x14ac:dyDescent="0.35">
      <c r="W1881" s="533"/>
      <c r="AE1881" s="11"/>
    </row>
    <row r="1882" spans="23:31" x14ac:dyDescent="0.35">
      <c r="W1882" s="533"/>
      <c r="AE1882" s="11"/>
    </row>
    <row r="1883" spans="23:31" x14ac:dyDescent="0.35">
      <c r="W1883" s="533"/>
      <c r="AE1883" s="11"/>
    </row>
    <row r="1884" spans="23:31" x14ac:dyDescent="0.35">
      <c r="W1884" s="533"/>
      <c r="AE1884" s="11"/>
    </row>
    <row r="1885" spans="23:31" x14ac:dyDescent="0.35">
      <c r="W1885" s="533"/>
      <c r="AE1885" s="11"/>
    </row>
    <row r="1886" spans="23:31" x14ac:dyDescent="0.35">
      <c r="W1886" s="533"/>
      <c r="AE1886" s="11"/>
    </row>
    <row r="1887" spans="23:31" x14ac:dyDescent="0.35">
      <c r="W1887" s="533"/>
      <c r="AE1887" s="11"/>
    </row>
    <row r="1888" spans="23:31" x14ac:dyDescent="0.35">
      <c r="W1888" s="533"/>
      <c r="AE1888" s="11"/>
    </row>
    <row r="1889" spans="23:31" x14ac:dyDescent="0.35">
      <c r="W1889" s="533"/>
      <c r="AE1889" s="11"/>
    </row>
    <row r="1890" spans="23:31" x14ac:dyDescent="0.35">
      <c r="W1890" s="533"/>
      <c r="AE1890" s="11"/>
    </row>
    <row r="1891" spans="23:31" x14ac:dyDescent="0.35">
      <c r="W1891" s="533"/>
      <c r="AE1891" s="11"/>
    </row>
    <row r="1892" spans="23:31" x14ac:dyDescent="0.35">
      <c r="W1892" s="533"/>
      <c r="AE1892" s="11"/>
    </row>
    <row r="1893" spans="23:31" x14ac:dyDescent="0.35">
      <c r="W1893" s="533"/>
      <c r="AE1893" s="11"/>
    </row>
    <row r="1894" spans="23:31" x14ac:dyDescent="0.35">
      <c r="W1894" s="533"/>
      <c r="AE1894" s="11"/>
    </row>
    <row r="1895" spans="23:31" x14ac:dyDescent="0.35">
      <c r="W1895" s="533"/>
      <c r="AE1895" s="11"/>
    </row>
    <row r="1896" spans="23:31" x14ac:dyDescent="0.35">
      <c r="W1896" s="533"/>
      <c r="AE1896" s="11"/>
    </row>
    <row r="1897" spans="23:31" x14ac:dyDescent="0.35">
      <c r="W1897" s="533"/>
      <c r="AE1897" s="11"/>
    </row>
    <row r="1898" spans="23:31" x14ac:dyDescent="0.35">
      <c r="W1898" s="533"/>
      <c r="AE1898" s="11"/>
    </row>
    <row r="1899" spans="23:31" x14ac:dyDescent="0.35">
      <c r="W1899" s="533"/>
      <c r="AE1899" s="11"/>
    </row>
    <row r="1900" spans="23:31" x14ac:dyDescent="0.35">
      <c r="W1900" s="533"/>
      <c r="AE1900" s="11"/>
    </row>
    <row r="1901" spans="23:31" x14ac:dyDescent="0.35">
      <c r="W1901" s="533"/>
      <c r="AE1901" s="11"/>
    </row>
    <row r="1902" spans="23:31" x14ac:dyDescent="0.35">
      <c r="W1902" s="533"/>
      <c r="AE1902" s="11"/>
    </row>
    <row r="1903" spans="23:31" x14ac:dyDescent="0.35">
      <c r="W1903" s="533"/>
      <c r="AE1903" s="11"/>
    </row>
    <row r="1904" spans="23:31" x14ac:dyDescent="0.35">
      <c r="W1904" s="533"/>
      <c r="AE1904" s="11"/>
    </row>
    <row r="1905" spans="23:31" x14ac:dyDescent="0.35">
      <c r="W1905" s="533"/>
      <c r="AE1905" s="11"/>
    </row>
    <row r="1906" spans="23:31" x14ac:dyDescent="0.35">
      <c r="W1906" s="533"/>
      <c r="AE1906" s="11"/>
    </row>
    <row r="1907" spans="23:31" x14ac:dyDescent="0.35">
      <c r="W1907" s="533"/>
      <c r="AE1907" s="11"/>
    </row>
    <row r="1908" spans="23:31" x14ac:dyDescent="0.35">
      <c r="W1908" s="533"/>
      <c r="AE1908" s="11"/>
    </row>
    <row r="1909" spans="23:31" x14ac:dyDescent="0.35">
      <c r="W1909" s="533"/>
      <c r="AE1909" s="11"/>
    </row>
    <row r="1910" spans="23:31" x14ac:dyDescent="0.35">
      <c r="W1910" s="533"/>
      <c r="AE1910" s="11"/>
    </row>
    <row r="1911" spans="23:31" x14ac:dyDescent="0.35">
      <c r="W1911" s="533"/>
      <c r="AE1911" s="11"/>
    </row>
    <row r="1912" spans="23:31" x14ac:dyDescent="0.35">
      <c r="W1912" s="533"/>
      <c r="AE1912" s="11"/>
    </row>
    <row r="1913" spans="23:31" x14ac:dyDescent="0.35">
      <c r="W1913" s="533"/>
      <c r="AE1913" s="11"/>
    </row>
    <row r="1914" spans="23:31" x14ac:dyDescent="0.35">
      <c r="W1914" s="533"/>
      <c r="AE1914" s="11"/>
    </row>
    <row r="1915" spans="23:31" x14ac:dyDescent="0.35">
      <c r="W1915" s="533"/>
      <c r="AE1915" s="11"/>
    </row>
    <row r="1916" spans="23:31" x14ac:dyDescent="0.35">
      <c r="W1916" s="533"/>
      <c r="AE1916" s="11"/>
    </row>
    <row r="1917" spans="23:31" x14ac:dyDescent="0.35">
      <c r="W1917" s="533"/>
      <c r="AE1917" s="11"/>
    </row>
    <row r="1918" spans="23:31" x14ac:dyDescent="0.35">
      <c r="W1918" s="533"/>
      <c r="AE1918" s="11"/>
    </row>
    <row r="1919" spans="23:31" x14ac:dyDescent="0.35">
      <c r="W1919" s="533"/>
      <c r="AE1919" s="11"/>
    </row>
    <row r="1920" spans="23:31" x14ac:dyDescent="0.35">
      <c r="W1920" s="533"/>
      <c r="AE1920" s="11"/>
    </row>
    <row r="1921" spans="23:31" x14ac:dyDescent="0.35">
      <c r="W1921" s="533"/>
      <c r="AE1921" s="11"/>
    </row>
    <row r="1922" spans="23:31" x14ac:dyDescent="0.35">
      <c r="W1922" s="533"/>
      <c r="AE1922" s="11"/>
    </row>
    <row r="1923" spans="23:31" x14ac:dyDescent="0.35">
      <c r="W1923" s="533"/>
      <c r="AE1923" s="11"/>
    </row>
    <row r="1924" spans="23:31" x14ac:dyDescent="0.35">
      <c r="W1924" s="533"/>
      <c r="AE1924" s="11"/>
    </row>
    <row r="1925" spans="23:31" x14ac:dyDescent="0.35">
      <c r="W1925" s="533"/>
      <c r="AE1925" s="11"/>
    </row>
    <row r="1926" spans="23:31" x14ac:dyDescent="0.35">
      <c r="W1926" s="533"/>
      <c r="AE1926" s="11"/>
    </row>
    <row r="1927" spans="23:31" x14ac:dyDescent="0.35">
      <c r="W1927" s="533"/>
      <c r="AE1927" s="11"/>
    </row>
    <row r="1928" spans="23:31" x14ac:dyDescent="0.35">
      <c r="W1928" s="533"/>
      <c r="AE1928" s="11"/>
    </row>
    <row r="1929" spans="23:31" x14ac:dyDescent="0.35">
      <c r="W1929" s="533"/>
      <c r="AE1929" s="11"/>
    </row>
    <row r="1930" spans="23:31" x14ac:dyDescent="0.35">
      <c r="W1930" s="533"/>
      <c r="AE1930" s="11"/>
    </row>
    <row r="1931" spans="23:31" x14ac:dyDescent="0.35">
      <c r="W1931" s="533"/>
      <c r="AE1931" s="11"/>
    </row>
    <row r="1932" spans="23:31" x14ac:dyDescent="0.35">
      <c r="W1932" s="533"/>
      <c r="AE1932" s="11"/>
    </row>
    <row r="1933" spans="23:31" x14ac:dyDescent="0.35">
      <c r="W1933" s="533"/>
      <c r="AE1933" s="11"/>
    </row>
    <row r="1934" spans="23:31" x14ac:dyDescent="0.35">
      <c r="W1934" s="533"/>
      <c r="AE1934" s="11"/>
    </row>
    <row r="1935" spans="23:31" x14ac:dyDescent="0.35">
      <c r="W1935" s="533"/>
      <c r="AE1935" s="11"/>
    </row>
    <row r="1936" spans="23:31" x14ac:dyDescent="0.35">
      <c r="W1936" s="533"/>
      <c r="AE1936" s="11"/>
    </row>
    <row r="1937" spans="23:31" x14ac:dyDescent="0.35">
      <c r="W1937" s="533"/>
      <c r="AE1937" s="11"/>
    </row>
    <row r="1938" spans="23:31" x14ac:dyDescent="0.35">
      <c r="W1938" s="533"/>
      <c r="AE1938" s="11"/>
    </row>
    <row r="1939" spans="23:31" x14ac:dyDescent="0.35">
      <c r="W1939" s="533"/>
      <c r="AE1939" s="11"/>
    </row>
    <row r="1940" spans="23:31" x14ac:dyDescent="0.35">
      <c r="W1940" s="533"/>
      <c r="AE1940" s="11"/>
    </row>
    <row r="1941" spans="23:31" x14ac:dyDescent="0.35">
      <c r="W1941" s="533"/>
      <c r="AE1941" s="11"/>
    </row>
    <row r="1942" spans="23:31" x14ac:dyDescent="0.35">
      <c r="W1942" s="533"/>
      <c r="AE1942" s="11"/>
    </row>
    <row r="1943" spans="23:31" x14ac:dyDescent="0.35">
      <c r="W1943" s="533"/>
      <c r="AE1943" s="11"/>
    </row>
    <row r="1944" spans="23:31" x14ac:dyDescent="0.35">
      <c r="W1944" s="533"/>
      <c r="AE1944" s="11"/>
    </row>
    <row r="1945" spans="23:31" x14ac:dyDescent="0.35">
      <c r="W1945" s="533"/>
      <c r="AE1945" s="11"/>
    </row>
    <row r="1946" spans="23:31" x14ac:dyDescent="0.35">
      <c r="W1946" s="533"/>
      <c r="AE1946" s="11"/>
    </row>
    <row r="1947" spans="23:31" x14ac:dyDescent="0.35">
      <c r="W1947" s="533"/>
      <c r="AE1947" s="11"/>
    </row>
    <row r="1948" spans="23:31" x14ac:dyDescent="0.35">
      <c r="W1948" s="533"/>
      <c r="AE1948" s="11"/>
    </row>
    <row r="1949" spans="23:31" x14ac:dyDescent="0.35">
      <c r="W1949" s="533"/>
      <c r="AE1949" s="11"/>
    </row>
    <row r="1950" spans="23:31" x14ac:dyDescent="0.35">
      <c r="W1950" s="533"/>
      <c r="AE1950" s="11"/>
    </row>
    <row r="1951" spans="23:31" x14ac:dyDescent="0.35">
      <c r="W1951" s="533"/>
      <c r="AE1951" s="11"/>
    </row>
    <row r="1952" spans="23:31" x14ac:dyDescent="0.35">
      <c r="W1952" s="533"/>
      <c r="AE1952" s="11"/>
    </row>
    <row r="1953" spans="23:31" x14ac:dyDescent="0.35">
      <c r="W1953" s="533"/>
      <c r="AE1953" s="11"/>
    </row>
    <row r="1954" spans="23:31" x14ac:dyDescent="0.35">
      <c r="W1954" s="533"/>
      <c r="AE1954" s="11"/>
    </row>
    <row r="1955" spans="23:31" x14ac:dyDescent="0.35">
      <c r="W1955" s="533"/>
      <c r="AE1955" s="11"/>
    </row>
    <row r="1956" spans="23:31" x14ac:dyDescent="0.35">
      <c r="W1956" s="533"/>
      <c r="AE1956" s="11"/>
    </row>
    <row r="1957" spans="23:31" x14ac:dyDescent="0.35">
      <c r="W1957" s="533"/>
      <c r="AE1957" s="11"/>
    </row>
    <row r="1958" spans="23:31" x14ac:dyDescent="0.35">
      <c r="W1958" s="533"/>
      <c r="AE1958" s="11"/>
    </row>
    <row r="1959" spans="23:31" x14ac:dyDescent="0.35">
      <c r="W1959" s="533"/>
      <c r="AE1959" s="11"/>
    </row>
    <row r="1960" spans="23:31" x14ac:dyDescent="0.35">
      <c r="W1960" s="533"/>
      <c r="AE1960" s="11"/>
    </row>
    <row r="1961" spans="23:31" x14ac:dyDescent="0.35">
      <c r="W1961" s="533"/>
      <c r="AE1961" s="11"/>
    </row>
    <row r="1962" spans="23:31" x14ac:dyDescent="0.35">
      <c r="W1962" s="533"/>
      <c r="AE1962" s="11"/>
    </row>
    <row r="1963" spans="23:31" x14ac:dyDescent="0.35">
      <c r="W1963" s="533"/>
      <c r="AE1963" s="11"/>
    </row>
    <row r="1964" spans="23:31" x14ac:dyDescent="0.35">
      <c r="W1964" s="533"/>
      <c r="AE1964" s="11"/>
    </row>
    <row r="1965" spans="23:31" x14ac:dyDescent="0.35">
      <c r="W1965" s="533"/>
      <c r="AE1965" s="11"/>
    </row>
    <row r="1966" spans="23:31" x14ac:dyDescent="0.35">
      <c r="W1966" s="533"/>
      <c r="AE1966" s="11"/>
    </row>
    <row r="1967" spans="23:31" x14ac:dyDescent="0.35">
      <c r="W1967" s="533"/>
      <c r="AE1967" s="11"/>
    </row>
    <row r="1968" spans="23:31" x14ac:dyDescent="0.35">
      <c r="W1968" s="533"/>
      <c r="AE1968" s="11"/>
    </row>
    <row r="1969" spans="23:31" x14ac:dyDescent="0.35">
      <c r="W1969" s="533"/>
      <c r="AE1969" s="11"/>
    </row>
    <row r="1970" spans="23:31" x14ac:dyDescent="0.35">
      <c r="W1970" s="533"/>
      <c r="AE1970" s="11"/>
    </row>
    <row r="1971" spans="23:31" x14ac:dyDescent="0.35">
      <c r="W1971" s="533"/>
      <c r="AE1971" s="11"/>
    </row>
    <row r="1972" spans="23:31" x14ac:dyDescent="0.35">
      <c r="W1972" s="533"/>
      <c r="AE1972" s="11"/>
    </row>
    <row r="1973" spans="23:31" x14ac:dyDescent="0.35">
      <c r="W1973" s="533"/>
      <c r="AE1973" s="11"/>
    </row>
    <row r="1974" spans="23:31" x14ac:dyDescent="0.35">
      <c r="W1974" s="533"/>
      <c r="AE1974" s="11"/>
    </row>
    <row r="1975" spans="23:31" x14ac:dyDescent="0.35">
      <c r="W1975" s="533"/>
      <c r="AE1975" s="11"/>
    </row>
    <row r="1976" spans="23:31" x14ac:dyDescent="0.35">
      <c r="W1976" s="533"/>
      <c r="AE1976" s="11"/>
    </row>
    <row r="1977" spans="23:31" x14ac:dyDescent="0.35">
      <c r="W1977" s="533"/>
      <c r="AE1977" s="11"/>
    </row>
    <row r="1978" spans="23:31" x14ac:dyDescent="0.35">
      <c r="W1978" s="533"/>
      <c r="AE1978" s="11"/>
    </row>
    <row r="1979" spans="23:31" x14ac:dyDescent="0.35">
      <c r="W1979" s="533"/>
      <c r="AE1979" s="11"/>
    </row>
    <row r="1980" spans="23:31" x14ac:dyDescent="0.35">
      <c r="W1980" s="533"/>
      <c r="AE1980" s="11"/>
    </row>
    <row r="1981" spans="23:31" x14ac:dyDescent="0.35">
      <c r="W1981" s="533"/>
      <c r="AE1981" s="11"/>
    </row>
    <row r="1982" spans="23:31" x14ac:dyDescent="0.35">
      <c r="W1982" s="533"/>
      <c r="AE1982" s="11"/>
    </row>
    <row r="1983" spans="23:31" x14ac:dyDescent="0.35">
      <c r="W1983" s="533"/>
      <c r="AE1983" s="11"/>
    </row>
    <row r="1984" spans="23:31" x14ac:dyDescent="0.35">
      <c r="W1984" s="533"/>
      <c r="AE1984" s="11"/>
    </row>
    <row r="1985" spans="23:31" x14ac:dyDescent="0.35">
      <c r="W1985" s="533"/>
      <c r="AE1985" s="11"/>
    </row>
    <row r="1986" spans="23:31" x14ac:dyDescent="0.35">
      <c r="W1986" s="533"/>
      <c r="AE1986" s="11"/>
    </row>
    <row r="1987" spans="23:31" x14ac:dyDescent="0.35">
      <c r="W1987" s="533"/>
      <c r="AE1987" s="11"/>
    </row>
    <row r="1988" spans="23:31" x14ac:dyDescent="0.35">
      <c r="W1988" s="533"/>
      <c r="AE1988" s="11"/>
    </row>
    <row r="1989" spans="23:31" x14ac:dyDescent="0.35">
      <c r="W1989" s="533"/>
      <c r="AE1989" s="11"/>
    </row>
    <row r="1990" spans="23:31" x14ac:dyDescent="0.35">
      <c r="W1990" s="533"/>
      <c r="AE1990" s="11"/>
    </row>
    <row r="1991" spans="23:31" x14ac:dyDescent="0.35">
      <c r="W1991" s="533"/>
      <c r="AE1991" s="11"/>
    </row>
    <row r="1992" spans="23:31" x14ac:dyDescent="0.35">
      <c r="W1992" s="533"/>
      <c r="AE1992" s="11"/>
    </row>
    <row r="1993" spans="23:31" x14ac:dyDescent="0.35">
      <c r="W1993" s="533"/>
      <c r="AE1993" s="11"/>
    </row>
    <row r="1994" spans="23:31" x14ac:dyDescent="0.35">
      <c r="W1994" s="533"/>
      <c r="AE1994" s="11"/>
    </row>
    <row r="1995" spans="23:31" x14ac:dyDescent="0.35">
      <c r="W1995" s="533"/>
      <c r="AE1995" s="11"/>
    </row>
    <row r="1996" spans="23:31" x14ac:dyDescent="0.35">
      <c r="W1996" s="533"/>
      <c r="AE1996" s="11"/>
    </row>
    <row r="1997" spans="23:31" x14ac:dyDescent="0.35">
      <c r="W1997" s="533"/>
      <c r="AE1997" s="11"/>
    </row>
    <row r="1998" spans="23:31" x14ac:dyDescent="0.35">
      <c r="W1998" s="533"/>
      <c r="AE1998" s="11"/>
    </row>
    <row r="1999" spans="23:31" x14ac:dyDescent="0.35">
      <c r="W1999" s="533"/>
      <c r="AE1999" s="11"/>
    </row>
    <row r="2000" spans="23:31" x14ac:dyDescent="0.35">
      <c r="W2000" s="533"/>
      <c r="AE2000" s="11"/>
    </row>
    <row r="2001" spans="23:31" x14ac:dyDescent="0.35">
      <c r="W2001" s="533"/>
      <c r="AE2001" s="11"/>
    </row>
    <row r="2002" spans="23:31" x14ac:dyDescent="0.35">
      <c r="W2002" s="533"/>
      <c r="AE2002" s="11"/>
    </row>
    <row r="2003" spans="23:31" x14ac:dyDescent="0.35">
      <c r="W2003" s="533"/>
      <c r="AE2003" s="11"/>
    </row>
    <row r="2004" spans="23:31" x14ac:dyDescent="0.35">
      <c r="W2004" s="533"/>
      <c r="AE2004" s="11"/>
    </row>
    <row r="2005" spans="23:31" x14ac:dyDescent="0.35">
      <c r="W2005" s="533"/>
      <c r="AE2005" s="11"/>
    </row>
    <row r="2006" spans="23:31" x14ac:dyDescent="0.35">
      <c r="W2006" s="533"/>
      <c r="AE2006" s="11"/>
    </row>
    <row r="2007" spans="23:31" x14ac:dyDescent="0.35">
      <c r="W2007" s="533"/>
      <c r="AE2007" s="11"/>
    </row>
    <row r="2008" spans="23:31" x14ac:dyDescent="0.35">
      <c r="W2008" s="533"/>
      <c r="AE2008" s="11"/>
    </row>
    <row r="2009" spans="23:31" x14ac:dyDescent="0.35">
      <c r="W2009" s="533"/>
      <c r="AE2009" s="11"/>
    </row>
    <row r="2010" spans="23:31" x14ac:dyDescent="0.35">
      <c r="W2010" s="533"/>
      <c r="AE2010" s="11"/>
    </row>
    <row r="2011" spans="23:31" x14ac:dyDescent="0.35">
      <c r="W2011" s="533"/>
      <c r="AE2011" s="11"/>
    </row>
    <row r="2012" spans="23:31" x14ac:dyDescent="0.35">
      <c r="W2012" s="533"/>
      <c r="AE2012" s="11"/>
    </row>
    <row r="2013" spans="23:31" x14ac:dyDescent="0.35">
      <c r="W2013" s="533"/>
      <c r="AE2013" s="11"/>
    </row>
    <row r="2014" spans="23:31" x14ac:dyDescent="0.35">
      <c r="W2014" s="533"/>
      <c r="AE2014" s="11"/>
    </row>
    <row r="2015" spans="23:31" x14ac:dyDescent="0.35">
      <c r="W2015" s="533"/>
      <c r="AE2015" s="11"/>
    </row>
    <row r="2016" spans="23:31" x14ac:dyDescent="0.35">
      <c r="W2016" s="533"/>
      <c r="AE2016" s="11"/>
    </row>
    <row r="2017" spans="23:31" x14ac:dyDescent="0.35">
      <c r="W2017" s="533"/>
      <c r="AE2017" s="11"/>
    </row>
    <row r="2018" spans="23:31" x14ac:dyDescent="0.35">
      <c r="W2018" s="533"/>
      <c r="AE2018" s="11"/>
    </row>
    <row r="2019" spans="23:31" x14ac:dyDescent="0.35">
      <c r="W2019" s="533"/>
      <c r="AE2019" s="11"/>
    </row>
    <row r="2020" spans="23:31" x14ac:dyDescent="0.35">
      <c r="W2020" s="533"/>
      <c r="AE2020" s="11"/>
    </row>
    <row r="2021" spans="23:31" x14ac:dyDescent="0.35">
      <c r="W2021" s="533"/>
      <c r="AE2021" s="11"/>
    </row>
    <row r="2022" spans="23:31" x14ac:dyDescent="0.35">
      <c r="W2022" s="533"/>
      <c r="AE2022" s="11"/>
    </row>
    <row r="2023" spans="23:31" x14ac:dyDescent="0.35">
      <c r="W2023" s="533"/>
      <c r="AE2023" s="11"/>
    </row>
    <row r="2024" spans="23:31" x14ac:dyDescent="0.35">
      <c r="W2024" s="533"/>
      <c r="AE2024" s="11"/>
    </row>
    <row r="2025" spans="23:31" x14ac:dyDescent="0.35">
      <c r="W2025" s="533"/>
      <c r="AE2025" s="11"/>
    </row>
    <row r="2026" spans="23:31" x14ac:dyDescent="0.35">
      <c r="W2026" s="533"/>
      <c r="AE2026" s="11"/>
    </row>
    <row r="2027" spans="23:31" x14ac:dyDescent="0.35">
      <c r="W2027" s="533"/>
      <c r="AE2027" s="11"/>
    </row>
    <row r="2028" spans="23:31" x14ac:dyDescent="0.35">
      <c r="W2028" s="533"/>
      <c r="AE2028" s="11"/>
    </row>
    <row r="2029" spans="23:31" x14ac:dyDescent="0.35">
      <c r="W2029" s="533"/>
      <c r="AE2029" s="11"/>
    </row>
    <row r="2030" spans="23:31" x14ac:dyDescent="0.35">
      <c r="W2030" s="533"/>
      <c r="AE2030" s="11"/>
    </row>
    <row r="2031" spans="23:31" x14ac:dyDescent="0.35">
      <c r="W2031" s="533"/>
      <c r="AE2031" s="11"/>
    </row>
    <row r="2032" spans="23:31" x14ac:dyDescent="0.35">
      <c r="W2032" s="533"/>
      <c r="AE2032" s="11"/>
    </row>
    <row r="2033" spans="23:31" x14ac:dyDescent="0.35">
      <c r="W2033" s="533"/>
      <c r="AE2033" s="11"/>
    </row>
    <row r="2034" spans="23:31" x14ac:dyDescent="0.35">
      <c r="W2034" s="533"/>
      <c r="AE2034" s="11"/>
    </row>
    <row r="2035" spans="23:31" x14ac:dyDescent="0.35">
      <c r="W2035" s="533"/>
      <c r="AE2035" s="11"/>
    </row>
    <row r="2036" spans="23:31" x14ac:dyDescent="0.35">
      <c r="W2036" s="533"/>
      <c r="AE2036" s="11"/>
    </row>
    <row r="2037" spans="23:31" x14ac:dyDescent="0.35">
      <c r="W2037" s="533"/>
      <c r="AE2037" s="11"/>
    </row>
    <row r="2038" spans="23:31" x14ac:dyDescent="0.35">
      <c r="W2038" s="533"/>
      <c r="AE2038" s="11"/>
    </row>
    <row r="2039" spans="23:31" x14ac:dyDescent="0.35">
      <c r="W2039" s="533"/>
      <c r="AE2039" s="11"/>
    </row>
    <row r="2040" spans="23:31" x14ac:dyDescent="0.35">
      <c r="W2040" s="533"/>
      <c r="AE2040" s="11"/>
    </row>
    <row r="2041" spans="23:31" x14ac:dyDescent="0.35">
      <c r="W2041" s="533"/>
      <c r="AE2041" s="11"/>
    </row>
    <row r="2042" spans="23:31" x14ac:dyDescent="0.35">
      <c r="W2042" s="533"/>
      <c r="AE2042" s="11"/>
    </row>
    <row r="2043" spans="23:31" x14ac:dyDescent="0.35">
      <c r="W2043" s="533"/>
      <c r="AE2043" s="11"/>
    </row>
    <row r="2044" spans="23:31" x14ac:dyDescent="0.35">
      <c r="W2044" s="533"/>
      <c r="AE2044" s="11"/>
    </row>
    <row r="2045" spans="23:31" x14ac:dyDescent="0.35">
      <c r="W2045" s="533"/>
      <c r="AE2045" s="11"/>
    </row>
    <row r="2046" spans="23:31" x14ac:dyDescent="0.35">
      <c r="W2046" s="533"/>
      <c r="AE2046" s="11"/>
    </row>
    <row r="2047" spans="23:31" x14ac:dyDescent="0.35">
      <c r="W2047" s="533"/>
      <c r="AE2047" s="11"/>
    </row>
    <row r="2048" spans="23:31" x14ac:dyDescent="0.35">
      <c r="W2048" s="533"/>
      <c r="AE2048" s="11"/>
    </row>
    <row r="2049" spans="23:31" x14ac:dyDescent="0.35">
      <c r="W2049" s="533"/>
      <c r="AE2049" s="11"/>
    </row>
    <row r="2050" spans="23:31" x14ac:dyDescent="0.35">
      <c r="W2050" s="533"/>
      <c r="AE2050" s="11"/>
    </row>
    <row r="2051" spans="23:31" x14ac:dyDescent="0.35">
      <c r="W2051" s="533"/>
      <c r="AE2051" s="11"/>
    </row>
    <row r="2052" spans="23:31" x14ac:dyDescent="0.35">
      <c r="W2052" s="533"/>
      <c r="AE2052" s="11"/>
    </row>
    <row r="2053" spans="23:31" x14ac:dyDescent="0.35">
      <c r="W2053" s="533"/>
      <c r="AE2053" s="11"/>
    </row>
    <row r="2054" spans="23:31" x14ac:dyDescent="0.35">
      <c r="W2054" s="533"/>
      <c r="AE2054" s="11"/>
    </row>
    <row r="2055" spans="23:31" x14ac:dyDescent="0.35">
      <c r="W2055" s="533"/>
      <c r="AE2055" s="11"/>
    </row>
    <row r="2056" spans="23:31" x14ac:dyDescent="0.35">
      <c r="W2056" s="533"/>
      <c r="AE2056" s="11"/>
    </row>
    <row r="2057" spans="23:31" x14ac:dyDescent="0.35">
      <c r="W2057" s="533"/>
      <c r="AE2057" s="11"/>
    </row>
    <row r="2058" spans="23:31" x14ac:dyDescent="0.35">
      <c r="W2058" s="533"/>
      <c r="AE2058" s="11"/>
    </row>
    <row r="2059" spans="23:31" x14ac:dyDescent="0.35">
      <c r="W2059" s="533"/>
      <c r="AE2059" s="11"/>
    </row>
    <row r="2060" spans="23:31" x14ac:dyDescent="0.35">
      <c r="W2060" s="533"/>
      <c r="AE2060" s="11"/>
    </row>
    <row r="2061" spans="23:31" x14ac:dyDescent="0.35">
      <c r="W2061" s="533"/>
      <c r="AE2061" s="11"/>
    </row>
    <row r="2062" spans="23:31" x14ac:dyDescent="0.35">
      <c r="W2062" s="533"/>
      <c r="AE2062" s="11"/>
    </row>
    <row r="2063" spans="23:31" x14ac:dyDescent="0.35">
      <c r="W2063" s="533"/>
      <c r="AE2063" s="11"/>
    </row>
    <row r="2064" spans="23:31" x14ac:dyDescent="0.35">
      <c r="W2064" s="533"/>
      <c r="AE2064" s="11"/>
    </row>
    <row r="2065" spans="23:31" x14ac:dyDescent="0.35">
      <c r="W2065" s="533"/>
      <c r="AE2065" s="11"/>
    </row>
    <row r="2066" spans="23:31" x14ac:dyDescent="0.35">
      <c r="W2066" s="533"/>
      <c r="AE2066" s="11"/>
    </row>
    <row r="2067" spans="23:31" x14ac:dyDescent="0.35">
      <c r="W2067" s="533"/>
      <c r="AE2067" s="11"/>
    </row>
    <row r="2068" spans="23:31" x14ac:dyDescent="0.35">
      <c r="W2068" s="533"/>
      <c r="AE2068" s="11"/>
    </row>
    <row r="2069" spans="23:31" x14ac:dyDescent="0.35">
      <c r="W2069" s="533"/>
      <c r="AE2069" s="11"/>
    </row>
    <row r="2070" spans="23:31" x14ac:dyDescent="0.35">
      <c r="W2070" s="533"/>
      <c r="AE2070" s="11"/>
    </row>
    <row r="2071" spans="23:31" x14ac:dyDescent="0.35">
      <c r="W2071" s="533"/>
      <c r="AE2071" s="11"/>
    </row>
    <row r="2072" spans="23:31" x14ac:dyDescent="0.35">
      <c r="W2072" s="533"/>
      <c r="AE2072" s="11"/>
    </row>
    <row r="2073" spans="23:31" x14ac:dyDescent="0.35">
      <c r="W2073" s="533"/>
      <c r="AE2073" s="11"/>
    </row>
    <row r="2074" spans="23:31" x14ac:dyDescent="0.35">
      <c r="W2074" s="533"/>
      <c r="AE2074" s="11"/>
    </row>
    <row r="2075" spans="23:31" x14ac:dyDescent="0.35">
      <c r="W2075" s="533"/>
      <c r="AE2075" s="11"/>
    </row>
    <row r="2076" spans="23:31" x14ac:dyDescent="0.35">
      <c r="W2076" s="533"/>
      <c r="AE2076" s="11"/>
    </row>
    <row r="2077" spans="23:31" x14ac:dyDescent="0.35">
      <c r="W2077" s="533"/>
      <c r="AE2077" s="11"/>
    </row>
    <row r="2078" spans="23:31" x14ac:dyDescent="0.35">
      <c r="W2078" s="533"/>
      <c r="AE2078" s="11"/>
    </row>
    <row r="2079" spans="23:31" x14ac:dyDescent="0.35">
      <c r="W2079" s="533"/>
      <c r="AE2079" s="11"/>
    </row>
    <row r="2080" spans="23:31" x14ac:dyDescent="0.35">
      <c r="W2080" s="533"/>
      <c r="AE2080" s="11"/>
    </row>
    <row r="2081" spans="23:31" x14ac:dyDescent="0.35">
      <c r="W2081" s="533"/>
      <c r="AE2081" s="11"/>
    </row>
    <row r="2082" spans="23:31" x14ac:dyDescent="0.35">
      <c r="W2082" s="533"/>
      <c r="AE2082" s="11"/>
    </row>
    <row r="2083" spans="23:31" x14ac:dyDescent="0.35">
      <c r="W2083" s="533"/>
      <c r="AE2083" s="11"/>
    </row>
    <row r="2084" spans="23:31" x14ac:dyDescent="0.35">
      <c r="W2084" s="533"/>
      <c r="AE2084" s="11"/>
    </row>
    <row r="2085" spans="23:31" x14ac:dyDescent="0.35">
      <c r="W2085" s="533"/>
      <c r="AE2085" s="11"/>
    </row>
    <row r="2086" spans="23:31" x14ac:dyDescent="0.35">
      <c r="W2086" s="533"/>
      <c r="AE2086" s="11"/>
    </row>
    <row r="2087" spans="23:31" x14ac:dyDescent="0.35">
      <c r="W2087" s="533"/>
      <c r="AE2087" s="11"/>
    </row>
    <row r="2088" spans="23:31" x14ac:dyDescent="0.35">
      <c r="W2088" s="533"/>
      <c r="AE2088" s="11"/>
    </row>
    <row r="2089" spans="23:31" x14ac:dyDescent="0.35">
      <c r="W2089" s="533"/>
      <c r="AE2089" s="11"/>
    </row>
    <row r="2090" spans="23:31" x14ac:dyDescent="0.35">
      <c r="W2090" s="533"/>
      <c r="AE2090" s="11"/>
    </row>
    <row r="2091" spans="23:31" x14ac:dyDescent="0.35">
      <c r="W2091" s="533"/>
      <c r="AE2091" s="11"/>
    </row>
    <row r="2092" spans="23:31" x14ac:dyDescent="0.35">
      <c r="W2092" s="533"/>
      <c r="AE2092" s="11"/>
    </row>
    <row r="2093" spans="23:31" x14ac:dyDescent="0.35">
      <c r="W2093" s="533"/>
      <c r="AE2093" s="11"/>
    </row>
    <row r="2094" spans="23:31" x14ac:dyDescent="0.35">
      <c r="W2094" s="533"/>
      <c r="AE2094" s="11"/>
    </row>
    <row r="2095" spans="23:31" x14ac:dyDescent="0.35">
      <c r="W2095" s="533"/>
      <c r="AE2095" s="11"/>
    </row>
    <row r="2096" spans="23:31" x14ac:dyDescent="0.35">
      <c r="W2096" s="533"/>
      <c r="AE2096" s="11"/>
    </row>
    <row r="2097" spans="23:31" x14ac:dyDescent="0.35">
      <c r="W2097" s="533"/>
      <c r="AE2097" s="11"/>
    </row>
    <row r="2098" spans="23:31" x14ac:dyDescent="0.35">
      <c r="W2098" s="533"/>
      <c r="AE2098" s="11"/>
    </row>
    <row r="2099" spans="23:31" x14ac:dyDescent="0.35">
      <c r="W2099" s="533"/>
      <c r="AE2099" s="11"/>
    </row>
    <row r="2100" spans="23:31" x14ac:dyDescent="0.35">
      <c r="W2100" s="533"/>
      <c r="AE2100" s="11"/>
    </row>
    <row r="2101" spans="23:31" x14ac:dyDescent="0.35">
      <c r="W2101" s="533"/>
      <c r="AE2101" s="11"/>
    </row>
    <row r="2102" spans="23:31" x14ac:dyDescent="0.35">
      <c r="W2102" s="533"/>
      <c r="AE2102" s="11"/>
    </row>
    <row r="2103" spans="23:31" x14ac:dyDescent="0.35">
      <c r="W2103" s="533"/>
      <c r="AE2103" s="11"/>
    </row>
    <row r="2104" spans="23:31" x14ac:dyDescent="0.35">
      <c r="W2104" s="533"/>
      <c r="AE2104" s="11"/>
    </row>
    <row r="2105" spans="23:31" x14ac:dyDescent="0.35">
      <c r="W2105" s="533"/>
      <c r="AE2105" s="11"/>
    </row>
    <row r="2106" spans="23:31" x14ac:dyDescent="0.35">
      <c r="W2106" s="533"/>
      <c r="AE2106" s="11"/>
    </row>
    <row r="2107" spans="23:31" x14ac:dyDescent="0.35">
      <c r="W2107" s="533"/>
      <c r="AE2107" s="11"/>
    </row>
    <row r="2108" spans="23:31" x14ac:dyDescent="0.35">
      <c r="W2108" s="533"/>
      <c r="AE2108" s="11"/>
    </row>
    <row r="2109" spans="23:31" x14ac:dyDescent="0.35">
      <c r="W2109" s="533"/>
      <c r="AE2109" s="11"/>
    </row>
    <row r="2110" spans="23:31" x14ac:dyDescent="0.35">
      <c r="W2110" s="533"/>
      <c r="AE2110" s="11"/>
    </row>
    <row r="2111" spans="23:31" x14ac:dyDescent="0.35">
      <c r="W2111" s="533"/>
      <c r="AE2111" s="11"/>
    </row>
    <row r="2112" spans="23:31" x14ac:dyDescent="0.35">
      <c r="W2112" s="533"/>
      <c r="AE2112" s="11"/>
    </row>
    <row r="2113" spans="23:31" x14ac:dyDescent="0.35">
      <c r="W2113" s="533"/>
      <c r="AE2113" s="11"/>
    </row>
    <row r="2114" spans="23:31" x14ac:dyDescent="0.35">
      <c r="W2114" s="533"/>
      <c r="AE2114" s="11"/>
    </row>
    <row r="2115" spans="23:31" x14ac:dyDescent="0.35">
      <c r="W2115" s="533"/>
      <c r="AE2115" s="11"/>
    </row>
    <row r="2116" spans="23:31" x14ac:dyDescent="0.35">
      <c r="W2116" s="533"/>
      <c r="AE2116" s="11"/>
    </row>
    <row r="2117" spans="23:31" x14ac:dyDescent="0.35">
      <c r="W2117" s="533"/>
      <c r="AE2117" s="11"/>
    </row>
    <row r="2118" spans="23:31" x14ac:dyDescent="0.35">
      <c r="W2118" s="533"/>
      <c r="AE2118" s="11"/>
    </row>
    <row r="2119" spans="23:31" x14ac:dyDescent="0.35">
      <c r="W2119" s="533"/>
      <c r="AE2119" s="11"/>
    </row>
    <row r="2120" spans="23:31" x14ac:dyDescent="0.35">
      <c r="W2120" s="533"/>
      <c r="AE2120" s="11"/>
    </row>
    <row r="2121" spans="23:31" x14ac:dyDescent="0.35">
      <c r="W2121" s="533"/>
      <c r="AE2121" s="11"/>
    </row>
    <row r="2122" spans="23:31" x14ac:dyDescent="0.35">
      <c r="W2122" s="533"/>
      <c r="AE2122" s="11"/>
    </row>
    <row r="2123" spans="23:31" x14ac:dyDescent="0.35">
      <c r="W2123" s="533"/>
      <c r="AE2123" s="11"/>
    </row>
    <row r="2124" spans="23:31" x14ac:dyDescent="0.35">
      <c r="W2124" s="533"/>
      <c r="AE2124" s="11"/>
    </row>
    <row r="2125" spans="23:31" x14ac:dyDescent="0.35">
      <c r="W2125" s="533"/>
      <c r="AE2125" s="11"/>
    </row>
    <row r="2126" spans="23:31" x14ac:dyDescent="0.35">
      <c r="W2126" s="533"/>
      <c r="AE2126" s="11"/>
    </row>
    <row r="2127" spans="23:31" x14ac:dyDescent="0.35">
      <c r="W2127" s="533"/>
      <c r="AE2127" s="11"/>
    </row>
    <row r="2128" spans="23:31" x14ac:dyDescent="0.35">
      <c r="W2128" s="533"/>
      <c r="AE2128" s="11"/>
    </row>
    <row r="2129" spans="23:31" x14ac:dyDescent="0.35">
      <c r="W2129" s="533"/>
      <c r="AE2129" s="11"/>
    </row>
    <row r="2130" spans="23:31" x14ac:dyDescent="0.35">
      <c r="W2130" s="533"/>
      <c r="AE2130" s="11"/>
    </row>
    <row r="2131" spans="23:31" x14ac:dyDescent="0.35">
      <c r="W2131" s="533"/>
      <c r="AE2131" s="11"/>
    </row>
    <row r="2132" spans="23:31" x14ac:dyDescent="0.35">
      <c r="W2132" s="533"/>
      <c r="AE2132" s="11"/>
    </row>
    <row r="2133" spans="23:31" x14ac:dyDescent="0.35">
      <c r="W2133" s="533"/>
      <c r="AE2133" s="11"/>
    </row>
    <row r="2134" spans="23:31" x14ac:dyDescent="0.35">
      <c r="W2134" s="533"/>
      <c r="AE2134" s="11"/>
    </row>
    <row r="2135" spans="23:31" x14ac:dyDescent="0.35">
      <c r="W2135" s="533"/>
      <c r="AE2135" s="11"/>
    </row>
    <row r="2136" spans="23:31" x14ac:dyDescent="0.35">
      <c r="W2136" s="533"/>
      <c r="AE2136" s="11"/>
    </row>
    <row r="2137" spans="23:31" x14ac:dyDescent="0.35">
      <c r="W2137" s="533"/>
      <c r="AE2137" s="11"/>
    </row>
    <row r="2138" spans="23:31" x14ac:dyDescent="0.35">
      <c r="W2138" s="533"/>
      <c r="AE2138" s="11"/>
    </row>
    <row r="2139" spans="23:31" x14ac:dyDescent="0.35">
      <c r="W2139" s="533"/>
      <c r="AE2139" s="11"/>
    </row>
    <row r="2140" spans="23:31" x14ac:dyDescent="0.35">
      <c r="W2140" s="533"/>
      <c r="AE2140" s="11"/>
    </row>
    <row r="2141" spans="23:31" x14ac:dyDescent="0.35">
      <c r="W2141" s="533"/>
      <c r="AE2141" s="11"/>
    </row>
    <row r="2142" spans="23:31" x14ac:dyDescent="0.35">
      <c r="W2142" s="533"/>
      <c r="AE2142" s="11"/>
    </row>
    <row r="2143" spans="23:31" x14ac:dyDescent="0.35">
      <c r="W2143" s="533"/>
      <c r="AE2143" s="11"/>
    </row>
    <row r="2144" spans="23:31" x14ac:dyDescent="0.35">
      <c r="W2144" s="533"/>
      <c r="AE2144" s="11"/>
    </row>
    <row r="2145" spans="23:31" x14ac:dyDescent="0.35">
      <c r="W2145" s="533"/>
      <c r="AE2145" s="11"/>
    </row>
    <row r="2146" spans="23:31" x14ac:dyDescent="0.35">
      <c r="W2146" s="533"/>
      <c r="AE2146" s="11"/>
    </row>
    <row r="2147" spans="23:31" x14ac:dyDescent="0.35">
      <c r="W2147" s="533"/>
      <c r="AE2147" s="11"/>
    </row>
    <row r="2148" spans="23:31" x14ac:dyDescent="0.35">
      <c r="W2148" s="533"/>
      <c r="AE2148" s="11"/>
    </row>
    <row r="2149" spans="23:31" x14ac:dyDescent="0.35">
      <c r="W2149" s="533"/>
      <c r="AE2149" s="11"/>
    </row>
    <row r="2150" spans="23:31" x14ac:dyDescent="0.35">
      <c r="W2150" s="533"/>
      <c r="AE2150" s="11"/>
    </row>
    <row r="2151" spans="23:31" x14ac:dyDescent="0.35">
      <c r="W2151" s="533"/>
      <c r="AE2151" s="11"/>
    </row>
    <row r="2152" spans="23:31" x14ac:dyDescent="0.35">
      <c r="W2152" s="533"/>
      <c r="AE2152" s="11"/>
    </row>
    <row r="2153" spans="23:31" x14ac:dyDescent="0.35">
      <c r="W2153" s="533"/>
      <c r="AE2153" s="11"/>
    </row>
    <row r="2154" spans="23:31" x14ac:dyDescent="0.35">
      <c r="W2154" s="533"/>
      <c r="AE2154" s="11"/>
    </row>
    <row r="2155" spans="23:31" x14ac:dyDescent="0.35">
      <c r="W2155" s="533"/>
      <c r="AE2155" s="11"/>
    </row>
    <row r="2156" spans="23:31" x14ac:dyDescent="0.35">
      <c r="W2156" s="533"/>
      <c r="AE2156" s="11"/>
    </row>
    <row r="2157" spans="23:31" x14ac:dyDescent="0.35">
      <c r="W2157" s="533"/>
      <c r="AE2157" s="11"/>
    </row>
    <row r="2158" spans="23:31" x14ac:dyDescent="0.35">
      <c r="W2158" s="533"/>
      <c r="AE2158" s="11"/>
    </row>
    <row r="2159" spans="23:31" x14ac:dyDescent="0.35">
      <c r="W2159" s="533"/>
      <c r="AE2159" s="11"/>
    </row>
    <row r="2160" spans="23:31" x14ac:dyDescent="0.35">
      <c r="W2160" s="533"/>
      <c r="AE2160" s="11"/>
    </row>
    <row r="2161" spans="23:31" x14ac:dyDescent="0.35">
      <c r="W2161" s="533"/>
      <c r="AE2161" s="11"/>
    </row>
    <row r="2162" spans="23:31" x14ac:dyDescent="0.35">
      <c r="W2162" s="533"/>
      <c r="AE2162" s="11"/>
    </row>
    <row r="2163" spans="23:31" x14ac:dyDescent="0.35">
      <c r="W2163" s="533"/>
      <c r="AE2163" s="11"/>
    </row>
    <row r="2164" spans="23:31" x14ac:dyDescent="0.35">
      <c r="W2164" s="533"/>
      <c r="AE2164" s="11"/>
    </row>
    <row r="2165" spans="23:31" x14ac:dyDescent="0.35">
      <c r="W2165" s="533"/>
      <c r="AE2165" s="11"/>
    </row>
    <row r="2166" spans="23:31" x14ac:dyDescent="0.35">
      <c r="W2166" s="533"/>
      <c r="AE2166" s="11"/>
    </row>
    <row r="2167" spans="23:31" x14ac:dyDescent="0.35">
      <c r="W2167" s="533"/>
      <c r="AE2167" s="11"/>
    </row>
    <row r="2168" spans="23:31" x14ac:dyDescent="0.35">
      <c r="W2168" s="533"/>
      <c r="AE2168" s="11"/>
    </row>
    <row r="2169" spans="23:31" x14ac:dyDescent="0.35">
      <c r="W2169" s="533"/>
      <c r="AE2169" s="11"/>
    </row>
    <row r="2170" spans="23:31" x14ac:dyDescent="0.35">
      <c r="W2170" s="533"/>
      <c r="AE2170" s="11"/>
    </row>
    <row r="2171" spans="23:31" x14ac:dyDescent="0.35">
      <c r="W2171" s="533"/>
      <c r="AE2171" s="11"/>
    </row>
    <row r="2172" spans="23:31" x14ac:dyDescent="0.35">
      <c r="W2172" s="533"/>
      <c r="AE2172" s="11"/>
    </row>
    <row r="2173" spans="23:31" x14ac:dyDescent="0.35">
      <c r="W2173" s="533"/>
      <c r="AE2173" s="11"/>
    </row>
    <row r="2174" spans="23:31" x14ac:dyDescent="0.35">
      <c r="W2174" s="533"/>
      <c r="AE2174" s="11"/>
    </row>
    <row r="2175" spans="23:31" x14ac:dyDescent="0.35">
      <c r="W2175" s="533"/>
      <c r="AE2175" s="11"/>
    </row>
    <row r="2176" spans="23:31" x14ac:dyDescent="0.35">
      <c r="W2176" s="533"/>
      <c r="AE2176" s="11"/>
    </row>
    <row r="2177" spans="23:31" x14ac:dyDescent="0.35">
      <c r="W2177" s="533"/>
      <c r="AE2177" s="11"/>
    </row>
    <row r="2178" spans="23:31" x14ac:dyDescent="0.35">
      <c r="W2178" s="533"/>
      <c r="AE2178" s="11"/>
    </row>
    <row r="2179" spans="23:31" x14ac:dyDescent="0.35">
      <c r="W2179" s="533"/>
      <c r="AE2179" s="11"/>
    </row>
    <row r="2180" spans="23:31" x14ac:dyDescent="0.35">
      <c r="W2180" s="533"/>
      <c r="AE2180" s="11"/>
    </row>
    <row r="2181" spans="23:31" x14ac:dyDescent="0.35">
      <c r="W2181" s="533"/>
      <c r="AE2181" s="11"/>
    </row>
    <row r="2182" spans="23:31" x14ac:dyDescent="0.35">
      <c r="W2182" s="533"/>
      <c r="AE2182" s="11"/>
    </row>
    <row r="2183" spans="23:31" x14ac:dyDescent="0.35">
      <c r="W2183" s="533"/>
      <c r="AE2183" s="11"/>
    </row>
    <row r="2184" spans="23:31" x14ac:dyDescent="0.35">
      <c r="W2184" s="533"/>
      <c r="AE2184" s="11"/>
    </row>
    <row r="2185" spans="23:31" x14ac:dyDescent="0.35">
      <c r="W2185" s="533"/>
      <c r="AE2185" s="11"/>
    </row>
    <row r="2186" spans="23:31" x14ac:dyDescent="0.35">
      <c r="W2186" s="533"/>
      <c r="AE2186" s="11"/>
    </row>
    <row r="2187" spans="23:31" x14ac:dyDescent="0.35">
      <c r="W2187" s="533"/>
      <c r="AE2187" s="11"/>
    </row>
    <row r="2188" spans="23:31" x14ac:dyDescent="0.35">
      <c r="W2188" s="533"/>
      <c r="AE2188" s="11"/>
    </row>
    <row r="2189" spans="23:31" x14ac:dyDescent="0.35">
      <c r="W2189" s="533"/>
      <c r="AE2189" s="11"/>
    </row>
    <row r="2190" spans="23:31" x14ac:dyDescent="0.35">
      <c r="W2190" s="533"/>
      <c r="AE2190" s="11"/>
    </row>
    <row r="2191" spans="23:31" x14ac:dyDescent="0.35">
      <c r="W2191" s="533"/>
      <c r="AE2191" s="11"/>
    </row>
    <row r="2192" spans="23:31" x14ac:dyDescent="0.35">
      <c r="W2192" s="533"/>
      <c r="AE2192" s="11"/>
    </row>
    <row r="2193" spans="23:31" x14ac:dyDescent="0.35">
      <c r="W2193" s="533"/>
      <c r="AE2193" s="11"/>
    </row>
    <row r="2194" spans="23:31" x14ac:dyDescent="0.35">
      <c r="W2194" s="533"/>
      <c r="AE2194" s="11"/>
    </row>
    <row r="2195" spans="23:31" x14ac:dyDescent="0.35">
      <c r="W2195" s="533"/>
      <c r="AE2195" s="11"/>
    </row>
    <row r="2196" spans="23:31" x14ac:dyDescent="0.35">
      <c r="W2196" s="533"/>
      <c r="AE2196" s="11"/>
    </row>
    <row r="2197" spans="23:31" x14ac:dyDescent="0.35">
      <c r="W2197" s="533"/>
      <c r="AE2197" s="11"/>
    </row>
    <row r="2198" spans="23:31" x14ac:dyDescent="0.35">
      <c r="W2198" s="533"/>
      <c r="AE2198" s="11"/>
    </row>
    <row r="2199" spans="23:31" x14ac:dyDescent="0.35">
      <c r="W2199" s="533"/>
      <c r="AE2199" s="11"/>
    </row>
    <row r="2200" spans="23:31" x14ac:dyDescent="0.35">
      <c r="W2200" s="533"/>
      <c r="AE2200" s="11"/>
    </row>
    <row r="2201" spans="23:31" x14ac:dyDescent="0.35">
      <c r="W2201" s="533"/>
      <c r="AE2201" s="11"/>
    </row>
    <row r="2202" spans="23:31" x14ac:dyDescent="0.35">
      <c r="W2202" s="533"/>
      <c r="AE2202" s="11"/>
    </row>
    <row r="2203" spans="23:31" x14ac:dyDescent="0.35">
      <c r="W2203" s="533"/>
      <c r="AE2203" s="11"/>
    </row>
    <row r="2204" spans="23:31" x14ac:dyDescent="0.35">
      <c r="W2204" s="533"/>
      <c r="AE2204" s="11"/>
    </row>
    <row r="2205" spans="23:31" x14ac:dyDescent="0.35">
      <c r="W2205" s="533"/>
      <c r="AE2205" s="11"/>
    </row>
    <row r="2206" spans="23:31" x14ac:dyDescent="0.35">
      <c r="W2206" s="533"/>
      <c r="AE2206" s="11"/>
    </row>
    <row r="2207" spans="23:31" x14ac:dyDescent="0.35">
      <c r="W2207" s="533"/>
      <c r="AE2207" s="11"/>
    </row>
    <row r="2208" spans="23:31" x14ac:dyDescent="0.35">
      <c r="W2208" s="533"/>
      <c r="AE2208" s="11"/>
    </row>
    <row r="2209" spans="23:31" x14ac:dyDescent="0.35">
      <c r="W2209" s="533"/>
      <c r="AE2209" s="11"/>
    </row>
    <row r="2210" spans="23:31" x14ac:dyDescent="0.35">
      <c r="W2210" s="533"/>
      <c r="AE2210" s="11"/>
    </row>
    <row r="2211" spans="23:31" x14ac:dyDescent="0.35">
      <c r="W2211" s="533"/>
      <c r="AE2211" s="11"/>
    </row>
    <row r="2212" spans="23:31" x14ac:dyDescent="0.35">
      <c r="W2212" s="533"/>
      <c r="AE2212" s="11"/>
    </row>
    <row r="2213" spans="23:31" x14ac:dyDescent="0.35">
      <c r="W2213" s="533"/>
      <c r="AE2213" s="11"/>
    </row>
    <row r="2214" spans="23:31" x14ac:dyDescent="0.35">
      <c r="W2214" s="533"/>
      <c r="AE2214" s="11"/>
    </row>
    <row r="2215" spans="23:31" x14ac:dyDescent="0.35">
      <c r="W2215" s="533"/>
      <c r="AE2215" s="11"/>
    </row>
    <row r="2216" spans="23:31" x14ac:dyDescent="0.35">
      <c r="W2216" s="533"/>
      <c r="AE2216" s="11"/>
    </row>
    <row r="2217" spans="23:31" x14ac:dyDescent="0.35">
      <c r="W2217" s="533"/>
      <c r="AE2217" s="11"/>
    </row>
    <row r="2218" spans="23:31" x14ac:dyDescent="0.35">
      <c r="W2218" s="533"/>
      <c r="AE2218" s="11"/>
    </row>
    <row r="2219" spans="23:31" x14ac:dyDescent="0.35">
      <c r="W2219" s="533"/>
      <c r="AE2219" s="11"/>
    </row>
    <row r="2220" spans="23:31" x14ac:dyDescent="0.35">
      <c r="W2220" s="533"/>
      <c r="AE2220" s="11"/>
    </row>
    <row r="2221" spans="23:31" x14ac:dyDescent="0.35">
      <c r="W2221" s="533"/>
      <c r="AE2221" s="11"/>
    </row>
    <row r="2222" spans="23:31" x14ac:dyDescent="0.35">
      <c r="W2222" s="533"/>
      <c r="AE2222" s="11"/>
    </row>
    <row r="2223" spans="23:31" x14ac:dyDescent="0.35">
      <c r="W2223" s="533"/>
      <c r="AE2223" s="11"/>
    </row>
    <row r="2224" spans="23:31" x14ac:dyDescent="0.35">
      <c r="W2224" s="533"/>
      <c r="AE2224" s="11"/>
    </row>
    <row r="2225" spans="23:31" x14ac:dyDescent="0.35">
      <c r="W2225" s="533"/>
      <c r="AE2225" s="11"/>
    </row>
    <row r="2226" spans="23:31" x14ac:dyDescent="0.35">
      <c r="W2226" s="533"/>
      <c r="AE2226" s="11"/>
    </row>
    <row r="2227" spans="23:31" x14ac:dyDescent="0.35">
      <c r="W2227" s="533"/>
      <c r="AE2227" s="11"/>
    </row>
    <row r="2228" spans="23:31" x14ac:dyDescent="0.35">
      <c r="W2228" s="533"/>
      <c r="AE2228" s="11"/>
    </row>
    <row r="2229" spans="23:31" x14ac:dyDescent="0.35">
      <c r="W2229" s="533"/>
      <c r="AE2229" s="11"/>
    </row>
    <row r="2230" spans="23:31" x14ac:dyDescent="0.35">
      <c r="W2230" s="533"/>
      <c r="AE2230" s="11"/>
    </row>
    <row r="2231" spans="23:31" x14ac:dyDescent="0.35">
      <c r="W2231" s="533"/>
      <c r="AE2231" s="11"/>
    </row>
    <row r="2232" spans="23:31" x14ac:dyDescent="0.35">
      <c r="W2232" s="533"/>
      <c r="AE2232" s="11"/>
    </row>
    <row r="2233" spans="23:31" x14ac:dyDescent="0.35">
      <c r="W2233" s="533"/>
      <c r="AE2233" s="11"/>
    </row>
    <row r="2234" spans="23:31" x14ac:dyDescent="0.35">
      <c r="W2234" s="533"/>
      <c r="AE2234" s="11"/>
    </row>
    <row r="2235" spans="23:31" x14ac:dyDescent="0.35">
      <c r="W2235" s="533"/>
      <c r="AE2235" s="11"/>
    </row>
    <row r="2236" spans="23:31" x14ac:dyDescent="0.35">
      <c r="W2236" s="533"/>
      <c r="AE2236" s="11"/>
    </row>
    <row r="2237" spans="23:31" x14ac:dyDescent="0.35">
      <c r="W2237" s="533"/>
      <c r="AE2237" s="11"/>
    </row>
    <row r="2238" spans="23:31" x14ac:dyDescent="0.35">
      <c r="W2238" s="533"/>
      <c r="AE2238" s="11"/>
    </row>
    <row r="2239" spans="23:31" x14ac:dyDescent="0.35">
      <c r="W2239" s="533"/>
      <c r="AE2239" s="11"/>
    </row>
    <row r="2240" spans="23:31" x14ac:dyDescent="0.35">
      <c r="W2240" s="533"/>
      <c r="AE2240" s="11"/>
    </row>
    <row r="2241" spans="23:31" x14ac:dyDescent="0.35">
      <c r="W2241" s="533"/>
      <c r="AE2241" s="11"/>
    </row>
    <row r="2242" spans="23:31" x14ac:dyDescent="0.35">
      <c r="W2242" s="533"/>
      <c r="AE2242" s="11"/>
    </row>
    <row r="2243" spans="23:31" x14ac:dyDescent="0.35">
      <c r="W2243" s="533"/>
      <c r="AE2243" s="11"/>
    </row>
    <row r="2244" spans="23:31" x14ac:dyDescent="0.35">
      <c r="W2244" s="533"/>
      <c r="AE2244" s="11"/>
    </row>
    <row r="2245" spans="23:31" x14ac:dyDescent="0.35">
      <c r="W2245" s="533"/>
      <c r="AE2245" s="11"/>
    </row>
    <row r="2246" spans="23:31" x14ac:dyDescent="0.35">
      <c r="W2246" s="533"/>
      <c r="AE2246" s="11"/>
    </row>
    <row r="2247" spans="23:31" x14ac:dyDescent="0.35">
      <c r="W2247" s="533"/>
      <c r="AE2247" s="11"/>
    </row>
    <row r="2248" spans="23:31" x14ac:dyDescent="0.35">
      <c r="W2248" s="533"/>
      <c r="AE2248" s="11"/>
    </row>
    <row r="2249" spans="23:31" x14ac:dyDescent="0.35">
      <c r="W2249" s="533"/>
      <c r="AE2249" s="11"/>
    </row>
    <row r="2250" spans="23:31" x14ac:dyDescent="0.35">
      <c r="W2250" s="533"/>
      <c r="AE2250" s="11"/>
    </row>
    <row r="2251" spans="23:31" x14ac:dyDescent="0.35">
      <c r="W2251" s="533"/>
      <c r="AE2251" s="11"/>
    </row>
    <row r="2252" spans="23:31" x14ac:dyDescent="0.35">
      <c r="W2252" s="533"/>
      <c r="AE2252" s="11"/>
    </row>
    <row r="2253" spans="23:31" x14ac:dyDescent="0.35">
      <c r="W2253" s="533"/>
      <c r="AE2253" s="11"/>
    </row>
    <row r="2254" spans="23:31" x14ac:dyDescent="0.35">
      <c r="W2254" s="533"/>
      <c r="AE2254" s="11"/>
    </row>
    <row r="2255" spans="23:31" x14ac:dyDescent="0.35">
      <c r="W2255" s="533"/>
      <c r="AE2255" s="11"/>
    </row>
    <row r="2256" spans="23:31" x14ac:dyDescent="0.35">
      <c r="W2256" s="533"/>
      <c r="AE2256" s="11"/>
    </row>
    <row r="2257" spans="23:31" x14ac:dyDescent="0.35">
      <c r="W2257" s="533"/>
      <c r="AE2257" s="11"/>
    </row>
    <row r="2258" spans="23:31" x14ac:dyDescent="0.35">
      <c r="W2258" s="533"/>
      <c r="AE2258" s="11"/>
    </row>
    <row r="2259" spans="23:31" x14ac:dyDescent="0.35">
      <c r="W2259" s="533"/>
      <c r="AE2259" s="11"/>
    </row>
    <row r="2260" spans="23:31" x14ac:dyDescent="0.35">
      <c r="W2260" s="533"/>
      <c r="AE2260" s="11"/>
    </row>
    <row r="2261" spans="23:31" x14ac:dyDescent="0.35">
      <c r="W2261" s="533"/>
      <c r="AE2261" s="11"/>
    </row>
    <row r="2262" spans="23:31" x14ac:dyDescent="0.35">
      <c r="W2262" s="533"/>
      <c r="AE2262" s="11"/>
    </row>
    <row r="2263" spans="23:31" x14ac:dyDescent="0.35">
      <c r="W2263" s="533"/>
      <c r="AE2263" s="11"/>
    </row>
    <row r="2264" spans="23:31" x14ac:dyDescent="0.35">
      <c r="W2264" s="533"/>
      <c r="AE2264" s="11"/>
    </row>
    <row r="2265" spans="23:31" x14ac:dyDescent="0.35">
      <c r="W2265" s="533"/>
      <c r="AE2265" s="11"/>
    </row>
    <row r="2266" spans="23:31" x14ac:dyDescent="0.35">
      <c r="W2266" s="533"/>
      <c r="AE2266" s="11"/>
    </row>
    <row r="2267" spans="23:31" x14ac:dyDescent="0.35">
      <c r="W2267" s="533"/>
      <c r="AE2267" s="11"/>
    </row>
    <row r="2268" spans="23:31" x14ac:dyDescent="0.35">
      <c r="W2268" s="533"/>
      <c r="AE2268" s="11"/>
    </row>
    <row r="2269" spans="23:31" x14ac:dyDescent="0.35">
      <c r="W2269" s="533"/>
      <c r="AE2269" s="11"/>
    </row>
    <row r="2270" spans="23:31" x14ac:dyDescent="0.35">
      <c r="W2270" s="533"/>
      <c r="AE2270" s="11"/>
    </row>
    <row r="2271" spans="23:31" x14ac:dyDescent="0.35">
      <c r="W2271" s="533"/>
      <c r="AE2271" s="11"/>
    </row>
    <row r="2272" spans="23:31" x14ac:dyDescent="0.35">
      <c r="W2272" s="533"/>
      <c r="AE2272" s="11"/>
    </row>
    <row r="2273" spans="23:31" x14ac:dyDescent="0.35">
      <c r="W2273" s="533"/>
      <c r="AE2273" s="11"/>
    </row>
    <row r="2274" spans="23:31" x14ac:dyDescent="0.35">
      <c r="W2274" s="533"/>
      <c r="AE2274" s="11"/>
    </row>
    <row r="2275" spans="23:31" x14ac:dyDescent="0.35">
      <c r="W2275" s="533"/>
      <c r="AE2275" s="11"/>
    </row>
    <row r="2276" spans="23:31" x14ac:dyDescent="0.35">
      <c r="W2276" s="533"/>
      <c r="AE2276" s="11"/>
    </row>
    <row r="2277" spans="23:31" x14ac:dyDescent="0.35">
      <c r="W2277" s="533"/>
      <c r="AE2277" s="11"/>
    </row>
    <row r="2278" spans="23:31" x14ac:dyDescent="0.35">
      <c r="W2278" s="533"/>
      <c r="AE2278" s="11"/>
    </row>
    <row r="2279" spans="23:31" x14ac:dyDescent="0.35">
      <c r="W2279" s="533"/>
      <c r="AE2279" s="11"/>
    </row>
    <row r="2280" spans="23:31" x14ac:dyDescent="0.35">
      <c r="W2280" s="533"/>
      <c r="AE2280" s="11"/>
    </row>
    <row r="2281" spans="23:31" x14ac:dyDescent="0.35">
      <c r="W2281" s="533"/>
      <c r="AE2281" s="11"/>
    </row>
    <row r="2282" spans="23:31" x14ac:dyDescent="0.35">
      <c r="W2282" s="533"/>
      <c r="AE2282" s="11"/>
    </row>
    <row r="2283" spans="23:31" x14ac:dyDescent="0.35">
      <c r="W2283" s="533"/>
      <c r="AE2283" s="11"/>
    </row>
    <row r="2284" spans="23:31" x14ac:dyDescent="0.35">
      <c r="W2284" s="533"/>
      <c r="AE2284" s="11"/>
    </row>
    <row r="2285" spans="23:31" x14ac:dyDescent="0.35">
      <c r="W2285" s="533"/>
      <c r="AE2285" s="11"/>
    </row>
    <row r="2286" spans="23:31" x14ac:dyDescent="0.35">
      <c r="W2286" s="533"/>
      <c r="AE2286" s="11"/>
    </row>
    <row r="2287" spans="23:31" x14ac:dyDescent="0.35">
      <c r="W2287" s="533"/>
      <c r="AE2287" s="11"/>
    </row>
    <row r="2288" spans="23:31" x14ac:dyDescent="0.35">
      <c r="W2288" s="533"/>
      <c r="AE2288" s="11"/>
    </row>
    <row r="2289" spans="23:31" x14ac:dyDescent="0.35">
      <c r="W2289" s="533"/>
      <c r="AE2289" s="11"/>
    </row>
    <row r="2290" spans="23:31" x14ac:dyDescent="0.35">
      <c r="W2290" s="533"/>
      <c r="AE2290" s="11"/>
    </row>
    <row r="2291" spans="23:31" x14ac:dyDescent="0.35">
      <c r="W2291" s="533"/>
      <c r="AE2291" s="11"/>
    </row>
    <row r="2292" spans="23:31" x14ac:dyDescent="0.35">
      <c r="W2292" s="533"/>
      <c r="AE2292" s="11"/>
    </row>
    <row r="2293" spans="23:31" x14ac:dyDescent="0.35">
      <c r="W2293" s="533"/>
      <c r="AE2293" s="11"/>
    </row>
    <row r="2294" spans="23:31" x14ac:dyDescent="0.35">
      <c r="W2294" s="533"/>
      <c r="AE2294" s="11"/>
    </row>
    <row r="2295" spans="23:31" x14ac:dyDescent="0.35">
      <c r="W2295" s="533"/>
      <c r="AE2295" s="11"/>
    </row>
    <row r="2296" spans="23:31" x14ac:dyDescent="0.35">
      <c r="W2296" s="533"/>
      <c r="AE2296" s="11"/>
    </row>
    <row r="2297" spans="23:31" x14ac:dyDescent="0.35">
      <c r="W2297" s="533"/>
      <c r="AE2297" s="11"/>
    </row>
    <row r="2298" spans="23:31" x14ac:dyDescent="0.35">
      <c r="W2298" s="533"/>
      <c r="AE2298" s="11"/>
    </row>
    <row r="2299" spans="23:31" x14ac:dyDescent="0.35">
      <c r="W2299" s="533"/>
      <c r="AE2299" s="11"/>
    </row>
    <row r="2300" spans="23:31" x14ac:dyDescent="0.35">
      <c r="W2300" s="533"/>
      <c r="AE2300" s="11"/>
    </row>
    <row r="2301" spans="23:31" x14ac:dyDescent="0.35">
      <c r="W2301" s="533"/>
      <c r="AE2301" s="11"/>
    </row>
    <row r="2302" spans="23:31" x14ac:dyDescent="0.35">
      <c r="W2302" s="533"/>
      <c r="AE2302" s="11"/>
    </row>
    <row r="2303" spans="23:31" x14ac:dyDescent="0.35">
      <c r="W2303" s="533"/>
      <c r="AE2303" s="11"/>
    </row>
    <row r="2304" spans="23:31" x14ac:dyDescent="0.35">
      <c r="W2304" s="533"/>
      <c r="AE2304" s="11"/>
    </row>
    <row r="2305" spans="23:31" x14ac:dyDescent="0.35">
      <c r="W2305" s="533"/>
      <c r="AE2305" s="11"/>
    </row>
    <row r="2306" spans="23:31" x14ac:dyDescent="0.35">
      <c r="W2306" s="533"/>
      <c r="AE2306" s="11"/>
    </row>
    <row r="2307" spans="23:31" x14ac:dyDescent="0.35">
      <c r="W2307" s="533"/>
      <c r="AE2307" s="11"/>
    </row>
    <row r="2308" spans="23:31" x14ac:dyDescent="0.35">
      <c r="W2308" s="533"/>
      <c r="AE2308" s="11"/>
    </row>
    <row r="2309" spans="23:31" x14ac:dyDescent="0.35">
      <c r="W2309" s="533"/>
      <c r="AE2309" s="11"/>
    </row>
    <row r="2310" spans="23:31" x14ac:dyDescent="0.35">
      <c r="W2310" s="533"/>
      <c r="AE2310" s="11"/>
    </row>
    <row r="2311" spans="23:31" x14ac:dyDescent="0.35">
      <c r="W2311" s="533"/>
      <c r="AE2311" s="11"/>
    </row>
    <row r="2312" spans="23:31" x14ac:dyDescent="0.35">
      <c r="W2312" s="533"/>
      <c r="AE2312" s="11"/>
    </row>
    <row r="2313" spans="23:31" x14ac:dyDescent="0.35">
      <c r="W2313" s="533"/>
      <c r="AE2313" s="11"/>
    </row>
    <row r="2314" spans="23:31" x14ac:dyDescent="0.35">
      <c r="W2314" s="533"/>
      <c r="AE2314" s="11"/>
    </row>
    <row r="2315" spans="23:31" x14ac:dyDescent="0.35">
      <c r="W2315" s="533"/>
      <c r="AE2315" s="11"/>
    </row>
    <row r="2316" spans="23:31" x14ac:dyDescent="0.35">
      <c r="W2316" s="533"/>
      <c r="AE2316" s="11"/>
    </row>
    <row r="2317" spans="23:31" x14ac:dyDescent="0.35">
      <c r="W2317" s="533"/>
      <c r="AE2317" s="11"/>
    </row>
    <row r="2318" spans="23:31" x14ac:dyDescent="0.35">
      <c r="W2318" s="533"/>
      <c r="AE2318" s="11"/>
    </row>
    <row r="2319" spans="23:31" x14ac:dyDescent="0.35">
      <c r="W2319" s="533"/>
      <c r="AE2319" s="11"/>
    </row>
    <row r="2320" spans="23:31" x14ac:dyDescent="0.35">
      <c r="W2320" s="533"/>
      <c r="AE2320" s="11"/>
    </row>
    <row r="2321" spans="23:31" x14ac:dyDescent="0.35">
      <c r="W2321" s="533"/>
      <c r="AE2321" s="11"/>
    </row>
    <row r="2322" spans="23:31" x14ac:dyDescent="0.35">
      <c r="W2322" s="533"/>
      <c r="AE2322" s="11"/>
    </row>
    <row r="2323" spans="23:31" x14ac:dyDescent="0.35">
      <c r="W2323" s="533"/>
      <c r="AE2323" s="11"/>
    </row>
    <row r="2324" spans="23:31" x14ac:dyDescent="0.35">
      <c r="W2324" s="533"/>
      <c r="AE2324" s="11"/>
    </row>
    <row r="2325" spans="23:31" x14ac:dyDescent="0.35">
      <c r="W2325" s="533"/>
      <c r="AE2325" s="11"/>
    </row>
    <row r="2326" spans="23:31" x14ac:dyDescent="0.35">
      <c r="W2326" s="533"/>
      <c r="AE2326" s="11"/>
    </row>
    <row r="2327" spans="23:31" x14ac:dyDescent="0.35">
      <c r="W2327" s="533"/>
      <c r="AE2327" s="11"/>
    </row>
    <row r="2328" spans="23:31" x14ac:dyDescent="0.35">
      <c r="W2328" s="533"/>
      <c r="AE2328" s="11"/>
    </row>
    <row r="2329" spans="23:31" x14ac:dyDescent="0.35">
      <c r="W2329" s="533"/>
      <c r="AE2329" s="11"/>
    </row>
    <row r="2330" spans="23:31" x14ac:dyDescent="0.35">
      <c r="W2330" s="533"/>
      <c r="AE2330" s="11"/>
    </row>
    <row r="2331" spans="23:31" x14ac:dyDescent="0.35">
      <c r="W2331" s="533"/>
      <c r="AE2331" s="11"/>
    </row>
    <row r="2332" spans="23:31" x14ac:dyDescent="0.35">
      <c r="W2332" s="533"/>
      <c r="AE2332" s="11"/>
    </row>
    <row r="2333" spans="23:31" x14ac:dyDescent="0.35">
      <c r="W2333" s="533"/>
      <c r="AE2333" s="11"/>
    </row>
    <row r="2334" spans="23:31" x14ac:dyDescent="0.35">
      <c r="W2334" s="533"/>
      <c r="AE2334" s="11"/>
    </row>
    <row r="2335" spans="23:31" x14ac:dyDescent="0.35">
      <c r="W2335" s="533"/>
      <c r="AE2335" s="11"/>
    </row>
    <row r="2336" spans="23:31" x14ac:dyDescent="0.35">
      <c r="W2336" s="533"/>
      <c r="AE2336" s="11"/>
    </row>
    <row r="2337" spans="23:31" x14ac:dyDescent="0.35">
      <c r="W2337" s="533"/>
      <c r="AE2337" s="11"/>
    </row>
    <row r="2338" spans="23:31" x14ac:dyDescent="0.35">
      <c r="W2338" s="533"/>
      <c r="AE2338" s="11"/>
    </row>
    <row r="2339" spans="23:31" x14ac:dyDescent="0.35">
      <c r="W2339" s="533"/>
      <c r="AE2339" s="11"/>
    </row>
    <row r="2340" spans="23:31" x14ac:dyDescent="0.35">
      <c r="W2340" s="533"/>
      <c r="AE2340" s="11"/>
    </row>
    <row r="2341" spans="23:31" x14ac:dyDescent="0.35">
      <c r="W2341" s="533"/>
      <c r="AE2341" s="11"/>
    </row>
    <row r="2342" spans="23:31" x14ac:dyDescent="0.35">
      <c r="W2342" s="533"/>
      <c r="AE2342" s="11"/>
    </row>
    <row r="2343" spans="23:31" x14ac:dyDescent="0.35">
      <c r="W2343" s="533"/>
      <c r="AE2343" s="11"/>
    </row>
    <row r="2344" spans="23:31" x14ac:dyDescent="0.35">
      <c r="W2344" s="533"/>
      <c r="AE2344" s="11"/>
    </row>
    <row r="2345" spans="23:31" x14ac:dyDescent="0.35">
      <c r="W2345" s="533"/>
      <c r="AE2345" s="11"/>
    </row>
    <row r="2346" spans="23:31" x14ac:dyDescent="0.35">
      <c r="W2346" s="533"/>
      <c r="AE2346" s="11"/>
    </row>
    <row r="2347" spans="23:31" x14ac:dyDescent="0.35">
      <c r="W2347" s="533"/>
      <c r="AE2347" s="11"/>
    </row>
    <row r="2348" spans="23:31" x14ac:dyDescent="0.35">
      <c r="W2348" s="533"/>
      <c r="AE2348" s="11"/>
    </row>
    <row r="2349" spans="23:31" x14ac:dyDescent="0.35">
      <c r="W2349" s="533"/>
      <c r="AE2349" s="11"/>
    </row>
    <row r="2350" spans="23:31" x14ac:dyDescent="0.35">
      <c r="W2350" s="533"/>
      <c r="AE2350" s="11"/>
    </row>
    <row r="2351" spans="23:31" x14ac:dyDescent="0.35">
      <c r="W2351" s="533"/>
      <c r="AE2351" s="11"/>
    </row>
    <row r="2352" spans="23:31" x14ac:dyDescent="0.35">
      <c r="W2352" s="533"/>
      <c r="AE2352" s="11"/>
    </row>
    <row r="2353" spans="23:31" x14ac:dyDescent="0.35">
      <c r="W2353" s="533"/>
      <c r="AE2353" s="11"/>
    </row>
    <row r="2354" spans="23:31" x14ac:dyDescent="0.35">
      <c r="W2354" s="533"/>
      <c r="AE2354" s="11"/>
    </row>
    <row r="2355" spans="23:31" x14ac:dyDescent="0.35">
      <c r="W2355" s="533"/>
      <c r="AE2355" s="11"/>
    </row>
    <row r="2356" spans="23:31" x14ac:dyDescent="0.35">
      <c r="W2356" s="533"/>
      <c r="AE2356" s="11"/>
    </row>
    <row r="2357" spans="23:31" x14ac:dyDescent="0.35">
      <c r="W2357" s="533"/>
      <c r="AE2357" s="11"/>
    </row>
    <row r="2358" spans="23:31" x14ac:dyDescent="0.35">
      <c r="W2358" s="533"/>
      <c r="AE2358" s="11"/>
    </row>
    <row r="2359" spans="23:31" x14ac:dyDescent="0.35">
      <c r="W2359" s="533"/>
      <c r="AE2359" s="11"/>
    </row>
    <row r="2360" spans="23:31" x14ac:dyDescent="0.35">
      <c r="W2360" s="533"/>
      <c r="AE2360" s="11"/>
    </row>
    <row r="2361" spans="23:31" x14ac:dyDescent="0.35">
      <c r="W2361" s="533"/>
      <c r="AE2361" s="11"/>
    </row>
    <row r="2362" spans="23:31" x14ac:dyDescent="0.35">
      <c r="W2362" s="533"/>
      <c r="AE2362" s="11"/>
    </row>
    <row r="2363" spans="23:31" x14ac:dyDescent="0.35">
      <c r="W2363" s="533"/>
      <c r="AE2363" s="11"/>
    </row>
    <row r="2364" spans="23:31" x14ac:dyDescent="0.35">
      <c r="W2364" s="533"/>
      <c r="AE2364" s="11"/>
    </row>
    <row r="2365" spans="23:31" x14ac:dyDescent="0.35">
      <c r="W2365" s="533"/>
      <c r="AE2365" s="11"/>
    </row>
    <row r="2366" spans="23:31" x14ac:dyDescent="0.35">
      <c r="W2366" s="533"/>
      <c r="AE2366" s="11"/>
    </row>
    <row r="2367" spans="23:31" x14ac:dyDescent="0.35">
      <c r="W2367" s="533"/>
      <c r="AE2367" s="11"/>
    </row>
    <row r="2368" spans="23:31" x14ac:dyDescent="0.35">
      <c r="W2368" s="533"/>
      <c r="AE2368" s="11"/>
    </row>
    <row r="2369" spans="23:31" x14ac:dyDescent="0.35">
      <c r="W2369" s="533"/>
      <c r="AE2369" s="11"/>
    </row>
    <row r="2370" spans="23:31" x14ac:dyDescent="0.35">
      <c r="W2370" s="533"/>
      <c r="AE2370" s="11"/>
    </row>
    <row r="2371" spans="23:31" x14ac:dyDescent="0.35">
      <c r="W2371" s="533"/>
      <c r="AE2371" s="11"/>
    </row>
    <row r="2372" spans="23:31" x14ac:dyDescent="0.35">
      <c r="W2372" s="533"/>
      <c r="AE2372" s="11"/>
    </row>
    <row r="2373" spans="23:31" x14ac:dyDescent="0.35">
      <c r="W2373" s="533"/>
      <c r="AE2373" s="11"/>
    </row>
    <row r="2374" spans="23:31" x14ac:dyDescent="0.35">
      <c r="W2374" s="533"/>
      <c r="AE2374" s="11"/>
    </row>
    <row r="2375" spans="23:31" x14ac:dyDescent="0.35">
      <c r="W2375" s="533"/>
      <c r="AE2375" s="11"/>
    </row>
    <row r="2376" spans="23:31" x14ac:dyDescent="0.35">
      <c r="W2376" s="533"/>
      <c r="AE2376" s="11"/>
    </row>
    <row r="2377" spans="23:31" x14ac:dyDescent="0.35">
      <c r="W2377" s="533"/>
      <c r="AE2377" s="11"/>
    </row>
    <row r="2378" spans="23:31" x14ac:dyDescent="0.35">
      <c r="W2378" s="533"/>
      <c r="AE2378" s="11"/>
    </row>
    <row r="2379" spans="23:31" x14ac:dyDescent="0.35">
      <c r="W2379" s="533"/>
      <c r="AE2379" s="11"/>
    </row>
    <row r="2380" spans="23:31" x14ac:dyDescent="0.35">
      <c r="W2380" s="533"/>
      <c r="AE2380" s="11"/>
    </row>
    <row r="2381" spans="23:31" x14ac:dyDescent="0.35">
      <c r="W2381" s="533"/>
      <c r="AE2381" s="11"/>
    </row>
    <row r="2382" spans="23:31" x14ac:dyDescent="0.35">
      <c r="W2382" s="533"/>
      <c r="AE2382" s="11"/>
    </row>
    <row r="2383" spans="23:31" x14ac:dyDescent="0.35">
      <c r="W2383" s="533"/>
      <c r="AE2383" s="11"/>
    </row>
    <row r="2384" spans="23:31" x14ac:dyDescent="0.35">
      <c r="W2384" s="533"/>
      <c r="AE2384" s="11"/>
    </row>
    <row r="2385" spans="23:31" x14ac:dyDescent="0.35">
      <c r="W2385" s="533"/>
      <c r="AE2385" s="11"/>
    </row>
    <row r="2386" spans="23:31" x14ac:dyDescent="0.35">
      <c r="W2386" s="533"/>
      <c r="AE2386" s="11"/>
    </row>
    <row r="2387" spans="23:31" x14ac:dyDescent="0.35">
      <c r="W2387" s="533"/>
      <c r="AE2387" s="11"/>
    </row>
    <row r="2388" spans="23:31" x14ac:dyDescent="0.35">
      <c r="W2388" s="533"/>
      <c r="AE2388" s="11"/>
    </row>
    <row r="2389" spans="23:31" x14ac:dyDescent="0.35">
      <c r="W2389" s="533"/>
      <c r="AE2389" s="11"/>
    </row>
    <row r="2390" spans="23:31" x14ac:dyDescent="0.35">
      <c r="W2390" s="533"/>
      <c r="AE2390" s="11"/>
    </row>
    <row r="2391" spans="23:31" x14ac:dyDescent="0.35">
      <c r="W2391" s="533"/>
      <c r="AE2391" s="11"/>
    </row>
    <row r="2392" spans="23:31" x14ac:dyDescent="0.35">
      <c r="W2392" s="533"/>
      <c r="AE2392" s="11"/>
    </row>
    <row r="2393" spans="23:31" x14ac:dyDescent="0.35">
      <c r="W2393" s="533"/>
      <c r="AE2393" s="11"/>
    </row>
    <row r="2394" spans="23:31" x14ac:dyDescent="0.35">
      <c r="W2394" s="533"/>
      <c r="AE2394" s="11"/>
    </row>
    <row r="2395" spans="23:31" x14ac:dyDescent="0.35">
      <c r="W2395" s="533"/>
      <c r="AE2395" s="11"/>
    </row>
    <row r="2396" spans="23:31" x14ac:dyDescent="0.35">
      <c r="W2396" s="533"/>
      <c r="AE2396" s="11"/>
    </row>
    <row r="2397" spans="23:31" x14ac:dyDescent="0.35">
      <c r="W2397" s="533"/>
      <c r="AE2397" s="11"/>
    </row>
    <row r="2398" spans="23:31" x14ac:dyDescent="0.35">
      <c r="W2398" s="533"/>
      <c r="AE2398" s="11"/>
    </row>
    <row r="2399" spans="23:31" x14ac:dyDescent="0.35">
      <c r="W2399" s="533"/>
      <c r="AE2399" s="11"/>
    </row>
    <row r="2400" spans="23:31" x14ac:dyDescent="0.35">
      <c r="W2400" s="533"/>
      <c r="AE2400" s="11"/>
    </row>
    <row r="2401" spans="23:31" x14ac:dyDescent="0.35">
      <c r="W2401" s="533"/>
      <c r="AE2401" s="11"/>
    </row>
    <row r="2402" spans="23:31" x14ac:dyDescent="0.35">
      <c r="W2402" s="533"/>
      <c r="AE2402" s="11"/>
    </row>
    <row r="2403" spans="23:31" x14ac:dyDescent="0.35">
      <c r="W2403" s="533"/>
      <c r="AE2403" s="11"/>
    </row>
    <row r="2404" spans="23:31" x14ac:dyDescent="0.35">
      <c r="W2404" s="533"/>
      <c r="AE2404" s="11"/>
    </row>
    <row r="2405" spans="23:31" x14ac:dyDescent="0.35">
      <c r="W2405" s="533"/>
      <c r="AE2405" s="11"/>
    </row>
    <row r="2406" spans="23:31" x14ac:dyDescent="0.35">
      <c r="W2406" s="533"/>
      <c r="AE2406" s="11"/>
    </row>
    <row r="2407" spans="23:31" x14ac:dyDescent="0.35">
      <c r="W2407" s="533"/>
      <c r="AE2407" s="11"/>
    </row>
    <row r="2408" spans="23:31" x14ac:dyDescent="0.35">
      <c r="W2408" s="533"/>
      <c r="AE2408" s="11"/>
    </row>
    <row r="2409" spans="23:31" x14ac:dyDescent="0.35">
      <c r="W2409" s="533"/>
      <c r="AE2409" s="11"/>
    </row>
    <row r="2410" spans="23:31" x14ac:dyDescent="0.35">
      <c r="W2410" s="533"/>
      <c r="AE2410" s="11"/>
    </row>
    <row r="2411" spans="23:31" x14ac:dyDescent="0.35">
      <c r="W2411" s="533"/>
      <c r="AE2411" s="11"/>
    </row>
    <row r="2412" spans="23:31" x14ac:dyDescent="0.35">
      <c r="W2412" s="533"/>
      <c r="AE2412" s="11"/>
    </row>
    <row r="2413" spans="23:31" x14ac:dyDescent="0.35">
      <c r="W2413" s="533"/>
      <c r="AE2413" s="11"/>
    </row>
    <row r="2414" spans="23:31" x14ac:dyDescent="0.35">
      <c r="W2414" s="533"/>
      <c r="AE2414" s="11"/>
    </row>
    <row r="2415" spans="23:31" x14ac:dyDescent="0.35">
      <c r="W2415" s="533"/>
      <c r="AE2415" s="11"/>
    </row>
    <row r="2416" spans="23:31" x14ac:dyDescent="0.35">
      <c r="W2416" s="533"/>
      <c r="AE2416" s="11"/>
    </row>
    <row r="2417" spans="23:31" x14ac:dyDescent="0.35">
      <c r="W2417" s="533"/>
      <c r="AE2417" s="11"/>
    </row>
    <row r="2418" spans="23:31" x14ac:dyDescent="0.35">
      <c r="W2418" s="533"/>
      <c r="AE2418" s="11"/>
    </row>
    <row r="2419" spans="23:31" x14ac:dyDescent="0.35">
      <c r="W2419" s="533"/>
      <c r="AE2419" s="11"/>
    </row>
    <row r="2420" spans="23:31" x14ac:dyDescent="0.35">
      <c r="W2420" s="533"/>
      <c r="AE2420" s="11"/>
    </row>
    <row r="2421" spans="23:31" x14ac:dyDescent="0.35">
      <c r="W2421" s="533"/>
      <c r="AE2421" s="11"/>
    </row>
    <row r="2422" spans="23:31" x14ac:dyDescent="0.35">
      <c r="W2422" s="533"/>
      <c r="AE2422" s="11"/>
    </row>
    <row r="2423" spans="23:31" x14ac:dyDescent="0.35">
      <c r="W2423" s="533"/>
      <c r="AE2423" s="11"/>
    </row>
    <row r="2424" spans="23:31" x14ac:dyDescent="0.35">
      <c r="W2424" s="533"/>
      <c r="AE2424" s="11"/>
    </row>
    <row r="2425" spans="23:31" x14ac:dyDescent="0.35">
      <c r="W2425" s="533"/>
      <c r="AE2425" s="11"/>
    </row>
    <row r="2426" spans="23:31" x14ac:dyDescent="0.35">
      <c r="W2426" s="533"/>
      <c r="AE2426" s="11"/>
    </row>
    <row r="2427" spans="23:31" x14ac:dyDescent="0.35">
      <c r="W2427" s="533"/>
      <c r="AE2427" s="11"/>
    </row>
    <row r="2428" spans="23:31" x14ac:dyDescent="0.35">
      <c r="W2428" s="533"/>
      <c r="AE2428" s="11"/>
    </row>
    <row r="2429" spans="23:31" x14ac:dyDescent="0.35">
      <c r="W2429" s="533"/>
      <c r="AE2429" s="11"/>
    </row>
    <row r="2430" spans="23:31" x14ac:dyDescent="0.35">
      <c r="W2430" s="533"/>
      <c r="AE2430" s="11"/>
    </row>
    <row r="2431" spans="23:31" x14ac:dyDescent="0.35">
      <c r="W2431" s="533"/>
      <c r="AE2431" s="11"/>
    </row>
    <row r="2432" spans="23:31" x14ac:dyDescent="0.35">
      <c r="W2432" s="533"/>
      <c r="AE2432" s="11"/>
    </row>
    <row r="2433" spans="23:31" x14ac:dyDescent="0.35">
      <c r="W2433" s="533"/>
      <c r="AE2433" s="11"/>
    </row>
    <row r="2434" spans="23:31" x14ac:dyDescent="0.35">
      <c r="W2434" s="533"/>
      <c r="AE2434" s="11"/>
    </row>
    <row r="2435" spans="23:31" x14ac:dyDescent="0.35">
      <c r="W2435" s="533"/>
      <c r="AE2435" s="11"/>
    </row>
    <row r="2436" spans="23:31" x14ac:dyDescent="0.35">
      <c r="W2436" s="533"/>
      <c r="AE2436" s="11"/>
    </row>
    <row r="2437" spans="23:31" x14ac:dyDescent="0.35">
      <c r="W2437" s="533"/>
      <c r="AE2437" s="11"/>
    </row>
    <row r="2438" spans="23:31" x14ac:dyDescent="0.35">
      <c r="W2438" s="533"/>
      <c r="AE2438" s="11"/>
    </row>
    <row r="2439" spans="23:31" x14ac:dyDescent="0.35">
      <c r="W2439" s="533"/>
      <c r="AE2439" s="11"/>
    </row>
    <row r="2440" spans="23:31" x14ac:dyDescent="0.35">
      <c r="W2440" s="533"/>
      <c r="AE2440" s="11"/>
    </row>
    <row r="2441" spans="23:31" x14ac:dyDescent="0.35">
      <c r="W2441" s="533"/>
      <c r="AE2441" s="11"/>
    </row>
    <row r="2442" spans="23:31" x14ac:dyDescent="0.35">
      <c r="W2442" s="533"/>
      <c r="AE2442" s="11"/>
    </row>
    <row r="2443" spans="23:31" x14ac:dyDescent="0.35">
      <c r="W2443" s="533"/>
      <c r="AE2443" s="11"/>
    </row>
    <row r="2444" spans="23:31" x14ac:dyDescent="0.35">
      <c r="W2444" s="533"/>
      <c r="AE2444" s="11"/>
    </row>
    <row r="2445" spans="23:31" x14ac:dyDescent="0.35">
      <c r="W2445" s="533"/>
      <c r="AE2445" s="11"/>
    </row>
    <row r="2446" spans="23:31" x14ac:dyDescent="0.35">
      <c r="W2446" s="533"/>
      <c r="AE2446" s="11"/>
    </row>
    <row r="2447" spans="23:31" x14ac:dyDescent="0.35">
      <c r="W2447" s="533"/>
      <c r="AE2447" s="11"/>
    </row>
    <row r="2448" spans="23:31" x14ac:dyDescent="0.35">
      <c r="W2448" s="533"/>
      <c r="AE2448" s="11"/>
    </row>
    <row r="2449" spans="23:31" x14ac:dyDescent="0.35">
      <c r="W2449" s="533"/>
      <c r="AE2449" s="11"/>
    </row>
    <row r="2450" spans="23:31" x14ac:dyDescent="0.35">
      <c r="W2450" s="533"/>
      <c r="AE2450" s="11"/>
    </row>
    <row r="2451" spans="23:31" x14ac:dyDescent="0.35">
      <c r="W2451" s="533"/>
      <c r="AE2451" s="11"/>
    </row>
    <row r="2452" spans="23:31" x14ac:dyDescent="0.35">
      <c r="W2452" s="533"/>
      <c r="AE2452" s="11"/>
    </row>
    <row r="2453" spans="23:31" x14ac:dyDescent="0.35">
      <c r="W2453" s="533"/>
      <c r="AE2453" s="11"/>
    </row>
    <row r="2454" spans="23:31" x14ac:dyDescent="0.35">
      <c r="W2454" s="533"/>
      <c r="AE2454" s="11"/>
    </row>
    <row r="2455" spans="23:31" x14ac:dyDescent="0.35">
      <c r="W2455" s="533"/>
      <c r="AE2455" s="11"/>
    </row>
    <row r="2456" spans="23:31" x14ac:dyDescent="0.35">
      <c r="W2456" s="533"/>
      <c r="AE2456" s="11"/>
    </row>
    <row r="2457" spans="23:31" x14ac:dyDescent="0.35">
      <c r="W2457" s="533"/>
      <c r="AE2457" s="11"/>
    </row>
    <row r="2458" spans="23:31" x14ac:dyDescent="0.35">
      <c r="W2458" s="533"/>
      <c r="AE2458" s="11"/>
    </row>
    <row r="2459" spans="23:31" x14ac:dyDescent="0.35">
      <c r="W2459" s="533"/>
      <c r="AE2459" s="11"/>
    </row>
    <row r="2460" spans="23:31" x14ac:dyDescent="0.35">
      <c r="W2460" s="533"/>
      <c r="AE2460" s="11"/>
    </row>
    <row r="2461" spans="23:31" x14ac:dyDescent="0.35">
      <c r="W2461" s="533"/>
      <c r="AE2461" s="11"/>
    </row>
    <row r="2462" spans="23:31" x14ac:dyDescent="0.35">
      <c r="W2462" s="533"/>
      <c r="AE2462" s="11"/>
    </row>
    <row r="2463" spans="23:31" x14ac:dyDescent="0.35">
      <c r="W2463" s="533"/>
      <c r="AE2463" s="11"/>
    </row>
    <row r="2464" spans="23:31" x14ac:dyDescent="0.35">
      <c r="W2464" s="533"/>
      <c r="AE2464" s="11"/>
    </row>
    <row r="2465" spans="23:31" x14ac:dyDescent="0.35">
      <c r="W2465" s="533"/>
      <c r="AE2465" s="11"/>
    </row>
    <row r="2466" spans="23:31" x14ac:dyDescent="0.35">
      <c r="W2466" s="533"/>
      <c r="AE2466" s="11"/>
    </row>
    <row r="2467" spans="23:31" x14ac:dyDescent="0.35">
      <c r="W2467" s="533"/>
      <c r="AE2467" s="11"/>
    </row>
    <row r="2468" spans="23:31" x14ac:dyDescent="0.35">
      <c r="W2468" s="533"/>
      <c r="AE2468" s="11"/>
    </row>
    <row r="2469" spans="23:31" x14ac:dyDescent="0.35">
      <c r="W2469" s="533"/>
      <c r="AE2469" s="11"/>
    </row>
    <row r="2470" spans="23:31" x14ac:dyDescent="0.35">
      <c r="W2470" s="533"/>
      <c r="AE2470" s="11"/>
    </row>
    <row r="2471" spans="23:31" x14ac:dyDescent="0.35">
      <c r="W2471" s="533"/>
      <c r="AE2471" s="11"/>
    </row>
    <row r="2472" spans="23:31" x14ac:dyDescent="0.35">
      <c r="W2472" s="533"/>
      <c r="AE2472" s="11"/>
    </row>
    <row r="2473" spans="23:31" x14ac:dyDescent="0.35">
      <c r="W2473" s="533"/>
      <c r="AE2473" s="11"/>
    </row>
    <row r="2474" spans="23:31" x14ac:dyDescent="0.35">
      <c r="W2474" s="533"/>
      <c r="AE2474" s="11"/>
    </row>
    <row r="2475" spans="23:31" x14ac:dyDescent="0.35">
      <c r="W2475" s="533"/>
      <c r="AE2475" s="11"/>
    </row>
    <row r="2476" spans="23:31" x14ac:dyDescent="0.35">
      <c r="W2476" s="533"/>
      <c r="AE2476" s="11"/>
    </row>
    <row r="2477" spans="23:31" x14ac:dyDescent="0.35">
      <c r="W2477" s="533"/>
      <c r="AE2477" s="11"/>
    </row>
    <row r="2478" spans="23:31" x14ac:dyDescent="0.35">
      <c r="W2478" s="533"/>
      <c r="AE2478" s="11"/>
    </row>
    <row r="2479" spans="23:31" x14ac:dyDescent="0.35">
      <c r="W2479" s="533"/>
      <c r="AE2479" s="11"/>
    </row>
    <row r="2480" spans="23:31" x14ac:dyDescent="0.35">
      <c r="W2480" s="533"/>
      <c r="AE2480" s="11"/>
    </row>
    <row r="2481" spans="23:31" x14ac:dyDescent="0.35">
      <c r="W2481" s="533"/>
      <c r="AE2481" s="11"/>
    </row>
    <row r="2482" spans="23:31" x14ac:dyDescent="0.35">
      <c r="W2482" s="533"/>
      <c r="AE2482" s="11"/>
    </row>
    <row r="2483" spans="23:31" x14ac:dyDescent="0.35">
      <c r="W2483" s="533"/>
      <c r="AE2483" s="11"/>
    </row>
    <row r="2484" spans="23:31" x14ac:dyDescent="0.35">
      <c r="W2484" s="533"/>
      <c r="AE2484" s="11"/>
    </row>
    <row r="2485" spans="23:31" x14ac:dyDescent="0.35">
      <c r="W2485" s="533"/>
      <c r="AE2485" s="11"/>
    </row>
    <row r="2486" spans="23:31" x14ac:dyDescent="0.35">
      <c r="W2486" s="533"/>
      <c r="AE2486" s="11"/>
    </row>
    <row r="2487" spans="23:31" x14ac:dyDescent="0.35">
      <c r="W2487" s="533"/>
      <c r="AE2487" s="11"/>
    </row>
    <row r="2488" spans="23:31" x14ac:dyDescent="0.35">
      <c r="W2488" s="533"/>
      <c r="AE2488" s="11"/>
    </row>
    <row r="2489" spans="23:31" x14ac:dyDescent="0.35">
      <c r="W2489" s="533"/>
      <c r="AE2489" s="11"/>
    </row>
    <row r="2490" spans="23:31" x14ac:dyDescent="0.35">
      <c r="W2490" s="533"/>
      <c r="AE2490" s="11"/>
    </row>
    <row r="2491" spans="23:31" x14ac:dyDescent="0.35">
      <c r="W2491" s="533"/>
      <c r="AE2491" s="11"/>
    </row>
    <row r="2492" spans="23:31" x14ac:dyDescent="0.35">
      <c r="W2492" s="533"/>
      <c r="AE2492" s="11"/>
    </row>
    <row r="2493" spans="23:31" x14ac:dyDescent="0.35">
      <c r="W2493" s="533"/>
      <c r="AE2493" s="11"/>
    </row>
    <row r="2494" spans="23:31" x14ac:dyDescent="0.35">
      <c r="W2494" s="533"/>
      <c r="AE2494" s="11"/>
    </row>
    <row r="2495" spans="23:31" x14ac:dyDescent="0.35">
      <c r="W2495" s="533"/>
      <c r="AE2495" s="11"/>
    </row>
    <row r="2496" spans="23:31" x14ac:dyDescent="0.35">
      <c r="W2496" s="533"/>
      <c r="AE2496" s="11"/>
    </row>
    <row r="2497" spans="23:31" x14ac:dyDescent="0.35">
      <c r="W2497" s="533"/>
      <c r="AE2497" s="11"/>
    </row>
    <row r="2498" spans="23:31" x14ac:dyDescent="0.35">
      <c r="W2498" s="533"/>
      <c r="AE2498" s="11"/>
    </row>
    <row r="2499" spans="23:31" x14ac:dyDescent="0.35">
      <c r="W2499" s="533"/>
      <c r="AE2499" s="11"/>
    </row>
    <row r="2500" spans="23:31" x14ac:dyDescent="0.35">
      <c r="W2500" s="533"/>
      <c r="AE2500" s="11"/>
    </row>
    <row r="2501" spans="23:31" x14ac:dyDescent="0.35">
      <c r="W2501" s="533"/>
      <c r="AE2501" s="11"/>
    </row>
    <row r="2502" spans="23:31" x14ac:dyDescent="0.35">
      <c r="W2502" s="533"/>
      <c r="AE2502" s="11"/>
    </row>
    <row r="2503" spans="23:31" x14ac:dyDescent="0.35">
      <c r="W2503" s="533"/>
      <c r="AE2503" s="11"/>
    </row>
    <row r="2504" spans="23:31" x14ac:dyDescent="0.35">
      <c r="W2504" s="533"/>
      <c r="AE2504" s="11"/>
    </row>
    <row r="2505" spans="23:31" x14ac:dyDescent="0.35">
      <c r="W2505" s="533"/>
      <c r="AE2505" s="11"/>
    </row>
    <row r="2506" spans="23:31" x14ac:dyDescent="0.35">
      <c r="W2506" s="533"/>
      <c r="AE2506" s="11"/>
    </row>
    <row r="2507" spans="23:31" x14ac:dyDescent="0.35">
      <c r="W2507" s="533"/>
      <c r="AE2507" s="11"/>
    </row>
    <row r="2508" spans="23:31" x14ac:dyDescent="0.35">
      <c r="W2508" s="533"/>
      <c r="AE2508" s="11"/>
    </row>
    <row r="2509" spans="23:31" x14ac:dyDescent="0.35">
      <c r="W2509" s="533"/>
      <c r="AE2509" s="11"/>
    </row>
    <row r="2510" spans="23:31" x14ac:dyDescent="0.35">
      <c r="W2510" s="533"/>
      <c r="AE2510" s="11"/>
    </row>
    <row r="2511" spans="23:31" x14ac:dyDescent="0.35">
      <c r="W2511" s="533"/>
      <c r="AE2511" s="11"/>
    </row>
    <row r="2512" spans="23:31" x14ac:dyDescent="0.35">
      <c r="W2512" s="533"/>
      <c r="AE2512" s="11"/>
    </row>
    <row r="2513" spans="23:31" x14ac:dyDescent="0.35">
      <c r="W2513" s="533"/>
      <c r="AE2513" s="11"/>
    </row>
    <row r="2514" spans="23:31" x14ac:dyDescent="0.35">
      <c r="W2514" s="533"/>
      <c r="AE2514" s="11"/>
    </row>
    <row r="2515" spans="23:31" x14ac:dyDescent="0.35">
      <c r="W2515" s="533"/>
      <c r="AE2515" s="11"/>
    </row>
    <row r="2516" spans="23:31" x14ac:dyDescent="0.35">
      <c r="W2516" s="533"/>
      <c r="AE2516" s="11"/>
    </row>
    <row r="2517" spans="23:31" x14ac:dyDescent="0.35">
      <c r="W2517" s="533"/>
      <c r="AE2517" s="11"/>
    </row>
    <row r="2518" spans="23:31" x14ac:dyDescent="0.35">
      <c r="W2518" s="533"/>
      <c r="AE2518" s="11"/>
    </row>
    <row r="2519" spans="23:31" x14ac:dyDescent="0.35">
      <c r="W2519" s="533"/>
      <c r="AE2519" s="11"/>
    </row>
    <row r="2520" spans="23:31" x14ac:dyDescent="0.35">
      <c r="W2520" s="533"/>
      <c r="AE2520" s="11"/>
    </row>
    <row r="2521" spans="23:31" x14ac:dyDescent="0.35">
      <c r="W2521" s="533"/>
      <c r="AE2521" s="11"/>
    </row>
    <row r="2522" spans="23:31" x14ac:dyDescent="0.35">
      <c r="W2522" s="533"/>
      <c r="AE2522" s="11"/>
    </row>
    <row r="2523" spans="23:31" x14ac:dyDescent="0.35">
      <c r="W2523" s="533"/>
      <c r="AE2523" s="11"/>
    </row>
    <row r="2524" spans="23:31" x14ac:dyDescent="0.35">
      <c r="W2524" s="533"/>
      <c r="AE2524" s="11"/>
    </row>
    <row r="2525" spans="23:31" x14ac:dyDescent="0.35">
      <c r="W2525" s="533"/>
      <c r="AE2525" s="11"/>
    </row>
    <row r="2526" spans="23:31" x14ac:dyDescent="0.35">
      <c r="W2526" s="533"/>
      <c r="AE2526" s="11"/>
    </row>
    <row r="2527" spans="23:31" x14ac:dyDescent="0.35">
      <c r="W2527" s="533"/>
      <c r="AE2527" s="11"/>
    </row>
    <row r="2528" spans="23:31" x14ac:dyDescent="0.35">
      <c r="W2528" s="533"/>
      <c r="AE2528" s="11"/>
    </row>
    <row r="2529" spans="23:31" x14ac:dyDescent="0.35">
      <c r="W2529" s="533"/>
      <c r="AE2529" s="11"/>
    </row>
    <row r="2530" spans="23:31" x14ac:dyDescent="0.35">
      <c r="W2530" s="533"/>
      <c r="AE2530" s="11"/>
    </row>
    <row r="2531" spans="23:31" x14ac:dyDescent="0.35">
      <c r="W2531" s="533"/>
      <c r="AE2531" s="11"/>
    </row>
    <row r="2532" spans="23:31" x14ac:dyDescent="0.35">
      <c r="W2532" s="533"/>
      <c r="AE2532" s="11"/>
    </row>
    <row r="2533" spans="23:31" x14ac:dyDescent="0.35">
      <c r="W2533" s="533"/>
      <c r="AE2533" s="11"/>
    </row>
    <row r="2534" spans="23:31" x14ac:dyDescent="0.35">
      <c r="W2534" s="533"/>
      <c r="AE2534" s="11"/>
    </row>
    <row r="2535" spans="23:31" x14ac:dyDescent="0.35">
      <c r="W2535" s="533"/>
      <c r="AE2535" s="11"/>
    </row>
    <row r="2536" spans="23:31" x14ac:dyDescent="0.35">
      <c r="W2536" s="533"/>
      <c r="AE2536" s="11"/>
    </row>
    <row r="2537" spans="23:31" x14ac:dyDescent="0.35">
      <c r="W2537" s="533"/>
      <c r="AE2537" s="11"/>
    </row>
    <row r="2538" spans="23:31" x14ac:dyDescent="0.35">
      <c r="W2538" s="533"/>
      <c r="AE2538" s="11"/>
    </row>
    <row r="2539" spans="23:31" x14ac:dyDescent="0.35">
      <c r="W2539" s="533"/>
      <c r="AE2539" s="11"/>
    </row>
    <row r="2540" spans="23:31" x14ac:dyDescent="0.35">
      <c r="W2540" s="533"/>
      <c r="AE2540" s="11"/>
    </row>
    <row r="2541" spans="23:31" x14ac:dyDescent="0.35">
      <c r="W2541" s="533"/>
      <c r="AE2541" s="11"/>
    </row>
    <row r="2542" spans="23:31" x14ac:dyDescent="0.35">
      <c r="W2542" s="533"/>
      <c r="AE2542" s="11"/>
    </row>
    <row r="2543" spans="23:31" x14ac:dyDescent="0.35">
      <c r="W2543" s="533"/>
      <c r="AE2543" s="11"/>
    </row>
    <row r="2544" spans="23:31" x14ac:dyDescent="0.35">
      <c r="W2544" s="533"/>
      <c r="AE2544" s="11"/>
    </row>
    <row r="2545" spans="23:31" x14ac:dyDescent="0.35">
      <c r="W2545" s="533"/>
      <c r="AE2545" s="11"/>
    </row>
    <row r="2546" spans="23:31" x14ac:dyDescent="0.35">
      <c r="W2546" s="533"/>
      <c r="AE2546" s="11"/>
    </row>
    <row r="2547" spans="23:31" x14ac:dyDescent="0.35">
      <c r="W2547" s="533"/>
      <c r="AE2547" s="11"/>
    </row>
    <row r="2548" spans="23:31" x14ac:dyDescent="0.35">
      <c r="W2548" s="533"/>
      <c r="AE2548" s="11"/>
    </row>
    <row r="2549" spans="23:31" x14ac:dyDescent="0.35">
      <c r="W2549" s="533"/>
      <c r="AE2549" s="11"/>
    </row>
    <row r="2550" spans="23:31" x14ac:dyDescent="0.35">
      <c r="W2550" s="533"/>
      <c r="AE2550" s="11"/>
    </row>
    <row r="2551" spans="23:31" x14ac:dyDescent="0.35">
      <c r="W2551" s="533"/>
      <c r="AE2551" s="11"/>
    </row>
    <row r="2552" spans="23:31" x14ac:dyDescent="0.35">
      <c r="W2552" s="533"/>
      <c r="AE2552" s="11"/>
    </row>
    <row r="2553" spans="23:31" x14ac:dyDescent="0.35">
      <c r="W2553" s="533"/>
      <c r="AE2553" s="11"/>
    </row>
    <row r="2554" spans="23:31" x14ac:dyDescent="0.35">
      <c r="W2554" s="533"/>
      <c r="AE2554" s="11"/>
    </row>
    <row r="2555" spans="23:31" x14ac:dyDescent="0.35">
      <c r="W2555" s="533"/>
      <c r="AE2555" s="11"/>
    </row>
    <row r="2556" spans="23:31" x14ac:dyDescent="0.35">
      <c r="W2556" s="533"/>
      <c r="AE2556" s="11"/>
    </row>
    <row r="2557" spans="23:31" x14ac:dyDescent="0.35">
      <c r="W2557" s="533"/>
      <c r="AE2557" s="11"/>
    </row>
    <row r="2558" spans="23:31" x14ac:dyDescent="0.35">
      <c r="W2558" s="533"/>
      <c r="AE2558" s="11"/>
    </row>
    <row r="2559" spans="23:31" x14ac:dyDescent="0.35">
      <c r="W2559" s="533"/>
      <c r="AE2559" s="11"/>
    </row>
    <row r="2560" spans="23:31" x14ac:dyDescent="0.35">
      <c r="W2560" s="533"/>
      <c r="AE2560" s="11"/>
    </row>
    <row r="2561" spans="23:31" x14ac:dyDescent="0.35">
      <c r="W2561" s="533"/>
      <c r="AE2561" s="11"/>
    </row>
    <row r="2562" spans="23:31" x14ac:dyDescent="0.35">
      <c r="W2562" s="533"/>
      <c r="AE2562" s="11"/>
    </row>
    <row r="2563" spans="23:31" x14ac:dyDescent="0.35">
      <c r="W2563" s="533"/>
      <c r="AE2563" s="11"/>
    </row>
    <row r="2564" spans="23:31" x14ac:dyDescent="0.35">
      <c r="W2564" s="533"/>
      <c r="AE2564" s="11"/>
    </row>
    <row r="2565" spans="23:31" x14ac:dyDescent="0.35">
      <c r="W2565" s="533"/>
      <c r="AE2565" s="11"/>
    </row>
    <row r="2566" spans="23:31" x14ac:dyDescent="0.35">
      <c r="W2566" s="533"/>
      <c r="AE2566" s="11"/>
    </row>
    <row r="2567" spans="23:31" x14ac:dyDescent="0.35">
      <c r="W2567" s="533"/>
      <c r="AE2567" s="11"/>
    </row>
    <row r="2568" spans="23:31" x14ac:dyDescent="0.35">
      <c r="W2568" s="533"/>
      <c r="AE2568" s="11"/>
    </row>
    <row r="2569" spans="23:31" x14ac:dyDescent="0.35">
      <c r="W2569" s="533"/>
      <c r="AE2569" s="11"/>
    </row>
    <row r="2570" spans="23:31" x14ac:dyDescent="0.35">
      <c r="W2570" s="533"/>
      <c r="AE2570" s="11"/>
    </row>
    <row r="2571" spans="23:31" x14ac:dyDescent="0.35">
      <c r="W2571" s="533"/>
      <c r="AE2571" s="11"/>
    </row>
    <row r="2572" spans="23:31" x14ac:dyDescent="0.35">
      <c r="W2572" s="533"/>
      <c r="AE2572" s="11"/>
    </row>
    <row r="2573" spans="23:31" x14ac:dyDescent="0.35">
      <c r="W2573" s="533"/>
      <c r="AE2573" s="11"/>
    </row>
    <row r="2574" spans="23:31" x14ac:dyDescent="0.35">
      <c r="W2574" s="533"/>
      <c r="AE2574" s="11"/>
    </row>
    <row r="2575" spans="23:31" x14ac:dyDescent="0.35">
      <c r="W2575" s="533"/>
      <c r="AE2575" s="11"/>
    </row>
    <row r="2576" spans="23:31" x14ac:dyDescent="0.35">
      <c r="W2576" s="533"/>
      <c r="AE2576" s="11"/>
    </row>
    <row r="2577" spans="23:31" x14ac:dyDescent="0.35">
      <c r="W2577" s="533"/>
      <c r="AE2577" s="11"/>
    </row>
    <row r="2578" spans="23:31" x14ac:dyDescent="0.35">
      <c r="W2578" s="533"/>
      <c r="AE2578" s="11"/>
    </row>
    <row r="2579" spans="23:31" x14ac:dyDescent="0.35">
      <c r="W2579" s="533"/>
      <c r="AE2579" s="11"/>
    </row>
    <row r="2580" spans="23:31" x14ac:dyDescent="0.35">
      <c r="W2580" s="533"/>
      <c r="AE2580" s="11"/>
    </row>
    <row r="2581" spans="23:31" x14ac:dyDescent="0.35">
      <c r="W2581" s="533"/>
      <c r="AE2581" s="11"/>
    </row>
    <row r="2582" spans="23:31" x14ac:dyDescent="0.35">
      <c r="W2582" s="533"/>
      <c r="AE2582" s="11"/>
    </row>
    <row r="2583" spans="23:31" x14ac:dyDescent="0.35">
      <c r="W2583" s="533"/>
      <c r="AE2583" s="11"/>
    </row>
    <row r="2584" spans="23:31" x14ac:dyDescent="0.35">
      <c r="W2584" s="533"/>
      <c r="AE2584" s="11"/>
    </row>
    <row r="2585" spans="23:31" x14ac:dyDescent="0.35">
      <c r="W2585" s="533"/>
      <c r="AE2585" s="11"/>
    </row>
    <row r="2586" spans="23:31" x14ac:dyDescent="0.35">
      <c r="W2586" s="533"/>
      <c r="AE2586" s="11"/>
    </row>
    <row r="2587" spans="23:31" x14ac:dyDescent="0.35">
      <c r="W2587" s="533"/>
      <c r="AE2587" s="11"/>
    </row>
    <row r="2588" spans="23:31" x14ac:dyDescent="0.35">
      <c r="W2588" s="533"/>
      <c r="AE2588" s="11"/>
    </row>
    <row r="2589" spans="23:31" x14ac:dyDescent="0.35">
      <c r="W2589" s="533"/>
      <c r="AE2589" s="11"/>
    </row>
    <row r="2590" spans="23:31" x14ac:dyDescent="0.35">
      <c r="W2590" s="533"/>
      <c r="AE2590" s="11"/>
    </row>
    <row r="2591" spans="23:31" x14ac:dyDescent="0.35">
      <c r="W2591" s="533"/>
      <c r="AE2591" s="11"/>
    </row>
    <row r="2592" spans="23:31" x14ac:dyDescent="0.35">
      <c r="W2592" s="533"/>
      <c r="AE2592" s="11"/>
    </row>
    <row r="2593" spans="23:31" x14ac:dyDescent="0.35">
      <c r="W2593" s="533"/>
      <c r="AE2593" s="11"/>
    </row>
    <row r="2594" spans="23:31" x14ac:dyDescent="0.35">
      <c r="W2594" s="533"/>
      <c r="AE2594" s="11"/>
    </row>
    <row r="2595" spans="23:31" x14ac:dyDescent="0.35">
      <c r="W2595" s="533"/>
      <c r="AE2595" s="11"/>
    </row>
    <row r="2596" spans="23:31" x14ac:dyDescent="0.35">
      <c r="W2596" s="533"/>
      <c r="AE2596" s="11"/>
    </row>
    <row r="2597" spans="23:31" x14ac:dyDescent="0.35">
      <c r="W2597" s="533"/>
      <c r="AE2597" s="11"/>
    </row>
    <row r="2598" spans="23:31" x14ac:dyDescent="0.35">
      <c r="W2598" s="533"/>
      <c r="AE2598" s="11"/>
    </row>
    <row r="2599" spans="23:31" x14ac:dyDescent="0.35">
      <c r="W2599" s="533"/>
      <c r="AE2599" s="11"/>
    </row>
    <row r="2600" spans="23:31" x14ac:dyDescent="0.35">
      <c r="W2600" s="533"/>
      <c r="AE2600" s="11"/>
    </row>
    <row r="2601" spans="23:31" x14ac:dyDescent="0.35">
      <c r="W2601" s="533"/>
      <c r="AE2601" s="11"/>
    </row>
    <row r="2602" spans="23:31" x14ac:dyDescent="0.35">
      <c r="W2602" s="533"/>
      <c r="AE2602" s="11"/>
    </row>
    <row r="2603" spans="23:31" x14ac:dyDescent="0.35">
      <c r="W2603" s="533"/>
      <c r="AE2603" s="11"/>
    </row>
    <row r="2604" spans="23:31" x14ac:dyDescent="0.35">
      <c r="W2604" s="533"/>
      <c r="AE2604" s="11"/>
    </row>
    <row r="2605" spans="23:31" x14ac:dyDescent="0.35">
      <c r="W2605" s="533"/>
      <c r="AE2605" s="11"/>
    </row>
    <row r="2606" spans="23:31" x14ac:dyDescent="0.35">
      <c r="W2606" s="533"/>
      <c r="AE2606" s="11"/>
    </row>
    <row r="2607" spans="23:31" x14ac:dyDescent="0.35">
      <c r="W2607" s="533"/>
      <c r="AE2607" s="11"/>
    </row>
    <row r="2608" spans="23:31" x14ac:dyDescent="0.35">
      <c r="W2608" s="533"/>
      <c r="AE2608" s="11"/>
    </row>
    <row r="2609" spans="23:31" x14ac:dyDescent="0.35">
      <c r="W2609" s="533"/>
      <c r="AE2609" s="11"/>
    </row>
    <row r="2610" spans="23:31" x14ac:dyDescent="0.35">
      <c r="W2610" s="533"/>
      <c r="AE2610" s="11"/>
    </row>
    <row r="2611" spans="23:31" x14ac:dyDescent="0.35">
      <c r="W2611" s="533"/>
      <c r="AE2611" s="11"/>
    </row>
    <row r="2612" spans="23:31" x14ac:dyDescent="0.35">
      <c r="W2612" s="533"/>
      <c r="AE2612" s="11"/>
    </row>
    <row r="2613" spans="23:31" x14ac:dyDescent="0.35">
      <c r="W2613" s="533"/>
      <c r="AE2613" s="11"/>
    </row>
    <row r="2614" spans="23:31" x14ac:dyDescent="0.35">
      <c r="W2614" s="533"/>
      <c r="AE2614" s="11"/>
    </row>
    <row r="2615" spans="23:31" x14ac:dyDescent="0.35">
      <c r="W2615" s="533"/>
      <c r="AE2615" s="11"/>
    </row>
    <row r="2616" spans="23:31" x14ac:dyDescent="0.35">
      <c r="W2616" s="533"/>
      <c r="AE2616" s="11"/>
    </row>
    <row r="2617" spans="23:31" x14ac:dyDescent="0.35">
      <c r="W2617" s="533"/>
      <c r="AE2617" s="11"/>
    </row>
    <row r="2618" spans="23:31" x14ac:dyDescent="0.35">
      <c r="W2618" s="533"/>
      <c r="AE2618" s="11"/>
    </row>
    <row r="2619" spans="23:31" x14ac:dyDescent="0.35">
      <c r="W2619" s="533"/>
      <c r="AE2619" s="11"/>
    </row>
    <row r="2620" spans="23:31" x14ac:dyDescent="0.35">
      <c r="W2620" s="533"/>
      <c r="AE2620" s="11"/>
    </row>
    <row r="2621" spans="23:31" x14ac:dyDescent="0.35">
      <c r="W2621" s="533"/>
      <c r="AE2621" s="11"/>
    </row>
    <row r="2622" spans="23:31" x14ac:dyDescent="0.35">
      <c r="W2622" s="533"/>
      <c r="AE2622" s="11"/>
    </row>
    <row r="2623" spans="23:31" x14ac:dyDescent="0.35">
      <c r="W2623" s="533"/>
      <c r="AE2623" s="11"/>
    </row>
    <row r="2624" spans="23:31" x14ac:dyDescent="0.35">
      <c r="W2624" s="533"/>
      <c r="AE2624" s="11"/>
    </row>
    <row r="2625" spans="23:31" x14ac:dyDescent="0.35">
      <c r="W2625" s="533"/>
      <c r="AE2625" s="11"/>
    </row>
    <row r="2626" spans="23:31" x14ac:dyDescent="0.35">
      <c r="W2626" s="533"/>
      <c r="AE2626" s="11"/>
    </row>
    <row r="2627" spans="23:31" x14ac:dyDescent="0.35">
      <c r="W2627" s="533"/>
      <c r="AE2627" s="11"/>
    </row>
    <row r="2628" spans="23:31" x14ac:dyDescent="0.35">
      <c r="W2628" s="533"/>
      <c r="AE2628" s="11"/>
    </row>
    <row r="2629" spans="23:31" x14ac:dyDescent="0.35">
      <c r="W2629" s="533"/>
      <c r="AE2629" s="11"/>
    </row>
    <row r="2630" spans="23:31" x14ac:dyDescent="0.35">
      <c r="W2630" s="533"/>
      <c r="AE2630" s="11"/>
    </row>
    <row r="2631" spans="23:31" x14ac:dyDescent="0.35">
      <c r="W2631" s="533"/>
      <c r="AE2631" s="11"/>
    </row>
    <row r="2632" spans="23:31" x14ac:dyDescent="0.35">
      <c r="W2632" s="533"/>
      <c r="AE2632" s="11"/>
    </row>
    <row r="2633" spans="23:31" x14ac:dyDescent="0.35">
      <c r="W2633" s="533"/>
      <c r="AE2633" s="11"/>
    </row>
    <row r="2634" spans="23:31" x14ac:dyDescent="0.35">
      <c r="W2634" s="533"/>
      <c r="AE2634" s="11"/>
    </row>
    <row r="2635" spans="23:31" x14ac:dyDescent="0.35">
      <c r="W2635" s="533"/>
      <c r="AE2635" s="11"/>
    </row>
    <row r="2636" spans="23:31" x14ac:dyDescent="0.35">
      <c r="W2636" s="533"/>
      <c r="AE2636" s="11"/>
    </row>
    <row r="2637" spans="23:31" x14ac:dyDescent="0.35">
      <c r="W2637" s="533"/>
      <c r="AE2637" s="11"/>
    </row>
    <row r="2638" spans="23:31" x14ac:dyDescent="0.35">
      <c r="W2638" s="533"/>
      <c r="AE2638" s="11"/>
    </row>
    <row r="2639" spans="23:31" x14ac:dyDescent="0.35">
      <c r="W2639" s="533"/>
      <c r="AE2639" s="11"/>
    </row>
    <row r="2640" spans="23:31" x14ac:dyDescent="0.35">
      <c r="W2640" s="533"/>
      <c r="AE2640" s="11"/>
    </row>
    <row r="2641" spans="23:31" x14ac:dyDescent="0.35">
      <c r="W2641" s="533"/>
      <c r="AE2641" s="11"/>
    </row>
    <row r="2642" spans="23:31" x14ac:dyDescent="0.35">
      <c r="W2642" s="533"/>
      <c r="AE2642" s="11"/>
    </row>
    <row r="2643" spans="23:31" x14ac:dyDescent="0.35">
      <c r="W2643" s="533"/>
      <c r="AE2643" s="11"/>
    </row>
    <row r="2644" spans="23:31" x14ac:dyDescent="0.35">
      <c r="W2644" s="533"/>
      <c r="AE2644" s="11"/>
    </row>
    <row r="2645" spans="23:31" x14ac:dyDescent="0.35">
      <c r="W2645" s="533"/>
      <c r="AE2645" s="11"/>
    </row>
    <row r="2646" spans="23:31" x14ac:dyDescent="0.35">
      <c r="W2646" s="533"/>
      <c r="AE2646" s="11"/>
    </row>
    <row r="2647" spans="23:31" x14ac:dyDescent="0.35">
      <c r="W2647" s="533"/>
      <c r="AE2647" s="11"/>
    </row>
    <row r="2648" spans="23:31" x14ac:dyDescent="0.35">
      <c r="W2648" s="533"/>
      <c r="AE2648" s="11"/>
    </row>
    <row r="2649" spans="23:31" x14ac:dyDescent="0.35">
      <c r="W2649" s="533"/>
      <c r="AE2649" s="11"/>
    </row>
    <row r="2650" spans="23:31" x14ac:dyDescent="0.35">
      <c r="W2650" s="533"/>
      <c r="AE2650" s="11"/>
    </row>
    <row r="2651" spans="23:31" x14ac:dyDescent="0.35">
      <c r="W2651" s="533"/>
      <c r="AE2651" s="11"/>
    </row>
    <row r="2652" spans="23:31" x14ac:dyDescent="0.35">
      <c r="W2652" s="533"/>
      <c r="AE2652" s="11"/>
    </row>
    <row r="2653" spans="23:31" x14ac:dyDescent="0.35">
      <c r="W2653" s="533"/>
      <c r="AE2653" s="11"/>
    </row>
    <row r="2654" spans="23:31" x14ac:dyDescent="0.35">
      <c r="W2654" s="533"/>
      <c r="AE2654" s="11"/>
    </row>
    <row r="2655" spans="23:31" x14ac:dyDescent="0.35">
      <c r="W2655" s="533"/>
      <c r="AE2655" s="11"/>
    </row>
    <row r="2656" spans="23:31" x14ac:dyDescent="0.35">
      <c r="W2656" s="533"/>
      <c r="AE2656" s="11"/>
    </row>
    <row r="2657" spans="23:31" x14ac:dyDescent="0.35">
      <c r="W2657" s="533"/>
      <c r="AE2657" s="11"/>
    </row>
    <row r="2658" spans="23:31" x14ac:dyDescent="0.35">
      <c r="W2658" s="533"/>
      <c r="AE2658" s="11"/>
    </row>
    <row r="2659" spans="23:31" x14ac:dyDescent="0.35">
      <c r="W2659" s="533"/>
      <c r="AE2659" s="11"/>
    </row>
    <row r="2660" spans="23:31" x14ac:dyDescent="0.35">
      <c r="W2660" s="533"/>
      <c r="AE2660" s="11"/>
    </row>
    <row r="2661" spans="23:31" x14ac:dyDescent="0.35">
      <c r="W2661" s="533"/>
      <c r="AE2661" s="11"/>
    </row>
    <row r="2662" spans="23:31" x14ac:dyDescent="0.35">
      <c r="W2662" s="533"/>
      <c r="AE2662" s="11"/>
    </row>
    <row r="2663" spans="23:31" x14ac:dyDescent="0.35">
      <c r="W2663" s="533"/>
      <c r="AE2663" s="11"/>
    </row>
    <row r="2664" spans="23:31" x14ac:dyDescent="0.35">
      <c r="W2664" s="533"/>
      <c r="AE2664" s="11"/>
    </row>
    <row r="2665" spans="23:31" x14ac:dyDescent="0.35">
      <c r="W2665" s="533"/>
      <c r="AE2665" s="11"/>
    </row>
    <row r="2666" spans="23:31" x14ac:dyDescent="0.35">
      <c r="W2666" s="533"/>
      <c r="AE2666" s="11"/>
    </row>
    <row r="2667" spans="23:31" x14ac:dyDescent="0.35">
      <c r="W2667" s="533"/>
      <c r="AE2667" s="11"/>
    </row>
    <row r="2668" spans="23:31" x14ac:dyDescent="0.35">
      <c r="W2668" s="533"/>
      <c r="AE2668" s="11"/>
    </row>
    <row r="2669" spans="23:31" x14ac:dyDescent="0.35">
      <c r="W2669" s="533"/>
      <c r="AE2669" s="11"/>
    </row>
    <row r="2670" spans="23:31" x14ac:dyDescent="0.35">
      <c r="W2670" s="533"/>
      <c r="AE2670" s="11"/>
    </row>
    <row r="2671" spans="23:31" x14ac:dyDescent="0.35">
      <c r="W2671" s="533"/>
      <c r="AE2671" s="11"/>
    </row>
    <row r="2672" spans="23:31" x14ac:dyDescent="0.35">
      <c r="W2672" s="533"/>
      <c r="AE2672" s="11"/>
    </row>
    <row r="2673" spans="23:31" x14ac:dyDescent="0.35">
      <c r="W2673" s="533"/>
      <c r="AE2673" s="11"/>
    </row>
    <row r="2674" spans="23:31" x14ac:dyDescent="0.35">
      <c r="W2674" s="533"/>
      <c r="AE2674" s="11"/>
    </row>
    <row r="2675" spans="23:31" x14ac:dyDescent="0.35">
      <c r="W2675" s="533"/>
      <c r="AE2675" s="11"/>
    </row>
    <row r="2676" spans="23:31" x14ac:dyDescent="0.35">
      <c r="W2676" s="533"/>
      <c r="AE2676" s="11"/>
    </row>
    <row r="2677" spans="23:31" x14ac:dyDescent="0.35">
      <c r="W2677" s="533"/>
      <c r="AE2677" s="11"/>
    </row>
    <row r="2678" spans="23:31" x14ac:dyDescent="0.35">
      <c r="W2678" s="533"/>
      <c r="AE2678" s="11"/>
    </row>
    <row r="2679" spans="23:31" x14ac:dyDescent="0.35">
      <c r="W2679" s="533"/>
      <c r="AE2679" s="11"/>
    </row>
    <row r="2680" spans="23:31" x14ac:dyDescent="0.35">
      <c r="W2680" s="533"/>
      <c r="AE2680" s="11"/>
    </row>
    <row r="2681" spans="23:31" x14ac:dyDescent="0.35">
      <c r="W2681" s="533"/>
      <c r="AE2681" s="11"/>
    </row>
    <row r="2682" spans="23:31" x14ac:dyDescent="0.35">
      <c r="W2682" s="533"/>
      <c r="AE2682" s="11"/>
    </row>
    <row r="2683" spans="23:31" x14ac:dyDescent="0.35">
      <c r="W2683" s="533"/>
      <c r="AE2683" s="11"/>
    </row>
    <row r="2684" spans="23:31" x14ac:dyDescent="0.35">
      <c r="W2684" s="533"/>
      <c r="AE2684" s="11"/>
    </row>
    <row r="2685" spans="23:31" x14ac:dyDescent="0.35">
      <c r="W2685" s="533"/>
      <c r="AE2685" s="11"/>
    </row>
    <row r="2686" spans="23:31" x14ac:dyDescent="0.35">
      <c r="W2686" s="533"/>
      <c r="AE2686" s="11"/>
    </row>
    <row r="2687" spans="23:31" x14ac:dyDescent="0.35">
      <c r="W2687" s="533"/>
      <c r="AE2687" s="11"/>
    </row>
    <row r="2688" spans="23:31" x14ac:dyDescent="0.35">
      <c r="W2688" s="533"/>
      <c r="AE2688" s="11"/>
    </row>
    <row r="2689" spans="23:31" x14ac:dyDescent="0.35">
      <c r="W2689" s="533"/>
      <c r="AE2689" s="11"/>
    </row>
    <row r="2690" spans="23:31" x14ac:dyDescent="0.35">
      <c r="W2690" s="533"/>
      <c r="AE2690" s="11"/>
    </row>
    <row r="2691" spans="23:31" x14ac:dyDescent="0.35">
      <c r="W2691" s="533"/>
      <c r="AE2691" s="11"/>
    </row>
    <row r="2692" spans="23:31" x14ac:dyDescent="0.35">
      <c r="W2692" s="533"/>
      <c r="AE2692" s="11"/>
    </row>
    <row r="2693" spans="23:31" x14ac:dyDescent="0.35">
      <c r="W2693" s="533"/>
      <c r="AE2693" s="11"/>
    </row>
    <row r="2694" spans="23:31" x14ac:dyDescent="0.35">
      <c r="W2694" s="533"/>
      <c r="AE2694" s="11"/>
    </row>
    <row r="2695" spans="23:31" x14ac:dyDescent="0.35">
      <c r="W2695" s="533"/>
      <c r="AE2695" s="11"/>
    </row>
    <row r="2696" spans="23:31" x14ac:dyDescent="0.35">
      <c r="W2696" s="533"/>
      <c r="AE2696" s="11"/>
    </row>
    <row r="2697" spans="23:31" x14ac:dyDescent="0.35">
      <c r="W2697" s="533"/>
      <c r="AE2697" s="11"/>
    </row>
    <row r="2698" spans="23:31" x14ac:dyDescent="0.35">
      <c r="W2698" s="533"/>
      <c r="AE2698" s="11"/>
    </row>
    <row r="2699" spans="23:31" x14ac:dyDescent="0.35">
      <c r="W2699" s="533"/>
      <c r="AE2699" s="11"/>
    </row>
    <row r="2700" spans="23:31" x14ac:dyDescent="0.35">
      <c r="W2700" s="533"/>
      <c r="AE2700" s="11"/>
    </row>
    <row r="2701" spans="23:31" x14ac:dyDescent="0.35">
      <c r="W2701" s="533"/>
      <c r="AE2701" s="11"/>
    </row>
    <row r="2702" spans="23:31" x14ac:dyDescent="0.35">
      <c r="W2702" s="533"/>
      <c r="AE2702" s="11"/>
    </row>
    <row r="2703" spans="23:31" x14ac:dyDescent="0.35">
      <c r="W2703" s="533"/>
      <c r="AE2703" s="11"/>
    </row>
    <row r="2704" spans="23:31" x14ac:dyDescent="0.35">
      <c r="W2704" s="533"/>
      <c r="AE2704" s="11"/>
    </row>
    <row r="2705" spans="23:31" x14ac:dyDescent="0.35">
      <c r="W2705" s="533"/>
      <c r="AE2705" s="11"/>
    </row>
    <row r="2706" spans="23:31" x14ac:dyDescent="0.35">
      <c r="W2706" s="533"/>
      <c r="AE2706" s="11"/>
    </row>
    <row r="2707" spans="23:31" x14ac:dyDescent="0.35">
      <c r="W2707" s="533"/>
      <c r="AE2707" s="11"/>
    </row>
    <row r="2708" spans="23:31" x14ac:dyDescent="0.35">
      <c r="W2708" s="533"/>
      <c r="AE2708" s="11"/>
    </row>
    <row r="2709" spans="23:31" x14ac:dyDescent="0.35">
      <c r="W2709" s="533"/>
      <c r="AE2709" s="11"/>
    </row>
    <row r="2710" spans="23:31" x14ac:dyDescent="0.35">
      <c r="W2710" s="533"/>
      <c r="AE2710" s="11"/>
    </row>
    <row r="2711" spans="23:31" x14ac:dyDescent="0.35">
      <c r="W2711" s="533"/>
      <c r="AE2711" s="11"/>
    </row>
    <row r="2712" spans="23:31" x14ac:dyDescent="0.35">
      <c r="W2712" s="533"/>
      <c r="AE2712" s="11"/>
    </row>
    <row r="2713" spans="23:31" x14ac:dyDescent="0.35">
      <c r="W2713" s="533"/>
      <c r="AE2713" s="11"/>
    </row>
    <row r="2714" spans="23:31" x14ac:dyDescent="0.35">
      <c r="W2714" s="533"/>
      <c r="AE2714" s="11"/>
    </row>
    <row r="2715" spans="23:31" x14ac:dyDescent="0.35">
      <c r="W2715" s="533"/>
      <c r="AE2715" s="11"/>
    </row>
    <row r="2716" spans="23:31" x14ac:dyDescent="0.35">
      <c r="W2716" s="533"/>
      <c r="AE2716" s="11"/>
    </row>
    <row r="2717" spans="23:31" x14ac:dyDescent="0.35">
      <c r="W2717" s="533"/>
      <c r="AE2717" s="11"/>
    </row>
    <row r="2718" spans="23:31" x14ac:dyDescent="0.35">
      <c r="W2718" s="533"/>
      <c r="AE2718" s="11"/>
    </row>
    <row r="2719" spans="23:31" x14ac:dyDescent="0.35">
      <c r="W2719" s="533"/>
      <c r="AE2719" s="11"/>
    </row>
    <row r="2720" spans="23:31" x14ac:dyDescent="0.35">
      <c r="W2720" s="533"/>
      <c r="AE2720" s="11"/>
    </row>
    <row r="2721" spans="23:31" x14ac:dyDescent="0.35">
      <c r="W2721" s="533"/>
      <c r="AE2721" s="11"/>
    </row>
    <row r="2722" spans="23:31" x14ac:dyDescent="0.35">
      <c r="W2722" s="533"/>
      <c r="AE2722" s="11"/>
    </row>
    <row r="2723" spans="23:31" x14ac:dyDescent="0.35">
      <c r="W2723" s="533"/>
      <c r="AE2723" s="11"/>
    </row>
    <row r="2724" spans="23:31" x14ac:dyDescent="0.35">
      <c r="W2724" s="533"/>
      <c r="AE2724" s="11"/>
    </row>
    <row r="2725" spans="23:31" x14ac:dyDescent="0.35">
      <c r="W2725" s="533"/>
      <c r="AE2725" s="11"/>
    </row>
    <row r="2726" spans="23:31" x14ac:dyDescent="0.35">
      <c r="W2726" s="533"/>
      <c r="AE2726" s="11"/>
    </row>
    <row r="2727" spans="23:31" x14ac:dyDescent="0.35">
      <c r="W2727" s="533"/>
      <c r="AE2727" s="11"/>
    </row>
    <row r="2728" spans="23:31" x14ac:dyDescent="0.35">
      <c r="W2728" s="533"/>
      <c r="AE2728" s="11"/>
    </row>
    <row r="2729" spans="23:31" x14ac:dyDescent="0.35">
      <c r="W2729" s="533"/>
      <c r="AE2729" s="11"/>
    </row>
    <row r="2730" spans="23:31" x14ac:dyDescent="0.35">
      <c r="W2730" s="533"/>
      <c r="AE2730" s="11"/>
    </row>
    <row r="2731" spans="23:31" x14ac:dyDescent="0.35">
      <c r="W2731" s="533"/>
      <c r="AE2731" s="11"/>
    </row>
    <row r="2732" spans="23:31" x14ac:dyDescent="0.35">
      <c r="W2732" s="533"/>
      <c r="AE2732" s="11"/>
    </row>
    <row r="2733" spans="23:31" x14ac:dyDescent="0.35">
      <c r="W2733" s="533"/>
      <c r="AE2733" s="11"/>
    </row>
    <row r="2734" spans="23:31" x14ac:dyDescent="0.35">
      <c r="W2734" s="533"/>
      <c r="AE2734" s="11"/>
    </row>
    <row r="2735" spans="23:31" x14ac:dyDescent="0.35">
      <c r="W2735" s="533"/>
      <c r="AE2735" s="11"/>
    </row>
    <row r="2736" spans="23:31" x14ac:dyDescent="0.35">
      <c r="W2736" s="533"/>
      <c r="AE2736" s="11"/>
    </row>
    <row r="2737" spans="23:31" x14ac:dyDescent="0.35">
      <c r="W2737" s="533"/>
      <c r="AE2737" s="11"/>
    </row>
    <row r="2738" spans="23:31" x14ac:dyDescent="0.35">
      <c r="W2738" s="533"/>
      <c r="AE2738" s="11"/>
    </row>
    <row r="2739" spans="23:31" x14ac:dyDescent="0.35">
      <c r="W2739" s="533"/>
      <c r="AE2739" s="11"/>
    </row>
    <row r="2740" spans="23:31" x14ac:dyDescent="0.35">
      <c r="W2740" s="533"/>
      <c r="AE2740" s="11"/>
    </row>
    <row r="2741" spans="23:31" x14ac:dyDescent="0.35">
      <c r="W2741" s="533"/>
      <c r="AE2741" s="11"/>
    </row>
    <row r="2742" spans="23:31" x14ac:dyDescent="0.35">
      <c r="W2742" s="533"/>
      <c r="AE2742" s="11"/>
    </row>
    <row r="2743" spans="23:31" x14ac:dyDescent="0.35">
      <c r="W2743" s="533"/>
      <c r="AE2743" s="11"/>
    </row>
    <row r="2744" spans="23:31" x14ac:dyDescent="0.35">
      <c r="W2744" s="533"/>
      <c r="AE2744" s="11"/>
    </row>
    <row r="2745" spans="23:31" x14ac:dyDescent="0.35">
      <c r="W2745" s="533"/>
      <c r="AE2745" s="11"/>
    </row>
    <row r="2746" spans="23:31" x14ac:dyDescent="0.35">
      <c r="W2746" s="533"/>
      <c r="AE2746" s="11"/>
    </row>
    <row r="2747" spans="23:31" x14ac:dyDescent="0.35">
      <c r="W2747" s="533"/>
      <c r="AE2747" s="11"/>
    </row>
    <row r="2748" spans="23:31" x14ac:dyDescent="0.35">
      <c r="W2748" s="533"/>
      <c r="AE2748" s="11"/>
    </row>
    <row r="2749" spans="23:31" x14ac:dyDescent="0.35">
      <c r="W2749" s="533"/>
      <c r="AE2749" s="11"/>
    </row>
    <row r="2750" spans="23:31" x14ac:dyDescent="0.35">
      <c r="W2750" s="533"/>
      <c r="AE2750" s="11"/>
    </row>
    <row r="2751" spans="23:31" x14ac:dyDescent="0.35">
      <c r="W2751" s="533"/>
      <c r="AE2751" s="11"/>
    </row>
    <row r="2752" spans="23:31" x14ac:dyDescent="0.35">
      <c r="W2752" s="533"/>
      <c r="AE2752" s="11"/>
    </row>
    <row r="2753" spans="23:31" x14ac:dyDescent="0.35">
      <c r="W2753" s="533"/>
      <c r="AE2753" s="11"/>
    </row>
    <row r="2754" spans="23:31" x14ac:dyDescent="0.35">
      <c r="W2754" s="533"/>
      <c r="AE2754" s="11"/>
    </row>
    <row r="2755" spans="23:31" x14ac:dyDescent="0.35">
      <c r="W2755" s="533"/>
      <c r="AE2755" s="11"/>
    </row>
    <row r="2756" spans="23:31" x14ac:dyDescent="0.35">
      <c r="W2756" s="533"/>
      <c r="AE2756" s="11"/>
    </row>
    <row r="2757" spans="23:31" x14ac:dyDescent="0.35">
      <c r="W2757" s="533"/>
      <c r="AE2757" s="11"/>
    </row>
    <row r="2758" spans="23:31" x14ac:dyDescent="0.35">
      <c r="W2758" s="533"/>
      <c r="AE2758" s="11"/>
    </row>
    <row r="2759" spans="23:31" x14ac:dyDescent="0.35">
      <c r="W2759" s="533"/>
      <c r="AE2759" s="11"/>
    </row>
    <row r="2760" spans="23:31" x14ac:dyDescent="0.35">
      <c r="W2760" s="533"/>
      <c r="AE2760" s="11"/>
    </row>
    <row r="2761" spans="23:31" x14ac:dyDescent="0.35">
      <c r="W2761" s="533"/>
      <c r="AE2761" s="11"/>
    </row>
    <row r="2762" spans="23:31" x14ac:dyDescent="0.35">
      <c r="W2762" s="533"/>
      <c r="AE2762" s="11"/>
    </row>
    <row r="2763" spans="23:31" x14ac:dyDescent="0.35">
      <c r="W2763" s="533"/>
      <c r="AE2763" s="11"/>
    </row>
    <row r="2764" spans="23:31" x14ac:dyDescent="0.35">
      <c r="W2764" s="533"/>
      <c r="AE2764" s="11"/>
    </row>
    <row r="2765" spans="23:31" x14ac:dyDescent="0.35">
      <c r="W2765" s="533"/>
      <c r="AE2765" s="11"/>
    </row>
    <row r="2766" spans="23:31" x14ac:dyDescent="0.35">
      <c r="W2766" s="533"/>
      <c r="AE2766" s="11"/>
    </row>
    <row r="2767" spans="23:31" x14ac:dyDescent="0.35">
      <c r="W2767" s="533"/>
      <c r="AE2767" s="11"/>
    </row>
    <row r="2768" spans="23:31" x14ac:dyDescent="0.35">
      <c r="W2768" s="533"/>
      <c r="AE2768" s="11"/>
    </row>
    <row r="2769" spans="23:31" x14ac:dyDescent="0.35">
      <c r="W2769" s="533"/>
      <c r="AE2769" s="11"/>
    </row>
    <row r="2770" spans="23:31" x14ac:dyDescent="0.35">
      <c r="W2770" s="533"/>
      <c r="AE2770" s="11"/>
    </row>
    <row r="2771" spans="23:31" x14ac:dyDescent="0.35">
      <c r="W2771" s="533"/>
      <c r="AE2771" s="11"/>
    </row>
    <row r="2772" spans="23:31" x14ac:dyDescent="0.35">
      <c r="W2772" s="533"/>
      <c r="AE2772" s="11"/>
    </row>
    <row r="2773" spans="23:31" x14ac:dyDescent="0.35">
      <c r="W2773" s="533"/>
      <c r="AE2773" s="11"/>
    </row>
    <row r="2774" spans="23:31" x14ac:dyDescent="0.35">
      <c r="W2774" s="533"/>
      <c r="AE2774" s="11"/>
    </row>
    <row r="2775" spans="23:31" x14ac:dyDescent="0.35">
      <c r="W2775" s="533"/>
      <c r="AE2775" s="11"/>
    </row>
    <row r="2776" spans="23:31" x14ac:dyDescent="0.35">
      <c r="W2776" s="533"/>
      <c r="AE2776" s="11"/>
    </row>
    <row r="2777" spans="23:31" x14ac:dyDescent="0.35">
      <c r="W2777" s="533"/>
      <c r="AE2777" s="11"/>
    </row>
    <row r="2778" spans="23:31" x14ac:dyDescent="0.35">
      <c r="W2778" s="533"/>
      <c r="AE2778" s="11"/>
    </row>
    <row r="2779" spans="23:31" x14ac:dyDescent="0.35">
      <c r="W2779" s="533"/>
      <c r="AE2779" s="11"/>
    </row>
    <row r="2780" spans="23:31" x14ac:dyDescent="0.35">
      <c r="W2780" s="533"/>
      <c r="AE2780" s="11"/>
    </row>
    <row r="2781" spans="23:31" x14ac:dyDescent="0.35">
      <c r="W2781" s="533"/>
      <c r="AE2781" s="11"/>
    </row>
    <row r="2782" spans="23:31" x14ac:dyDescent="0.35">
      <c r="W2782" s="533"/>
      <c r="AE2782" s="11"/>
    </row>
    <row r="2783" spans="23:31" x14ac:dyDescent="0.35">
      <c r="W2783" s="533"/>
      <c r="AE2783" s="11"/>
    </row>
    <row r="2784" spans="23:31" x14ac:dyDescent="0.35">
      <c r="W2784" s="533"/>
      <c r="AE2784" s="11"/>
    </row>
    <row r="2785" spans="23:31" x14ac:dyDescent="0.35">
      <c r="W2785" s="533"/>
      <c r="AE2785" s="11"/>
    </row>
    <row r="2786" spans="23:31" x14ac:dyDescent="0.35">
      <c r="W2786" s="533"/>
      <c r="AE2786" s="11"/>
    </row>
    <row r="2787" spans="23:31" x14ac:dyDescent="0.35">
      <c r="W2787" s="533"/>
      <c r="AE2787" s="11"/>
    </row>
    <row r="2788" spans="23:31" x14ac:dyDescent="0.35">
      <c r="W2788" s="533"/>
      <c r="AE2788" s="11"/>
    </row>
    <row r="2789" spans="23:31" x14ac:dyDescent="0.35">
      <c r="W2789" s="533"/>
      <c r="AE2789" s="11"/>
    </row>
    <row r="2790" spans="23:31" x14ac:dyDescent="0.35">
      <c r="W2790" s="533"/>
      <c r="AE2790" s="11"/>
    </row>
    <row r="2791" spans="23:31" x14ac:dyDescent="0.35">
      <c r="W2791" s="533"/>
      <c r="AE2791" s="11"/>
    </row>
    <row r="2792" spans="23:31" x14ac:dyDescent="0.35">
      <c r="W2792" s="533"/>
      <c r="AE2792" s="11"/>
    </row>
    <row r="2793" spans="23:31" x14ac:dyDescent="0.35">
      <c r="W2793" s="533"/>
      <c r="AE2793" s="11"/>
    </row>
    <row r="2794" spans="23:31" x14ac:dyDescent="0.35">
      <c r="W2794" s="533"/>
      <c r="AE2794" s="11"/>
    </row>
    <row r="2795" spans="23:31" x14ac:dyDescent="0.35">
      <c r="W2795" s="533"/>
      <c r="AE2795" s="11"/>
    </row>
    <row r="2796" spans="23:31" x14ac:dyDescent="0.35">
      <c r="W2796" s="533"/>
      <c r="AE2796" s="11"/>
    </row>
    <row r="2797" spans="23:31" x14ac:dyDescent="0.35">
      <c r="W2797" s="533"/>
      <c r="AE2797" s="11"/>
    </row>
    <row r="2798" spans="23:31" x14ac:dyDescent="0.35">
      <c r="W2798" s="533"/>
      <c r="AE2798" s="11"/>
    </row>
    <row r="2799" spans="23:31" x14ac:dyDescent="0.35">
      <c r="W2799" s="533"/>
      <c r="AE2799" s="11"/>
    </row>
    <row r="2800" spans="23:31" x14ac:dyDescent="0.35">
      <c r="W2800" s="533"/>
      <c r="AE2800" s="11"/>
    </row>
    <row r="2801" spans="23:31" x14ac:dyDescent="0.35">
      <c r="W2801" s="533"/>
      <c r="AE2801" s="11"/>
    </row>
    <row r="2802" spans="23:31" x14ac:dyDescent="0.35">
      <c r="W2802" s="533"/>
      <c r="AE2802" s="11"/>
    </row>
    <row r="2803" spans="23:31" x14ac:dyDescent="0.35">
      <c r="W2803" s="533"/>
      <c r="AE2803" s="11"/>
    </row>
    <row r="2804" spans="23:31" x14ac:dyDescent="0.35">
      <c r="W2804" s="533"/>
      <c r="AE2804" s="11"/>
    </row>
    <row r="2805" spans="23:31" x14ac:dyDescent="0.35">
      <c r="W2805" s="533"/>
      <c r="AE2805" s="11"/>
    </row>
    <row r="2806" spans="23:31" x14ac:dyDescent="0.35">
      <c r="W2806" s="533"/>
      <c r="AE2806" s="11"/>
    </row>
    <row r="2807" spans="23:31" x14ac:dyDescent="0.35">
      <c r="W2807" s="533"/>
      <c r="AE2807" s="11"/>
    </row>
    <row r="2808" spans="23:31" x14ac:dyDescent="0.35">
      <c r="W2808" s="533"/>
      <c r="AE2808" s="11"/>
    </row>
    <row r="2809" spans="23:31" x14ac:dyDescent="0.35">
      <c r="W2809" s="533"/>
      <c r="AE2809" s="11"/>
    </row>
    <row r="2810" spans="23:31" x14ac:dyDescent="0.35">
      <c r="W2810" s="533"/>
      <c r="AE2810" s="11"/>
    </row>
    <row r="2811" spans="23:31" x14ac:dyDescent="0.35">
      <c r="W2811" s="533"/>
      <c r="AE2811" s="11"/>
    </row>
    <row r="2812" spans="23:31" x14ac:dyDescent="0.35">
      <c r="W2812" s="533"/>
      <c r="AE2812" s="11"/>
    </row>
    <row r="2813" spans="23:31" x14ac:dyDescent="0.35">
      <c r="W2813" s="533"/>
      <c r="AE2813" s="11"/>
    </row>
    <row r="2814" spans="23:31" x14ac:dyDescent="0.35">
      <c r="W2814" s="533"/>
      <c r="AE2814" s="11"/>
    </row>
    <row r="2815" spans="23:31" x14ac:dyDescent="0.35">
      <c r="W2815" s="533"/>
      <c r="AE2815" s="11"/>
    </row>
    <row r="2816" spans="23:31" x14ac:dyDescent="0.35">
      <c r="W2816" s="533"/>
      <c r="AE2816" s="11"/>
    </row>
    <row r="2817" spans="23:31" x14ac:dyDescent="0.35">
      <c r="W2817" s="533"/>
      <c r="AE2817" s="11"/>
    </row>
    <row r="2818" spans="23:31" x14ac:dyDescent="0.35">
      <c r="W2818" s="533"/>
      <c r="AE2818" s="11"/>
    </row>
    <row r="2819" spans="23:31" x14ac:dyDescent="0.35">
      <c r="W2819" s="533"/>
      <c r="AE2819" s="11"/>
    </row>
    <row r="2820" spans="23:31" x14ac:dyDescent="0.35">
      <c r="W2820" s="533"/>
      <c r="AE2820" s="11"/>
    </row>
    <row r="2821" spans="23:31" x14ac:dyDescent="0.35">
      <c r="W2821" s="533"/>
      <c r="AE2821" s="11"/>
    </row>
    <row r="2822" spans="23:31" x14ac:dyDescent="0.35">
      <c r="W2822" s="533"/>
      <c r="AE2822" s="11"/>
    </row>
    <row r="2823" spans="23:31" x14ac:dyDescent="0.35">
      <c r="W2823" s="533"/>
      <c r="AE2823" s="11"/>
    </row>
    <row r="2824" spans="23:31" x14ac:dyDescent="0.35">
      <c r="W2824" s="533"/>
      <c r="AE2824" s="11"/>
    </row>
    <row r="2825" spans="23:31" x14ac:dyDescent="0.35">
      <c r="W2825" s="533"/>
      <c r="AE2825" s="11"/>
    </row>
    <row r="2826" spans="23:31" x14ac:dyDescent="0.35">
      <c r="W2826" s="533"/>
      <c r="AE2826" s="11"/>
    </row>
    <row r="2827" spans="23:31" x14ac:dyDescent="0.35">
      <c r="W2827" s="533"/>
      <c r="AE2827" s="11"/>
    </row>
    <row r="2828" spans="23:31" x14ac:dyDescent="0.35">
      <c r="W2828" s="533"/>
      <c r="AE2828" s="11"/>
    </row>
    <row r="2829" spans="23:31" x14ac:dyDescent="0.35">
      <c r="W2829" s="533"/>
      <c r="AE2829" s="11"/>
    </row>
    <row r="2830" spans="23:31" x14ac:dyDescent="0.35">
      <c r="W2830" s="533"/>
      <c r="AE2830" s="11"/>
    </row>
    <row r="2831" spans="23:31" x14ac:dyDescent="0.35">
      <c r="W2831" s="533"/>
      <c r="AE2831" s="11"/>
    </row>
    <row r="2832" spans="23:31" x14ac:dyDescent="0.35">
      <c r="W2832" s="533"/>
      <c r="AE2832" s="11"/>
    </row>
    <row r="2833" spans="23:31" x14ac:dyDescent="0.35">
      <c r="W2833" s="533"/>
      <c r="AE2833" s="11"/>
    </row>
    <row r="2834" spans="23:31" x14ac:dyDescent="0.35">
      <c r="W2834" s="533"/>
      <c r="AE2834" s="11"/>
    </row>
    <row r="2835" spans="23:31" x14ac:dyDescent="0.35">
      <c r="W2835" s="533"/>
      <c r="AE2835" s="11"/>
    </row>
    <row r="2836" spans="23:31" x14ac:dyDescent="0.35">
      <c r="W2836" s="533"/>
      <c r="AE2836" s="11"/>
    </row>
    <row r="2837" spans="23:31" x14ac:dyDescent="0.35">
      <c r="W2837" s="533"/>
      <c r="AE2837" s="11"/>
    </row>
    <row r="2838" spans="23:31" x14ac:dyDescent="0.35">
      <c r="W2838" s="533"/>
      <c r="AE2838" s="11"/>
    </row>
    <row r="2839" spans="23:31" x14ac:dyDescent="0.35">
      <c r="W2839" s="533"/>
      <c r="AE2839" s="11"/>
    </row>
    <row r="2840" spans="23:31" x14ac:dyDescent="0.35">
      <c r="W2840" s="533"/>
      <c r="AE2840" s="11"/>
    </row>
    <row r="2841" spans="23:31" x14ac:dyDescent="0.35">
      <c r="W2841" s="533"/>
      <c r="AE2841" s="11"/>
    </row>
    <row r="2842" spans="23:31" x14ac:dyDescent="0.35">
      <c r="W2842" s="533"/>
      <c r="AE2842" s="11"/>
    </row>
    <row r="2843" spans="23:31" x14ac:dyDescent="0.35">
      <c r="W2843" s="533"/>
      <c r="AE2843" s="11"/>
    </row>
    <row r="2844" spans="23:31" x14ac:dyDescent="0.35">
      <c r="W2844" s="533"/>
      <c r="AE2844" s="11"/>
    </row>
    <row r="2845" spans="23:31" x14ac:dyDescent="0.35">
      <c r="W2845" s="533"/>
      <c r="AE2845" s="11"/>
    </row>
    <row r="2846" spans="23:31" x14ac:dyDescent="0.35">
      <c r="W2846" s="533"/>
      <c r="AE2846" s="11"/>
    </row>
    <row r="2847" spans="23:31" x14ac:dyDescent="0.35">
      <c r="W2847" s="533"/>
      <c r="AE2847" s="11"/>
    </row>
    <row r="2848" spans="23:31" x14ac:dyDescent="0.35">
      <c r="W2848" s="533"/>
      <c r="AE2848" s="11"/>
    </row>
    <row r="2849" spans="23:31" x14ac:dyDescent="0.35">
      <c r="W2849" s="533"/>
      <c r="AE2849" s="11"/>
    </row>
    <row r="2850" spans="23:31" x14ac:dyDescent="0.35">
      <c r="W2850" s="533"/>
      <c r="AE2850" s="11"/>
    </row>
    <row r="2851" spans="23:31" x14ac:dyDescent="0.35">
      <c r="W2851" s="533"/>
      <c r="AE2851" s="11"/>
    </row>
    <row r="2852" spans="23:31" x14ac:dyDescent="0.35">
      <c r="W2852" s="533"/>
      <c r="AE2852" s="11"/>
    </row>
    <row r="2853" spans="23:31" x14ac:dyDescent="0.35">
      <c r="W2853" s="533"/>
      <c r="AE2853" s="11"/>
    </row>
    <row r="2854" spans="23:31" x14ac:dyDescent="0.35">
      <c r="W2854" s="533"/>
      <c r="AE2854" s="11"/>
    </row>
    <row r="2855" spans="23:31" x14ac:dyDescent="0.35">
      <c r="W2855" s="533"/>
      <c r="AE2855" s="11"/>
    </row>
    <row r="2856" spans="23:31" x14ac:dyDescent="0.35">
      <c r="W2856" s="533"/>
      <c r="AE2856" s="11"/>
    </row>
    <row r="2857" spans="23:31" x14ac:dyDescent="0.35">
      <c r="W2857" s="533"/>
      <c r="AE2857" s="11"/>
    </row>
    <row r="2858" spans="23:31" x14ac:dyDescent="0.35">
      <c r="W2858" s="533"/>
      <c r="AE2858" s="11"/>
    </row>
    <row r="2859" spans="23:31" x14ac:dyDescent="0.35">
      <c r="W2859" s="533"/>
      <c r="AE2859" s="11"/>
    </row>
    <row r="2860" spans="23:31" x14ac:dyDescent="0.35">
      <c r="W2860" s="533"/>
      <c r="AE2860" s="11"/>
    </row>
    <row r="2861" spans="23:31" x14ac:dyDescent="0.35">
      <c r="W2861" s="533"/>
      <c r="AE2861" s="11"/>
    </row>
    <row r="2862" spans="23:31" x14ac:dyDescent="0.35">
      <c r="W2862" s="533"/>
      <c r="AE2862" s="11"/>
    </row>
    <row r="2863" spans="23:31" x14ac:dyDescent="0.35">
      <c r="W2863" s="533"/>
      <c r="AE2863" s="11"/>
    </row>
    <row r="2864" spans="23:31" x14ac:dyDescent="0.35">
      <c r="W2864" s="533"/>
      <c r="AE2864" s="11"/>
    </row>
    <row r="2865" spans="23:31" x14ac:dyDescent="0.35">
      <c r="W2865" s="533"/>
      <c r="AE2865" s="11"/>
    </row>
    <row r="2866" spans="23:31" x14ac:dyDescent="0.35">
      <c r="W2866" s="533"/>
      <c r="AE2866" s="11"/>
    </row>
    <row r="2867" spans="23:31" x14ac:dyDescent="0.35">
      <c r="W2867" s="533"/>
      <c r="AE2867" s="11"/>
    </row>
    <row r="2868" spans="23:31" x14ac:dyDescent="0.35">
      <c r="W2868" s="533"/>
      <c r="AE2868" s="11"/>
    </row>
    <row r="2869" spans="23:31" x14ac:dyDescent="0.35">
      <c r="W2869" s="533"/>
      <c r="AE2869" s="11"/>
    </row>
    <row r="2870" spans="23:31" x14ac:dyDescent="0.35">
      <c r="W2870" s="533"/>
      <c r="AE2870" s="11"/>
    </row>
    <row r="2871" spans="23:31" x14ac:dyDescent="0.35">
      <c r="W2871" s="533"/>
      <c r="AE2871" s="11"/>
    </row>
    <row r="2872" spans="23:31" x14ac:dyDescent="0.35">
      <c r="W2872" s="533"/>
      <c r="AE2872" s="11"/>
    </row>
    <row r="2873" spans="23:31" x14ac:dyDescent="0.35">
      <c r="W2873" s="533"/>
      <c r="AE2873" s="11"/>
    </row>
    <row r="2874" spans="23:31" x14ac:dyDescent="0.35">
      <c r="W2874" s="533"/>
      <c r="AE2874" s="11"/>
    </row>
    <row r="2875" spans="23:31" x14ac:dyDescent="0.35">
      <c r="W2875" s="533"/>
      <c r="AE2875" s="11"/>
    </row>
    <row r="2876" spans="23:31" x14ac:dyDescent="0.35">
      <c r="W2876" s="533"/>
      <c r="AE2876" s="11"/>
    </row>
    <row r="2877" spans="23:31" x14ac:dyDescent="0.35">
      <c r="W2877" s="533"/>
      <c r="AE2877" s="11"/>
    </row>
    <row r="2878" spans="23:31" x14ac:dyDescent="0.35">
      <c r="W2878" s="533"/>
      <c r="AE2878" s="11"/>
    </row>
    <row r="2879" spans="23:31" x14ac:dyDescent="0.35">
      <c r="W2879" s="533"/>
      <c r="AE2879" s="11"/>
    </row>
    <row r="2880" spans="23:31" x14ac:dyDescent="0.35">
      <c r="W2880" s="533"/>
      <c r="AE2880" s="11"/>
    </row>
    <row r="2881" spans="23:31" x14ac:dyDescent="0.35">
      <c r="W2881" s="533"/>
      <c r="AE2881" s="11"/>
    </row>
    <row r="2882" spans="23:31" x14ac:dyDescent="0.35">
      <c r="W2882" s="533"/>
      <c r="AE2882" s="11"/>
    </row>
    <row r="2883" spans="23:31" x14ac:dyDescent="0.35">
      <c r="W2883" s="533"/>
      <c r="AE2883" s="11"/>
    </row>
    <row r="2884" spans="23:31" x14ac:dyDescent="0.35">
      <c r="W2884" s="533"/>
      <c r="AE2884" s="11"/>
    </row>
    <row r="2885" spans="23:31" x14ac:dyDescent="0.35">
      <c r="W2885" s="533"/>
      <c r="AE2885" s="11"/>
    </row>
    <row r="2886" spans="23:31" x14ac:dyDescent="0.35">
      <c r="W2886" s="533"/>
      <c r="AE2886" s="11"/>
    </row>
    <row r="2887" spans="23:31" x14ac:dyDescent="0.35">
      <c r="W2887" s="533"/>
      <c r="AE2887" s="11"/>
    </row>
    <row r="2888" spans="23:31" x14ac:dyDescent="0.35">
      <c r="W2888" s="533"/>
      <c r="AE2888" s="11"/>
    </row>
    <row r="2889" spans="23:31" x14ac:dyDescent="0.35">
      <c r="W2889" s="533"/>
      <c r="AE2889" s="11"/>
    </row>
    <row r="2890" spans="23:31" x14ac:dyDescent="0.35">
      <c r="W2890" s="533"/>
      <c r="AE2890" s="11"/>
    </row>
    <row r="2891" spans="23:31" x14ac:dyDescent="0.35">
      <c r="W2891" s="533"/>
      <c r="AE2891" s="11"/>
    </row>
    <row r="2892" spans="23:31" x14ac:dyDescent="0.35">
      <c r="W2892" s="533"/>
      <c r="AE2892" s="11"/>
    </row>
    <row r="2893" spans="23:31" x14ac:dyDescent="0.35">
      <c r="W2893" s="533"/>
      <c r="AE2893" s="11"/>
    </row>
    <row r="2894" spans="23:31" x14ac:dyDescent="0.35">
      <c r="W2894" s="533"/>
      <c r="AE2894" s="11"/>
    </row>
    <row r="2895" spans="23:31" x14ac:dyDescent="0.35">
      <c r="W2895" s="533"/>
      <c r="AE2895" s="11"/>
    </row>
    <row r="2896" spans="23:31" x14ac:dyDescent="0.35">
      <c r="W2896" s="533"/>
      <c r="AE2896" s="11"/>
    </row>
    <row r="2897" spans="23:31" x14ac:dyDescent="0.35">
      <c r="W2897" s="533"/>
      <c r="AE2897" s="11"/>
    </row>
    <row r="2898" spans="23:31" x14ac:dyDescent="0.35">
      <c r="W2898" s="533"/>
      <c r="AE2898" s="11"/>
    </row>
    <row r="2899" spans="23:31" x14ac:dyDescent="0.35">
      <c r="W2899" s="533"/>
      <c r="AE2899" s="11"/>
    </row>
    <row r="2900" spans="23:31" x14ac:dyDescent="0.35">
      <c r="W2900" s="533"/>
      <c r="AE2900" s="11"/>
    </row>
    <row r="2901" spans="23:31" x14ac:dyDescent="0.35">
      <c r="W2901" s="533"/>
      <c r="AE2901" s="11"/>
    </row>
    <row r="2902" spans="23:31" x14ac:dyDescent="0.35">
      <c r="W2902" s="533"/>
      <c r="AE2902" s="11"/>
    </row>
    <row r="2903" spans="23:31" x14ac:dyDescent="0.35">
      <c r="W2903" s="533"/>
      <c r="AE2903" s="11"/>
    </row>
    <row r="2904" spans="23:31" x14ac:dyDescent="0.35">
      <c r="W2904" s="533"/>
      <c r="AE2904" s="11"/>
    </row>
    <row r="2905" spans="23:31" x14ac:dyDescent="0.35">
      <c r="W2905" s="533"/>
      <c r="AE2905" s="11"/>
    </row>
    <row r="2906" spans="23:31" x14ac:dyDescent="0.35">
      <c r="W2906" s="533"/>
      <c r="AE2906" s="11"/>
    </row>
    <row r="2907" spans="23:31" x14ac:dyDescent="0.35">
      <c r="W2907" s="533"/>
      <c r="AE2907" s="11"/>
    </row>
    <row r="2908" spans="23:31" x14ac:dyDescent="0.35">
      <c r="W2908" s="533"/>
      <c r="AE2908" s="11"/>
    </row>
    <row r="2909" spans="23:31" x14ac:dyDescent="0.35">
      <c r="W2909" s="533"/>
      <c r="AE2909" s="11"/>
    </row>
    <row r="2910" spans="23:31" x14ac:dyDescent="0.35">
      <c r="W2910" s="533"/>
      <c r="AE2910" s="11"/>
    </row>
    <row r="2911" spans="23:31" x14ac:dyDescent="0.35">
      <c r="W2911" s="533"/>
      <c r="AE2911" s="11"/>
    </row>
    <row r="2912" spans="23:31" x14ac:dyDescent="0.35">
      <c r="W2912" s="533"/>
      <c r="AE2912" s="11"/>
    </row>
    <row r="2913" spans="23:31" x14ac:dyDescent="0.35">
      <c r="W2913" s="533"/>
      <c r="AE2913" s="11"/>
    </row>
    <row r="2914" spans="23:31" x14ac:dyDescent="0.35">
      <c r="W2914" s="533"/>
      <c r="AE2914" s="11"/>
    </row>
    <row r="2915" spans="23:31" x14ac:dyDescent="0.35">
      <c r="W2915" s="533"/>
      <c r="AE2915" s="11"/>
    </row>
    <row r="2916" spans="23:31" x14ac:dyDescent="0.35">
      <c r="W2916" s="533"/>
      <c r="AE2916" s="11"/>
    </row>
    <row r="2917" spans="23:31" x14ac:dyDescent="0.35">
      <c r="W2917" s="533"/>
      <c r="AE2917" s="11"/>
    </row>
    <row r="2918" spans="23:31" x14ac:dyDescent="0.35">
      <c r="W2918" s="533"/>
      <c r="AE2918" s="11"/>
    </row>
    <row r="2919" spans="23:31" x14ac:dyDescent="0.35">
      <c r="W2919" s="533"/>
      <c r="AE2919" s="11"/>
    </row>
    <row r="2920" spans="23:31" x14ac:dyDescent="0.35">
      <c r="W2920" s="533"/>
      <c r="AE2920" s="11"/>
    </row>
    <row r="2921" spans="23:31" x14ac:dyDescent="0.35">
      <c r="W2921" s="533"/>
      <c r="AE2921" s="11"/>
    </row>
    <row r="2922" spans="23:31" x14ac:dyDescent="0.35">
      <c r="W2922" s="533"/>
      <c r="AE2922" s="11"/>
    </row>
    <row r="2923" spans="23:31" x14ac:dyDescent="0.35">
      <c r="W2923" s="533"/>
      <c r="AE2923" s="11"/>
    </row>
    <row r="2924" spans="23:31" x14ac:dyDescent="0.35">
      <c r="W2924" s="533"/>
      <c r="AE2924" s="11"/>
    </row>
    <row r="2925" spans="23:31" x14ac:dyDescent="0.35">
      <c r="W2925" s="533"/>
      <c r="AE2925" s="11"/>
    </row>
    <row r="2926" spans="23:31" x14ac:dyDescent="0.35">
      <c r="W2926" s="533"/>
      <c r="AE2926" s="11"/>
    </row>
    <row r="2927" spans="23:31" x14ac:dyDescent="0.35">
      <c r="W2927" s="533"/>
      <c r="AE2927" s="11"/>
    </row>
    <row r="2928" spans="23:31" x14ac:dyDescent="0.35">
      <c r="W2928" s="533"/>
      <c r="AE2928" s="11"/>
    </row>
    <row r="2929" spans="23:31" x14ac:dyDescent="0.35">
      <c r="W2929" s="533"/>
      <c r="AE2929" s="11"/>
    </row>
    <row r="2930" spans="23:31" x14ac:dyDescent="0.35">
      <c r="W2930" s="533"/>
      <c r="AE2930" s="11"/>
    </row>
    <row r="2931" spans="23:31" x14ac:dyDescent="0.35">
      <c r="W2931" s="533"/>
      <c r="AE2931" s="11"/>
    </row>
    <row r="2932" spans="23:31" x14ac:dyDescent="0.35">
      <c r="W2932" s="533"/>
      <c r="AE2932" s="11"/>
    </row>
    <row r="2933" spans="23:31" x14ac:dyDescent="0.35">
      <c r="W2933" s="533"/>
      <c r="AE2933" s="11"/>
    </row>
    <row r="2934" spans="23:31" x14ac:dyDescent="0.35">
      <c r="W2934" s="533"/>
      <c r="AE2934" s="11"/>
    </row>
    <row r="2935" spans="23:31" x14ac:dyDescent="0.35">
      <c r="W2935" s="533"/>
      <c r="AE2935" s="11"/>
    </row>
    <row r="2936" spans="23:31" x14ac:dyDescent="0.35">
      <c r="W2936" s="533"/>
      <c r="AE2936" s="11"/>
    </row>
    <row r="2937" spans="23:31" x14ac:dyDescent="0.35">
      <c r="W2937" s="533"/>
      <c r="AE2937" s="11"/>
    </row>
    <row r="2938" spans="23:31" x14ac:dyDescent="0.35">
      <c r="W2938" s="533"/>
      <c r="AE2938" s="11"/>
    </row>
    <row r="2939" spans="23:31" x14ac:dyDescent="0.35">
      <c r="W2939" s="533"/>
      <c r="AE2939" s="11"/>
    </row>
    <row r="2940" spans="23:31" x14ac:dyDescent="0.35">
      <c r="W2940" s="533"/>
      <c r="AE2940" s="11"/>
    </row>
    <row r="2941" spans="23:31" x14ac:dyDescent="0.35">
      <c r="W2941" s="533"/>
      <c r="AE2941" s="11"/>
    </row>
    <row r="2942" spans="23:31" x14ac:dyDescent="0.35">
      <c r="W2942" s="533"/>
      <c r="AE2942" s="11"/>
    </row>
    <row r="2943" spans="23:31" x14ac:dyDescent="0.35">
      <c r="W2943" s="533"/>
      <c r="AE2943" s="11"/>
    </row>
    <row r="2944" spans="23:31" x14ac:dyDescent="0.35">
      <c r="W2944" s="533"/>
      <c r="AE2944" s="11"/>
    </row>
    <row r="2945" spans="23:31" x14ac:dyDescent="0.35">
      <c r="W2945" s="533"/>
      <c r="AE2945" s="11"/>
    </row>
    <row r="2946" spans="23:31" x14ac:dyDescent="0.35">
      <c r="W2946" s="533"/>
      <c r="AE2946" s="11"/>
    </row>
    <row r="2947" spans="23:31" x14ac:dyDescent="0.35">
      <c r="W2947" s="533"/>
      <c r="AE2947" s="11"/>
    </row>
    <row r="2948" spans="23:31" x14ac:dyDescent="0.35">
      <c r="W2948" s="533"/>
      <c r="AE2948" s="11"/>
    </row>
    <row r="2949" spans="23:31" x14ac:dyDescent="0.35">
      <c r="W2949" s="533"/>
      <c r="AE2949" s="11"/>
    </row>
    <row r="2950" spans="23:31" x14ac:dyDescent="0.35">
      <c r="W2950" s="533"/>
      <c r="AE2950" s="11"/>
    </row>
    <row r="2951" spans="23:31" x14ac:dyDescent="0.35">
      <c r="W2951" s="533"/>
      <c r="AE2951" s="11"/>
    </row>
    <row r="2952" spans="23:31" x14ac:dyDescent="0.35">
      <c r="W2952" s="533"/>
      <c r="AE2952" s="11"/>
    </row>
    <row r="2953" spans="23:31" x14ac:dyDescent="0.35">
      <c r="W2953" s="533"/>
      <c r="AE2953" s="11"/>
    </row>
    <row r="2954" spans="23:31" x14ac:dyDescent="0.35">
      <c r="W2954" s="533"/>
      <c r="AE2954" s="11"/>
    </row>
    <row r="2955" spans="23:31" x14ac:dyDescent="0.35">
      <c r="W2955" s="533"/>
      <c r="AE2955" s="11"/>
    </row>
    <row r="2956" spans="23:31" x14ac:dyDescent="0.35">
      <c r="W2956" s="533"/>
      <c r="AE2956" s="11"/>
    </row>
    <row r="2957" spans="23:31" x14ac:dyDescent="0.35">
      <c r="W2957" s="533"/>
      <c r="AE2957" s="11"/>
    </row>
    <row r="2958" spans="23:31" x14ac:dyDescent="0.35">
      <c r="W2958" s="533"/>
      <c r="AE2958" s="11"/>
    </row>
    <row r="2959" spans="23:31" x14ac:dyDescent="0.35">
      <c r="W2959" s="533"/>
      <c r="AE2959" s="11"/>
    </row>
    <row r="2960" spans="23:31" x14ac:dyDescent="0.35">
      <c r="W2960" s="533"/>
      <c r="AE2960" s="11"/>
    </row>
    <row r="2961" spans="23:31" x14ac:dyDescent="0.35">
      <c r="W2961" s="533"/>
      <c r="AE2961" s="11"/>
    </row>
    <row r="2962" spans="23:31" x14ac:dyDescent="0.35">
      <c r="W2962" s="533"/>
      <c r="AE2962" s="11"/>
    </row>
    <row r="2963" spans="23:31" x14ac:dyDescent="0.35">
      <c r="W2963" s="533"/>
      <c r="AE2963" s="11"/>
    </row>
    <row r="2964" spans="23:31" x14ac:dyDescent="0.35">
      <c r="W2964" s="533"/>
      <c r="AE2964" s="11"/>
    </row>
    <row r="2965" spans="23:31" x14ac:dyDescent="0.35">
      <c r="W2965" s="533"/>
      <c r="AE2965" s="11"/>
    </row>
    <row r="2966" spans="23:31" x14ac:dyDescent="0.35">
      <c r="W2966" s="533"/>
      <c r="AE2966" s="11"/>
    </row>
    <row r="2967" spans="23:31" x14ac:dyDescent="0.35">
      <c r="W2967" s="533"/>
      <c r="AE2967" s="11"/>
    </row>
    <row r="2968" spans="23:31" x14ac:dyDescent="0.35">
      <c r="W2968" s="533"/>
      <c r="AE2968" s="11"/>
    </row>
    <row r="2969" spans="23:31" x14ac:dyDescent="0.35">
      <c r="W2969" s="533"/>
      <c r="AE2969" s="11"/>
    </row>
    <row r="2970" spans="23:31" x14ac:dyDescent="0.35">
      <c r="W2970" s="533"/>
      <c r="AE2970" s="11"/>
    </row>
    <row r="2971" spans="23:31" x14ac:dyDescent="0.35">
      <c r="W2971" s="533"/>
      <c r="AE2971" s="11"/>
    </row>
    <row r="2972" spans="23:31" x14ac:dyDescent="0.35">
      <c r="W2972" s="533"/>
      <c r="AE2972" s="11"/>
    </row>
    <row r="2973" spans="23:31" x14ac:dyDescent="0.35">
      <c r="W2973" s="533"/>
      <c r="AE2973" s="11"/>
    </row>
    <row r="2974" spans="23:31" x14ac:dyDescent="0.35">
      <c r="W2974" s="533"/>
      <c r="AE2974" s="11"/>
    </row>
    <row r="2975" spans="23:31" x14ac:dyDescent="0.35">
      <c r="W2975" s="533"/>
      <c r="AE2975" s="11"/>
    </row>
    <row r="2976" spans="23:31" x14ac:dyDescent="0.35">
      <c r="W2976" s="533"/>
      <c r="AE2976" s="11"/>
    </row>
    <row r="2977" spans="23:31" x14ac:dyDescent="0.35">
      <c r="W2977" s="533"/>
      <c r="AE2977" s="11"/>
    </row>
    <row r="2978" spans="23:31" x14ac:dyDescent="0.35">
      <c r="W2978" s="533"/>
      <c r="AE2978" s="11"/>
    </row>
    <row r="2979" spans="23:31" x14ac:dyDescent="0.35">
      <c r="W2979" s="533"/>
      <c r="AE2979" s="11"/>
    </row>
    <row r="2980" spans="23:31" x14ac:dyDescent="0.35">
      <c r="W2980" s="533"/>
      <c r="AE2980" s="11"/>
    </row>
    <row r="2981" spans="23:31" x14ac:dyDescent="0.35">
      <c r="W2981" s="533"/>
      <c r="AE2981" s="11"/>
    </row>
    <row r="2982" spans="23:31" x14ac:dyDescent="0.35">
      <c r="W2982" s="533"/>
      <c r="AE2982" s="11"/>
    </row>
    <row r="2983" spans="23:31" x14ac:dyDescent="0.35">
      <c r="W2983" s="533"/>
      <c r="AE2983" s="11"/>
    </row>
    <row r="2984" spans="23:31" x14ac:dyDescent="0.35">
      <c r="W2984" s="533"/>
      <c r="AE2984" s="11"/>
    </row>
    <row r="2985" spans="23:31" x14ac:dyDescent="0.35">
      <c r="W2985" s="533"/>
      <c r="AE2985" s="11"/>
    </row>
    <row r="2986" spans="23:31" x14ac:dyDescent="0.35">
      <c r="W2986" s="533"/>
      <c r="AE2986" s="11"/>
    </row>
    <row r="2987" spans="23:31" x14ac:dyDescent="0.35">
      <c r="W2987" s="533"/>
      <c r="AE2987" s="11"/>
    </row>
    <row r="2988" spans="23:31" x14ac:dyDescent="0.35">
      <c r="W2988" s="533"/>
      <c r="AE2988" s="11"/>
    </row>
    <row r="2989" spans="23:31" x14ac:dyDescent="0.35">
      <c r="W2989" s="533"/>
      <c r="AE2989" s="11"/>
    </row>
    <row r="2990" spans="23:31" x14ac:dyDescent="0.35">
      <c r="W2990" s="533"/>
      <c r="AE2990" s="11"/>
    </row>
    <row r="2991" spans="23:31" x14ac:dyDescent="0.35">
      <c r="W2991" s="533"/>
      <c r="AE2991" s="11"/>
    </row>
    <row r="2992" spans="23:31" x14ac:dyDescent="0.35">
      <c r="W2992" s="533"/>
      <c r="AE2992" s="11"/>
    </row>
    <row r="2993" spans="23:31" x14ac:dyDescent="0.35">
      <c r="W2993" s="533"/>
      <c r="AE2993" s="11"/>
    </row>
    <row r="2994" spans="23:31" x14ac:dyDescent="0.35">
      <c r="W2994" s="533"/>
      <c r="AE2994" s="11"/>
    </row>
    <row r="2995" spans="23:31" x14ac:dyDescent="0.35">
      <c r="W2995" s="533"/>
      <c r="AE2995" s="11"/>
    </row>
    <row r="2996" spans="23:31" x14ac:dyDescent="0.35">
      <c r="W2996" s="533"/>
      <c r="AE2996" s="11"/>
    </row>
    <row r="2997" spans="23:31" x14ac:dyDescent="0.35">
      <c r="W2997" s="533"/>
      <c r="AE2997" s="11"/>
    </row>
    <row r="2998" spans="23:31" x14ac:dyDescent="0.35">
      <c r="W2998" s="533"/>
      <c r="AE2998" s="11"/>
    </row>
    <row r="2999" spans="23:31" x14ac:dyDescent="0.35">
      <c r="W2999" s="533"/>
      <c r="AE2999" s="11"/>
    </row>
    <row r="3000" spans="23:31" x14ac:dyDescent="0.35">
      <c r="W3000" s="533"/>
      <c r="AE3000" s="11"/>
    </row>
    <row r="3001" spans="23:31" x14ac:dyDescent="0.35">
      <c r="W3001" s="533"/>
      <c r="AE3001" s="11"/>
    </row>
    <row r="3002" spans="23:31" x14ac:dyDescent="0.35">
      <c r="W3002" s="533"/>
      <c r="AE3002" s="11"/>
    </row>
    <row r="3003" spans="23:31" x14ac:dyDescent="0.35">
      <c r="W3003" s="533"/>
      <c r="AE3003" s="11"/>
    </row>
    <row r="3004" spans="23:31" x14ac:dyDescent="0.35">
      <c r="W3004" s="533"/>
      <c r="AE3004" s="11"/>
    </row>
    <row r="3005" spans="23:31" x14ac:dyDescent="0.35">
      <c r="W3005" s="533"/>
      <c r="AE3005" s="11"/>
    </row>
    <row r="3006" spans="23:31" x14ac:dyDescent="0.35">
      <c r="W3006" s="533"/>
      <c r="AE3006" s="11"/>
    </row>
    <row r="3007" spans="23:31" x14ac:dyDescent="0.35">
      <c r="W3007" s="533"/>
      <c r="AE3007" s="11"/>
    </row>
    <row r="3008" spans="23:31" x14ac:dyDescent="0.35">
      <c r="W3008" s="533"/>
      <c r="AE3008" s="11"/>
    </row>
    <row r="3009" spans="23:31" x14ac:dyDescent="0.35">
      <c r="W3009" s="533"/>
      <c r="AE3009" s="11"/>
    </row>
    <row r="3010" spans="23:31" x14ac:dyDescent="0.35">
      <c r="W3010" s="533"/>
      <c r="AE3010" s="11"/>
    </row>
    <row r="3011" spans="23:31" x14ac:dyDescent="0.35">
      <c r="W3011" s="533"/>
      <c r="AE3011" s="11"/>
    </row>
    <row r="3012" spans="23:31" x14ac:dyDescent="0.35">
      <c r="W3012" s="533"/>
      <c r="AE3012" s="11"/>
    </row>
    <row r="3013" spans="23:31" x14ac:dyDescent="0.35">
      <c r="W3013" s="533"/>
      <c r="AE3013" s="11"/>
    </row>
    <row r="3014" spans="23:31" x14ac:dyDescent="0.35">
      <c r="W3014" s="533"/>
      <c r="AE3014" s="11"/>
    </row>
    <row r="3015" spans="23:31" x14ac:dyDescent="0.35">
      <c r="W3015" s="533"/>
      <c r="AE3015" s="11"/>
    </row>
    <row r="3016" spans="23:31" x14ac:dyDescent="0.35">
      <c r="W3016" s="533"/>
      <c r="AE3016" s="11"/>
    </row>
    <row r="3017" spans="23:31" x14ac:dyDescent="0.35">
      <c r="W3017" s="533"/>
      <c r="AE3017" s="11"/>
    </row>
    <row r="3018" spans="23:31" x14ac:dyDescent="0.35">
      <c r="W3018" s="533"/>
      <c r="AE3018" s="11"/>
    </row>
    <row r="3019" spans="23:31" x14ac:dyDescent="0.35">
      <c r="W3019" s="533"/>
      <c r="AE3019" s="11"/>
    </row>
    <row r="3020" spans="23:31" x14ac:dyDescent="0.35">
      <c r="W3020" s="533"/>
      <c r="AE3020" s="11"/>
    </row>
    <row r="3021" spans="23:31" x14ac:dyDescent="0.35">
      <c r="W3021" s="533"/>
      <c r="AE3021" s="11"/>
    </row>
    <row r="3022" spans="23:31" x14ac:dyDescent="0.35">
      <c r="W3022" s="533"/>
      <c r="AE3022" s="11"/>
    </row>
    <row r="3023" spans="23:31" x14ac:dyDescent="0.35">
      <c r="W3023" s="533"/>
      <c r="AE3023" s="11"/>
    </row>
    <row r="3024" spans="23:31" x14ac:dyDescent="0.35">
      <c r="W3024" s="533"/>
      <c r="AE3024" s="11"/>
    </row>
    <row r="3025" spans="23:31" x14ac:dyDescent="0.35">
      <c r="W3025" s="533"/>
      <c r="AE3025" s="11"/>
    </row>
    <row r="3026" spans="23:31" x14ac:dyDescent="0.35">
      <c r="W3026" s="533"/>
      <c r="AE3026" s="11"/>
    </row>
    <row r="3027" spans="23:31" x14ac:dyDescent="0.35">
      <c r="W3027" s="533"/>
      <c r="AE3027" s="11"/>
    </row>
    <row r="3028" spans="23:31" x14ac:dyDescent="0.35">
      <c r="W3028" s="533"/>
      <c r="AE3028" s="11"/>
    </row>
    <row r="3029" spans="23:31" x14ac:dyDescent="0.35">
      <c r="W3029" s="533"/>
      <c r="AE3029" s="11"/>
    </row>
    <row r="3030" spans="23:31" x14ac:dyDescent="0.35">
      <c r="W3030" s="533"/>
      <c r="AE3030" s="11"/>
    </row>
    <row r="3031" spans="23:31" x14ac:dyDescent="0.35">
      <c r="W3031" s="533"/>
      <c r="AE3031" s="11"/>
    </row>
    <row r="3032" spans="23:31" x14ac:dyDescent="0.35">
      <c r="W3032" s="533"/>
      <c r="AE3032" s="11"/>
    </row>
    <row r="3033" spans="23:31" x14ac:dyDescent="0.35">
      <c r="W3033" s="533"/>
      <c r="AE3033" s="11"/>
    </row>
    <row r="3034" spans="23:31" x14ac:dyDescent="0.35">
      <c r="W3034" s="533"/>
      <c r="AE3034" s="11"/>
    </row>
    <row r="3035" spans="23:31" x14ac:dyDescent="0.35">
      <c r="W3035" s="533"/>
      <c r="AE3035" s="11"/>
    </row>
    <row r="3036" spans="23:31" x14ac:dyDescent="0.35">
      <c r="W3036" s="533"/>
      <c r="AE3036" s="11"/>
    </row>
    <row r="3037" spans="23:31" x14ac:dyDescent="0.35">
      <c r="W3037" s="533"/>
      <c r="AE3037" s="11"/>
    </row>
    <row r="3038" spans="23:31" x14ac:dyDescent="0.35">
      <c r="W3038" s="533"/>
      <c r="AE3038" s="11"/>
    </row>
    <row r="3039" spans="23:31" x14ac:dyDescent="0.35">
      <c r="W3039" s="533"/>
      <c r="AE3039" s="11"/>
    </row>
    <row r="3040" spans="23:31" x14ac:dyDescent="0.35">
      <c r="W3040" s="533"/>
      <c r="AE3040" s="11"/>
    </row>
    <row r="3041" spans="23:31" x14ac:dyDescent="0.35">
      <c r="W3041" s="533"/>
      <c r="AE3041" s="11"/>
    </row>
    <row r="3042" spans="23:31" x14ac:dyDescent="0.35">
      <c r="W3042" s="533"/>
      <c r="AE3042" s="11"/>
    </row>
    <row r="3043" spans="23:31" x14ac:dyDescent="0.35">
      <c r="W3043" s="533"/>
      <c r="AE3043" s="11"/>
    </row>
    <row r="3044" spans="23:31" x14ac:dyDescent="0.35">
      <c r="W3044" s="533"/>
      <c r="AE3044" s="11"/>
    </row>
    <row r="3045" spans="23:31" x14ac:dyDescent="0.35">
      <c r="W3045" s="533"/>
      <c r="AE3045" s="11"/>
    </row>
    <row r="3046" spans="23:31" x14ac:dyDescent="0.35">
      <c r="W3046" s="533"/>
      <c r="AE3046" s="11"/>
    </row>
    <row r="3047" spans="23:31" x14ac:dyDescent="0.35">
      <c r="W3047" s="533"/>
      <c r="AE3047" s="11"/>
    </row>
    <row r="3048" spans="23:31" x14ac:dyDescent="0.35">
      <c r="W3048" s="533"/>
      <c r="AE3048" s="11"/>
    </row>
    <row r="3049" spans="23:31" x14ac:dyDescent="0.35">
      <c r="W3049" s="533"/>
      <c r="AE3049" s="11"/>
    </row>
    <row r="3050" spans="23:31" x14ac:dyDescent="0.35">
      <c r="W3050" s="533"/>
      <c r="AE3050" s="11"/>
    </row>
    <row r="3051" spans="23:31" x14ac:dyDescent="0.35">
      <c r="W3051" s="533"/>
      <c r="AE3051" s="11"/>
    </row>
    <row r="3052" spans="23:31" x14ac:dyDescent="0.35">
      <c r="W3052" s="533"/>
      <c r="AE3052" s="11"/>
    </row>
    <row r="3053" spans="23:31" x14ac:dyDescent="0.35">
      <c r="W3053" s="533"/>
      <c r="AE3053" s="11"/>
    </row>
    <row r="3054" spans="23:31" x14ac:dyDescent="0.35">
      <c r="W3054" s="533"/>
      <c r="AE3054" s="11"/>
    </row>
    <row r="3055" spans="23:31" x14ac:dyDescent="0.35">
      <c r="W3055" s="533"/>
      <c r="AE3055" s="11"/>
    </row>
    <row r="3056" spans="23:31" x14ac:dyDescent="0.35">
      <c r="W3056" s="533"/>
      <c r="AE3056" s="11"/>
    </row>
    <row r="3057" spans="23:31" x14ac:dyDescent="0.35">
      <c r="W3057" s="533"/>
      <c r="AE3057" s="11"/>
    </row>
    <row r="3058" spans="23:31" x14ac:dyDescent="0.35">
      <c r="W3058" s="533"/>
      <c r="AE3058" s="11"/>
    </row>
    <row r="3059" spans="23:31" x14ac:dyDescent="0.35">
      <c r="W3059" s="533"/>
      <c r="AE3059" s="11"/>
    </row>
    <row r="3060" spans="23:31" x14ac:dyDescent="0.35">
      <c r="W3060" s="533"/>
      <c r="AE3060" s="11"/>
    </row>
    <row r="3061" spans="23:31" x14ac:dyDescent="0.35">
      <c r="W3061" s="533"/>
      <c r="AE3061" s="11"/>
    </row>
    <row r="3062" spans="23:31" x14ac:dyDescent="0.35">
      <c r="W3062" s="533"/>
      <c r="AE3062" s="11"/>
    </row>
    <row r="3063" spans="23:31" x14ac:dyDescent="0.35">
      <c r="W3063" s="533"/>
      <c r="AE3063" s="11"/>
    </row>
    <row r="3064" spans="23:31" x14ac:dyDescent="0.35">
      <c r="W3064" s="533"/>
      <c r="AE3064" s="11"/>
    </row>
    <row r="3065" spans="23:31" x14ac:dyDescent="0.35">
      <c r="W3065" s="533"/>
      <c r="AE3065" s="11"/>
    </row>
    <row r="3066" spans="23:31" x14ac:dyDescent="0.35">
      <c r="W3066" s="533"/>
      <c r="AE3066" s="11"/>
    </row>
    <row r="3067" spans="23:31" x14ac:dyDescent="0.35">
      <c r="W3067" s="533"/>
      <c r="AE3067" s="11"/>
    </row>
    <row r="3068" spans="23:31" x14ac:dyDescent="0.35">
      <c r="W3068" s="533"/>
      <c r="AE3068" s="11"/>
    </row>
    <row r="3069" spans="23:31" x14ac:dyDescent="0.35">
      <c r="W3069" s="533"/>
      <c r="AE3069" s="11"/>
    </row>
    <row r="3070" spans="23:31" x14ac:dyDescent="0.35">
      <c r="W3070" s="533"/>
      <c r="AE3070" s="11"/>
    </row>
    <row r="3071" spans="23:31" x14ac:dyDescent="0.35">
      <c r="W3071" s="533"/>
      <c r="AE3071" s="11"/>
    </row>
    <row r="3072" spans="23:31" x14ac:dyDescent="0.35">
      <c r="W3072" s="533"/>
      <c r="AE3072" s="11"/>
    </row>
    <row r="3073" spans="23:31" x14ac:dyDescent="0.35">
      <c r="W3073" s="533"/>
      <c r="AE3073" s="11"/>
    </row>
    <row r="3074" spans="23:31" x14ac:dyDescent="0.35">
      <c r="W3074" s="533"/>
      <c r="AE3074" s="11"/>
    </row>
    <row r="3075" spans="23:31" x14ac:dyDescent="0.35">
      <c r="W3075" s="533"/>
      <c r="AE3075" s="11"/>
    </row>
    <row r="3076" spans="23:31" x14ac:dyDescent="0.35">
      <c r="W3076" s="533"/>
      <c r="AE3076" s="11"/>
    </row>
    <row r="3077" spans="23:31" x14ac:dyDescent="0.35">
      <c r="W3077" s="533"/>
      <c r="AE3077" s="11"/>
    </row>
    <row r="3078" spans="23:31" x14ac:dyDescent="0.35">
      <c r="W3078" s="533"/>
      <c r="AE3078" s="11"/>
    </row>
    <row r="3079" spans="23:31" x14ac:dyDescent="0.35">
      <c r="W3079" s="533"/>
      <c r="AE3079" s="11"/>
    </row>
    <row r="3080" spans="23:31" x14ac:dyDescent="0.35">
      <c r="W3080" s="533"/>
      <c r="AE3080" s="11"/>
    </row>
    <row r="3081" spans="23:31" x14ac:dyDescent="0.35">
      <c r="W3081" s="533"/>
      <c r="AE3081" s="11"/>
    </row>
    <row r="3082" spans="23:31" x14ac:dyDescent="0.35">
      <c r="W3082" s="533"/>
      <c r="AE3082" s="11"/>
    </row>
    <row r="3083" spans="23:31" x14ac:dyDescent="0.35">
      <c r="W3083" s="533"/>
      <c r="AE3083" s="11"/>
    </row>
    <row r="3084" spans="23:31" x14ac:dyDescent="0.35">
      <c r="W3084" s="533"/>
      <c r="AE3084" s="11"/>
    </row>
    <row r="3085" spans="23:31" x14ac:dyDescent="0.35">
      <c r="W3085" s="533"/>
      <c r="AE3085" s="11"/>
    </row>
    <row r="3086" spans="23:31" x14ac:dyDescent="0.35">
      <c r="W3086" s="533"/>
      <c r="AE3086" s="11"/>
    </row>
    <row r="3087" spans="23:31" x14ac:dyDescent="0.35">
      <c r="W3087" s="533"/>
      <c r="AE3087" s="11"/>
    </row>
    <row r="3088" spans="23:31" x14ac:dyDescent="0.35">
      <c r="W3088" s="533"/>
      <c r="AE3088" s="11"/>
    </row>
    <row r="3089" spans="23:31" x14ac:dyDescent="0.35">
      <c r="W3089" s="533"/>
      <c r="AE3089" s="11"/>
    </row>
    <row r="3090" spans="23:31" x14ac:dyDescent="0.35">
      <c r="W3090" s="533"/>
      <c r="AE3090" s="11"/>
    </row>
    <row r="3091" spans="23:31" x14ac:dyDescent="0.35">
      <c r="W3091" s="533"/>
      <c r="AE3091" s="11"/>
    </row>
    <row r="3092" spans="23:31" x14ac:dyDescent="0.35">
      <c r="W3092" s="533"/>
      <c r="AE3092" s="11"/>
    </row>
    <row r="3093" spans="23:31" x14ac:dyDescent="0.35">
      <c r="W3093" s="533"/>
      <c r="AE3093" s="11"/>
    </row>
    <row r="3094" spans="23:31" x14ac:dyDescent="0.35">
      <c r="W3094" s="533"/>
      <c r="AE3094" s="11"/>
    </row>
    <row r="3095" spans="23:31" x14ac:dyDescent="0.35">
      <c r="W3095" s="533"/>
      <c r="AE3095" s="11"/>
    </row>
    <row r="3096" spans="23:31" x14ac:dyDescent="0.35">
      <c r="W3096" s="533"/>
      <c r="AE3096" s="11"/>
    </row>
    <row r="3097" spans="23:31" x14ac:dyDescent="0.35">
      <c r="W3097" s="533"/>
      <c r="AE3097" s="11"/>
    </row>
    <row r="3098" spans="23:31" x14ac:dyDescent="0.35">
      <c r="W3098" s="533"/>
      <c r="AE3098" s="11"/>
    </row>
    <row r="3099" spans="23:31" x14ac:dyDescent="0.35">
      <c r="W3099" s="533"/>
      <c r="AE3099" s="11"/>
    </row>
    <row r="3100" spans="23:31" x14ac:dyDescent="0.35">
      <c r="W3100" s="533"/>
      <c r="AE3100" s="11"/>
    </row>
    <row r="3101" spans="23:31" x14ac:dyDescent="0.35">
      <c r="W3101" s="533"/>
      <c r="AE3101" s="11"/>
    </row>
    <row r="3102" spans="23:31" x14ac:dyDescent="0.35">
      <c r="W3102" s="533"/>
      <c r="AE3102" s="11"/>
    </row>
    <row r="3103" spans="23:31" x14ac:dyDescent="0.35">
      <c r="W3103" s="533"/>
      <c r="AE3103" s="11"/>
    </row>
    <row r="3104" spans="23:31" x14ac:dyDescent="0.35">
      <c r="W3104" s="533"/>
      <c r="AE3104" s="11"/>
    </row>
    <row r="3105" spans="23:31" x14ac:dyDescent="0.35">
      <c r="W3105" s="533"/>
      <c r="AE3105" s="11"/>
    </row>
    <row r="3106" spans="23:31" x14ac:dyDescent="0.35">
      <c r="W3106" s="533"/>
      <c r="AE3106" s="11"/>
    </row>
    <row r="3107" spans="23:31" x14ac:dyDescent="0.35">
      <c r="W3107" s="533"/>
      <c r="AE3107" s="11"/>
    </row>
    <row r="3108" spans="23:31" x14ac:dyDescent="0.35">
      <c r="W3108" s="533"/>
      <c r="AE3108" s="11"/>
    </row>
    <row r="3109" spans="23:31" x14ac:dyDescent="0.35">
      <c r="W3109" s="533"/>
      <c r="AE3109" s="11"/>
    </row>
    <row r="3110" spans="23:31" x14ac:dyDescent="0.35">
      <c r="W3110" s="533"/>
      <c r="AE3110" s="11"/>
    </row>
    <row r="3111" spans="23:31" x14ac:dyDescent="0.35">
      <c r="W3111" s="533"/>
      <c r="AE3111" s="11"/>
    </row>
    <row r="3112" spans="23:31" x14ac:dyDescent="0.35">
      <c r="W3112" s="533"/>
      <c r="AE3112" s="11"/>
    </row>
    <row r="3113" spans="23:31" x14ac:dyDescent="0.35">
      <c r="W3113" s="533"/>
      <c r="AE3113" s="11"/>
    </row>
    <row r="3114" spans="23:31" x14ac:dyDescent="0.35">
      <c r="W3114" s="533"/>
      <c r="AE3114" s="11"/>
    </row>
    <row r="3115" spans="23:31" x14ac:dyDescent="0.35">
      <c r="W3115" s="533"/>
      <c r="AE3115" s="11"/>
    </row>
    <row r="3116" spans="23:31" x14ac:dyDescent="0.35">
      <c r="W3116" s="533"/>
      <c r="AE3116" s="11"/>
    </row>
    <row r="3117" spans="23:31" x14ac:dyDescent="0.35">
      <c r="W3117" s="533"/>
      <c r="AE3117" s="11"/>
    </row>
    <row r="3118" spans="23:31" x14ac:dyDescent="0.35">
      <c r="W3118" s="533"/>
      <c r="AE3118" s="11"/>
    </row>
    <row r="3119" spans="23:31" x14ac:dyDescent="0.35">
      <c r="W3119" s="533"/>
      <c r="AE3119" s="11"/>
    </row>
    <row r="3120" spans="23:31" x14ac:dyDescent="0.35">
      <c r="W3120" s="533"/>
      <c r="AE3120" s="11"/>
    </row>
    <row r="3121" spans="23:31" x14ac:dyDescent="0.35">
      <c r="W3121" s="533"/>
      <c r="AE3121" s="11"/>
    </row>
    <row r="3122" spans="23:31" x14ac:dyDescent="0.35">
      <c r="W3122" s="533"/>
      <c r="AE3122" s="11"/>
    </row>
    <row r="3123" spans="23:31" x14ac:dyDescent="0.35">
      <c r="W3123" s="533"/>
      <c r="AE3123" s="11"/>
    </row>
    <row r="3124" spans="23:31" x14ac:dyDescent="0.35">
      <c r="W3124" s="533"/>
      <c r="AE3124" s="11"/>
    </row>
    <row r="3125" spans="23:31" x14ac:dyDescent="0.35">
      <c r="W3125" s="533"/>
      <c r="AE3125" s="11"/>
    </row>
    <row r="3126" spans="23:31" x14ac:dyDescent="0.35">
      <c r="W3126" s="533"/>
      <c r="AE3126" s="11"/>
    </row>
    <row r="3127" spans="23:31" x14ac:dyDescent="0.35">
      <c r="W3127" s="533"/>
      <c r="AE3127" s="11"/>
    </row>
    <row r="3128" spans="23:31" x14ac:dyDescent="0.35">
      <c r="W3128" s="533"/>
      <c r="AE3128" s="11"/>
    </row>
    <row r="3129" spans="23:31" x14ac:dyDescent="0.35">
      <c r="W3129" s="533"/>
      <c r="AE3129" s="11"/>
    </row>
    <row r="3130" spans="23:31" x14ac:dyDescent="0.35">
      <c r="W3130" s="533"/>
      <c r="AE3130" s="11"/>
    </row>
    <row r="3131" spans="23:31" x14ac:dyDescent="0.35">
      <c r="W3131" s="533"/>
      <c r="AE3131" s="11"/>
    </row>
    <row r="3132" spans="23:31" x14ac:dyDescent="0.35">
      <c r="W3132" s="533"/>
      <c r="AE3132" s="11"/>
    </row>
    <row r="3133" spans="23:31" x14ac:dyDescent="0.35">
      <c r="W3133" s="533"/>
      <c r="AE3133" s="11"/>
    </row>
    <row r="3134" spans="23:31" x14ac:dyDescent="0.35">
      <c r="W3134" s="533"/>
      <c r="AE3134" s="11"/>
    </row>
    <row r="3135" spans="23:31" x14ac:dyDescent="0.35">
      <c r="W3135" s="533"/>
      <c r="AE3135" s="11"/>
    </row>
    <row r="3136" spans="23:31" x14ac:dyDescent="0.35">
      <c r="W3136" s="533"/>
      <c r="AE3136" s="11"/>
    </row>
    <row r="3137" spans="23:31" x14ac:dyDescent="0.35">
      <c r="W3137" s="533"/>
      <c r="AE3137" s="11"/>
    </row>
    <row r="3138" spans="23:31" x14ac:dyDescent="0.35">
      <c r="W3138" s="533"/>
      <c r="AE3138" s="11"/>
    </row>
    <row r="3139" spans="23:31" x14ac:dyDescent="0.35">
      <c r="W3139" s="533"/>
      <c r="AE3139" s="11"/>
    </row>
    <row r="3140" spans="23:31" x14ac:dyDescent="0.35">
      <c r="W3140" s="533"/>
      <c r="AE3140" s="11"/>
    </row>
    <row r="3141" spans="23:31" x14ac:dyDescent="0.35">
      <c r="W3141" s="533"/>
      <c r="AE3141" s="11"/>
    </row>
    <row r="3142" spans="23:31" x14ac:dyDescent="0.35">
      <c r="W3142" s="533"/>
      <c r="AE3142" s="11"/>
    </row>
    <row r="3143" spans="23:31" x14ac:dyDescent="0.35">
      <c r="W3143" s="533"/>
      <c r="AE3143" s="11"/>
    </row>
    <row r="3144" spans="23:31" x14ac:dyDescent="0.35">
      <c r="W3144" s="533"/>
      <c r="AE3144" s="11"/>
    </row>
    <row r="3145" spans="23:31" x14ac:dyDescent="0.35">
      <c r="W3145" s="533"/>
      <c r="AE3145" s="11"/>
    </row>
    <row r="3146" spans="23:31" x14ac:dyDescent="0.35">
      <c r="W3146" s="533"/>
      <c r="AE3146" s="11"/>
    </row>
    <row r="3147" spans="23:31" x14ac:dyDescent="0.35">
      <c r="W3147" s="533"/>
      <c r="AE3147" s="11"/>
    </row>
    <row r="3148" spans="23:31" x14ac:dyDescent="0.35">
      <c r="W3148" s="533"/>
      <c r="AE3148" s="11"/>
    </row>
    <row r="3149" spans="23:31" x14ac:dyDescent="0.35">
      <c r="W3149" s="533"/>
      <c r="AE3149" s="11"/>
    </row>
    <row r="3150" spans="23:31" x14ac:dyDescent="0.35">
      <c r="W3150" s="533"/>
      <c r="AE3150" s="11"/>
    </row>
    <row r="3151" spans="23:31" x14ac:dyDescent="0.35">
      <c r="W3151" s="533"/>
      <c r="AE3151" s="11"/>
    </row>
    <row r="3152" spans="23:31" x14ac:dyDescent="0.35">
      <c r="W3152" s="533"/>
      <c r="AE3152" s="11"/>
    </row>
    <row r="3153" spans="23:31" x14ac:dyDescent="0.35">
      <c r="W3153" s="533"/>
      <c r="AE3153" s="11"/>
    </row>
    <row r="3154" spans="23:31" x14ac:dyDescent="0.35">
      <c r="W3154" s="533"/>
      <c r="AE3154" s="11"/>
    </row>
    <row r="3155" spans="23:31" x14ac:dyDescent="0.35">
      <c r="W3155" s="533"/>
      <c r="AE3155" s="11"/>
    </row>
    <row r="3156" spans="23:31" x14ac:dyDescent="0.35">
      <c r="W3156" s="533"/>
      <c r="AE3156" s="11"/>
    </row>
    <row r="3157" spans="23:31" x14ac:dyDescent="0.35">
      <c r="W3157" s="533"/>
      <c r="AE3157" s="11"/>
    </row>
    <row r="3158" spans="23:31" x14ac:dyDescent="0.35">
      <c r="W3158" s="533"/>
      <c r="AE3158" s="11"/>
    </row>
    <row r="3159" spans="23:31" x14ac:dyDescent="0.35">
      <c r="W3159" s="533"/>
      <c r="AE3159" s="11"/>
    </row>
    <row r="3160" spans="23:31" x14ac:dyDescent="0.35">
      <c r="W3160" s="533"/>
      <c r="AE3160" s="11"/>
    </row>
    <row r="3161" spans="23:31" x14ac:dyDescent="0.35">
      <c r="W3161" s="533"/>
      <c r="AE3161" s="11"/>
    </row>
    <row r="3162" spans="23:31" x14ac:dyDescent="0.35">
      <c r="W3162" s="533"/>
      <c r="AE3162" s="11"/>
    </row>
    <row r="3163" spans="23:31" x14ac:dyDescent="0.35">
      <c r="W3163" s="533"/>
      <c r="AE3163" s="11"/>
    </row>
    <row r="3164" spans="23:31" x14ac:dyDescent="0.35">
      <c r="W3164" s="533"/>
      <c r="AE3164" s="11"/>
    </row>
    <row r="3165" spans="23:31" x14ac:dyDescent="0.35">
      <c r="W3165" s="533"/>
      <c r="AE3165" s="11"/>
    </row>
    <row r="3166" spans="23:31" x14ac:dyDescent="0.35">
      <c r="W3166" s="533"/>
      <c r="AE3166" s="11"/>
    </row>
    <row r="3167" spans="23:31" x14ac:dyDescent="0.35">
      <c r="W3167" s="533"/>
      <c r="AE3167" s="11"/>
    </row>
    <row r="3168" spans="23:31" x14ac:dyDescent="0.35">
      <c r="W3168" s="533"/>
      <c r="AE3168" s="11"/>
    </row>
    <row r="3169" spans="23:31" x14ac:dyDescent="0.35">
      <c r="W3169" s="533"/>
      <c r="AE3169" s="11"/>
    </row>
    <row r="3170" spans="23:31" x14ac:dyDescent="0.35">
      <c r="W3170" s="533"/>
      <c r="AE3170" s="11"/>
    </row>
    <row r="3171" spans="23:31" x14ac:dyDescent="0.35">
      <c r="W3171" s="533"/>
      <c r="AE3171" s="11"/>
    </row>
    <row r="3172" spans="23:31" x14ac:dyDescent="0.35">
      <c r="W3172" s="533"/>
      <c r="AE3172" s="11"/>
    </row>
    <row r="3173" spans="23:31" x14ac:dyDescent="0.35">
      <c r="W3173" s="533"/>
      <c r="AE3173" s="11"/>
    </row>
    <row r="3174" spans="23:31" x14ac:dyDescent="0.35">
      <c r="W3174" s="533"/>
      <c r="AE3174" s="11"/>
    </row>
    <row r="3175" spans="23:31" x14ac:dyDescent="0.35">
      <c r="W3175" s="533"/>
      <c r="AE3175" s="11"/>
    </row>
    <row r="3176" spans="23:31" x14ac:dyDescent="0.35">
      <c r="W3176" s="533"/>
      <c r="AE3176" s="11"/>
    </row>
    <row r="3177" spans="23:31" x14ac:dyDescent="0.35">
      <c r="W3177" s="533"/>
      <c r="AE3177" s="11"/>
    </row>
    <row r="3178" spans="23:31" x14ac:dyDescent="0.35">
      <c r="W3178" s="533"/>
      <c r="AE3178" s="11"/>
    </row>
    <row r="3179" spans="23:31" x14ac:dyDescent="0.35">
      <c r="W3179" s="533"/>
      <c r="AE3179" s="11"/>
    </row>
    <row r="3180" spans="23:31" x14ac:dyDescent="0.35">
      <c r="W3180" s="533"/>
      <c r="AE3180" s="11"/>
    </row>
    <row r="3181" spans="23:31" x14ac:dyDescent="0.35">
      <c r="W3181" s="533"/>
      <c r="AE3181" s="11"/>
    </row>
    <row r="3182" spans="23:31" x14ac:dyDescent="0.35">
      <c r="W3182" s="533"/>
      <c r="AE3182" s="11"/>
    </row>
    <row r="3183" spans="23:31" x14ac:dyDescent="0.35">
      <c r="W3183" s="533"/>
      <c r="AE3183" s="11"/>
    </row>
    <row r="3184" spans="23:31" x14ac:dyDescent="0.35">
      <c r="W3184" s="533"/>
      <c r="AE3184" s="11"/>
    </row>
    <row r="3185" spans="23:31" x14ac:dyDescent="0.35">
      <c r="W3185" s="533"/>
      <c r="AE3185" s="11"/>
    </row>
    <row r="3186" spans="23:31" x14ac:dyDescent="0.35">
      <c r="W3186" s="533"/>
      <c r="AE3186" s="11"/>
    </row>
    <row r="3187" spans="23:31" x14ac:dyDescent="0.35">
      <c r="W3187" s="533"/>
      <c r="AE3187" s="11"/>
    </row>
    <row r="3188" spans="23:31" x14ac:dyDescent="0.35">
      <c r="W3188" s="533"/>
      <c r="AE3188" s="11"/>
    </row>
    <row r="3189" spans="23:31" x14ac:dyDescent="0.35">
      <c r="W3189" s="533"/>
      <c r="AE3189" s="11"/>
    </row>
    <row r="3190" spans="23:31" x14ac:dyDescent="0.35">
      <c r="W3190" s="533"/>
      <c r="AE3190" s="11"/>
    </row>
    <row r="3191" spans="23:31" x14ac:dyDescent="0.35">
      <c r="W3191" s="533"/>
      <c r="AE3191" s="11"/>
    </row>
    <row r="3192" spans="23:31" x14ac:dyDescent="0.35">
      <c r="W3192" s="533"/>
      <c r="AE3192" s="11"/>
    </row>
    <row r="3193" spans="23:31" x14ac:dyDescent="0.35">
      <c r="W3193" s="533"/>
      <c r="AE3193" s="11"/>
    </row>
    <row r="3194" spans="23:31" x14ac:dyDescent="0.35">
      <c r="W3194" s="533"/>
      <c r="AE3194" s="11"/>
    </row>
    <row r="3195" spans="23:31" x14ac:dyDescent="0.35">
      <c r="W3195" s="533"/>
      <c r="AE3195" s="11"/>
    </row>
    <row r="3196" spans="23:31" x14ac:dyDescent="0.35">
      <c r="W3196" s="533"/>
      <c r="AE3196" s="11"/>
    </row>
    <row r="3197" spans="23:31" x14ac:dyDescent="0.35">
      <c r="W3197" s="533"/>
      <c r="AE3197" s="11"/>
    </row>
    <row r="3198" spans="23:31" x14ac:dyDescent="0.35">
      <c r="W3198" s="533"/>
      <c r="AE3198" s="11"/>
    </row>
    <row r="3199" spans="23:31" x14ac:dyDescent="0.35">
      <c r="W3199" s="533"/>
      <c r="AE3199" s="11"/>
    </row>
    <row r="3200" spans="23:31" x14ac:dyDescent="0.35">
      <c r="W3200" s="533"/>
      <c r="AE3200" s="11"/>
    </row>
    <row r="3201" spans="23:31" x14ac:dyDescent="0.35">
      <c r="W3201" s="533"/>
      <c r="AE3201" s="11"/>
    </row>
    <row r="3202" spans="23:31" x14ac:dyDescent="0.35">
      <c r="W3202" s="533"/>
      <c r="AE3202" s="11"/>
    </row>
    <row r="3203" spans="23:31" x14ac:dyDescent="0.35">
      <c r="W3203" s="533"/>
      <c r="AE3203" s="11"/>
    </row>
    <row r="3204" spans="23:31" x14ac:dyDescent="0.35">
      <c r="W3204" s="533"/>
      <c r="AE3204" s="11"/>
    </row>
    <row r="3205" spans="23:31" x14ac:dyDescent="0.35">
      <c r="W3205" s="533"/>
      <c r="AE3205" s="11"/>
    </row>
    <row r="3206" spans="23:31" x14ac:dyDescent="0.35">
      <c r="W3206" s="533"/>
      <c r="AE3206" s="11"/>
    </row>
    <row r="3207" spans="23:31" x14ac:dyDescent="0.35">
      <c r="W3207" s="533"/>
      <c r="AE3207" s="11"/>
    </row>
    <row r="3208" spans="23:31" x14ac:dyDescent="0.35">
      <c r="W3208" s="533"/>
      <c r="AE3208" s="11"/>
    </row>
    <row r="3209" spans="23:31" x14ac:dyDescent="0.35">
      <c r="W3209" s="533"/>
      <c r="AE3209" s="11"/>
    </row>
    <row r="3210" spans="23:31" x14ac:dyDescent="0.35">
      <c r="W3210" s="533"/>
      <c r="AE3210" s="11"/>
    </row>
    <row r="3211" spans="23:31" x14ac:dyDescent="0.35">
      <c r="W3211" s="533"/>
      <c r="AE3211" s="11"/>
    </row>
    <row r="3212" spans="23:31" x14ac:dyDescent="0.35">
      <c r="W3212" s="533"/>
      <c r="AE3212" s="11"/>
    </row>
    <row r="3213" spans="23:31" x14ac:dyDescent="0.35">
      <c r="W3213" s="533"/>
      <c r="AE3213" s="11"/>
    </row>
    <row r="3214" spans="23:31" x14ac:dyDescent="0.35">
      <c r="W3214" s="533"/>
      <c r="AE3214" s="11"/>
    </row>
    <row r="3215" spans="23:31" x14ac:dyDescent="0.35">
      <c r="W3215" s="533"/>
      <c r="AE3215" s="11"/>
    </row>
    <row r="3216" spans="23:31" x14ac:dyDescent="0.35">
      <c r="W3216" s="533"/>
      <c r="AE3216" s="11"/>
    </row>
    <row r="3217" spans="23:31" x14ac:dyDescent="0.35">
      <c r="W3217" s="533"/>
      <c r="AE3217" s="11"/>
    </row>
    <row r="3218" spans="23:31" x14ac:dyDescent="0.35">
      <c r="W3218" s="533"/>
      <c r="AE3218" s="11"/>
    </row>
    <row r="3219" spans="23:31" x14ac:dyDescent="0.35">
      <c r="W3219" s="533"/>
      <c r="AE3219" s="11"/>
    </row>
    <row r="3220" spans="23:31" x14ac:dyDescent="0.35">
      <c r="W3220" s="533"/>
      <c r="AE3220" s="11"/>
    </row>
    <row r="3221" spans="23:31" x14ac:dyDescent="0.35">
      <c r="W3221" s="533"/>
      <c r="AE3221" s="11"/>
    </row>
    <row r="3222" spans="23:31" x14ac:dyDescent="0.35">
      <c r="W3222" s="533"/>
      <c r="AE3222" s="11"/>
    </row>
    <row r="3223" spans="23:31" x14ac:dyDescent="0.35">
      <c r="W3223" s="533"/>
      <c r="AE3223" s="11"/>
    </row>
    <row r="3224" spans="23:31" x14ac:dyDescent="0.35">
      <c r="W3224" s="533"/>
      <c r="AE3224" s="11"/>
    </row>
    <row r="3225" spans="23:31" x14ac:dyDescent="0.35">
      <c r="W3225" s="533"/>
      <c r="AE3225" s="11"/>
    </row>
    <row r="3226" spans="23:31" x14ac:dyDescent="0.35">
      <c r="W3226" s="533"/>
      <c r="AE3226" s="11"/>
    </row>
    <row r="3227" spans="23:31" x14ac:dyDescent="0.35">
      <c r="W3227" s="533"/>
      <c r="AE3227" s="11"/>
    </row>
    <row r="3228" spans="23:31" x14ac:dyDescent="0.35">
      <c r="W3228" s="533"/>
      <c r="AE3228" s="11"/>
    </row>
    <row r="3229" spans="23:31" x14ac:dyDescent="0.35">
      <c r="W3229" s="533"/>
      <c r="AE3229" s="11"/>
    </row>
    <row r="3230" spans="23:31" x14ac:dyDescent="0.35">
      <c r="W3230" s="533"/>
      <c r="AE3230" s="11"/>
    </row>
    <row r="3231" spans="23:31" x14ac:dyDescent="0.35">
      <c r="W3231" s="533"/>
      <c r="AE3231" s="11"/>
    </row>
    <row r="3232" spans="23:31" x14ac:dyDescent="0.35">
      <c r="W3232" s="533"/>
      <c r="AE3232" s="11"/>
    </row>
    <row r="3233" spans="23:31" x14ac:dyDescent="0.35">
      <c r="W3233" s="533"/>
      <c r="AE3233" s="11"/>
    </row>
    <row r="3234" spans="23:31" x14ac:dyDescent="0.35">
      <c r="W3234" s="533"/>
      <c r="AE3234" s="11"/>
    </row>
    <row r="3235" spans="23:31" x14ac:dyDescent="0.35">
      <c r="W3235" s="533"/>
      <c r="AE3235" s="11"/>
    </row>
    <row r="3236" spans="23:31" x14ac:dyDescent="0.35">
      <c r="W3236" s="533"/>
      <c r="AE3236" s="11"/>
    </row>
    <row r="3237" spans="23:31" x14ac:dyDescent="0.35">
      <c r="W3237" s="533"/>
      <c r="AE3237" s="11"/>
    </row>
    <row r="3238" spans="23:31" x14ac:dyDescent="0.35">
      <c r="W3238" s="533"/>
      <c r="AE3238" s="11"/>
    </row>
    <row r="3239" spans="23:31" x14ac:dyDescent="0.35">
      <c r="W3239" s="533"/>
      <c r="AE3239" s="11"/>
    </row>
    <row r="3240" spans="23:31" x14ac:dyDescent="0.35">
      <c r="W3240" s="533"/>
      <c r="AE3240" s="11"/>
    </row>
    <row r="3241" spans="23:31" x14ac:dyDescent="0.35">
      <c r="W3241" s="533"/>
      <c r="AE3241" s="11"/>
    </row>
    <row r="3242" spans="23:31" x14ac:dyDescent="0.35">
      <c r="W3242" s="533"/>
      <c r="AE3242" s="11"/>
    </row>
    <row r="3243" spans="23:31" x14ac:dyDescent="0.35">
      <c r="W3243" s="533"/>
      <c r="AE3243" s="11"/>
    </row>
    <row r="3244" spans="23:31" x14ac:dyDescent="0.35">
      <c r="W3244" s="533"/>
      <c r="AE3244" s="11"/>
    </row>
    <row r="3245" spans="23:31" x14ac:dyDescent="0.35">
      <c r="W3245" s="533"/>
      <c r="AE3245" s="11"/>
    </row>
    <row r="3246" spans="23:31" x14ac:dyDescent="0.35">
      <c r="W3246" s="533"/>
      <c r="AE3246" s="11"/>
    </row>
    <row r="3247" spans="23:31" x14ac:dyDescent="0.35">
      <c r="W3247" s="533"/>
      <c r="AE3247" s="11"/>
    </row>
    <row r="3248" spans="23:31" x14ac:dyDescent="0.35">
      <c r="W3248" s="533"/>
      <c r="AE3248" s="11"/>
    </row>
    <row r="3249" spans="23:31" x14ac:dyDescent="0.35">
      <c r="W3249" s="533"/>
      <c r="AE3249" s="11"/>
    </row>
    <row r="3250" spans="23:31" x14ac:dyDescent="0.35">
      <c r="W3250" s="533"/>
      <c r="AE3250" s="11"/>
    </row>
    <row r="3251" spans="23:31" x14ac:dyDescent="0.35">
      <c r="W3251" s="533"/>
      <c r="AE3251" s="11"/>
    </row>
    <row r="3252" spans="23:31" x14ac:dyDescent="0.35">
      <c r="W3252" s="533"/>
      <c r="AE3252" s="11"/>
    </row>
    <row r="3253" spans="23:31" x14ac:dyDescent="0.35">
      <c r="W3253" s="533"/>
      <c r="AE3253" s="11"/>
    </row>
    <row r="3254" spans="23:31" x14ac:dyDescent="0.35">
      <c r="W3254" s="533"/>
      <c r="AE3254" s="11"/>
    </row>
    <row r="3255" spans="23:31" x14ac:dyDescent="0.35">
      <c r="W3255" s="533"/>
      <c r="AE3255" s="11"/>
    </row>
    <row r="3256" spans="23:31" x14ac:dyDescent="0.35">
      <c r="W3256" s="533"/>
      <c r="AE3256" s="11"/>
    </row>
    <row r="3257" spans="23:31" x14ac:dyDescent="0.35">
      <c r="W3257" s="533"/>
      <c r="AE3257" s="11"/>
    </row>
    <row r="3258" spans="23:31" x14ac:dyDescent="0.35">
      <c r="W3258" s="533"/>
      <c r="AE3258" s="11"/>
    </row>
    <row r="3259" spans="23:31" x14ac:dyDescent="0.35">
      <c r="W3259" s="533"/>
      <c r="AE3259" s="11"/>
    </row>
    <row r="3260" spans="23:31" x14ac:dyDescent="0.35">
      <c r="W3260" s="533"/>
      <c r="AE3260" s="11"/>
    </row>
    <row r="3261" spans="23:31" x14ac:dyDescent="0.35">
      <c r="W3261" s="533"/>
      <c r="AE3261" s="11"/>
    </row>
    <row r="3262" spans="23:31" x14ac:dyDescent="0.35">
      <c r="W3262" s="533"/>
      <c r="AE3262" s="11"/>
    </row>
    <row r="3263" spans="23:31" x14ac:dyDescent="0.35">
      <c r="W3263" s="533"/>
      <c r="AE3263" s="11"/>
    </row>
    <row r="3264" spans="23:31" x14ac:dyDescent="0.35">
      <c r="W3264" s="533"/>
      <c r="AE3264" s="11"/>
    </row>
    <row r="3265" spans="23:31" x14ac:dyDescent="0.35">
      <c r="W3265" s="533"/>
      <c r="AE3265" s="11"/>
    </row>
    <row r="3266" spans="23:31" x14ac:dyDescent="0.35">
      <c r="W3266" s="533"/>
      <c r="AE3266" s="11"/>
    </row>
    <row r="3267" spans="23:31" x14ac:dyDescent="0.35">
      <c r="W3267" s="533"/>
      <c r="AE3267" s="11"/>
    </row>
    <row r="3268" spans="23:31" x14ac:dyDescent="0.35">
      <c r="W3268" s="533"/>
      <c r="AE3268" s="11"/>
    </row>
    <row r="3269" spans="23:31" x14ac:dyDescent="0.35">
      <c r="W3269" s="533"/>
      <c r="AE3269" s="11"/>
    </row>
    <row r="3270" spans="23:31" x14ac:dyDescent="0.35">
      <c r="W3270" s="533"/>
      <c r="AE3270" s="11"/>
    </row>
    <row r="3271" spans="23:31" x14ac:dyDescent="0.35">
      <c r="W3271" s="533"/>
      <c r="AE3271" s="11"/>
    </row>
    <row r="3272" spans="23:31" x14ac:dyDescent="0.35">
      <c r="W3272" s="533"/>
      <c r="AE3272" s="11"/>
    </row>
    <row r="3273" spans="23:31" x14ac:dyDescent="0.35">
      <c r="W3273" s="533"/>
      <c r="AE3273" s="11"/>
    </row>
    <row r="3274" spans="23:31" x14ac:dyDescent="0.35">
      <c r="W3274" s="533"/>
      <c r="AE3274" s="11"/>
    </row>
    <row r="3275" spans="23:31" x14ac:dyDescent="0.35">
      <c r="W3275" s="533"/>
      <c r="AE3275" s="11"/>
    </row>
    <row r="3276" spans="23:31" x14ac:dyDescent="0.35">
      <c r="W3276" s="533"/>
      <c r="AE3276" s="11"/>
    </row>
    <row r="3277" spans="23:31" x14ac:dyDescent="0.35">
      <c r="W3277" s="533"/>
      <c r="AE3277" s="11"/>
    </row>
    <row r="3278" spans="23:31" x14ac:dyDescent="0.35">
      <c r="W3278" s="533"/>
      <c r="AE3278" s="11"/>
    </row>
    <row r="3279" spans="23:31" x14ac:dyDescent="0.35">
      <c r="W3279" s="533"/>
      <c r="AE3279" s="11"/>
    </row>
    <row r="3280" spans="23:31" x14ac:dyDescent="0.35">
      <c r="W3280" s="533"/>
      <c r="AE3280" s="11"/>
    </row>
    <row r="3281" spans="23:31" x14ac:dyDescent="0.35">
      <c r="W3281" s="533"/>
      <c r="AE3281" s="11"/>
    </row>
    <row r="3282" spans="23:31" x14ac:dyDescent="0.35">
      <c r="W3282" s="533"/>
      <c r="AE3282" s="11"/>
    </row>
    <row r="3283" spans="23:31" x14ac:dyDescent="0.35">
      <c r="W3283" s="533"/>
      <c r="AE3283" s="11"/>
    </row>
    <row r="3284" spans="23:31" x14ac:dyDescent="0.35">
      <c r="W3284" s="533"/>
      <c r="AE3284" s="11"/>
    </row>
    <row r="3285" spans="23:31" x14ac:dyDescent="0.35">
      <c r="W3285" s="533"/>
      <c r="AE3285" s="11"/>
    </row>
    <row r="3286" spans="23:31" x14ac:dyDescent="0.35">
      <c r="W3286" s="533"/>
      <c r="AE3286" s="11"/>
    </row>
    <row r="3287" spans="23:31" x14ac:dyDescent="0.35">
      <c r="W3287" s="533"/>
      <c r="AE3287" s="11"/>
    </row>
    <row r="3288" spans="23:31" x14ac:dyDescent="0.35">
      <c r="W3288" s="533"/>
      <c r="AE3288" s="11"/>
    </row>
    <row r="3289" spans="23:31" x14ac:dyDescent="0.35">
      <c r="W3289" s="533"/>
      <c r="AE3289" s="11"/>
    </row>
    <row r="3290" spans="23:31" x14ac:dyDescent="0.35">
      <c r="W3290" s="533"/>
      <c r="AE3290" s="11"/>
    </row>
    <row r="3291" spans="23:31" x14ac:dyDescent="0.35">
      <c r="W3291" s="533"/>
      <c r="AE3291" s="11"/>
    </row>
    <row r="3292" spans="23:31" x14ac:dyDescent="0.35">
      <c r="W3292" s="533"/>
      <c r="AE3292" s="11"/>
    </row>
    <row r="3293" spans="23:31" x14ac:dyDescent="0.35">
      <c r="W3293" s="533"/>
      <c r="AE3293" s="11"/>
    </row>
    <row r="3294" spans="23:31" x14ac:dyDescent="0.35">
      <c r="W3294" s="533"/>
      <c r="AE3294" s="11"/>
    </row>
    <row r="3295" spans="23:31" x14ac:dyDescent="0.35">
      <c r="W3295" s="533"/>
      <c r="AE3295" s="11"/>
    </row>
    <row r="3296" spans="23:31" x14ac:dyDescent="0.35">
      <c r="W3296" s="533"/>
      <c r="AE3296" s="11"/>
    </row>
    <row r="3297" spans="23:31" x14ac:dyDescent="0.35">
      <c r="W3297" s="533"/>
      <c r="AE3297" s="11"/>
    </row>
    <row r="3298" spans="23:31" x14ac:dyDescent="0.35">
      <c r="W3298" s="533"/>
      <c r="AE3298" s="11"/>
    </row>
    <row r="3299" spans="23:31" x14ac:dyDescent="0.35">
      <c r="W3299" s="533"/>
      <c r="AE3299" s="11"/>
    </row>
    <row r="3300" spans="23:31" x14ac:dyDescent="0.35">
      <c r="W3300" s="533"/>
      <c r="AE3300" s="11"/>
    </row>
    <row r="3301" spans="23:31" x14ac:dyDescent="0.35">
      <c r="W3301" s="533"/>
      <c r="AE3301" s="11"/>
    </row>
    <row r="3302" spans="23:31" x14ac:dyDescent="0.35">
      <c r="W3302" s="533"/>
      <c r="AE3302" s="11"/>
    </row>
    <row r="3303" spans="23:31" x14ac:dyDescent="0.35">
      <c r="W3303" s="533"/>
      <c r="AE3303" s="11"/>
    </row>
    <row r="3304" spans="23:31" x14ac:dyDescent="0.35">
      <c r="W3304" s="533"/>
      <c r="AE3304" s="11"/>
    </row>
    <row r="3305" spans="23:31" x14ac:dyDescent="0.35">
      <c r="W3305" s="533"/>
      <c r="AE3305" s="11"/>
    </row>
    <row r="3306" spans="23:31" x14ac:dyDescent="0.35">
      <c r="W3306" s="533"/>
      <c r="AE3306" s="11"/>
    </row>
    <row r="3307" spans="23:31" x14ac:dyDescent="0.35">
      <c r="W3307" s="533"/>
      <c r="AE3307" s="11"/>
    </row>
    <row r="3308" spans="23:31" x14ac:dyDescent="0.35">
      <c r="W3308" s="533"/>
      <c r="AE3308" s="11"/>
    </row>
    <row r="3309" spans="23:31" x14ac:dyDescent="0.35">
      <c r="W3309" s="533"/>
      <c r="AE3309" s="11"/>
    </row>
    <row r="3310" spans="23:31" x14ac:dyDescent="0.35">
      <c r="W3310" s="533"/>
      <c r="AE3310" s="11"/>
    </row>
    <row r="3311" spans="23:31" x14ac:dyDescent="0.35">
      <c r="W3311" s="533"/>
      <c r="AE3311" s="11"/>
    </row>
    <row r="3312" spans="23:31" x14ac:dyDescent="0.35">
      <c r="W3312" s="533"/>
      <c r="AE3312" s="11"/>
    </row>
    <row r="3313" spans="23:31" x14ac:dyDescent="0.35">
      <c r="W3313" s="533"/>
      <c r="AE3313" s="11"/>
    </row>
    <row r="3314" spans="23:31" x14ac:dyDescent="0.35">
      <c r="W3314" s="533"/>
      <c r="AE3314" s="11"/>
    </row>
    <row r="3315" spans="23:31" x14ac:dyDescent="0.35">
      <c r="W3315" s="533"/>
      <c r="AE3315" s="11"/>
    </row>
    <row r="3316" spans="23:31" x14ac:dyDescent="0.35">
      <c r="W3316" s="533"/>
      <c r="AE3316" s="11"/>
    </row>
    <row r="3317" spans="23:31" x14ac:dyDescent="0.35">
      <c r="W3317" s="533"/>
      <c r="AE3317" s="11"/>
    </row>
    <row r="3318" spans="23:31" x14ac:dyDescent="0.35">
      <c r="W3318" s="533"/>
      <c r="AE3318" s="11"/>
    </row>
    <row r="3319" spans="23:31" x14ac:dyDescent="0.35">
      <c r="W3319" s="533"/>
      <c r="AE3319" s="11"/>
    </row>
    <row r="3320" spans="23:31" x14ac:dyDescent="0.35">
      <c r="W3320" s="533"/>
      <c r="AE3320" s="11"/>
    </row>
    <row r="3321" spans="23:31" x14ac:dyDescent="0.35">
      <c r="W3321" s="533"/>
      <c r="AE3321" s="11"/>
    </row>
    <row r="3322" spans="23:31" x14ac:dyDescent="0.35">
      <c r="W3322" s="533"/>
      <c r="AE3322" s="11"/>
    </row>
    <row r="3323" spans="23:31" x14ac:dyDescent="0.35">
      <c r="W3323" s="533"/>
      <c r="AE3323" s="11"/>
    </row>
    <row r="3324" spans="23:31" x14ac:dyDescent="0.35">
      <c r="W3324" s="533"/>
      <c r="AE3324" s="11"/>
    </row>
    <row r="3325" spans="23:31" x14ac:dyDescent="0.35">
      <c r="W3325" s="533"/>
      <c r="AE3325" s="11"/>
    </row>
    <row r="3326" spans="23:31" x14ac:dyDescent="0.35">
      <c r="W3326" s="533"/>
      <c r="AE3326" s="11"/>
    </row>
    <row r="3327" spans="23:31" x14ac:dyDescent="0.35">
      <c r="W3327" s="533"/>
      <c r="AE3327" s="11"/>
    </row>
    <row r="3328" spans="23:31" x14ac:dyDescent="0.35">
      <c r="W3328" s="533"/>
      <c r="AE3328" s="11"/>
    </row>
    <row r="3329" spans="23:31" x14ac:dyDescent="0.35">
      <c r="W3329" s="533"/>
      <c r="AE3329" s="11"/>
    </row>
    <row r="3330" spans="23:31" x14ac:dyDescent="0.35">
      <c r="W3330" s="533"/>
      <c r="AE3330" s="11"/>
    </row>
    <row r="3331" spans="23:31" x14ac:dyDescent="0.35">
      <c r="W3331" s="533"/>
      <c r="AE3331" s="11"/>
    </row>
    <row r="3332" spans="23:31" x14ac:dyDescent="0.35">
      <c r="W3332" s="533"/>
      <c r="AE3332" s="11"/>
    </row>
    <row r="3333" spans="23:31" x14ac:dyDescent="0.35">
      <c r="W3333" s="533"/>
      <c r="AE3333" s="11"/>
    </row>
    <row r="3334" spans="23:31" x14ac:dyDescent="0.35">
      <c r="W3334" s="533"/>
      <c r="AE3334" s="11"/>
    </row>
    <row r="3335" spans="23:31" x14ac:dyDescent="0.35">
      <c r="W3335" s="533"/>
      <c r="AE3335" s="11"/>
    </row>
    <row r="3336" spans="23:31" x14ac:dyDescent="0.35">
      <c r="W3336" s="533"/>
      <c r="AE3336" s="11"/>
    </row>
    <row r="3337" spans="23:31" x14ac:dyDescent="0.35">
      <c r="W3337" s="533"/>
      <c r="AE3337" s="11"/>
    </row>
    <row r="3338" spans="23:31" x14ac:dyDescent="0.35">
      <c r="W3338" s="533"/>
      <c r="AE3338" s="11"/>
    </row>
    <row r="3339" spans="23:31" x14ac:dyDescent="0.35">
      <c r="W3339" s="533"/>
      <c r="AE3339" s="11"/>
    </row>
    <row r="3340" spans="23:31" x14ac:dyDescent="0.35">
      <c r="W3340" s="533"/>
      <c r="AE3340" s="11"/>
    </row>
    <row r="3341" spans="23:31" x14ac:dyDescent="0.35">
      <c r="W3341" s="533"/>
      <c r="AE3341" s="11"/>
    </row>
    <row r="3342" spans="23:31" x14ac:dyDescent="0.35">
      <c r="W3342" s="533"/>
      <c r="AE3342" s="11"/>
    </row>
    <row r="3343" spans="23:31" x14ac:dyDescent="0.35">
      <c r="W3343" s="533"/>
      <c r="AE3343" s="11"/>
    </row>
    <row r="3344" spans="23:31" x14ac:dyDescent="0.35">
      <c r="W3344" s="533"/>
      <c r="AE3344" s="11"/>
    </row>
    <row r="3345" spans="23:31" x14ac:dyDescent="0.35">
      <c r="W3345" s="533"/>
      <c r="AE3345" s="11"/>
    </row>
    <row r="3346" spans="23:31" x14ac:dyDescent="0.35">
      <c r="W3346" s="533"/>
      <c r="AE3346" s="11"/>
    </row>
    <row r="3347" spans="23:31" x14ac:dyDescent="0.35">
      <c r="W3347" s="533"/>
      <c r="AE3347" s="11"/>
    </row>
    <row r="3348" spans="23:31" x14ac:dyDescent="0.35">
      <c r="W3348" s="533"/>
      <c r="AE3348" s="11"/>
    </row>
    <row r="3349" spans="23:31" x14ac:dyDescent="0.35">
      <c r="W3349" s="533"/>
      <c r="AE3349" s="11"/>
    </row>
    <row r="3350" spans="23:31" x14ac:dyDescent="0.35">
      <c r="W3350" s="533"/>
      <c r="AE3350" s="11"/>
    </row>
    <row r="3351" spans="23:31" x14ac:dyDescent="0.35">
      <c r="W3351" s="533"/>
      <c r="AE3351" s="11"/>
    </row>
    <row r="3352" spans="23:31" x14ac:dyDescent="0.35">
      <c r="W3352" s="533"/>
      <c r="AE3352" s="11"/>
    </row>
    <row r="3353" spans="23:31" x14ac:dyDescent="0.35">
      <c r="W3353" s="533"/>
      <c r="AE3353" s="11"/>
    </row>
    <row r="3354" spans="23:31" x14ac:dyDescent="0.35">
      <c r="W3354" s="533"/>
      <c r="AE3354" s="11"/>
    </row>
    <row r="3355" spans="23:31" x14ac:dyDescent="0.35">
      <c r="W3355" s="533"/>
      <c r="AE3355" s="11"/>
    </row>
    <row r="3356" spans="23:31" x14ac:dyDescent="0.35">
      <c r="W3356" s="533"/>
      <c r="AE3356" s="11"/>
    </row>
    <row r="3357" spans="23:31" x14ac:dyDescent="0.35">
      <c r="W3357" s="533"/>
      <c r="AE3357" s="11"/>
    </row>
    <row r="3358" spans="23:31" x14ac:dyDescent="0.35">
      <c r="W3358" s="533"/>
      <c r="AE3358" s="11"/>
    </row>
    <row r="3359" spans="23:31" x14ac:dyDescent="0.35">
      <c r="W3359" s="533"/>
      <c r="AE3359" s="11"/>
    </row>
    <row r="3360" spans="23:31" x14ac:dyDescent="0.35">
      <c r="W3360" s="533"/>
      <c r="AE3360" s="11"/>
    </row>
    <row r="3361" spans="23:31" x14ac:dyDescent="0.35">
      <c r="W3361" s="533"/>
      <c r="AE3361" s="11"/>
    </row>
    <row r="3362" spans="23:31" x14ac:dyDescent="0.35">
      <c r="W3362" s="533"/>
      <c r="AE3362" s="11"/>
    </row>
    <row r="3363" spans="23:31" x14ac:dyDescent="0.35">
      <c r="W3363" s="533"/>
      <c r="AE3363" s="11"/>
    </row>
    <row r="3364" spans="23:31" x14ac:dyDescent="0.35">
      <c r="W3364" s="533"/>
      <c r="AE3364" s="11"/>
    </row>
    <row r="3365" spans="23:31" x14ac:dyDescent="0.35">
      <c r="W3365" s="533"/>
      <c r="AE3365" s="11"/>
    </row>
    <row r="3366" spans="23:31" x14ac:dyDescent="0.35">
      <c r="W3366" s="533"/>
      <c r="AE3366" s="11"/>
    </row>
    <row r="3367" spans="23:31" x14ac:dyDescent="0.35">
      <c r="W3367" s="533"/>
      <c r="AE3367" s="11"/>
    </row>
    <row r="3368" spans="23:31" x14ac:dyDescent="0.35">
      <c r="W3368" s="533"/>
      <c r="AE3368" s="11"/>
    </row>
    <row r="3369" spans="23:31" x14ac:dyDescent="0.35">
      <c r="W3369" s="533"/>
      <c r="AE3369" s="11"/>
    </row>
    <row r="3370" spans="23:31" x14ac:dyDescent="0.35">
      <c r="W3370" s="533"/>
      <c r="AE3370" s="11"/>
    </row>
    <row r="3371" spans="23:31" x14ac:dyDescent="0.35">
      <c r="W3371" s="533"/>
      <c r="AE3371" s="11"/>
    </row>
    <row r="3372" spans="23:31" x14ac:dyDescent="0.35">
      <c r="W3372" s="533"/>
      <c r="AE3372" s="11"/>
    </row>
    <row r="3373" spans="23:31" x14ac:dyDescent="0.35">
      <c r="W3373" s="533"/>
      <c r="AE3373" s="11"/>
    </row>
    <row r="3374" spans="23:31" x14ac:dyDescent="0.35">
      <c r="W3374" s="533"/>
      <c r="AE3374" s="11"/>
    </row>
    <row r="3375" spans="23:31" x14ac:dyDescent="0.35">
      <c r="W3375" s="533"/>
      <c r="AE3375" s="11"/>
    </row>
    <row r="3376" spans="23:31" x14ac:dyDescent="0.35">
      <c r="W3376" s="533"/>
      <c r="AE3376" s="11"/>
    </row>
    <row r="3377" spans="23:31" x14ac:dyDescent="0.35">
      <c r="W3377" s="533"/>
      <c r="AE3377" s="11"/>
    </row>
    <row r="3378" spans="23:31" x14ac:dyDescent="0.35">
      <c r="W3378" s="533"/>
      <c r="AE3378" s="11"/>
    </row>
    <row r="3379" spans="23:31" x14ac:dyDescent="0.35">
      <c r="W3379" s="533"/>
      <c r="AE3379" s="11"/>
    </row>
    <row r="3380" spans="23:31" x14ac:dyDescent="0.35">
      <c r="W3380" s="533"/>
      <c r="AE3380" s="11"/>
    </row>
    <row r="3381" spans="23:31" x14ac:dyDescent="0.35">
      <c r="W3381" s="533"/>
      <c r="AE3381" s="11"/>
    </row>
    <row r="3382" spans="23:31" x14ac:dyDescent="0.35">
      <c r="W3382" s="533"/>
      <c r="AE3382" s="11"/>
    </row>
    <row r="3383" spans="23:31" x14ac:dyDescent="0.35">
      <c r="W3383" s="533"/>
      <c r="AE3383" s="11"/>
    </row>
    <row r="3384" spans="23:31" x14ac:dyDescent="0.35">
      <c r="W3384" s="533"/>
      <c r="AE3384" s="11"/>
    </row>
    <row r="3385" spans="23:31" x14ac:dyDescent="0.35">
      <c r="W3385" s="533"/>
      <c r="AE3385" s="11"/>
    </row>
    <row r="3386" spans="23:31" x14ac:dyDescent="0.35">
      <c r="W3386" s="533"/>
      <c r="AE3386" s="11"/>
    </row>
    <row r="3387" spans="23:31" x14ac:dyDescent="0.35">
      <c r="W3387" s="533"/>
      <c r="AE3387" s="11"/>
    </row>
    <row r="3388" spans="23:31" x14ac:dyDescent="0.35">
      <c r="W3388" s="533"/>
      <c r="AE3388" s="11"/>
    </row>
    <row r="3389" spans="23:31" x14ac:dyDescent="0.35">
      <c r="W3389" s="533"/>
      <c r="AE3389" s="11"/>
    </row>
    <row r="3390" spans="23:31" x14ac:dyDescent="0.35">
      <c r="W3390" s="533"/>
      <c r="AE3390" s="11"/>
    </row>
    <row r="3391" spans="23:31" x14ac:dyDescent="0.35">
      <c r="W3391" s="533"/>
      <c r="AE3391" s="11"/>
    </row>
    <row r="3392" spans="23:31" x14ac:dyDescent="0.35">
      <c r="W3392" s="533"/>
      <c r="AE3392" s="11"/>
    </row>
    <row r="3393" spans="23:31" x14ac:dyDescent="0.35">
      <c r="W3393" s="533"/>
      <c r="AE3393" s="11"/>
    </row>
    <row r="3394" spans="23:31" x14ac:dyDescent="0.35">
      <c r="W3394" s="533"/>
      <c r="AE3394" s="11"/>
    </row>
    <row r="3395" spans="23:31" x14ac:dyDescent="0.35">
      <c r="W3395" s="533"/>
      <c r="AE3395" s="11"/>
    </row>
    <row r="3396" spans="23:31" x14ac:dyDescent="0.35">
      <c r="W3396" s="533"/>
      <c r="AE3396" s="11"/>
    </row>
    <row r="3397" spans="23:31" x14ac:dyDescent="0.35">
      <c r="W3397" s="533"/>
      <c r="AE3397" s="11"/>
    </row>
    <row r="3398" spans="23:31" x14ac:dyDescent="0.35">
      <c r="W3398" s="533"/>
      <c r="AE3398" s="11"/>
    </row>
    <row r="3399" spans="23:31" x14ac:dyDescent="0.35">
      <c r="W3399" s="533"/>
      <c r="AE3399" s="11"/>
    </row>
    <row r="3400" spans="23:31" x14ac:dyDescent="0.35">
      <c r="W3400" s="533"/>
      <c r="AE3400" s="11"/>
    </row>
    <row r="3401" spans="23:31" x14ac:dyDescent="0.35">
      <c r="W3401" s="533"/>
      <c r="AE3401" s="11"/>
    </row>
    <row r="3402" spans="23:31" x14ac:dyDescent="0.35">
      <c r="W3402" s="533"/>
      <c r="AE3402" s="11"/>
    </row>
    <row r="3403" spans="23:31" x14ac:dyDescent="0.35">
      <c r="W3403" s="533"/>
      <c r="AE3403" s="11"/>
    </row>
    <row r="3404" spans="23:31" x14ac:dyDescent="0.35">
      <c r="W3404" s="533"/>
      <c r="AE3404" s="11"/>
    </row>
    <row r="3405" spans="23:31" x14ac:dyDescent="0.35">
      <c r="W3405" s="533"/>
      <c r="AE3405" s="11"/>
    </row>
    <row r="3406" spans="23:31" x14ac:dyDescent="0.35">
      <c r="W3406" s="533"/>
      <c r="AE3406" s="11"/>
    </row>
    <row r="3407" spans="23:31" x14ac:dyDescent="0.35">
      <c r="W3407" s="533"/>
      <c r="AE3407" s="11"/>
    </row>
    <row r="3408" spans="23:31" x14ac:dyDescent="0.35">
      <c r="W3408" s="533"/>
      <c r="AE3408" s="11"/>
    </row>
    <row r="3409" spans="23:31" x14ac:dyDescent="0.35">
      <c r="W3409" s="533"/>
      <c r="AE3409" s="11"/>
    </row>
    <row r="3410" spans="23:31" x14ac:dyDescent="0.35">
      <c r="W3410" s="533"/>
      <c r="AE3410" s="11"/>
    </row>
    <row r="3411" spans="23:31" x14ac:dyDescent="0.35">
      <c r="W3411" s="533"/>
      <c r="AE3411" s="11"/>
    </row>
    <row r="3412" spans="23:31" x14ac:dyDescent="0.35">
      <c r="W3412" s="533"/>
      <c r="AE3412" s="11"/>
    </row>
    <row r="3413" spans="23:31" x14ac:dyDescent="0.35">
      <c r="W3413" s="533"/>
      <c r="AE3413" s="11"/>
    </row>
    <row r="3414" spans="23:31" x14ac:dyDescent="0.35">
      <c r="W3414" s="533"/>
      <c r="AE3414" s="11"/>
    </row>
    <row r="3415" spans="23:31" x14ac:dyDescent="0.35">
      <c r="W3415" s="533"/>
      <c r="AE3415" s="11"/>
    </row>
    <row r="3416" spans="23:31" x14ac:dyDescent="0.35">
      <c r="W3416" s="533"/>
      <c r="AE3416" s="11"/>
    </row>
    <row r="3417" spans="23:31" x14ac:dyDescent="0.35">
      <c r="W3417" s="533"/>
      <c r="AE3417" s="11"/>
    </row>
    <row r="3418" spans="23:31" x14ac:dyDescent="0.35">
      <c r="W3418" s="533"/>
      <c r="AE3418" s="11"/>
    </row>
    <row r="3419" spans="23:31" x14ac:dyDescent="0.35">
      <c r="W3419" s="533"/>
      <c r="AE3419" s="11"/>
    </row>
    <row r="3420" spans="23:31" x14ac:dyDescent="0.35">
      <c r="W3420" s="533"/>
      <c r="AE3420" s="11"/>
    </row>
    <row r="3421" spans="23:31" x14ac:dyDescent="0.35">
      <c r="W3421" s="533"/>
      <c r="AE3421" s="11"/>
    </row>
    <row r="3422" spans="23:31" x14ac:dyDescent="0.35">
      <c r="W3422" s="533"/>
      <c r="AE3422" s="11"/>
    </row>
    <row r="3423" spans="23:31" x14ac:dyDescent="0.35">
      <c r="W3423" s="533"/>
      <c r="AE3423" s="11"/>
    </row>
    <row r="3424" spans="23:31" x14ac:dyDescent="0.35">
      <c r="W3424" s="533"/>
      <c r="AE3424" s="11"/>
    </row>
    <row r="3425" spans="23:31" x14ac:dyDescent="0.35">
      <c r="W3425" s="533"/>
      <c r="AE3425" s="11"/>
    </row>
    <row r="3426" spans="23:31" x14ac:dyDescent="0.35">
      <c r="W3426" s="533"/>
      <c r="AE3426" s="11"/>
    </row>
    <row r="3427" spans="23:31" x14ac:dyDescent="0.35">
      <c r="W3427" s="533"/>
      <c r="AE3427" s="11"/>
    </row>
    <row r="3428" spans="23:31" x14ac:dyDescent="0.35">
      <c r="W3428" s="533"/>
      <c r="AE3428" s="11"/>
    </row>
    <row r="3429" spans="23:31" x14ac:dyDescent="0.35">
      <c r="W3429" s="533"/>
      <c r="AE3429" s="11"/>
    </row>
    <row r="3430" spans="23:31" x14ac:dyDescent="0.35">
      <c r="W3430" s="533"/>
      <c r="AE3430" s="11"/>
    </row>
    <row r="3431" spans="23:31" x14ac:dyDescent="0.35">
      <c r="W3431" s="533"/>
      <c r="AE3431" s="11"/>
    </row>
    <row r="3432" spans="23:31" x14ac:dyDescent="0.35">
      <c r="W3432" s="533"/>
      <c r="AE3432" s="11"/>
    </row>
    <row r="3433" spans="23:31" x14ac:dyDescent="0.35">
      <c r="W3433" s="533"/>
      <c r="AE3433" s="11"/>
    </row>
    <row r="3434" spans="23:31" x14ac:dyDescent="0.35">
      <c r="W3434" s="533"/>
      <c r="AE3434" s="11"/>
    </row>
    <row r="3435" spans="23:31" x14ac:dyDescent="0.35">
      <c r="W3435" s="533"/>
      <c r="AE3435" s="11"/>
    </row>
    <row r="3436" spans="23:31" x14ac:dyDescent="0.35">
      <c r="W3436" s="533"/>
      <c r="AE3436" s="11"/>
    </row>
    <row r="3437" spans="23:31" x14ac:dyDescent="0.35">
      <c r="W3437" s="533"/>
      <c r="AE3437" s="11"/>
    </row>
    <row r="3438" spans="23:31" x14ac:dyDescent="0.35">
      <c r="W3438" s="533"/>
      <c r="AE3438" s="11"/>
    </row>
    <row r="3439" spans="23:31" x14ac:dyDescent="0.35">
      <c r="W3439" s="533"/>
      <c r="AE3439" s="11"/>
    </row>
    <row r="3440" spans="23:31" x14ac:dyDescent="0.35">
      <c r="W3440" s="533"/>
      <c r="AE3440" s="11"/>
    </row>
    <row r="3441" spans="23:31" x14ac:dyDescent="0.35">
      <c r="W3441" s="533"/>
      <c r="AE3441" s="11"/>
    </row>
    <row r="3442" spans="23:31" x14ac:dyDescent="0.35">
      <c r="W3442" s="533"/>
      <c r="AE3442" s="11"/>
    </row>
    <row r="3443" spans="23:31" x14ac:dyDescent="0.35">
      <c r="W3443" s="533"/>
      <c r="AE3443" s="11"/>
    </row>
    <row r="3444" spans="23:31" x14ac:dyDescent="0.35">
      <c r="W3444" s="533"/>
      <c r="AE3444" s="11"/>
    </row>
    <row r="3445" spans="23:31" x14ac:dyDescent="0.35">
      <c r="W3445" s="533"/>
      <c r="AE3445" s="11"/>
    </row>
    <row r="3446" spans="23:31" x14ac:dyDescent="0.35">
      <c r="W3446" s="533"/>
      <c r="AE3446" s="11"/>
    </row>
    <row r="3447" spans="23:31" x14ac:dyDescent="0.35">
      <c r="W3447" s="533"/>
      <c r="AE3447" s="11"/>
    </row>
    <row r="3448" spans="23:31" x14ac:dyDescent="0.35">
      <c r="W3448" s="533"/>
      <c r="AE3448" s="11"/>
    </row>
    <row r="3449" spans="23:31" x14ac:dyDescent="0.35">
      <c r="W3449" s="533"/>
      <c r="AE3449" s="11"/>
    </row>
    <row r="3450" spans="23:31" x14ac:dyDescent="0.35">
      <c r="W3450" s="533"/>
      <c r="AE3450" s="11"/>
    </row>
    <row r="3451" spans="23:31" x14ac:dyDescent="0.35">
      <c r="W3451" s="533"/>
      <c r="AE3451" s="11"/>
    </row>
    <row r="3452" spans="23:31" x14ac:dyDescent="0.35">
      <c r="W3452" s="533"/>
      <c r="AE3452" s="11"/>
    </row>
    <row r="3453" spans="23:31" x14ac:dyDescent="0.35">
      <c r="W3453" s="533"/>
      <c r="AE3453" s="11"/>
    </row>
    <row r="3454" spans="23:31" x14ac:dyDescent="0.35">
      <c r="W3454" s="533"/>
      <c r="AE3454" s="11"/>
    </row>
    <row r="3455" spans="23:31" x14ac:dyDescent="0.35">
      <c r="W3455" s="533"/>
      <c r="AE3455" s="11"/>
    </row>
    <row r="3456" spans="23:31" x14ac:dyDescent="0.35">
      <c r="W3456" s="533"/>
      <c r="AE3456" s="11"/>
    </row>
    <row r="3457" spans="23:31" x14ac:dyDescent="0.35">
      <c r="W3457" s="533"/>
      <c r="AE3457" s="11"/>
    </row>
    <row r="3458" spans="23:31" x14ac:dyDescent="0.35">
      <c r="W3458" s="533"/>
      <c r="AE3458" s="11"/>
    </row>
    <row r="3459" spans="23:31" x14ac:dyDescent="0.35">
      <c r="W3459" s="533"/>
      <c r="AE3459" s="11"/>
    </row>
    <row r="3460" spans="23:31" x14ac:dyDescent="0.35">
      <c r="W3460" s="533"/>
      <c r="AE3460" s="11"/>
    </row>
    <row r="3461" spans="23:31" x14ac:dyDescent="0.35">
      <c r="W3461" s="533"/>
      <c r="AE3461" s="11"/>
    </row>
    <row r="3462" spans="23:31" x14ac:dyDescent="0.35">
      <c r="W3462" s="533"/>
      <c r="AE3462" s="11"/>
    </row>
    <row r="3463" spans="23:31" x14ac:dyDescent="0.35">
      <c r="W3463" s="533"/>
      <c r="AE3463" s="11"/>
    </row>
    <row r="3464" spans="23:31" x14ac:dyDescent="0.35">
      <c r="W3464" s="533"/>
      <c r="AE3464" s="11"/>
    </row>
    <row r="3465" spans="23:31" x14ac:dyDescent="0.35">
      <c r="W3465" s="533"/>
      <c r="AE3465" s="11"/>
    </row>
    <row r="3466" spans="23:31" x14ac:dyDescent="0.35">
      <c r="W3466" s="533"/>
      <c r="AE3466" s="11"/>
    </row>
    <row r="3467" spans="23:31" x14ac:dyDescent="0.35">
      <c r="W3467" s="533"/>
      <c r="AE3467" s="11"/>
    </row>
    <row r="3468" spans="23:31" x14ac:dyDescent="0.35">
      <c r="W3468" s="533"/>
      <c r="AE3468" s="11"/>
    </row>
    <row r="3469" spans="23:31" x14ac:dyDescent="0.35">
      <c r="W3469" s="533"/>
      <c r="AE3469" s="11"/>
    </row>
    <row r="3470" spans="23:31" x14ac:dyDescent="0.35">
      <c r="W3470" s="533"/>
      <c r="AE3470" s="11"/>
    </row>
    <row r="3471" spans="23:31" x14ac:dyDescent="0.35">
      <c r="W3471" s="533"/>
      <c r="AE3471" s="11"/>
    </row>
    <row r="3472" spans="23:31" x14ac:dyDescent="0.35">
      <c r="W3472" s="533"/>
      <c r="AE3472" s="11"/>
    </row>
    <row r="3473" spans="23:31" x14ac:dyDescent="0.35">
      <c r="W3473" s="533"/>
      <c r="AE3473" s="11"/>
    </row>
    <row r="3474" spans="23:31" x14ac:dyDescent="0.35">
      <c r="W3474" s="533"/>
      <c r="AE3474" s="11"/>
    </row>
    <row r="3475" spans="23:31" x14ac:dyDescent="0.35">
      <c r="W3475" s="533"/>
      <c r="AE3475" s="11"/>
    </row>
    <row r="3476" spans="23:31" x14ac:dyDescent="0.35">
      <c r="W3476" s="533"/>
      <c r="AE3476" s="11"/>
    </row>
    <row r="3477" spans="23:31" x14ac:dyDescent="0.35">
      <c r="W3477" s="533"/>
      <c r="AE3477" s="11"/>
    </row>
    <row r="3478" spans="23:31" x14ac:dyDescent="0.35">
      <c r="W3478" s="533"/>
      <c r="AE3478" s="11"/>
    </row>
    <row r="3479" spans="23:31" x14ac:dyDescent="0.35">
      <c r="W3479" s="533"/>
      <c r="AE3479" s="11"/>
    </row>
    <row r="3480" spans="23:31" x14ac:dyDescent="0.35">
      <c r="W3480" s="533"/>
      <c r="AE3480" s="11"/>
    </row>
    <row r="3481" spans="23:31" x14ac:dyDescent="0.35">
      <c r="W3481" s="533"/>
      <c r="AE3481" s="11"/>
    </row>
    <row r="3482" spans="23:31" x14ac:dyDescent="0.35">
      <c r="W3482" s="533"/>
      <c r="AE3482" s="11"/>
    </row>
    <row r="3483" spans="23:31" x14ac:dyDescent="0.35">
      <c r="W3483" s="533"/>
      <c r="AE3483" s="11"/>
    </row>
    <row r="3484" spans="23:31" x14ac:dyDescent="0.35">
      <c r="W3484" s="533"/>
      <c r="AE3484" s="11"/>
    </row>
    <row r="3485" spans="23:31" x14ac:dyDescent="0.35">
      <c r="W3485" s="533"/>
      <c r="AE3485" s="11"/>
    </row>
    <row r="3486" spans="23:31" x14ac:dyDescent="0.35">
      <c r="W3486" s="533"/>
      <c r="AE3486" s="11"/>
    </row>
    <row r="3487" spans="23:31" x14ac:dyDescent="0.35">
      <c r="W3487" s="533"/>
      <c r="AE3487" s="11"/>
    </row>
    <row r="3488" spans="23:31" x14ac:dyDescent="0.35">
      <c r="W3488" s="533"/>
      <c r="AE3488" s="11"/>
    </row>
    <row r="3489" spans="23:31" x14ac:dyDescent="0.35">
      <c r="W3489" s="533"/>
      <c r="AE3489" s="11"/>
    </row>
    <row r="3490" spans="23:31" x14ac:dyDescent="0.35">
      <c r="W3490" s="533"/>
      <c r="AE3490" s="11"/>
    </row>
    <row r="3491" spans="23:31" x14ac:dyDescent="0.35">
      <c r="W3491" s="533"/>
      <c r="AE3491" s="11"/>
    </row>
    <row r="3492" spans="23:31" x14ac:dyDescent="0.35">
      <c r="W3492" s="533"/>
      <c r="AE3492" s="11"/>
    </row>
    <row r="3493" spans="23:31" x14ac:dyDescent="0.35">
      <c r="W3493" s="533"/>
      <c r="AE3493" s="11"/>
    </row>
    <row r="3494" spans="23:31" x14ac:dyDescent="0.35">
      <c r="W3494" s="533"/>
      <c r="AE3494" s="11"/>
    </row>
    <row r="3495" spans="23:31" x14ac:dyDescent="0.35">
      <c r="W3495" s="533"/>
      <c r="AE3495" s="11"/>
    </row>
    <row r="3496" spans="23:31" x14ac:dyDescent="0.35">
      <c r="W3496" s="533"/>
      <c r="AE3496" s="11"/>
    </row>
    <row r="3497" spans="23:31" x14ac:dyDescent="0.35">
      <c r="W3497" s="533"/>
      <c r="AE3497" s="11"/>
    </row>
    <row r="3498" spans="23:31" x14ac:dyDescent="0.35">
      <c r="W3498" s="533"/>
      <c r="AE3498" s="11"/>
    </row>
    <row r="3499" spans="23:31" x14ac:dyDescent="0.35">
      <c r="W3499" s="533"/>
      <c r="AE3499" s="11"/>
    </row>
    <row r="3500" spans="23:31" x14ac:dyDescent="0.35">
      <c r="W3500" s="533"/>
      <c r="AE3500" s="11"/>
    </row>
    <row r="3501" spans="23:31" x14ac:dyDescent="0.35">
      <c r="W3501" s="533"/>
      <c r="AE3501" s="11"/>
    </row>
    <row r="3502" spans="23:31" x14ac:dyDescent="0.35">
      <c r="W3502" s="533"/>
      <c r="AE3502" s="11"/>
    </row>
    <row r="3503" spans="23:31" x14ac:dyDescent="0.35">
      <c r="W3503" s="533"/>
      <c r="AE3503" s="11"/>
    </row>
    <row r="3504" spans="23:31" x14ac:dyDescent="0.35">
      <c r="W3504" s="533"/>
      <c r="AE3504" s="11"/>
    </row>
    <row r="3505" spans="23:31" x14ac:dyDescent="0.35">
      <c r="W3505" s="533"/>
      <c r="AE3505" s="11"/>
    </row>
    <row r="3506" spans="23:31" x14ac:dyDescent="0.35">
      <c r="W3506" s="533"/>
      <c r="AE3506" s="11"/>
    </row>
    <row r="3507" spans="23:31" x14ac:dyDescent="0.35">
      <c r="W3507" s="533"/>
      <c r="AE3507" s="11"/>
    </row>
    <row r="3508" spans="23:31" x14ac:dyDescent="0.35">
      <c r="W3508" s="533"/>
      <c r="AE3508" s="11"/>
    </row>
    <row r="3509" spans="23:31" x14ac:dyDescent="0.35">
      <c r="W3509" s="533"/>
      <c r="AE3509" s="11"/>
    </row>
    <row r="3510" spans="23:31" x14ac:dyDescent="0.35">
      <c r="W3510" s="533"/>
      <c r="AE3510" s="11"/>
    </row>
    <row r="3511" spans="23:31" x14ac:dyDescent="0.35">
      <c r="W3511" s="533"/>
      <c r="AE3511" s="11"/>
    </row>
    <row r="3512" spans="23:31" x14ac:dyDescent="0.35">
      <c r="W3512" s="533"/>
      <c r="AE3512" s="11"/>
    </row>
    <row r="3513" spans="23:31" x14ac:dyDescent="0.35">
      <c r="W3513" s="533"/>
      <c r="AE3513" s="11"/>
    </row>
    <row r="3514" spans="23:31" x14ac:dyDescent="0.35">
      <c r="W3514" s="533"/>
      <c r="AE3514" s="11"/>
    </row>
    <row r="3515" spans="23:31" x14ac:dyDescent="0.35">
      <c r="W3515" s="533"/>
      <c r="AE3515" s="11"/>
    </row>
    <row r="3516" spans="23:31" x14ac:dyDescent="0.35">
      <c r="W3516" s="533"/>
      <c r="AE3516" s="11"/>
    </row>
    <row r="3517" spans="23:31" x14ac:dyDescent="0.35">
      <c r="W3517" s="533"/>
      <c r="AE3517" s="11"/>
    </row>
    <row r="3518" spans="23:31" x14ac:dyDescent="0.35">
      <c r="W3518" s="533"/>
      <c r="AE3518" s="11"/>
    </row>
    <row r="3519" spans="23:31" x14ac:dyDescent="0.35">
      <c r="W3519" s="533"/>
      <c r="AE3519" s="11"/>
    </row>
    <row r="3520" spans="23:31" x14ac:dyDescent="0.35">
      <c r="W3520" s="533"/>
      <c r="AE3520" s="11"/>
    </row>
    <row r="3521" spans="23:31" x14ac:dyDescent="0.35">
      <c r="W3521" s="533"/>
      <c r="AE3521" s="11"/>
    </row>
    <row r="3522" spans="23:31" x14ac:dyDescent="0.35">
      <c r="W3522" s="533"/>
      <c r="AE3522" s="11"/>
    </row>
    <row r="3523" spans="23:31" x14ac:dyDescent="0.35">
      <c r="W3523" s="533"/>
      <c r="AE3523" s="11"/>
    </row>
    <row r="3524" spans="23:31" x14ac:dyDescent="0.35">
      <c r="W3524" s="533"/>
      <c r="AE3524" s="11"/>
    </row>
    <row r="3525" spans="23:31" x14ac:dyDescent="0.35">
      <c r="W3525" s="533"/>
      <c r="AE3525" s="11"/>
    </row>
    <row r="3526" spans="23:31" x14ac:dyDescent="0.35">
      <c r="W3526" s="533"/>
      <c r="AE3526" s="11"/>
    </row>
    <row r="3527" spans="23:31" x14ac:dyDescent="0.35">
      <c r="W3527" s="533"/>
      <c r="AE3527" s="11"/>
    </row>
    <row r="3528" spans="23:31" x14ac:dyDescent="0.35">
      <c r="W3528" s="533"/>
      <c r="AE3528" s="11"/>
    </row>
    <row r="3529" spans="23:31" x14ac:dyDescent="0.35">
      <c r="W3529" s="533"/>
      <c r="AE3529" s="11"/>
    </row>
    <row r="3530" spans="23:31" x14ac:dyDescent="0.35">
      <c r="W3530" s="533"/>
      <c r="AE3530" s="11"/>
    </row>
    <row r="3531" spans="23:31" x14ac:dyDescent="0.35">
      <c r="W3531" s="533"/>
      <c r="AE3531" s="11"/>
    </row>
    <row r="3532" spans="23:31" x14ac:dyDescent="0.35">
      <c r="W3532" s="533"/>
      <c r="AE3532" s="11"/>
    </row>
    <row r="3533" spans="23:31" x14ac:dyDescent="0.35">
      <c r="W3533" s="533"/>
      <c r="AE3533" s="11"/>
    </row>
    <row r="3534" spans="23:31" x14ac:dyDescent="0.35">
      <c r="W3534" s="533"/>
      <c r="AE3534" s="11"/>
    </row>
    <row r="3535" spans="23:31" x14ac:dyDescent="0.35">
      <c r="W3535" s="533"/>
      <c r="AE3535" s="11"/>
    </row>
    <row r="3536" spans="23:31" x14ac:dyDescent="0.35">
      <c r="W3536" s="533"/>
      <c r="AE3536" s="11"/>
    </row>
    <row r="3537" spans="23:31" x14ac:dyDescent="0.35">
      <c r="W3537" s="533"/>
      <c r="AE3537" s="11"/>
    </row>
    <row r="3538" spans="23:31" x14ac:dyDescent="0.35">
      <c r="W3538" s="533"/>
      <c r="AE3538" s="11"/>
    </row>
    <row r="3539" spans="23:31" x14ac:dyDescent="0.35">
      <c r="W3539" s="533"/>
      <c r="AE3539" s="11"/>
    </row>
    <row r="3540" spans="23:31" x14ac:dyDescent="0.35">
      <c r="W3540" s="533"/>
      <c r="AE3540" s="11"/>
    </row>
    <row r="3541" spans="23:31" x14ac:dyDescent="0.35">
      <c r="W3541" s="533"/>
      <c r="AE3541" s="11"/>
    </row>
    <row r="3542" spans="23:31" x14ac:dyDescent="0.35">
      <c r="W3542" s="533"/>
      <c r="AE3542" s="11"/>
    </row>
    <row r="3543" spans="23:31" x14ac:dyDescent="0.35">
      <c r="W3543" s="533"/>
      <c r="AE3543" s="11"/>
    </row>
    <row r="3544" spans="23:31" x14ac:dyDescent="0.35">
      <c r="W3544" s="533"/>
      <c r="AE3544" s="11"/>
    </row>
    <row r="3545" spans="23:31" x14ac:dyDescent="0.35">
      <c r="W3545" s="533"/>
      <c r="AE3545" s="11"/>
    </row>
    <row r="3546" spans="23:31" x14ac:dyDescent="0.35">
      <c r="W3546" s="533"/>
      <c r="AE3546" s="11"/>
    </row>
    <row r="3547" spans="23:31" x14ac:dyDescent="0.35">
      <c r="W3547" s="533"/>
      <c r="AE3547" s="11"/>
    </row>
    <row r="3548" spans="23:31" x14ac:dyDescent="0.35">
      <c r="W3548" s="533"/>
      <c r="AE3548" s="11"/>
    </row>
    <row r="3549" spans="23:31" x14ac:dyDescent="0.35">
      <c r="W3549" s="533"/>
      <c r="AE3549" s="11"/>
    </row>
    <row r="3550" spans="23:31" x14ac:dyDescent="0.35">
      <c r="W3550" s="533"/>
      <c r="AE3550" s="11"/>
    </row>
    <row r="3551" spans="23:31" x14ac:dyDescent="0.35">
      <c r="W3551" s="533"/>
      <c r="AE3551" s="11"/>
    </row>
    <row r="3552" spans="23:31" x14ac:dyDescent="0.35">
      <c r="W3552" s="533"/>
      <c r="AE3552" s="11"/>
    </row>
    <row r="3553" spans="23:31" x14ac:dyDescent="0.35">
      <c r="W3553" s="533"/>
      <c r="AE3553" s="11"/>
    </row>
    <row r="3554" spans="23:31" x14ac:dyDescent="0.35">
      <c r="W3554" s="533"/>
      <c r="AE3554" s="11"/>
    </row>
    <row r="3555" spans="23:31" x14ac:dyDescent="0.35">
      <c r="W3555" s="533"/>
      <c r="AE3555" s="11"/>
    </row>
    <row r="3556" spans="23:31" x14ac:dyDescent="0.35">
      <c r="W3556" s="533"/>
      <c r="AE3556" s="11"/>
    </row>
    <row r="3557" spans="23:31" x14ac:dyDescent="0.35">
      <c r="W3557" s="533"/>
      <c r="AE3557" s="11"/>
    </row>
    <row r="3558" spans="23:31" x14ac:dyDescent="0.35">
      <c r="W3558" s="533"/>
      <c r="AE3558" s="11"/>
    </row>
    <row r="3559" spans="23:31" x14ac:dyDescent="0.35">
      <c r="W3559" s="533"/>
      <c r="AE3559" s="11"/>
    </row>
    <row r="3560" spans="23:31" x14ac:dyDescent="0.35">
      <c r="W3560" s="533"/>
      <c r="AE3560" s="11"/>
    </row>
    <row r="3561" spans="23:31" x14ac:dyDescent="0.35">
      <c r="W3561" s="533"/>
      <c r="AE3561" s="11"/>
    </row>
    <row r="3562" spans="23:31" x14ac:dyDescent="0.35">
      <c r="W3562" s="533"/>
      <c r="AE3562" s="11"/>
    </row>
    <row r="3563" spans="23:31" x14ac:dyDescent="0.35">
      <c r="W3563" s="533"/>
      <c r="AE3563" s="11"/>
    </row>
    <row r="3564" spans="23:31" x14ac:dyDescent="0.35">
      <c r="W3564" s="533"/>
      <c r="AE3564" s="11"/>
    </row>
    <row r="3565" spans="23:31" x14ac:dyDescent="0.35">
      <c r="W3565" s="533"/>
      <c r="AE3565" s="11"/>
    </row>
    <row r="3566" spans="23:31" x14ac:dyDescent="0.35">
      <c r="W3566" s="533"/>
      <c r="AE3566" s="11"/>
    </row>
    <row r="3567" spans="23:31" x14ac:dyDescent="0.35">
      <c r="W3567" s="533"/>
      <c r="AE3567" s="11"/>
    </row>
    <row r="3568" spans="23:31" x14ac:dyDescent="0.35">
      <c r="W3568" s="533"/>
      <c r="AE3568" s="11"/>
    </row>
    <row r="3569" spans="23:31" x14ac:dyDescent="0.35">
      <c r="W3569" s="533"/>
      <c r="AE3569" s="11"/>
    </row>
    <row r="3570" spans="23:31" x14ac:dyDescent="0.35">
      <c r="W3570" s="533"/>
      <c r="AE3570" s="11"/>
    </row>
    <row r="3571" spans="23:31" x14ac:dyDescent="0.35">
      <c r="W3571" s="533"/>
      <c r="AE3571" s="11"/>
    </row>
    <row r="3572" spans="23:31" x14ac:dyDescent="0.35">
      <c r="W3572" s="533"/>
      <c r="AE3572" s="11"/>
    </row>
    <row r="3573" spans="23:31" x14ac:dyDescent="0.35">
      <c r="W3573" s="533"/>
      <c r="AE3573" s="11"/>
    </row>
    <row r="3574" spans="23:31" x14ac:dyDescent="0.35">
      <c r="W3574" s="533"/>
      <c r="AE3574" s="11"/>
    </row>
    <row r="3575" spans="23:31" x14ac:dyDescent="0.35">
      <c r="W3575" s="533"/>
      <c r="AE3575" s="11"/>
    </row>
    <row r="3576" spans="23:31" x14ac:dyDescent="0.35">
      <c r="W3576" s="533"/>
      <c r="AE3576" s="11"/>
    </row>
    <row r="3577" spans="23:31" x14ac:dyDescent="0.35">
      <c r="W3577" s="533"/>
      <c r="AE3577" s="11"/>
    </row>
    <row r="3578" spans="23:31" x14ac:dyDescent="0.35">
      <c r="W3578" s="533"/>
      <c r="AE3578" s="11"/>
    </row>
    <row r="3579" spans="23:31" x14ac:dyDescent="0.35">
      <c r="W3579" s="533"/>
      <c r="AE3579" s="11"/>
    </row>
    <row r="3580" spans="23:31" x14ac:dyDescent="0.35">
      <c r="W3580" s="533"/>
      <c r="AE3580" s="11"/>
    </row>
    <row r="3581" spans="23:31" x14ac:dyDescent="0.35">
      <c r="W3581" s="533"/>
      <c r="AE3581" s="11"/>
    </row>
    <row r="3582" spans="23:31" x14ac:dyDescent="0.35">
      <c r="W3582" s="533"/>
      <c r="AE3582" s="11"/>
    </row>
    <row r="3583" spans="23:31" x14ac:dyDescent="0.35">
      <c r="W3583" s="533"/>
      <c r="AE3583" s="11"/>
    </row>
    <row r="3584" spans="23:31" x14ac:dyDescent="0.35">
      <c r="W3584" s="533"/>
      <c r="AE3584" s="11"/>
    </row>
    <row r="3585" spans="23:31" x14ac:dyDescent="0.35">
      <c r="W3585" s="533"/>
      <c r="AE3585" s="11"/>
    </row>
    <row r="3586" spans="23:31" x14ac:dyDescent="0.35">
      <c r="W3586" s="533"/>
      <c r="AE3586" s="11"/>
    </row>
    <row r="3587" spans="23:31" x14ac:dyDescent="0.35">
      <c r="W3587" s="533"/>
      <c r="AE3587" s="11"/>
    </row>
    <row r="3588" spans="23:31" x14ac:dyDescent="0.35">
      <c r="W3588" s="533"/>
      <c r="AE3588" s="11"/>
    </row>
    <row r="3589" spans="23:31" x14ac:dyDescent="0.35">
      <c r="W3589" s="533"/>
      <c r="AE3589" s="11"/>
    </row>
    <row r="3590" spans="23:31" x14ac:dyDescent="0.35">
      <c r="W3590" s="533"/>
      <c r="AE3590" s="11"/>
    </row>
    <row r="3591" spans="23:31" x14ac:dyDescent="0.35">
      <c r="W3591" s="533"/>
      <c r="AE3591" s="11"/>
    </row>
    <row r="3592" spans="23:31" x14ac:dyDescent="0.35">
      <c r="W3592" s="533"/>
      <c r="AE3592" s="11"/>
    </row>
    <row r="3593" spans="23:31" x14ac:dyDescent="0.35">
      <c r="W3593" s="533"/>
      <c r="AE3593" s="11"/>
    </row>
    <row r="3594" spans="23:31" x14ac:dyDescent="0.35">
      <c r="W3594" s="533"/>
      <c r="AE3594" s="11"/>
    </row>
    <row r="3595" spans="23:31" x14ac:dyDescent="0.35">
      <c r="W3595" s="533"/>
      <c r="AE3595" s="11"/>
    </row>
    <row r="3596" spans="23:31" x14ac:dyDescent="0.35">
      <c r="W3596" s="533"/>
      <c r="AE3596" s="11"/>
    </row>
    <row r="3597" spans="23:31" x14ac:dyDescent="0.35">
      <c r="W3597" s="533"/>
      <c r="AE3597" s="11"/>
    </row>
    <row r="3598" spans="23:31" x14ac:dyDescent="0.35">
      <c r="W3598" s="533"/>
      <c r="AE3598" s="11"/>
    </row>
    <row r="3599" spans="23:31" x14ac:dyDescent="0.35">
      <c r="W3599" s="533"/>
      <c r="AE3599" s="11"/>
    </row>
    <row r="3600" spans="23:31" x14ac:dyDescent="0.35">
      <c r="W3600" s="533"/>
      <c r="AE3600" s="11"/>
    </row>
    <row r="3601" spans="23:31" x14ac:dyDescent="0.35">
      <c r="W3601" s="533"/>
      <c r="AE3601" s="11"/>
    </row>
    <row r="3602" spans="23:31" x14ac:dyDescent="0.35">
      <c r="W3602" s="533"/>
      <c r="AE3602" s="11"/>
    </row>
    <row r="3603" spans="23:31" x14ac:dyDescent="0.35">
      <c r="W3603" s="533"/>
      <c r="AE3603" s="11"/>
    </row>
    <row r="3604" spans="23:31" x14ac:dyDescent="0.35">
      <c r="W3604" s="533"/>
      <c r="AE3604" s="11"/>
    </row>
    <row r="3605" spans="23:31" x14ac:dyDescent="0.35">
      <c r="W3605" s="533"/>
      <c r="AE3605" s="11"/>
    </row>
    <row r="3606" spans="23:31" x14ac:dyDescent="0.35">
      <c r="W3606" s="533"/>
      <c r="AE3606" s="11"/>
    </row>
    <row r="3607" spans="23:31" x14ac:dyDescent="0.35">
      <c r="W3607" s="533"/>
      <c r="AE3607" s="11"/>
    </row>
    <row r="3608" spans="23:31" x14ac:dyDescent="0.35">
      <c r="W3608" s="533"/>
      <c r="AE3608" s="11"/>
    </row>
    <row r="3609" spans="23:31" x14ac:dyDescent="0.35">
      <c r="W3609" s="533"/>
      <c r="AE3609" s="11"/>
    </row>
    <row r="3610" spans="23:31" x14ac:dyDescent="0.35">
      <c r="W3610" s="533"/>
      <c r="AE3610" s="11"/>
    </row>
    <row r="3611" spans="23:31" x14ac:dyDescent="0.35">
      <c r="W3611" s="533"/>
      <c r="AE3611" s="11"/>
    </row>
    <row r="3612" spans="23:31" x14ac:dyDescent="0.35">
      <c r="W3612" s="533"/>
      <c r="AE3612" s="11"/>
    </row>
    <row r="3613" spans="23:31" x14ac:dyDescent="0.35">
      <c r="W3613" s="533"/>
      <c r="AE3613" s="11"/>
    </row>
    <row r="3614" spans="23:31" x14ac:dyDescent="0.35">
      <c r="W3614" s="533"/>
      <c r="AE3614" s="11"/>
    </row>
    <row r="3615" spans="23:31" x14ac:dyDescent="0.35">
      <c r="W3615" s="533"/>
      <c r="AE3615" s="11"/>
    </row>
    <row r="3616" spans="23:31" x14ac:dyDescent="0.35">
      <c r="W3616" s="533"/>
      <c r="AE3616" s="11"/>
    </row>
    <row r="3617" spans="23:31" x14ac:dyDescent="0.35">
      <c r="W3617" s="533"/>
      <c r="AE3617" s="11"/>
    </row>
    <row r="3618" spans="23:31" x14ac:dyDescent="0.35">
      <c r="W3618" s="533"/>
      <c r="AE3618" s="11"/>
    </row>
    <row r="3619" spans="23:31" x14ac:dyDescent="0.35">
      <c r="W3619" s="533"/>
      <c r="AE3619" s="11"/>
    </row>
    <row r="3620" spans="23:31" x14ac:dyDescent="0.35">
      <c r="W3620" s="533"/>
      <c r="AE3620" s="11"/>
    </row>
    <row r="3621" spans="23:31" x14ac:dyDescent="0.35">
      <c r="W3621" s="533"/>
      <c r="AE3621" s="11"/>
    </row>
    <row r="3622" spans="23:31" x14ac:dyDescent="0.35">
      <c r="W3622" s="533"/>
      <c r="AE3622" s="11"/>
    </row>
    <row r="3623" spans="23:31" x14ac:dyDescent="0.35">
      <c r="W3623" s="533"/>
      <c r="AE3623" s="11"/>
    </row>
    <row r="3624" spans="23:31" x14ac:dyDescent="0.35">
      <c r="W3624" s="533"/>
      <c r="AE3624" s="11"/>
    </row>
    <row r="3625" spans="23:31" x14ac:dyDescent="0.35">
      <c r="W3625" s="533"/>
      <c r="AE3625" s="11"/>
    </row>
    <row r="3626" spans="23:31" x14ac:dyDescent="0.35">
      <c r="W3626" s="533"/>
      <c r="AE3626" s="11"/>
    </row>
    <row r="3627" spans="23:31" x14ac:dyDescent="0.35">
      <c r="W3627" s="533"/>
      <c r="AE3627" s="11"/>
    </row>
    <row r="3628" spans="23:31" x14ac:dyDescent="0.35">
      <c r="W3628" s="533"/>
      <c r="AE3628" s="11"/>
    </row>
    <row r="3629" spans="23:31" x14ac:dyDescent="0.35">
      <c r="W3629" s="533"/>
      <c r="AE3629" s="11"/>
    </row>
    <row r="3630" spans="23:31" x14ac:dyDescent="0.35">
      <c r="W3630" s="533"/>
      <c r="AE3630" s="11"/>
    </row>
    <row r="3631" spans="23:31" x14ac:dyDescent="0.35">
      <c r="W3631" s="533"/>
      <c r="AE3631" s="11"/>
    </row>
    <row r="3632" spans="23:31" x14ac:dyDescent="0.35">
      <c r="W3632" s="533"/>
      <c r="AE3632" s="11"/>
    </row>
    <row r="3633" spans="23:31" x14ac:dyDescent="0.35">
      <c r="W3633" s="533"/>
      <c r="AE3633" s="11"/>
    </row>
    <row r="3634" spans="23:31" x14ac:dyDescent="0.35">
      <c r="W3634" s="533"/>
      <c r="AE3634" s="11"/>
    </row>
    <row r="3635" spans="23:31" x14ac:dyDescent="0.35">
      <c r="W3635" s="533"/>
      <c r="AE3635" s="11"/>
    </row>
    <row r="3636" spans="23:31" x14ac:dyDescent="0.35">
      <c r="W3636" s="533"/>
      <c r="AE3636" s="11"/>
    </row>
    <row r="3637" spans="23:31" x14ac:dyDescent="0.35">
      <c r="W3637" s="533"/>
      <c r="AE3637" s="11"/>
    </row>
    <row r="3638" spans="23:31" x14ac:dyDescent="0.35">
      <c r="W3638" s="533"/>
      <c r="AE3638" s="11"/>
    </row>
    <row r="3639" spans="23:31" x14ac:dyDescent="0.35">
      <c r="W3639" s="533"/>
      <c r="AE3639" s="11"/>
    </row>
    <row r="3640" spans="23:31" x14ac:dyDescent="0.35">
      <c r="W3640" s="533"/>
      <c r="AE3640" s="11"/>
    </row>
    <row r="3641" spans="23:31" x14ac:dyDescent="0.35">
      <c r="W3641" s="533"/>
      <c r="AE3641" s="11"/>
    </row>
    <row r="3642" spans="23:31" x14ac:dyDescent="0.35">
      <c r="W3642" s="533"/>
      <c r="AE3642" s="11"/>
    </row>
    <row r="3643" spans="23:31" x14ac:dyDescent="0.35">
      <c r="W3643" s="533"/>
      <c r="AE3643" s="11"/>
    </row>
    <row r="3644" spans="23:31" x14ac:dyDescent="0.35">
      <c r="W3644" s="533"/>
      <c r="AE3644" s="11"/>
    </row>
    <row r="3645" spans="23:31" x14ac:dyDescent="0.35">
      <c r="W3645" s="533"/>
      <c r="AE3645" s="11"/>
    </row>
    <row r="3646" spans="23:31" x14ac:dyDescent="0.35">
      <c r="W3646" s="533"/>
      <c r="AE3646" s="11"/>
    </row>
    <row r="3647" spans="23:31" x14ac:dyDescent="0.35">
      <c r="W3647" s="533"/>
      <c r="AE3647" s="11"/>
    </row>
    <row r="3648" spans="23:31" x14ac:dyDescent="0.35">
      <c r="W3648" s="533"/>
      <c r="AE3648" s="11"/>
    </row>
    <row r="3649" spans="23:31" x14ac:dyDescent="0.35">
      <c r="W3649" s="533"/>
      <c r="AE3649" s="11"/>
    </row>
    <row r="3650" spans="23:31" x14ac:dyDescent="0.35">
      <c r="W3650" s="533"/>
      <c r="AE3650" s="11"/>
    </row>
    <row r="3651" spans="23:31" x14ac:dyDescent="0.35">
      <c r="W3651" s="533"/>
      <c r="AE3651" s="11"/>
    </row>
    <row r="3652" spans="23:31" x14ac:dyDescent="0.35">
      <c r="W3652" s="533"/>
      <c r="AE3652" s="11"/>
    </row>
    <row r="3653" spans="23:31" x14ac:dyDescent="0.35">
      <c r="W3653" s="533"/>
      <c r="AE3653" s="11"/>
    </row>
    <row r="3654" spans="23:31" x14ac:dyDescent="0.35">
      <c r="W3654" s="533"/>
      <c r="AE3654" s="11"/>
    </row>
    <row r="3655" spans="23:31" x14ac:dyDescent="0.35">
      <c r="W3655" s="533"/>
      <c r="AE3655" s="11"/>
    </row>
    <row r="3656" spans="23:31" x14ac:dyDescent="0.35">
      <c r="W3656" s="533"/>
      <c r="AE3656" s="11"/>
    </row>
    <row r="3657" spans="23:31" x14ac:dyDescent="0.35">
      <c r="W3657" s="533"/>
      <c r="AE3657" s="11"/>
    </row>
    <row r="3658" spans="23:31" x14ac:dyDescent="0.35">
      <c r="W3658" s="533"/>
      <c r="AE3658" s="11"/>
    </row>
    <row r="3659" spans="23:31" x14ac:dyDescent="0.35">
      <c r="W3659" s="533"/>
      <c r="AE3659" s="11"/>
    </row>
    <row r="3660" spans="23:31" x14ac:dyDescent="0.35">
      <c r="W3660" s="533"/>
      <c r="AE3660" s="11"/>
    </row>
    <row r="3661" spans="23:31" x14ac:dyDescent="0.35">
      <c r="W3661" s="533"/>
      <c r="AE3661" s="11"/>
    </row>
    <row r="3662" spans="23:31" x14ac:dyDescent="0.35">
      <c r="W3662" s="533"/>
      <c r="AE3662" s="11"/>
    </row>
    <row r="3663" spans="23:31" x14ac:dyDescent="0.35">
      <c r="W3663" s="533"/>
      <c r="AE3663" s="11"/>
    </row>
    <row r="3664" spans="23:31" x14ac:dyDescent="0.35">
      <c r="W3664" s="533"/>
      <c r="AE3664" s="11"/>
    </row>
    <row r="3665" spans="23:31" x14ac:dyDescent="0.35">
      <c r="W3665" s="533"/>
      <c r="AE3665" s="11"/>
    </row>
    <row r="3666" spans="23:31" x14ac:dyDescent="0.35">
      <c r="W3666" s="533"/>
      <c r="AE3666" s="11"/>
    </row>
    <row r="3667" spans="23:31" x14ac:dyDescent="0.35">
      <c r="W3667" s="533"/>
      <c r="AE3667" s="11"/>
    </row>
    <row r="3668" spans="23:31" x14ac:dyDescent="0.35">
      <c r="W3668" s="533"/>
      <c r="AE3668" s="11"/>
    </row>
    <row r="3669" spans="23:31" x14ac:dyDescent="0.35">
      <c r="W3669" s="533"/>
      <c r="AE3669" s="11"/>
    </row>
    <row r="3670" spans="23:31" x14ac:dyDescent="0.35">
      <c r="W3670" s="533"/>
      <c r="AE3670" s="11"/>
    </row>
    <row r="3671" spans="23:31" x14ac:dyDescent="0.35">
      <c r="W3671" s="533"/>
      <c r="AE3671" s="11"/>
    </row>
    <row r="3672" spans="23:31" x14ac:dyDescent="0.35">
      <c r="W3672" s="533"/>
      <c r="AE3672" s="11"/>
    </row>
    <row r="3673" spans="23:31" x14ac:dyDescent="0.35">
      <c r="W3673" s="533"/>
      <c r="AE3673" s="11"/>
    </row>
    <row r="3674" spans="23:31" x14ac:dyDescent="0.35">
      <c r="W3674" s="533"/>
      <c r="AE3674" s="11"/>
    </row>
    <row r="3675" spans="23:31" x14ac:dyDescent="0.35">
      <c r="W3675" s="533"/>
      <c r="AE3675" s="11"/>
    </row>
    <row r="3676" spans="23:31" x14ac:dyDescent="0.35">
      <c r="W3676" s="533"/>
      <c r="AE3676" s="11"/>
    </row>
    <row r="3677" spans="23:31" x14ac:dyDescent="0.35">
      <c r="W3677" s="533"/>
      <c r="AE3677" s="11"/>
    </row>
    <row r="3678" spans="23:31" x14ac:dyDescent="0.35">
      <c r="W3678" s="533"/>
      <c r="AE3678" s="11"/>
    </row>
    <row r="3679" spans="23:31" x14ac:dyDescent="0.35">
      <c r="W3679" s="533"/>
      <c r="AE3679" s="11"/>
    </row>
    <row r="3680" spans="23:31" x14ac:dyDescent="0.35">
      <c r="W3680" s="533"/>
      <c r="AE3680" s="11"/>
    </row>
    <row r="3681" spans="23:31" x14ac:dyDescent="0.35">
      <c r="W3681" s="533"/>
      <c r="AE3681" s="11"/>
    </row>
    <row r="3682" spans="23:31" x14ac:dyDescent="0.35">
      <c r="W3682" s="533"/>
      <c r="AE3682" s="11"/>
    </row>
    <row r="3683" spans="23:31" x14ac:dyDescent="0.35">
      <c r="W3683" s="533"/>
      <c r="AE3683" s="11"/>
    </row>
    <row r="3684" spans="23:31" x14ac:dyDescent="0.35">
      <c r="W3684" s="533"/>
      <c r="AE3684" s="11"/>
    </row>
    <row r="3685" spans="23:31" x14ac:dyDescent="0.35">
      <c r="W3685" s="533"/>
      <c r="AE3685" s="11"/>
    </row>
    <row r="3686" spans="23:31" x14ac:dyDescent="0.35">
      <c r="W3686" s="533"/>
      <c r="AE3686" s="11"/>
    </row>
    <row r="3687" spans="23:31" x14ac:dyDescent="0.35">
      <c r="W3687" s="533"/>
      <c r="AE3687" s="11"/>
    </row>
    <row r="3688" spans="23:31" x14ac:dyDescent="0.35">
      <c r="W3688" s="533"/>
      <c r="AE3688" s="11"/>
    </row>
    <row r="3689" spans="23:31" x14ac:dyDescent="0.35">
      <c r="W3689" s="533"/>
      <c r="AE3689" s="11"/>
    </row>
    <row r="3690" spans="23:31" x14ac:dyDescent="0.35">
      <c r="W3690" s="533"/>
      <c r="AE3690" s="11"/>
    </row>
    <row r="3691" spans="23:31" x14ac:dyDescent="0.35">
      <c r="W3691" s="533"/>
      <c r="AE3691" s="11"/>
    </row>
    <row r="3692" spans="23:31" x14ac:dyDescent="0.35">
      <c r="W3692" s="533"/>
      <c r="AE3692" s="11"/>
    </row>
    <row r="3693" spans="23:31" x14ac:dyDescent="0.35">
      <c r="W3693" s="533"/>
      <c r="AE3693" s="11"/>
    </row>
    <row r="3694" spans="23:31" x14ac:dyDescent="0.35">
      <c r="W3694" s="533"/>
      <c r="AE3694" s="11"/>
    </row>
    <row r="3695" spans="23:31" x14ac:dyDescent="0.35">
      <c r="W3695" s="533"/>
      <c r="AE3695" s="11"/>
    </row>
    <row r="3696" spans="23:31" x14ac:dyDescent="0.35">
      <c r="W3696" s="533"/>
      <c r="AE3696" s="11"/>
    </row>
    <row r="3697" spans="23:31" x14ac:dyDescent="0.35">
      <c r="W3697" s="533"/>
      <c r="AE3697" s="11"/>
    </row>
    <row r="3698" spans="23:31" x14ac:dyDescent="0.35">
      <c r="W3698" s="533"/>
      <c r="AE3698" s="11"/>
    </row>
    <row r="3699" spans="23:31" x14ac:dyDescent="0.35">
      <c r="W3699" s="533"/>
      <c r="AE3699" s="11"/>
    </row>
    <row r="3700" spans="23:31" x14ac:dyDescent="0.35">
      <c r="W3700" s="533"/>
      <c r="AE3700" s="11"/>
    </row>
    <row r="3701" spans="23:31" x14ac:dyDescent="0.35">
      <c r="W3701" s="533"/>
      <c r="AE3701" s="11"/>
    </row>
    <row r="3702" spans="23:31" x14ac:dyDescent="0.35">
      <c r="W3702" s="533"/>
      <c r="AE3702" s="11"/>
    </row>
    <row r="3703" spans="23:31" x14ac:dyDescent="0.35">
      <c r="W3703" s="533"/>
      <c r="AE3703" s="11"/>
    </row>
    <row r="3704" spans="23:31" x14ac:dyDescent="0.35">
      <c r="W3704" s="533"/>
      <c r="AE3704" s="11"/>
    </row>
    <row r="3705" spans="23:31" x14ac:dyDescent="0.35">
      <c r="W3705" s="533"/>
      <c r="AE3705" s="11"/>
    </row>
    <row r="3706" spans="23:31" x14ac:dyDescent="0.35">
      <c r="W3706" s="533"/>
      <c r="AE3706" s="11"/>
    </row>
    <row r="3707" spans="23:31" x14ac:dyDescent="0.35">
      <c r="W3707" s="533"/>
      <c r="AE3707" s="11"/>
    </row>
    <row r="3708" spans="23:31" x14ac:dyDescent="0.35">
      <c r="W3708" s="533"/>
      <c r="AE3708" s="11"/>
    </row>
    <row r="3709" spans="23:31" x14ac:dyDescent="0.35">
      <c r="W3709" s="533"/>
      <c r="AE3709" s="11"/>
    </row>
    <row r="3710" spans="23:31" x14ac:dyDescent="0.35">
      <c r="W3710" s="533"/>
      <c r="AE3710" s="11"/>
    </row>
    <row r="3711" spans="23:31" x14ac:dyDescent="0.35">
      <c r="W3711" s="533"/>
      <c r="AE3711" s="11"/>
    </row>
    <row r="3712" spans="23:31" x14ac:dyDescent="0.35">
      <c r="W3712" s="533"/>
      <c r="AE3712" s="11"/>
    </row>
    <row r="3713" spans="23:31" x14ac:dyDescent="0.35">
      <c r="W3713" s="533"/>
      <c r="AE3713" s="11"/>
    </row>
    <row r="3714" spans="23:31" x14ac:dyDescent="0.35">
      <c r="W3714" s="533"/>
      <c r="AE3714" s="11"/>
    </row>
    <row r="3715" spans="23:31" x14ac:dyDescent="0.35">
      <c r="W3715" s="533"/>
      <c r="AE3715" s="11"/>
    </row>
    <row r="3716" spans="23:31" x14ac:dyDescent="0.35">
      <c r="W3716" s="533"/>
      <c r="AE3716" s="11"/>
    </row>
    <row r="3717" spans="23:31" x14ac:dyDescent="0.35">
      <c r="W3717" s="533"/>
      <c r="AE3717" s="11"/>
    </row>
    <row r="3718" spans="23:31" x14ac:dyDescent="0.35">
      <c r="W3718" s="533"/>
      <c r="AE3718" s="11"/>
    </row>
    <row r="3719" spans="23:31" x14ac:dyDescent="0.35">
      <c r="W3719" s="533"/>
      <c r="AE3719" s="11"/>
    </row>
    <row r="3720" spans="23:31" x14ac:dyDescent="0.35">
      <c r="W3720" s="533"/>
      <c r="AE3720" s="11"/>
    </row>
    <row r="3721" spans="23:31" x14ac:dyDescent="0.35">
      <c r="W3721" s="533"/>
      <c r="AE3721" s="11"/>
    </row>
    <row r="3722" spans="23:31" x14ac:dyDescent="0.35">
      <c r="W3722" s="533"/>
      <c r="AE3722" s="11"/>
    </row>
    <row r="3723" spans="23:31" x14ac:dyDescent="0.35">
      <c r="W3723" s="533"/>
      <c r="AE3723" s="11"/>
    </row>
    <row r="3724" spans="23:31" x14ac:dyDescent="0.35">
      <c r="W3724" s="533"/>
      <c r="AE3724" s="11"/>
    </row>
    <row r="3725" spans="23:31" x14ac:dyDescent="0.35">
      <c r="W3725" s="533"/>
      <c r="AE3725" s="11"/>
    </row>
    <row r="3726" spans="23:31" x14ac:dyDescent="0.35">
      <c r="W3726" s="533"/>
      <c r="AE3726" s="11"/>
    </row>
    <row r="3727" spans="23:31" x14ac:dyDescent="0.35">
      <c r="W3727" s="533"/>
      <c r="AE3727" s="11"/>
    </row>
    <row r="3728" spans="23:31" x14ac:dyDescent="0.35">
      <c r="W3728" s="533"/>
      <c r="AE3728" s="11"/>
    </row>
    <row r="3729" spans="23:31" x14ac:dyDescent="0.35">
      <c r="W3729" s="533"/>
      <c r="AE3729" s="11"/>
    </row>
    <row r="3730" spans="23:31" x14ac:dyDescent="0.35">
      <c r="W3730" s="533"/>
      <c r="AE3730" s="11"/>
    </row>
    <row r="3731" spans="23:31" x14ac:dyDescent="0.35">
      <c r="W3731" s="533"/>
      <c r="AE3731" s="11"/>
    </row>
    <row r="3732" spans="23:31" x14ac:dyDescent="0.35">
      <c r="W3732" s="533"/>
      <c r="AE3732" s="11"/>
    </row>
    <row r="3733" spans="23:31" x14ac:dyDescent="0.35">
      <c r="W3733" s="533"/>
      <c r="AE3733" s="11"/>
    </row>
    <row r="3734" spans="23:31" x14ac:dyDescent="0.35">
      <c r="W3734" s="533"/>
      <c r="AE3734" s="11"/>
    </row>
    <row r="3735" spans="23:31" x14ac:dyDescent="0.35">
      <c r="W3735" s="533"/>
      <c r="AE3735" s="11"/>
    </row>
    <row r="3736" spans="23:31" x14ac:dyDescent="0.35">
      <c r="W3736" s="533"/>
      <c r="AE3736" s="11"/>
    </row>
    <row r="3737" spans="23:31" x14ac:dyDescent="0.35">
      <c r="W3737" s="533"/>
      <c r="AE3737" s="11"/>
    </row>
    <row r="3738" spans="23:31" x14ac:dyDescent="0.35">
      <c r="W3738" s="533"/>
      <c r="AE3738" s="11"/>
    </row>
    <row r="3739" spans="23:31" x14ac:dyDescent="0.35">
      <c r="W3739" s="533"/>
      <c r="AE3739" s="11"/>
    </row>
    <row r="3740" spans="23:31" x14ac:dyDescent="0.35">
      <c r="W3740" s="533"/>
      <c r="AE3740" s="11"/>
    </row>
    <row r="3741" spans="23:31" x14ac:dyDescent="0.35">
      <c r="W3741" s="533"/>
      <c r="AE3741" s="11"/>
    </row>
    <row r="3742" spans="23:31" x14ac:dyDescent="0.35">
      <c r="W3742" s="533"/>
      <c r="AE3742" s="11"/>
    </row>
    <row r="3743" spans="23:31" x14ac:dyDescent="0.35">
      <c r="W3743" s="533"/>
      <c r="AE3743" s="11"/>
    </row>
    <row r="3744" spans="23:31" x14ac:dyDescent="0.35">
      <c r="W3744" s="533"/>
      <c r="AE3744" s="11"/>
    </row>
    <row r="3745" spans="23:31" x14ac:dyDescent="0.35">
      <c r="W3745" s="533"/>
      <c r="AE3745" s="11"/>
    </row>
    <row r="3746" spans="23:31" x14ac:dyDescent="0.35">
      <c r="W3746" s="533"/>
      <c r="AE3746" s="11"/>
    </row>
    <row r="3747" spans="23:31" x14ac:dyDescent="0.35">
      <c r="W3747" s="533"/>
      <c r="AE3747" s="11"/>
    </row>
    <row r="3748" spans="23:31" x14ac:dyDescent="0.35">
      <c r="W3748" s="533"/>
      <c r="AE3748" s="11"/>
    </row>
    <row r="3749" spans="23:31" x14ac:dyDescent="0.35">
      <c r="W3749" s="533"/>
      <c r="AE3749" s="11"/>
    </row>
    <row r="3750" spans="23:31" x14ac:dyDescent="0.35">
      <c r="W3750" s="533"/>
      <c r="AE3750" s="11"/>
    </row>
    <row r="3751" spans="23:31" x14ac:dyDescent="0.35">
      <c r="W3751" s="533"/>
      <c r="AE3751" s="11"/>
    </row>
    <row r="3752" spans="23:31" x14ac:dyDescent="0.35">
      <c r="W3752" s="533"/>
      <c r="AE3752" s="11"/>
    </row>
    <row r="3753" spans="23:31" x14ac:dyDescent="0.35">
      <c r="W3753" s="533"/>
      <c r="AE3753" s="11"/>
    </row>
    <row r="3754" spans="23:31" x14ac:dyDescent="0.35">
      <c r="W3754" s="533"/>
      <c r="AE3754" s="11"/>
    </row>
    <row r="3755" spans="23:31" x14ac:dyDescent="0.35">
      <c r="W3755" s="533"/>
      <c r="AE3755" s="11"/>
    </row>
    <row r="3756" spans="23:31" x14ac:dyDescent="0.35">
      <c r="W3756" s="533"/>
      <c r="AE3756" s="11"/>
    </row>
    <row r="3757" spans="23:31" x14ac:dyDescent="0.35">
      <c r="W3757" s="533"/>
      <c r="AE3757" s="11"/>
    </row>
    <row r="3758" spans="23:31" x14ac:dyDescent="0.35">
      <c r="W3758" s="533"/>
      <c r="AE3758" s="11"/>
    </row>
    <row r="3759" spans="23:31" x14ac:dyDescent="0.35">
      <c r="W3759" s="533"/>
      <c r="AE3759" s="11"/>
    </row>
    <row r="3760" spans="23:31" x14ac:dyDescent="0.35">
      <c r="W3760" s="533"/>
      <c r="AE3760" s="11"/>
    </row>
    <row r="3761" spans="23:31" x14ac:dyDescent="0.35">
      <c r="W3761" s="533"/>
      <c r="AE3761" s="11"/>
    </row>
    <row r="3762" spans="23:31" x14ac:dyDescent="0.35">
      <c r="W3762" s="533"/>
      <c r="AE3762" s="11"/>
    </row>
    <row r="3763" spans="23:31" x14ac:dyDescent="0.35">
      <c r="W3763" s="533"/>
      <c r="AE3763" s="11"/>
    </row>
    <row r="3764" spans="23:31" x14ac:dyDescent="0.35">
      <c r="W3764" s="533"/>
      <c r="AE3764" s="11"/>
    </row>
    <row r="3765" spans="23:31" x14ac:dyDescent="0.35">
      <c r="W3765" s="533"/>
      <c r="AE3765" s="11"/>
    </row>
    <row r="3766" spans="23:31" x14ac:dyDescent="0.35">
      <c r="W3766" s="533"/>
      <c r="AE3766" s="11"/>
    </row>
    <row r="3767" spans="23:31" x14ac:dyDescent="0.35">
      <c r="W3767" s="533"/>
      <c r="AE3767" s="11"/>
    </row>
    <row r="3768" spans="23:31" x14ac:dyDescent="0.35">
      <c r="W3768" s="533"/>
      <c r="AE3768" s="11"/>
    </row>
    <row r="3769" spans="23:31" x14ac:dyDescent="0.35">
      <c r="W3769" s="533"/>
      <c r="AE3769" s="11"/>
    </row>
    <row r="3770" spans="23:31" x14ac:dyDescent="0.35">
      <c r="W3770" s="533"/>
      <c r="AE3770" s="11"/>
    </row>
    <row r="3771" spans="23:31" x14ac:dyDescent="0.35">
      <c r="W3771" s="533"/>
      <c r="AE3771" s="11"/>
    </row>
    <row r="3772" spans="23:31" x14ac:dyDescent="0.35">
      <c r="W3772" s="533"/>
      <c r="AE3772" s="11"/>
    </row>
    <row r="3773" spans="23:31" x14ac:dyDescent="0.35">
      <c r="W3773" s="533"/>
      <c r="AE3773" s="11"/>
    </row>
    <row r="3774" spans="23:31" x14ac:dyDescent="0.35">
      <c r="W3774" s="533"/>
      <c r="AE3774" s="11"/>
    </row>
    <row r="3775" spans="23:31" x14ac:dyDescent="0.35">
      <c r="W3775" s="533"/>
      <c r="AE3775" s="11"/>
    </row>
    <row r="3776" spans="23:31" x14ac:dyDescent="0.35">
      <c r="W3776" s="533"/>
      <c r="AE3776" s="11"/>
    </row>
    <row r="3777" spans="23:31" x14ac:dyDescent="0.35">
      <c r="W3777" s="533"/>
      <c r="AE3777" s="11"/>
    </row>
    <row r="3778" spans="23:31" x14ac:dyDescent="0.35">
      <c r="W3778" s="533"/>
      <c r="AE3778" s="11"/>
    </row>
    <row r="3779" spans="23:31" x14ac:dyDescent="0.35">
      <c r="W3779" s="533"/>
      <c r="AE3779" s="11"/>
    </row>
    <row r="3780" spans="23:31" x14ac:dyDescent="0.35">
      <c r="W3780" s="533"/>
      <c r="AE3780" s="11"/>
    </row>
    <row r="3781" spans="23:31" x14ac:dyDescent="0.35">
      <c r="W3781" s="533"/>
      <c r="AE3781" s="11"/>
    </row>
    <row r="3782" spans="23:31" x14ac:dyDescent="0.35">
      <c r="W3782" s="533"/>
      <c r="AE3782" s="11"/>
    </row>
    <row r="3783" spans="23:31" x14ac:dyDescent="0.35">
      <c r="W3783" s="533"/>
      <c r="AE3783" s="11"/>
    </row>
    <row r="3784" spans="23:31" x14ac:dyDescent="0.35">
      <c r="W3784" s="533"/>
      <c r="AE3784" s="11"/>
    </row>
    <row r="3785" spans="23:31" x14ac:dyDescent="0.35">
      <c r="W3785" s="533"/>
      <c r="AE3785" s="11"/>
    </row>
    <row r="3786" spans="23:31" x14ac:dyDescent="0.35">
      <c r="W3786" s="533"/>
      <c r="AE3786" s="11"/>
    </row>
    <row r="3787" spans="23:31" x14ac:dyDescent="0.35">
      <c r="W3787" s="533"/>
      <c r="AE3787" s="11"/>
    </row>
    <row r="3788" spans="23:31" x14ac:dyDescent="0.35">
      <c r="W3788" s="533"/>
      <c r="AE3788" s="11"/>
    </row>
    <row r="3789" spans="23:31" x14ac:dyDescent="0.35">
      <c r="W3789" s="533"/>
      <c r="AE3789" s="11"/>
    </row>
    <row r="3790" spans="23:31" x14ac:dyDescent="0.35">
      <c r="W3790" s="533"/>
      <c r="AE3790" s="11"/>
    </row>
    <row r="3791" spans="23:31" x14ac:dyDescent="0.35">
      <c r="W3791" s="533"/>
      <c r="AE3791" s="11"/>
    </row>
    <row r="3792" spans="23:31" x14ac:dyDescent="0.35">
      <c r="W3792" s="533"/>
      <c r="AE3792" s="11"/>
    </row>
    <row r="3793" spans="23:31" x14ac:dyDescent="0.35">
      <c r="W3793" s="533"/>
      <c r="AE3793" s="11"/>
    </row>
    <row r="3794" spans="23:31" x14ac:dyDescent="0.35">
      <c r="W3794" s="533"/>
      <c r="AE3794" s="11"/>
    </row>
    <row r="3795" spans="23:31" x14ac:dyDescent="0.35">
      <c r="W3795" s="533"/>
      <c r="AE3795" s="11"/>
    </row>
    <row r="3796" spans="23:31" x14ac:dyDescent="0.35">
      <c r="W3796" s="533"/>
      <c r="AE3796" s="11"/>
    </row>
    <row r="3797" spans="23:31" x14ac:dyDescent="0.35">
      <c r="W3797" s="533"/>
      <c r="AE3797" s="11"/>
    </row>
    <row r="3798" spans="23:31" x14ac:dyDescent="0.35">
      <c r="W3798" s="533"/>
      <c r="AE3798" s="11"/>
    </row>
    <row r="3799" spans="23:31" x14ac:dyDescent="0.35">
      <c r="W3799" s="533"/>
      <c r="AE3799" s="11"/>
    </row>
    <row r="3800" spans="23:31" x14ac:dyDescent="0.35">
      <c r="W3800" s="533"/>
      <c r="AE3800" s="11"/>
    </row>
    <row r="3801" spans="23:31" x14ac:dyDescent="0.35">
      <c r="W3801" s="533"/>
      <c r="AE3801" s="11"/>
    </row>
    <row r="3802" spans="23:31" x14ac:dyDescent="0.35">
      <c r="W3802" s="533"/>
      <c r="AE3802" s="11"/>
    </row>
    <row r="3803" spans="23:31" x14ac:dyDescent="0.35">
      <c r="W3803" s="533"/>
      <c r="AE3803" s="11"/>
    </row>
    <row r="3804" spans="23:31" x14ac:dyDescent="0.35">
      <c r="W3804" s="533"/>
      <c r="AE3804" s="11"/>
    </row>
    <row r="3805" spans="23:31" x14ac:dyDescent="0.35">
      <c r="W3805" s="533"/>
      <c r="AE3805" s="11"/>
    </row>
    <row r="3806" spans="23:31" x14ac:dyDescent="0.35">
      <c r="W3806" s="533"/>
      <c r="AE3806" s="11"/>
    </row>
    <row r="3807" spans="23:31" x14ac:dyDescent="0.35">
      <c r="W3807" s="533"/>
      <c r="AE3807" s="11"/>
    </row>
    <row r="3808" spans="23:31" x14ac:dyDescent="0.35">
      <c r="W3808" s="533"/>
      <c r="AE3808" s="11"/>
    </row>
    <row r="3809" spans="23:31" x14ac:dyDescent="0.35">
      <c r="W3809" s="533"/>
      <c r="AE3809" s="11"/>
    </row>
    <row r="3810" spans="23:31" x14ac:dyDescent="0.35">
      <c r="W3810" s="533"/>
      <c r="AE3810" s="11"/>
    </row>
    <row r="3811" spans="23:31" x14ac:dyDescent="0.35">
      <c r="W3811" s="533"/>
      <c r="AE3811" s="11"/>
    </row>
    <row r="3812" spans="23:31" x14ac:dyDescent="0.35">
      <c r="W3812" s="533"/>
      <c r="AE3812" s="11"/>
    </row>
    <row r="3813" spans="23:31" x14ac:dyDescent="0.35">
      <c r="W3813" s="533"/>
      <c r="AE3813" s="11"/>
    </row>
    <row r="3814" spans="23:31" x14ac:dyDescent="0.35">
      <c r="W3814" s="533"/>
      <c r="AE3814" s="11"/>
    </row>
    <row r="3815" spans="23:31" x14ac:dyDescent="0.35">
      <c r="W3815" s="533"/>
      <c r="AE3815" s="11"/>
    </row>
    <row r="3816" spans="23:31" x14ac:dyDescent="0.35">
      <c r="W3816" s="533"/>
      <c r="AE3816" s="11"/>
    </row>
    <row r="3817" spans="23:31" x14ac:dyDescent="0.35">
      <c r="W3817" s="533"/>
      <c r="AE3817" s="11"/>
    </row>
    <row r="3818" spans="23:31" x14ac:dyDescent="0.35">
      <c r="W3818" s="533"/>
      <c r="AE3818" s="11"/>
    </row>
    <row r="3819" spans="23:31" x14ac:dyDescent="0.35">
      <c r="W3819" s="533"/>
      <c r="AE3819" s="11"/>
    </row>
    <row r="3820" spans="23:31" x14ac:dyDescent="0.35">
      <c r="W3820" s="533"/>
      <c r="AE3820" s="11"/>
    </row>
    <row r="3821" spans="23:31" x14ac:dyDescent="0.35">
      <c r="W3821" s="533"/>
      <c r="AE3821" s="11"/>
    </row>
    <row r="3822" spans="23:31" x14ac:dyDescent="0.35">
      <c r="W3822" s="533"/>
      <c r="AE3822" s="11"/>
    </row>
    <row r="3823" spans="23:31" x14ac:dyDescent="0.35">
      <c r="W3823" s="533"/>
      <c r="AE3823" s="11"/>
    </row>
    <row r="3824" spans="23:31" x14ac:dyDescent="0.35">
      <c r="W3824" s="533"/>
      <c r="AE3824" s="11"/>
    </row>
    <row r="3825" spans="23:31" x14ac:dyDescent="0.35">
      <c r="W3825" s="533"/>
      <c r="AE3825" s="11"/>
    </row>
    <row r="3826" spans="23:31" x14ac:dyDescent="0.35">
      <c r="W3826" s="533"/>
      <c r="AE3826" s="11"/>
    </row>
    <row r="3827" spans="23:31" x14ac:dyDescent="0.35">
      <c r="W3827" s="533"/>
      <c r="AE3827" s="11"/>
    </row>
    <row r="3828" spans="23:31" x14ac:dyDescent="0.35">
      <c r="W3828" s="533"/>
      <c r="AE3828" s="11"/>
    </row>
    <row r="3829" spans="23:31" x14ac:dyDescent="0.35">
      <c r="W3829" s="533"/>
      <c r="AE3829" s="11"/>
    </row>
    <row r="3830" spans="23:31" x14ac:dyDescent="0.35">
      <c r="W3830" s="533"/>
      <c r="AE3830" s="11"/>
    </row>
    <row r="3831" spans="23:31" x14ac:dyDescent="0.35">
      <c r="W3831" s="533"/>
      <c r="AE3831" s="11"/>
    </row>
    <row r="3832" spans="23:31" x14ac:dyDescent="0.35">
      <c r="W3832" s="533"/>
      <c r="AE3832" s="11"/>
    </row>
    <row r="3833" spans="23:31" x14ac:dyDescent="0.35">
      <c r="W3833" s="533"/>
      <c r="AE3833" s="11"/>
    </row>
    <row r="3834" spans="23:31" x14ac:dyDescent="0.35">
      <c r="W3834" s="533"/>
      <c r="AE3834" s="11"/>
    </row>
    <row r="3835" spans="23:31" x14ac:dyDescent="0.35">
      <c r="W3835" s="533"/>
      <c r="AE3835" s="11"/>
    </row>
    <row r="3836" spans="23:31" x14ac:dyDescent="0.35">
      <c r="W3836" s="533"/>
      <c r="AE3836" s="11"/>
    </row>
    <row r="3837" spans="23:31" x14ac:dyDescent="0.35">
      <c r="W3837" s="533"/>
      <c r="AE3837" s="11"/>
    </row>
    <row r="3838" spans="23:31" x14ac:dyDescent="0.35">
      <c r="W3838" s="533"/>
      <c r="AE3838" s="11"/>
    </row>
    <row r="3839" spans="23:31" x14ac:dyDescent="0.35">
      <c r="W3839" s="533"/>
      <c r="AE3839" s="11"/>
    </row>
    <row r="3840" spans="23:31" x14ac:dyDescent="0.35">
      <c r="W3840" s="533"/>
      <c r="AE3840" s="11"/>
    </row>
    <row r="3841" spans="23:31" x14ac:dyDescent="0.35">
      <c r="W3841" s="533"/>
      <c r="AE3841" s="11"/>
    </row>
    <row r="3842" spans="23:31" x14ac:dyDescent="0.35">
      <c r="W3842" s="533"/>
      <c r="AE3842" s="11"/>
    </row>
    <row r="3843" spans="23:31" x14ac:dyDescent="0.35">
      <c r="W3843" s="533"/>
      <c r="AE3843" s="11"/>
    </row>
    <row r="3844" spans="23:31" x14ac:dyDescent="0.35">
      <c r="W3844" s="533"/>
      <c r="AE3844" s="11"/>
    </row>
    <row r="3845" spans="23:31" x14ac:dyDescent="0.35">
      <c r="W3845" s="533"/>
      <c r="AE3845" s="11"/>
    </row>
    <row r="3846" spans="23:31" x14ac:dyDescent="0.35">
      <c r="W3846" s="533"/>
      <c r="AE3846" s="11"/>
    </row>
    <row r="3847" spans="23:31" x14ac:dyDescent="0.35">
      <c r="W3847" s="533"/>
      <c r="AE3847" s="11"/>
    </row>
    <row r="3848" spans="23:31" x14ac:dyDescent="0.35">
      <c r="W3848" s="533"/>
      <c r="AE3848" s="11"/>
    </row>
    <row r="3849" spans="23:31" x14ac:dyDescent="0.35">
      <c r="W3849" s="533"/>
      <c r="AE3849" s="11"/>
    </row>
    <row r="3850" spans="23:31" x14ac:dyDescent="0.35">
      <c r="W3850" s="533"/>
      <c r="AE3850" s="11"/>
    </row>
    <row r="3851" spans="23:31" x14ac:dyDescent="0.35">
      <c r="W3851" s="533"/>
      <c r="AE3851" s="11"/>
    </row>
    <row r="3852" spans="23:31" x14ac:dyDescent="0.35">
      <c r="W3852" s="533"/>
      <c r="AE3852" s="11"/>
    </row>
    <row r="3853" spans="23:31" x14ac:dyDescent="0.35">
      <c r="W3853" s="533"/>
      <c r="AE3853" s="11"/>
    </row>
    <row r="3854" spans="23:31" x14ac:dyDescent="0.35">
      <c r="W3854" s="533"/>
      <c r="AE3854" s="11"/>
    </row>
    <row r="3855" spans="23:31" x14ac:dyDescent="0.35">
      <c r="W3855" s="533"/>
      <c r="AE3855" s="11"/>
    </row>
    <row r="3856" spans="23:31" x14ac:dyDescent="0.35">
      <c r="W3856" s="533"/>
      <c r="AE3856" s="11"/>
    </row>
    <row r="3857" spans="23:31" x14ac:dyDescent="0.35">
      <c r="W3857" s="533"/>
      <c r="AE3857" s="11"/>
    </row>
    <row r="3858" spans="23:31" x14ac:dyDescent="0.35">
      <c r="W3858" s="533"/>
      <c r="AE3858" s="11"/>
    </row>
    <row r="3859" spans="23:31" x14ac:dyDescent="0.35">
      <c r="W3859" s="533"/>
      <c r="AE3859" s="11"/>
    </row>
    <row r="3860" spans="23:31" x14ac:dyDescent="0.35">
      <c r="W3860" s="533"/>
      <c r="AE3860" s="11"/>
    </row>
    <row r="3861" spans="23:31" x14ac:dyDescent="0.35">
      <c r="W3861" s="533"/>
      <c r="AE3861" s="11"/>
    </row>
    <row r="3862" spans="23:31" x14ac:dyDescent="0.35">
      <c r="W3862" s="533"/>
      <c r="AE3862" s="11"/>
    </row>
    <row r="3863" spans="23:31" x14ac:dyDescent="0.35">
      <c r="W3863" s="533"/>
      <c r="AE3863" s="11"/>
    </row>
    <row r="3864" spans="23:31" x14ac:dyDescent="0.35">
      <c r="W3864" s="533"/>
      <c r="AE3864" s="11"/>
    </row>
    <row r="3865" spans="23:31" x14ac:dyDescent="0.35">
      <c r="W3865" s="533"/>
      <c r="AE3865" s="11"/>
    </row>
    <row r="3866" spans="23:31" x14ac:dyDescent="0.35">
      <c r="W3866" s="533"/>
      <c r="AE3866" s="11"/>
    </row>
    <row r="3867" spans="23:31" x14ac:dyDescent="0.35">
      <c r="W3867" s="533"/>
      <c r="AE3867" s="11"/>
    </row>
    <row r="3868" spans="23:31" x14ac:dyDescent="0.35">
      <c r="W3868" s="533"/>
      <c r="AE3868" s="11"/>
    </row>
    <row r="3869" spans="23:31" x14ac:dyDescent="0.35">
      <c r="W3869" s="533"/>
      <c r="AE3869" s="11"/>
    </row>
    <row r="3870" spans="23:31" x14ac:dyDescent="0.35">
      <c r="W3870" s="533"/>
      <c r="AE3870" s="11"/>
    </row>
    <row r="3871" spans="23:31" x14ac:dyDescent="0.35">
      <c r="W3871" s="533"/>
      <c r="AE3871" s="11"/>
    </row>
    <row r="3872" spans="23:31" x14ac:dyDescent="0.35">
      <c r="W3872" s="533"/>
      <c r="AE3872" s="11"/>
    </row>
    <row r="3873" spans="23:31" x14ac:dyDescent="0.35">
      <c r="W3873" s="533"/>
      <c r="AE3873" s="11"/>
    </row>
    <row r="3874" spans="23:31" x14ac:dyDescent="0.35">
      <c r="W3874" s="533"/>
      <c r="AE3874" s="11"/>
    </row>
    <row r="3875" spans="23:31" x14ac:dyDescent="0.35">
      <c r="W3875" s="533"/>
      <c r="AE3875" s="11"/>
    </row>
    <row r="3876" spans="23:31" x14ac:dyDescent="0.35">
      <c r="W3876" s="533"/>
      <c r="AE3876" s="11"/>
    </row>
    <row r="3877" spans="23:31" x14ac:dyDescent="0.35">
      <c r="W3877" s="533"/>
      <c r="AE3877" s="11"/>
    </row>
    <row r="3878" spans="23:31" x14ac:dyDescent="0.35">
      <c r="W3878" s="533"/>
      <c r="AE3878" s="11"/>
    </row>
    <row r="3879" spans="23:31" x14ac:dyDescent="0.35">
      <c r="W3879" s="533"/>
      <c r="AE3879" s="11"/>
    </row>
    <row r="3880" spans="23:31" x14ac:dyDescent="0.35">
      <c r="W3880" s="533"/>
      <c r="AE3880" s="11"/>
    </row>
    <row r="3881" spans="23:31" x14ac:dyDescent="0.35">
      <c r="W3881" s="533"/>
      <c r="AE3881" s="11"/>
    </row>
    <row r="3882" spans="23:31" x14ac:dyDescent="0.35">
      <c r="W3882" s="533"/>
      <c r="AE3882" s="11"/>
    </row>
    <row r="3883" spans="23:31" x14ac:dyDescent="0.35">
      <c r="W3883" s="533"/>
      <c r="AE3883" s="11"/>
    </row>
    <row r="3884" spans="23:31" x14ac:dyDescent="0.35">
      <c r="W3884" s="533"/>
      <c r="AE3884" s="11"/>
    </row>
    <row r="3885" spans="23:31" x14ac:dyDescent="0.35">
      <c r="W3885" s="533"/>
      <c r="AE3885" s="11"/>
    </row>
    <row r="3886" spans="23:31" x14ac:dyDescent="0.35">
      <c r="W3886" s="533"/>
      <c r="AE3886" s="11"/>
    </row>
    <row r="3887" spans="23:31" x14ac:dyDescent="0.35">
      <c r="W3887" s="533"/>
      <c r="AE3887" s="11"/>
    </row>
    <row r="3888" spans="23:31" x14ac:dyDescent="0.35">
      <c r="W3888" s="533"/>
      <c r="AE3888" s="11"/>
    </row>
    <row r="3889" spans="23:31" x14ac:dyDescent="0.35">
      <c r="W3889" s="533"/>
      <c r="AE3889" s="11"/>
    </row>
    <row r="3890" spans="23:31" x14ac:dyDescent="0.35">
      <c r="W3890" s="533"/>
      <c r="AE3890" s="11"/>
    </row>
    <row r="3891" spans="23:31" x14ac:dyDescent="0.35">
      <c r="W3891" s="533"/>
      <c r="AE3891" s="11"/>
    </row>
    <row r="3892" spans="23:31" x14ac:dyDescent="0.35">
      <c r="W3892" s="533"/>
      <c r="AE3892" s="11"/>
    </row>
    <row r="3893" spans="23:31" x14ac:dyDescent="0.35">
      <c r="W3893" s="533"/>
      <c r="AE3893" s="11"/>
    </row>
    <row r="3894" spans="23:31" x14ac:dyDescent="0.35">
      <c r="W3894" s="533"/>
      <c r="AE3894" s="11"/>
    </row>
    <row r="3895" spans="23:31" x14ac:dyDescent="0.35">
      <c r="W3895" s="533"/>
      <c r="AE3895" s="11"/>
    </row>
    <row r="3896" spans="23:31" x14ac:dyDescent="0.35">
      <c r="W3896" s="533"/>
      <c r="AE3896" s="11"/>
    </row>
    <row r="3897" spans="23:31" x14ac:dyDescent="0.35">
      <c r="W3897" s="533"/>
      <c r="AE3897" s="11"/>
    </row>
    <row r="3898" spans="23:31" x14ac:dyDescent="0.35">
      <c r="W3898" s="533"/>
      <c r="AE3898" s="11"/>
    </row>
    <row r="3899" spans="23:31" x14ac:dyDescent="0.35">
      <c r="W3899" s="533"/>
      <c r="AE3899" s="11"/>
    </row>
    <row r="3900" spans="23:31" x14ac:dyDescent="0.35">
      <c r="W3900" s="533"/>
      <c r="AE3900" s="11"/>
    </row>
    <row r="3901" spans="23:31" x14ac:dyDescent="0.35">
      <c r="W3901" s="533"/>
      <c r="AE3901" s="11"/>
    </row>
    <row r="3902" spans="23:31" x14ac:dyDescent="0.35">
      <c r="W3902" s="533"/>
      <c r="AE3902" s="11"/>
    </row>
    <row r="3903" spans="23:31" x14ac:dyDescent="0.35">
      <c r="W3903" s="533"/>
      <c r="AE3903" s="11"/>
    </row>
    <row r="3904" spans="23:31" x14ac:dyDescent="0.35">
      <c r="W3904" s="533"/>
      <c r="AE3904" s="11"/>
    </row>
    <row r="3905" spans="23:31" x14ac:dyDescent="0.35">
      <c r="W3905" s="533"/>
      <c r="AE3905" s="11"/>
    </row>
    <row r="3906" spans="23:31" x14ac:dyDescent="0.35">
      <c r="W3906" s="533"/>
      <c r="AE3906" s="11"/>
    </row>
    <row r="3907" spans="23:31" x14ac:dyDescent="0.35">
      <c r="W3907" s="533"/>
      <c r="AE3907" s="11"/>
    </row>
    <row r="3908" spans="23:31" x14ac:dyDescent="0.35">
      <c r="W3908" s="533"/>
      <c r="AE3908" s="11"/>
    </row>
    <row r="3909" spans="23:31" x14ac:dyDescent="0.35">
      <c r="W3909" s="533"/>
      <c r="AE3909" s="11"/>
    </row>
    <row r="3910" spans="23:31" x14ac:dyDescent="0.35">
      <c r="W3910" s="533"/>
      <c r="AE3910" s="11"/>
    </row>
    <row r="3911" spans="23:31" x14ac:dyDescent="0.35">
      <c r="W3911" s="533"/>
      <c r="AE3911" s="11"/>
    </row>
    <row r="3912" spans="23:31" x14ac:dyDescent="0.35">
      <c r="W3912" s="533"/>
      <c r="AE3912" s="11"/>
    </row>
    <row r="3913" spans="23:31" x14ac:dyDescent="0.35">
      <c r="W3913" s="533"/>
      <c r="AE3913" s="11"/>
    </row>
    <row r="3914" spans="23:31" x14ac:dyDescent="0.35">
      <c r="W3914" s="533"/>
      <c r="AE3914" s="11"/>
    </row>
    <row r="3915" spans="23:31" x14ac:dyDescent="0.35">
      <c r="W3915" s="533"/>
      <c r="AE3915" s="11"/>
    </row>
    <row r="3916" spans="23:31" x14ac:dyDescent="0.35">
      <c r="W3916" s="533"/>
      <c r="AE3916" s="11"/>
    </row>
    <row r="3917" spans="23:31" x14ac:dyDescent="0.35">
      <c r="W3917" s="533"/>
      <c r="AE3917" s="11"/>
    </row>
    <row r="3918" spans="23:31" x14ac:dyDescent="0.35">
      <c r="W3918" s="533"/>
      <c r="AE3918" s="11"/>
    </row>
    <row r="3919" spans="23:31" x14ac:dyDescent="0.35">
      <c r="W3919" s="533"/>
      <c r="AE3919" s="11"/>
    </row>
    <row r="3920" spans="23:31" x14ac:dyDescent="0.35">
      <c r="W3920" s="533"/>
      <c r="AE3920" s="11"/>
    </row>
    <row r="3921" spans="23:31" x14ac:dyDescent="0.35">
      <c r="W3921" s="533"/>
      <c r="AE3921" s="11"/>
    </row>
    <row r="3922" spans="23:31" x14ac:dyDescent="0.35">
      <c r="W3922" s="533"/>
      <c r="AE3922" s="11"/>
    </row>
    <row r="3923" spans="23:31" x14ac:dyDescent="0.35">
      <c r="W3923" s="533"/>
      <c r="AE3923" s="11"/>
    </row>
    <row r="3924" spans="23:31" x14ac:dyDescent="0.35">
      <c r="W3924" s="533"/>
      <c r="AE3924" s="11"/>
    </row>
    <row r="3925" spans="23:31" x14ac:dyDescent="0.35">
      <c r="W3925" s="533"/>
      <c r="AE3925" s="11"/>
    </row>
    <row r="3926" spans="23:31" x14ac:dyDescent="0.35">
      <c r="W3926" s="533"/>
      <c r="AE3926" s="11"/>
    </row>
    <row r="3927" spans="23:31" x14ac:dyDescent="0.35">
      <c r="W3927" s="533"/>
      <c r="AE3927" s="11"/>
    </row>
    <row r="3928" spans="23:31" x14ac:dyDescent="0.35">
      <c r="W3928" s="533"/>
      <c r="AE3928" s="11"/>
    </row>
    <row r="3929" spans="23:31" x14ac:dyDescent="0.35">
      <c r="W3929" s="533"/>
      <c r="AE3929" s="11"/>
    </row>
    <row r="3930" spans="23:31" x14ac:dyDescent="0.35">
      <c r="W3930" s="533"/>
      <c r="AE3930" s="11"/>
    </row>
    <row r="3931" spans="23:31" x14ac:dyDescent="0.35">
      <c r="W3931" s="533"/>
      <c r="AE3931" s="11"/>
    </row>
    <row r="3932" spans="23:31" x14ac:dyDescent="0.35">
      <c r="W3932" s="533"/>
      <c r="AE3932" s="11"/>
    </row>
    <row r="3933" spans="23:31" x14ac:dyDescent="0.35">
      <c r="W3933" s="533"/>
      <c r="AE3933" s="11"/>
    </row>
    <row r="3934" spans="23:31" x14ac:dyDescent="0.35">
      <c r="W3934" s="533"/>
      <c r="AE3934" s="11"/>
    </row>
    <row r="3935" spans="23:31" x14ac:dyDescent="0.35">
      <c r="W3935" s="533"/>
      <c r="AE3935" s="11"/>
    </row>
    <row r="3936" spans="23:31" x14ac:dyDescent="0.35">
      <c r="W3936" s="533"/>
      <c r="AE3936" s="11"/>
    </row>
    <row r="3937" spans="23:31" x14ac:dyDescent="0.35">
      <c r="W3937" s="533"/>
      <c r="AE3937" s="11"/>
    </row>
    <row r="3938" spans="23:31" x14ac:dyDescent="0.35">
      <c r="W3938" s="533"/>
      <c r="AE3938" s="11"/>
    </row>
    <row r="3939" spans="23:31" x14ac:dyDescent="0.35">
      <c r="W3939" s="533"/>
      <c r="AE3939" s="11"/>
    </row>
    <row r="3940" spans="23:31" x14ac:dyDescent="0.35">
      <c r="W3940" s="533"/>
      <c r="AE3940" s="11"/>
    </row>
    <row r="3941" spans="23:31" x14ac:dyDescent="0.35">
      <c r="W3941" s="533"/>
      <c r="AE3941" s="11"/>
    </row>
    <row r="3942" spans="23:31" x14ac:dyDescent="0.35">
      <c r="W3942" s="533"/>
      <c r="AE3942" s="11"/>
    </row>
    <row r="3943" spans="23:31" x14ac:dyDescent="0.35">
      <c r="W3943" s="533"/>
      <c r="AE3943" s="11"/>
    </row>
    <row r="3944" spans="23:31" x14ac:dyDescent="0.35">
      <c r="W3944" s="533"/>
      <c r="AE3944" s="11"/>
    </row>
    <row r="3945" spans="23:31" x14ac:dyDescent="0.35">
      <c r="W3945" s="533"/>
      <c r="AE3945" s="11"/>
    </row>
    <row r="3946" spans="23:31" x14ac:dyDescent="0.35">
      <c r="W3946" s="533"/>
      <c r="AE3946" s="11"/>
    </row>
    <row r="3947" spans="23:31" x14ac:dyDescent="0.35">
      <c r="W3947" s="533"/>
      <c r="AE3947" s="11"/>
    </row>
    <row r="3948" spans="23:31" x14ac:dyDescent="0.35">
      <c r="W3948" s="533"/>
      <c r="AE3948" s="11"/>
    </row>
    <row r="3949" spans="23:31" x14ac:dyDescent="0.35">
      <c r="W3949" s="533"/>
      <c r="AE3949" s="11"/>
    </row>
    <row r="3950" spans="23:31" x14ac:dyDescent="0.35">
      <c r="W3950" s="533"/>
      <c r="AE3950" s="11"/>
    </row>
    <row r="3951" spans="23:31" x14ac:dyDescent="0.35">
      <c r="W3951" s="533"/>
      <c r="AE3951" s="11"/>
    </row>
    <row r="3952" spans="23:31" x14ac:dyDescent="0.35">
      <c r="W3952" s="533"/>
      <c r="AE3952" s="11"/>
    </row>
    <row r="3953" spans="23:31" x14ac:dyDescent="0.35">
      <c r="W3953" s="533"/>
      <c r="AE3953" s="11"/>
    </row>
    <row r="3954" spans="23:31" x14ac:dyDescent="0.35">
      <c r="W3954" s="533"/>
      <c r="AE3954" s="11"/>
    </row>
    <row r="3955" spans="23:31" x14ac:dyDescent="0.35">
      <c r="W3955" s="533"/>
      <c r="AE3955" s="11"/>
    </row>
    <row r="3956" spans="23:31" x14ac:dyDescent="0.35">
      <c r="W3956" s="533"/>
      <c r="AE3956" s="11"/>
    </row>
    <row r="3957" spans="23:31" x14ac:dyDescent="0.35">
      <c r="W3957" s="533"/>
      <c r="AE3957" s="11"/>
    </row>
    <row r="3958" spans="23:31" x14ac:dyDescent="0.35">
      <c r="W3958" s="533"/>
      <c r="AE3958" s="11"/>
    </row>
    <row r="3959" spans="23:31" x14ac:dyDescent="0.35">
      <c r="W3959" s="533"/>
      <c r="AE3959" s="11"/>
    </row>
    <row r="3960" spans="23:31" x14ac:dyDescent="0.35">
      <c r="W3960" s="533"/>
      <c r="AE3960" s="11"/>
    </row>
    <row r="3961" spans="23:31" x14ac:dyDescent="0.35">
      <c r="W3961" s="533"/>
      <c r="AE3961" s="11"/>
    </row>
    <row r="3962" spans="23:31" x14ac:dyDescent="0.35">
      <c r="W3962" s="533"/>
      <c r="AE3962" s="11"/>
    </row>
    <row r="3963" spans="23:31" x14ac:dyDescent="0.35">
      <c r="W3963" s="533"/>
      <c r="AE3963" s="11"/>
    </row>
    <row r="3964" spans="23:31" x14ac:dyDescent="0.35">
      <c r="W3964" s="533"/>
      <c r="AE3964" s="11"/>
    </row>
    <row r="3965" spans="23:31" x14ac:dyDescent="0.35">
      <c r="W3965" s="533"/>
      <c r="AE3965" s="11"/>
    </row>
    <row r="3966" spans="23:31" x14ac:dyDescent="0.35">
      <c r="W3966" s="533"/>
      <c r="AE3966" s="11"/>
    </row>
    <row r="3967" spans="23:31" x14ac:dyDescent="0.35">
      <c r="W3967" s="533"/>
      <c r="AE3967" s="11"/>
    </row>
    <row r="3968" spans="23:31" x14ac:dyDescent="0.35">
      <c r="W3968" s="533"/>
      <c r="AE3968" s="11"/>
    </row>
    <row r="3969" spans="23:31" x14ac:dyDescent="0.35">
      <c r="W3969" s="533"/>
      <c r="AE3969" s="11"/>
    </row>
    <row r="3970" spans="23:31" x14ac:dyDescent="0.35">
      <c r="W3970" s="533"/>
      <c r="AE3970" s="11"/>
    </row>
    <row r="3971" spans="23:31" x14ac:dyDescent="0.35">
      <c r="W3971" s="533"/>
      <c r="AE3971" s="11"/>
    </row>
    <row r="3972" spans="23:31" x14ac:dyDescent="0.35">
      <c r="W3972" s="533"/>
      <c r="AE3972" s="11"/>
    </row>
    <row r="3973" spans="23:31" x14ac:dyDescent="0.35">
      <c r="W3973" s="533"/>
      <c r="AE3973" s="11"/>
    </row>
    <row r="3974" spans="23:31" x14ac:dyDescent="0.35">
      <c r="W3974" s="533"/>
      <c r="AE3974" s="11"/>
    </row>
    <row r="3975" spans="23:31" x14ac:dyDescent="0.35">
      <c r="W3975" s="533"/>
      <c r="AE3975" s="11"/>
    </row>
    <row r="3976" spans="23:31" x14ac:dyDescent="0.35">
      <c r="W3976" s="533"/>
      <c r="AE3976" s="11"/>
    </row>
    <row r="3977" spans="23:31" x14ac:dyDescent="0.35">
      <c r="W3977" s="533"/>
      <c r="AE3977" s="11"/>
    </row>
    <row r="3978" spans="23:31" x14ac:dyDescent="0.35">
      <c r="W3978" s="533"/>
      <c r="AE3978" s="11"/>
    </row>
    <row r="3979" spans="23:31" x14ac:dyDescent="0.35">
      <c r="W3979" s="533"/>
      <c r="AE3979" s="11"/>
    </row>
    <row r="3980" spans="23:31" x14ac:dyDescent="0.35">
      <c r="W3980" s="533"/>
      <c r="AE3980" s="11"/>
    </row>
    <row r="3981" spans="23:31" x14ac:dyDescent="0.35">
      <c r="W3981" s="533"/>
      <c r="AE3981" s="11"/>
    </row>
    <row r="3982" spans="23:31" x14ac:dyDescent="0.35">
      <c r="W3982" s="533"/>
      <c r="AE3982" s="11"/>
    </row>
    <row r="3983" spans="23:31" x14ac:dyDescent="0.35">
      <c r="W3983" s="533"/>
      <c r="AE3983" s="11"/>
    </row>
    <row r="3984" spans="23:31" x14ac:dyDescent="0.35">
      <c r="W3984" s="533"/>
      <c r="AE3984" s="11"/>
    </row>
    <row r="3985" spans="23:31" x14ac:dyDescent="0.35">
      <c r="W3985" s="533"/>
      <c r="AE3985" s="11"/>
    </row>
    <row r="3986" spans="23:31" x14ac:dyDescent="0.35">
      <c r="W3986" s="533"/>
      <c r="AE3986" s="11"/>
    </row>
    <row r="3987" spans="23:31" x14ac:dyDescent="0.35">
      <c r="W3987" s="533"/>
      <c r="AE3987" s="11"/>
    </row>
    <row r="3988" spans="23:31" x14ac:dyDescent="0.35">
      <c r="W3988" s="533"/>
      <c r="AE3988" s="11"/>
    </row>
    <row r="3989" spans="23:31" x14ac:dyDescent="0.35">
      <c r="W3989" s="533"/>
      <c r="AE3989" s="11"/>
    </row>
    <row r="3990" spans="23:31" x14ac:dyDescent="0.35">
      <c r="W3990" s="533"/>
      <c r="AE3990" s="11"/>
    </row>
    <row r="3991" spans="23:31" x14ac:dyDescent="0.35">
      <c r="W3991" s="533"/>
      <c r="AE3991" s="11"/>
    </row>
    <row r="3992" spans="23:31" x14ac:dyDescent="0.35">
      <c r="W3992" s="533"/>
      <c r="AE3992" s="11"/>
    </row>
    <row r="3993" spans="23:31" x14ac:dyDescent="0.35">
      <c r="W3993" s="533"/>
      <c r="AE3993" s="11"/>
    </row>
    <row r="3994" spans="23:31" x14ac:dyDescent="0.35">
      <c r="W3994" s="533"/>
      <c r="AE3994" s="11"/>
    </row>
    <row r="3995" spans="23:31" x14ac:dyDescent="0.35">
      <c r="W3995" s="533"/>
      <c r="AE3995" s="11"/>
    </row>
    <row r="3996" spans="23:31" x14ac:dyDescent="0.35">
      <c r="W3996" s="533"/>
      <c r="AE3996" s="11"/>
    </row>
    <row r="3997" spans="23:31" x14ac:dyDescent="0.35">
      <c r="W3997" s="533"/>
      <c r="AE3997" s="11"/>
    </row>
    <row r="3998" spans="23:31" x14ac:dyDescent="0.35">
      <c r="W3998" s="533"/>
      <c r="AE3998" s="11"/>
    </row>
    <row r="3999" spans="23:31" x14ac:dyDescent="0.35">
      <c r="W3999" s="533"/>
      <c r="AE3999" s="11"/>
    </row>
    <row r="4000" spans="23:31" x14ac:dyDescent="0.35">
      <c r="W4000" s="533"/>
      <c r="AE4000" s="11"/>
    </row>
    <row r="4001" spans="23:31" x14ac:dyDescent="0.35">
      <c r="W4001" s="533"/>
      <c r="AE4001" s="11"/>
    </row>
    <row r="4002" spans="23:31" x14ac:dyDescent="0.35">
      <c r="W4002" s="533"/>
      <c r="AE4002" s="11"/>
    </row>
    <row r="4003" spans="23:31" x14ac:dyDescent="0.35">
      <c r="W4003" s="533"/>
      <c r="AE4003" s="11"/>
    </row>
    <row r="4004" spans="23:31" x14ac:dyDescent="0.35">
      <c r="W4004" s="533"/>
      <c r="AE4004" s="11"/>
    </row>
    <row r="4005" spans="23:31" x14ac:dyDescent="0.35">
      <c r="W4005" s="533"/>
      <c r="AE4005" s="11"/>
    </row>
    <row r="4006" spans="23:31" x14ac:dyDescent="0.35">
      <c r="W4006" s="533"/>
      <c r="AE4006" s="11"/>
    </row>
    <row r="4007" spans="23:31" x14ac:dyDescent="0.35">
      <c r="W4007" s="533"/>
      <c r="AE4007" s="11"/>
    </row>
    <row r="4008" spans="23:31" x14ac:dyDescent="0.35">
      <c r="W4008" s="533"/>
      <c r="AE4008" s="11"/>
    </row>
    <row r="4009" spans="23:31" x14ac:dyDescent="0.35">
      <c r="W4009" s="533"/>
      <c r="AE4009" s="11"/>
    </row>
    <row r="4010" spans="23:31" x14ac:dyDescent="0.35">
      <c r="W4010" s="533"/>
      <c r="AE4010" s="11"/>
    </row>
    <row r="4011" spans="23:31" x14ac:dyDescent="0.35">
      <c r="W4011" s="533"/>
      <c r="AE4011" s="11"/>
    </row>
    <row r="4012" spans="23:31" x14ac:dyDescent="0.35">
      <c r="W4012" s="533"/>
      <c r="AE4012" s="11"/>
    </row>
    <row r="4013" spans="23:31" x14ac:dyDescent="0.35">
      <c r="W4013" s="533"/>
      <c r="AE4013" s="11"/>
    </row>
    <row r="4014" spans="23:31" x14ac:dyDescent="0.35">
      <c r="W4014" s="533"/>
      <c r="AE4014" s="11"/>
    </row>
    <row r="4015" spans="23:31" x14ac:dyDescent="0.35">
      <c r="W4015" s="533"/>
      <c r="AE4015" s="11"/>
    </row>
    <row r="4016" spans="23:31" x14ac:dyDescent="0.35">
      <c r="W4016" s="533"/>
      <c r="AE4016" s="11"/>
    </row>
    <row r="4017" spans="23:31" x14ac:dyDescent="0.35">
      <c r="W4017" s="533"/>
      <c r="AE4017" s="11"/>
    </row>
    <row r="4018" spans="23:31" x14ac:dyDescent="0.35">
      <c r="W4018" s="533"/>
      <c r="AE4018" s="11"/>
    </row>
    <row r="4019" spans="23:31" x14ac:dyDescent="0.35">
      <c r="W4019" s="533"/>
      <c r="AE4019" s="11"/>
    </row>
    <row r="4020" spans="23:31" x14ac:dyDescent="0.35">
      <c r="W4020" s="533"/>
      <c r="AE4020" s="11"/>
    </row>
    <row r="4021" spans="23:31" x14ac:dyDescent="0.35">
      <c r="W4021" s="533"/>
      <c r="AE4021" s="11"/>
    </row>
    <row r="4022" spans="23:31" x14ac:dyDescent="0.35">
      <c r="W4022" s="533"/>
      <c r="AE4022" s="11"/>
    </row>
    <row r="4023" spans="23:31" x14ac:dyDescent="0.35">
      <c r="W4023" s="533"/>
      <c r="AE4023" s="11"/>
    </row>
    <row r="4024" spans="23:31" x14ac:dyDescent="0.35">
      <c r="W4024" s="533"/>
      <c r="AE4024" s="11"/>
    </row>
    <row r="4025" spans="23:31" x14ac:dyDescent="0.35">
      <c r="W4025" s="533"/>
      <c r="AE4025" s="11"/>
    </row>
    <row r="4026" spans="23:31" x14ac:dyDescent="0.35">
      <c r="W4026" s="533"/>
      <c r="AE4026" s="11"/>
    </row>
    <row r="4027" spans="23:31" x14ac:dyDescent="0.35">
      <c r="W4027" s="533"/>
      <c r="AE4027" s="11"/>
    </row>
    <row r="4028" spans="23:31" x14ac:dyDescent="0.35">
      <c r="W4028" s="533"/>
      <c r="AE4028" s="11"/>
    </row>
    <row r="4029" spans="23:31" x14ac:dyDescent="0.35">
      <c r="W4029" s="533"/>
      <c r="AE4029" s="11"/>
    </row>
    <row r="4030" spans="23:31" x14ac:dyDescent="0.35">
      <c r="W4030" s="533"/>
      <c r="AE4030" s="11"/>
    </row>
    <row r="4031" spans="23:31" x14ac:dyDescent="0.35">
      <c r="W4031" s="533"/>
      <c r="AE4031" s="11"/>
    </row>
    <row r="4032" spans="23:31" x14ac:dyDescent="0.35">
      <c r="W4032" s="533"/>
      <c r="AE4032" s="11"/>
    </row>
    <row r="4033" spans="23:31" x14ac:dyDescent="0.35">
      <c r="W4033" s="533"/>
      <c r="AE4033" s="11"/>
    </row>
    <row r="4034" spans="23:31" x14ac:dyDescent="0.35">
      <c r="W4034" s="533"/>
      <c r="AE4034" s="11"/>
    </row>
    <row r="4035" spans="23:31" x14ac:dyDescent="0.35">
      <c r="W4035" s="533"/>
      <c r="AE4035" s="11"/>
    </row>
    <row r="4036" spans="23:31" x14ac:dyDescent="0.35">
      <c r="W4036" s="533"/>
      <c r="AE4036" s="11"/>
    </row>
    <row r="4037" spans="23:31" x14ac:dyDescent="0.35">
      <c r="W4037" s="533"/>
      <c r="AE4037" s="11"/>
    </row>
    <row r="4038" spans="23:31" x14ac:dyDescent="0.35">
      <c r="W4038" s="533"/>
      <c r="AE4038" s="11"/>
    </row>
    <row r="4039" spans="23:31" x14ac:dyDescent="0.35">
      <c r="W4039" s="533"/>
      <c r="AE4039" s="11"/>
    </row>
    <row r="4040" spans="23:31" x14ac:dyDescent="0.35">
      <c r="W4040" s="533"/>
      <c r="AE4040" s="11"/>
    </row>
    <row r="4041" spans="23:31" x14ac:dyDescent="0.35">
      <c r="W4041" s="533"/>
      <c r="AE4041" s="11"/>
    </row>
    <row r="4042" spans="23:31" x14ac:dyDescent="0.35">
      <c r="W4042" s="533"/>
      <c r="AE4042" s="11"/>
    </row>
    <row r="4043" spans="23:31" x14ac:dyDescent="0.35">
      <c r="W4043" s="533"/>
      <c r="AE4043" s="11"/>
    </row>
    <row r="4044" spans="23:31" x14ac:dyDescent="0.35">
      <c r="W4044" s="533"/>
      <c r="AE4044" s="11"/>
    </row>
    <row r="4045" spans="23:31" x14ac:dyDescent="0.35">
      <c r="W4045" s="533"/>
      <c r="AE4045" s="11"/>
    </row>
    <row r="4046" spans="23:31" x14ac:dyDescent="0.35">
      <c r="W4046" s="533"/>
      <c r="AE4046" s="11"/>
    </row>
    <row r="4047" spans="23:31" x14ac:dyDescent="0.35">
      <c r="W4047" s="533"/>
      <c r="AE4047" s="11"/>
    </row>
    <row r="4048" spans="23:31" x14ac:dyDescent="0.35">
      <c r="W4048" s="533"/>
      <c r="AE4048" s="11"/>
    </row>
    <row r="4049" spans="23:31" x14ac:dyDescent="0.35">
      <c r="W4049" s="533"/>
      <c r="AE4049" s="11"/>
    </row>
    <row r="4050" spans="23:31" x14ac:dyDescent="0.35">
      <c r="W4050" s="533"/>
      <c r="AE4050" s="11"/>
    </row>
    <row r="4051" spans="23:31" x14ac:dyDescent="0.35">
      <c r="W4051" s="533"/>
      <c r="AE4051" s="11"/>
    </row>
    <row r="4052" spans="23:31" x14ac:dyDescent="0.35">
      <c r="W4052" s="533"/>
      <c r="AE4052" s="11"/>
    </row>
    <row r="4053" spans="23:31" x14ac:dyDescent="0.35">
      <c r="W4053" s="533"/>
      <c r="AE4053" s="11"/>
    </row>
    <row r="4054" spans="23:31" x14ac:dyDescent="0.35">
      <c r="W4054" s="533"/>
      <c r="AE4054" s="11"/>
    </row>
    <row r="4055" spans="23:31" x14ac:dyDescent="0.35">
      <c r="W4055" s="533"/>
      <c r="AE4055" s="11"/>
    </row>
    <row r="4056" spans="23:31" x14ac:dyDescent="0.35">
      <c r="W4056" s="533"/>
      <c r="AE4056" s="11"/>
    </row>
    <row r="4057" spans="23:31" x14ac:dyDescent="0.35">
      <c r="W4057" s="533"/>
      <c r="AE4057" s="11"/>
    </row>
    <row r="4058" spans="23:31" x14ac:dyDescent="0.35">
      <c r="W4058" s="533"/>
      <c r="AE4058" s="11"/>
    </row>
    <row r="4059" spans="23:31" x14ac:dyDescent="0.35">
      <c r="W4059" s="533"/>
      <c r="AE4059" s="11"/>
    </row>
    <row r="4060" spans="23:31" x14ac:dyDescent="0.35">
      <c r="W4060" s="533"/>
      <c r="AE4060" s="11"/>
    </row>
    <row r="4061" spans="23:31" x14ac:dyDescent="0.35">
      <c r="W4061" s="533"/>
      <c r="AE4061" s="11"/>
    </row>
    <row r="4062" spans="23:31" x14ac:dyDescent="0.35">
      <c r="W4062" s="533"/>
      <c r="AE4062" s="11"/>
    </row>
    <row r="4063" spans="23:31" x14ac:dyDescent="0.35">
      <c r="W4063" s="533"/>
      <c r="AE4063" s="11"/>
    </row>
    <row r="4064" spans="23:31" x14ac:dyDescent="0.35">
      <c r="W4064" s="533"/>
      <c r="AE4064" s="11"/>
    </row>
    <row r="4065" spans="23:31" x14ac:dyDescent="0.35">
      <c r="W4065" s="533"/>
      <c r="AE4065" s="11"/>
    </row>
    <row r="4066" spans="23:31" x14ac:dyDescent="0.35">
      <c r="W4066" s="533"/>
      <c r="AE4066" s="11"/>
    </row>
    <row r="4067" spans="23:31" x14ac:dyDescent="0.35">
      <c r="W4067" s="533"/>
      <c r="AE4067" s="11"/>
    </row>
    <row r="4068" spans="23:31" x14ac:dyDescent="0.35">
      <c r="W4068" s="533"/>
      <c r="AE4068" s="11"/>
    </row>
    <row r="4069" spans="23:31" x14ac:dyDescent="0.35">
      <c r="W4069" s="533"/>
      <c r="AE4069" s="11"/>
    </row>
    <row r="4070" spans="23:31" x14ac:dyDescent="0.35">
      <c r="W4070" s="533"/>
      <c r="AE4070" s="11"/>
    </row>
    <row r="4071" spans="23:31" x14ac:dyDescent="0.35">
      <c r="W4071" s="533"/>
      <c r="AE4071" s="11"/>
    </row>
    <row r="4072" spans="23:31" x14ac:dyDescent="0.35">
      <c r="W4072" s="533"/>
      <c r="AE4072" s="11"/>
    </row>
    <row r="4073" spans="23:31" x14ac:dyDescent="0.35">
      <c r="W4073" s="533"/>
      <c r="AE4073" s="11"/>
    </row>
    <row r="4074" spans="23:31" x14ac:dyDescent="0.35">
      <c r="W4074" s="533"/>
      <c r="AE4074" s="11"/>
    </row>
    <row r="4075" spans="23:31" x14ac:dyDescent="0.35">
      <c r="W4075" s="533"/>
      <c r="AE4075" s="11"/>
    </row>
    <row r="4076" spans="23:31" x14ac:dyDescent="0.35">
      <c r="W4076" s="533"/>
      <c r="AE4076" s="11"/>
    </row>
    <row r="4077" spans="23:31" x14ac:dyDescent="0.35">
      <c r="W4077" s="533"/>
      <c r="AE4077" s="11"/>
    </row>
    <row r="4078" spans="23:31" x14ac:dyDescent="0.35">
      <c r="W4078" s="533"/>
      <c r="AE4078" s="11"/>
    </row>
    <row r="4079" spans="23:31" x14ac:dyDescent="0.35">
      <c r="W4079" s="533"/>
      <c r="AE4079" s="11"/>
    </row>
    <row r="4080" spans="23:31" x14ac:dyDescent="0.35">
      <c r="W4080" s="533"/>
      <c r="AE4080" s="11"/>
    </row>
    <row r="4081" spans="23:31" x14ac:dyDescent="0.35">
      <c r="W4081" s="533"/>
      <c r="AE4081" s="11"/>
    </row>
    <row r="4082" spans="23:31" x14ac:dyDescent="0.35">
      <c r="W4082" s="533"/>
      <c r="AE4082" s="11"/>
    </row>
    <row r="4083" spans="23:31" x14ac:dyDescent="0.35">
      <c r="W4083" s="533"/>
      <c r="AE4083" s="11"/>
    </row>
    <row r="4084" spans="23:31" x14ac:dyDescent="0.35">
      <c r="W4084" s="533"/>
      <c r="AE4084" s="11"/>
    </row>
    <row r="4085" spans="23:31" x14ac:dyDescent="0.35">
      <c r="W4085" s="533"/>
      <c r="AE4085" s="11"/>
    </row>
    <row r="4086" spans="23:31" x14ac:dyDescent="0.35">
      <c r="W4086" s="533"/>
      <c r="AE4086" s="11"/>
    </row>
    <row r="4087" spans="23:31" x14ac:dyDescent="0.35">
      <c r="W4087" s="533"/>
      <c r="AE4087" s="11"/>
    </row>
    <row r="4088" spans="23:31" x14ac:dyDescent="0.35">
      <c r="W4088" s="533"/>
      <c r="AE4088" s="11"/>
    </row>
    <row r="4089" spans="23:31" x14ac:dyDescent="0.35">
      <c r="W4089" s="533"/>
      <c r="AE4089" s="11"/>
    </row>
    <row r="4090" spans="23:31" x14ac:dyDescent="0.35">
      <c r="W4090" s="533"/>
      <c r="AE4090" s="11"/>
    </row>
    <row r="4091" spans="23:31" x14ac:dyDescent="0.35">
      <c r="W4091" s="533"/>
      <c r="AE4091" s="11"/>
    </row>
    <row r="4092" spans="23:31" x14ac:dyDescent="0.35">
      <c r="W4092" s="533"/>
      <c r="AE4092" s="11"/>
    </row>
    <row r="4093" spans="23:31" x14ac:dyDescent="0.35">
      <c r="W4093" s="533"/>
      <c r="AE4093" s="11"/>
    </row>
    <row r="4094" spans="23:31" x14ac:dyDescent="0.35">
      <c r="W4094" s="533"/>
      <c r="AE4094" s="11"/>
    </row>
    <row r="4095" spans="23:31" x14ac:dyDescent="0.35">
      <c r="W4095" s="533"/>
      <c r="AE4095" s="11"/>
    </row>
    <row r="4096" spans="23:31" x14ac:dyDescent="0.35">
      <c r="W4096" s="533"/>
      <c r="AE4096" s="11"/>
    </row>
    <row r="4097" spans="23:31" x14ac:dyDescent="0.35">
      <c r="W4097" s="533"/>
      <c r="AE4097" s="11"/>
    </row>
    <row r="4098" spans="23:31" x14ac:dyDescent="0.35">
      <c r="W4098" s="533"/>
      <c r="AE4098" s="11"/>
    </row>
    <row r="4099" spans="23:31" x14ac:dyDescent="0.35">
      <c r="W4099" s="533"/>
      <c r="AE4099" s="11"/>
    </row>
    <row r="4100" spans="23:31" x14ac:dyDescent="0.35">
      <c r="W4100" s="533"/>
      <c r="AE4100" s="11"/>
    </row>
    <row r="4101" spans="23:31" x14ac:dyDescent="0.35">
      <c r="W4101" s="533"/>
      <c r="AE4101" s="11"/>
    </row>
    <row r="4102" spans="23:31" x14ac:dyDescent="0.35">
      <c r="W4102" s="533"/>
      <c r="AE4102" s="11"/>
    </row>
    <row r="4103" spans="23:31" x14ac:dyDescent="0.35">
      <c r="W4103" s="533"/>
      <c r="AE4103" s="11"/>
    </row>
    <row r="4104" spans="23:31" x14ac:dyDescent="0.35">
      <c r="W4104" s="533"/>
      <c r="AE4104" s="11"/>
    </row>
    <row r="4105" spans="23:31" x14ac:dyDescent="0.35">
      <c r="W4105" s="533"/>
      <c r="AE4105" s="11"/>
    </row>
    <row r="4106" spans="23:31" x14ac:dyDescent="0.35">
      <c r="W4106" s="533"/>
      <c r="AE4106" s="11"/>
    </row>
    <row r="4107" spans="23:31" x14ac:dyDescent="0.35">
      <c r="W4107" s="533"/>
      <c r="AE4107" s="11"/>
    </row>
    <row r="4108" spans="23:31" x14ac:dyDescent="0.35">
      <c r="W4108" s="533"/>
      <c r="AE4108" s="11"/>
    </row>
    <row r="4109" spans="23:31" x14ac:dyDescent="0.35">
      <c r="W4109" s="533"/>
      <c r="AE4109" s="11"/>
    </row>
    <row r="4110" spans="23:31" x14ac:dyDescent="0.35">
      <c r="W4110" s="533"/>
      <c r="AE4110" s="11"/>
    </row>
    <row r="4111" spans="23:31" x14ac:dyDescent="0.35">
      <c r="W4111" s="533"/>
      <c r="AE4111" s="11"/>
    </row>
    <row r="4112" spans="23:31" x14ac:dyDescent="0.35">
      <c r="W4112" s="533"/>
      <c r="AE4112" s="11"/>
    </row>
    <row r="4113" spans="23:31" x14ac:dyDescent="0.35">
      <c r="W4113" s="533"/>
      <c r="AE4113" s="11"/>
    </row>
    <row r="4114" spans="23:31" x14ac:dyDescent="0.35">
      <c r="W4114" s="533"/>
      <c r="AE4114" s="11"/>
    </row>
    <row r="4115" spans="23:31" x14ac:dyDescent="0.35">
      <c r="W4115" s="533"/>
      <c r="AE4115" s="11"/>
    </row>
    <row r="4116" spans="23:31" x14ac:dyDescent="0.35">
      <c r="W4116" s="533"/>
      <c r="AE4116" s="11"/>
    </row>
    <row r="4117" spans="23:31" x14ac:dyDescent="0.35">
      <c r="W4117" s="533"/>
      <c r="AE4117" s="11"/>
    </row>
    <row r="4118" spans="23:31" x14ac:dyDescent="0.35">
      <c r="W4118" s="533"/>
      <c r="AE4118" s="11"/>
    </row>
    <row r="4119" spans="23:31" x14ac:dyDescent="0.35">
      <c r="W4119" s="533"/>
      <c r="AE4119" s="11"/>
    </row>
    <row r="4120" spans="23:31" x14ac:dyDescent="0.35">
      <c r="W4120" s="533"/>
      <c r="AE4120" s="11"/>
    </row>
    <row r="4121" spans="23:31" x14ac:dyDescent="0.35">
      <c r="W4121" s="533"/>
      <c r="AE4121" s="11"/>
    </row>
    <row r="4122" spans="23:31" x14ac:dyDescent="0.35">
      <c r="W4122" s="533"/>
      <c r="AE4122" s="11"/>
    </row>
    <row r="4123" spans="23:31" x14ac:dyDescent="0.35">
      <c r="W4123" s="533"/>
      <c r="AE4123" s="11"/>
    </row>
    <row r="4124" spans="23:31" x14ac:dyDescent="0.35">
      <c r="W4124" s="533"/>
      <c r="AE4124" s="11"/>
    </row>
    <row r="4125" spans="23:31" x14ac:dyDescent="0.35">
      <c r="W4125" s="533"/>
      <c r="AE4125" s="11"/>
    </row>
    <row r="4126" spans="23:31" x14ac:dyDescent="0.35">
      <c r="W4126" s="533"/>
      <c r="AE4126" s="11"/>
    </row>
    <row r="4127" spans="23:31" x14ac:dyDescent="0.35">
      <c r="W4127" s="533"/>
      <c r="AE4127" s="11"/>
    </row>
    <row r="4128" spans="23:31" x14ac:dyDescent="0.35">
      <c r="W4128" s="533"/>
      <c r="AE4128" s="11"/>
    </row>
    <row r="4129" spans="23:31" x14ac:dyDescent="0.35">
      <c r="W4129" s="533"/>
      <c r="AE4129" s="11"/>
    </row>
    <row r="4130" spans="23:31" x14ac:dyDescent="0.35">
      <c r="W4130" s="533"/>
      <c r="AE4130" s="11"/>
    </row>
    <row r="4131" spans="23:31" x14ac:dyDescent="0.35">
      <c r="W4131" s="533"/>
      <c r="AE4131" s="11"/>
    </row>
    <row r="4132" spans="23:31" x14ac:dyDescent="0.35">
      <c r="W4132" s="533"/>
      <c r="AE4132" s="11"/>
    </row>
    <row r="4133" spans="23:31" x14ac:dyDescent="0.35">
      <c r="W4133" s="533"/>
      <c r="AE4133" s="11"/>
    </row>
    <row r="4134" spans="23:31" x14ac:dyDescent="0.35">
      <c r="W4134" s="533"/>
      <c r="AE4134" s="11"/>
    </row>
    <row r="4135" spans="23:31" x14ac:dyDescent="0.35">
      <c r="W4135" s="533"/>
      <c r="AE4135" s="11"/>
    </row>
    <row r="4136" spans="23:31" x14ac:dyDescent="0.35">
      <c r="W4136" s="533"/>
      <c r="AE4136" s="11"/>
    </row>
    <row r="4137" spans="23:31" x14ac:dyDescent="0.35">
      <c r="W4137" s="533"/>
      <c r="AE4137" s="11"/>
    </row>
    <row r="4138" spans="23:31" x14ac:dyDescent="0.35">
      <c r="W4138" s="533"/>
      <c r="AE4138" s="11"/>
    </row>
    <row r="4139" spans="23:31" x14ac:dyDescent="0.35">
      <c r="W4139" s="533"/>
      <c r="AE4139" s="11"/>
    </row>
    <row r="4140" spans="23:31" x14ac:dyDescent="0.35">
      <c r="W4140" s="533"/>
      <c r="AE4140" s="11"/>
    </row>
    <row r="4141" spans="23:31" x14ac:dyDescent="0.35">
      <c r="W4141" s="533"/>
      <c r="AE4141" s="11"/>
    </row>
    <row r="4142" spans="23:31" x14ac:dyDescent="0.35">
      <c r="W4142" s="533"/>
      <c r="AE4142" s="11"/>
    </row>
    <row r="4143" spans="23:31" x14ac:dyDescent="0.35">
      <c r="W4143" s="533"/>
      <c r="AE4143" s="11"/>
    </row>
    <row r="4144" spans="23:31" x14ac:dyDescent="0.35">
      <c r="W4144" s="533"/>
      <c r="AE4144" s="11"/>
    </row>
    <row r="4145" spans="23:31" x14ac:dyDescent="0.35">
      <c r="W4145" s="533"/>
      <c r="AE4145" s="11"/>
    </row>
    <row r="4146" spans="23:31" x14ac:dyDescent="0.35">
      <c r="W4146" s="533"/>
      <c r="AE4146" s="11"/>
    </row>
    <row r="4147" spans="23:31" x14ac:dyDescent="0.35">
      <c r="W4147" s="533"/>
      <c r="AE4147" s="11"/>
    </row>
    <row r="4148" spans="23:31" x14ac:dyDescent="0.35">
      <c r="W4148" s="533"/>
      <c r="AE4148" s="11"/>
    </row>
    <row r="4149" spans="23:31" x14ac:dyDescent="0.35">
      <c r="W4149" s="533"/>
      <c r="AE4149" s="11"/>
    </row>
    <row r="4150" spans="23:31" x14ac:dyDescent="0.35">
      <c r="W4150" s="533"/>
      <c r="AE4150" s="11"/>
    </row>
    <row r="4151" spans="23:31" x14ac:dyDescent="0.35">
      <c r="W4151" s="533"/>
      <c r="AE4151" s="11"/>
    </row>
    <row r="4152" spans="23:31" x14ac:dyDescent="0.35">
      <c r="W4152" s="533"/>
      <c r="AE4152" s="11"/>
    </row>
    <row r="4153" spans="23:31" x14ac:dyDescent="0.35">
      <c r="W4153" s="533"/>
      <c r="AE4153" s="11"/>
    </row>
    <row r="4154" spans="23:31" x14ac:dyDescent="0.35">
      <c r="W4154" s="533"/>
      <c r="AE4154" s="11"/>
    </row>
    <row r="4155" spans="23:31" x14ac:dyDescent="0.35">
      <c r="W4155" s="533"/>
      <c r="AE4155" s="11"/>
    </row>
    <row r="4156" spans="23:31" x14ac:dyDescent="0.35">
      <c r="W4156" s="533"/>
      <c r="AE4156" s="11"/>
    </row>
    <row r="4157" spans="23:31" x14ac:dyDescent="0.35">
      <c r="W4157" s="533"/>
      <c r="AE4157" s="11"/>
    </row>
    <row r="4158" spans="23:31" x14ac:dyDescent="0.35">
      <c r="W4158" s="533"/>
      <c r="AE4158" s="11"/>
    </row>
    <row r="4159" spans="23:31" x14ac:dyDescent="0.35">
      <c r="W4159" s="533"/>
      <c r="AE4159" s="11"/>
    </row>
    <row r="4160" spans="23:31" x14ac:dyDescent="0.35">
      <c r="W4160" s="533"/>
      <c r="AE4160" s="11"/>
    </row>
    <row r="4161" spans="23:31" x14ac:dyDescent="0.35">
      <c r="W4161" s="533"/>
      <c r="AE4161" s="11"/>
    </row>
    <row r="4162" spans="23:31" x14ac:dyDescent="0.35">
      <c r="W4162" s="533"/>
      <c r="AE4162" s="11"/>
    </row>
    <row r="4163" spans="23:31" x14ac:dyDescent="0.35">
      <c r="W4163" s="533"/>
      <c r="AE4163" s="11"/>
    </row>
    <row r="4164" spans="23:31" x14ac:dyDescent="0.35">
      <c r="W4164" s="533"/>
      <c r="AE4164" s="11"/>
    </row>
    <row r="4165" spans="23:31" x14ac:dyDescent="0.35">
      <c r="W4165" s="533"/>
      <c r="AE4165" s="11"/>
    </row>
    <row r="4166" spans="23:31" x14ac:dyDescent="0.35">
      <c r="W4166" s="533"/>
      <c r="AE4166" s="11"/>
    </row>
    <row r="4167" spans="23:31" x14ac:dyDescent="0.35">
      <c r="W4167" s="533"/>
      <c r="AE4167" s="11"/>
    </row>
    <row r="4168" spans="23:31" x14ac:dyDescent="0.35">
      <c r="W4168" s="533"/>
      <c r="AE4168" s="11"/>
    </row>
    <row r="4169" spans="23:31" x14ac:dyDescent="0.35">
      <c r="W4169" s="533"/>
      <c r="AE4169" s="11"/>
    </row>
    <row r="4170" spans="23:31" x14ac:dyDescent="0.35">
      <c r="W4170" s="533"/>
      <c r="AE4170" s="11"/>
    </row>
    <row r="4171" spans="23:31" x14ac:dyDescent="0.35">
      <c r="W4171" s="533"/>
      <c r="AE4171" s="11"/>
    </row>
    <row r="4172" spans="23:31" x14ac:dyDescent="0.35">
      <c r="W4172" s="533"/>
      <c r="AE4172" s="11"/>
    </row>
    <row r="4173" spans="23:31" x14ac:dyDescent="0.35">
      <c r="W4173" s="533"/>
      <c r="AE4173" s="11"/>
    </row>
    <row r="4174" spans="23:31" x14ac:dyDescent="0.35">
      <c r="W4174" s="533"/>
      <c r="AE4174" s="11"/>
    </row>
    <row r="4175" spans="23:31" x14ac:dyDescent="0.35">
      <c r="W4175" s="533"/>
      <c r="AE4175" s="11"/>
    </row>
    <row r="4176" spans="23:31" x14ac:dyDescent="0.35">
      <c r="W4176" s="533"/>
      <c r="AE4176" s="11"/>
    </row>
    <row r="4177" spans="23:31" x14ac:dyDescent="0.35">
      <c r="W4177" s="533"/>
      <c r="AE4177" s="11"/>
    </row>
    <row r="4178" spans="23:31" x14ac:dyDescent="0.35">
      <c r="W4178" s="533"/>
      <c r="AE4178" s="11"/>
    </row>
    <row r="4179" spans="23:31" x14ac:dyDescent="0.35">
      <c r="W4179" s="533"/>
      <c r="AE4179" s="11"/>
    </row>
    <row r="4180" spans="23:31" x14ac:dyDescent="0.35">
      <c r="W4180" s="533"/>
      <c r="AE4180" s="11"/>
    </row>
    <row r="4181" spans="23:31" x14ac:dyDescent="0.35">
      <c r="W4181" s="533"/>
      <c r="AE4181" s="11"/>
    </row>
    <row r="4182" spans="23:31" x14ac:dyDescent="0.35">
      <c r="W4182" s="533"/>
      <c r="AE4182" s="11"/>
    </row>
    <row r="4183" spans="23:31" x14ac:dyDescent="0.35">
      <c r="W4183" s="533"/>
      <c r="AE4183" s="11"/>
    </row>
    <row r="4184" spans="23:31" x14ac:dyDescent="0.35">
      <c r="W4184" s="533"/>
      <c r="AE4184" s="11"/>
    </row>
    <row r="4185" spans="23:31" x14ac:dyDescent="0.35">
      <c r="W4185" s="533"/>
      <c r="AE4185" s="11"/>
    </row>
    <row r="4186" spans="23:31" x14ac:dyDescent="0.35">
      <c r="W4186" s="533"/>
      <c r="AE4186" s="11"/>
    </row>
    <row r="4187" spans="23:31" x14ac:dyDescent="0.35">
      <c r="W4187" s="533"/>
      <c r="AE4187" s="11"/>
    </row>
    <row r="4188" spans="23:31" x14ac:dyDescent="0.35">
      <c r="W4188" s="533"/>
      <c r="AE4188" s="11"/>
    </row>
    <row r="4189" spans="23:31" x14ac:dyDescent="0.35">
      <c r="W4189" s="533"/>
      <c r="AE4189" s="11"/>
    </row>
    <row r="4190" spans="23:31" x14ac:dyDescent="0.35">
      <c r="W4190" s="533"/>
      <c r="AE4190" s="11"/>
    </row>
    <row r="4191" spans="23:31" x14ac:dyDescent="0.35">
      <c r="W4191" s="533"/>
      <c r="AE4191" s="11"/>
    </row>
    <row r="4192" spans="23:31" x14ac:dyDescent="0.35">
      <c r="W4192" s="533"/>
      <c r="AE4192" s="11"/>
    </row>
    <row r="4193" spans="23:31" x14ac:dyDescent="0.35">
      <c r="W4193" s="533"/>
      <c r="AE4193" s="11"/>
    </row>
    <row r="4194" spans="23:31" x14ac:dyDescent="0.35">
      <c r="W4194" s="533"/>
      <c r="AE4194" s="11"/>
    </row>
    <row r="4195" spans="23:31" x14ac:dyDescent="0.35">
      <c r="W4195" s="533"/>
      <c r="AE4195" s="11"/>
    </row>
    <row r="4196" spans="23:31" x14ac:dyDescent="0.35">
      <c r="W4196" s="533"/>
      <c r="AE4196" s="11"/>
    </row>
    <row r="4197" spans="23:31" x14ac:dyDescent="0.35">
      <c r="W4197" s="533"/>
      <c r="AE4197" s="11"/>
    </row>
    <row r="4198" spans="23:31" x14ac:dyDescent="0.35">
      <c r="W4198" s="533"/>
      <c r="AE4198" s="11"/>
    </row>
    <row r="4199" spans="23:31" x14ac:dyDescent="0.35">
      <c r="W4199" s="533"/>
      <c r="AE4199" s="11"/>
    </row>
    <row r="4200" spans="23:31" x14ac:dyDescent="0.35">
      <c r="W4200" s="533"/>
      <c r="AE4200" s="11"/>
    </row>
    <row r="4201" spans="23:31" x14ac:dyDescent="0.35">
      <c r="W4201" s="533"/>
      <c r="AE4201" s="11"/>
    </row>
    <row r="4202" spans="23:31" x14ac:dyDescent="0.35">
      <c r="W4202" s="533"/>
      <c r="AE4202" s="11"/>
    </row>
    <row r="4203" spans="23:31" x14ac:dyDescent="0.35">
      <c r="W4203" s="533"/>
      <c r="AE4203" s="11"/>
    </row>
    <row r="4204" spans="23:31" x14ac:dyDescent="0.35">
      <c r="W4204" s="533"/>
      <c r="AE4204" s="11"/>
    </row>
    <row r="4205" spans="23:31" x14ac:dyDescent="0.35">
      <c r="W4205" s="533"/>
      <c r="AE4205" s="11"/>
    </row>
    <row r="4206" spans="23:31" x14ac:dyDescent="0.35">
      <c r="W4206" s="533"/>
      <c r="AE4206" s="11"/>
    </row>
    <row r="4207" spans="23:31" x14ac:dyDescent="0.35">
      <c r="W4207" s="533"/>
      <c r="AE4207" s="11"/>
    </row>
    <row r="4208" spans="23:31" x14ac:dyDescent="0.35">
      <c r="W4208" s="533"/>
      <c r="AE4208" s="11"/>
    </row>
    <row r="4209" spans="23:31" x14ac:dyDescent="0.35">
      <c r="W4209" s="533"/>
      <c r="AE4209" s="11"/>
    </row>
    <row r="4210" spans="23:31" x14ac:dyDescent="0.35">
      <c r="W4210" s="533"/>
      <c r="AE4210" s="11"/>
    </row>
    <row r="4211" spans="23:31" x14ac:dyDescent="0.35">
      <c r="W4211" s="533"/>
      <c r="AE4211" s="11"/>
    </row>
    <row r="4212" spans="23:31" x14ac:dyDescent="0.35">
      <c r="W4212" s="533"/>
      <c r="AE4212" s="11"/>
    </row>
    <row r="4213" spans="23:31" x14ac:dyDescent="0.35">
      <c r="W4213" s="533"/>
      <c r="AE4213" s="11"/>
    </row>
    <row r="4214" spans="23:31" x14ac:dyDescent="0.35">
      <c r="W4214" s="533"/>
      <c r="AE4214" s="11"/>
    </row>
    <row r="4215" spans="23:31" x14ac:dyDescent="0.35">
      <c r="W4215" s="533"/>
      <c r="AE4215" s="11"/>
    </row>
    <row r="4216" spans="23:31" x14ac:dyDescent="0.35">
      <c r="W4216" s="533"/>
      <c r="AE4216" s="11"/>
    </row>
    <row r="4217" spans="23:31" x14ac:dyDescent="0.35">
      <c r="W4217" s="533"/>
      <c r="AE4217" s="11"/>
    </row>
    <row r="4218" spans="23:31" x14ac:dyDescent="0.35">
      <c r="W4218" s="533"/>
      <c r="AE4218" s="11"/>
    </row>
    <row r="4219" spans="23:31" x14ac:dyDescent="0.35">
      <c r="W4219" s="533"/>
      <c r="AE4219" s="11"/>
    </row>
    <row r="4220" spans="23:31" x14ac:dyDescent="0.35">
      <c r="W4220" s="533"/>
      <c r="AE4220" s="11"/>
    </row>
    <row r="4221" spans="23:31" x14ac:dyDescent="0.35">
      <c r="W4221" s="533"/>
      <c r="AE4221" s="11"/>
    </row>
    <row r="4222" spans="23:31" x14ac:dyDescent="0.35">
      <c r="W4222" s="533"/>
      <c r="AE4222" s="11"/>
    </row>
    <row r="4223" spans="23:31" x14ac:dyDescent="0.35">
      <c r="W4223" s="533"/>
      <c r="AE4223" s="11"/>
    </row>
    <row r="4224" spans="23:31" x14ac:dyDescent="0.35">
      <c r="W4224" s="533"/>
      <c r="AE4224" s="11"/>
    </row>
    <row r="4225" spans="23:31" x14ac:dyDescent="0.35">
      <c r="W4225" s="533"/>
      <c r="AE4225" s="11"/>
    </row>
    <row r="4226" spans="23:31" x14ac:dyDescent="0.35">
      <c r="W4226" s="533"/>
      <c r="AE4226" s="11"/>
    </row>
    <row r="4227" spans="23:31" x14ac:dyDescent="0.35">
      <c r="W4227" s="533"/>
      <c r="AE4227" s="11"/>
    </row>
    <row r="4228" spans="23:31" x14ac:dyDescent="0.35">
      <c r="W4228" s="533"/>
      <c r="AE4228" s="11"/>
    </row>
    <row r="4229" spans="23:31" x14ac:dyDescent="0.35">
      <c r="W4229" s="533"/>
      <c r="AE4229" s="11"/>
    </row>
    <row r="4230" spans="23:31" x14ac:dyDescent="0.35">
      <c r="W4230" s="533"/>
      <c r="AE4230" s="11"/>
    </row>
    <row r="4231" spans="23:31" x14ac:dyDescent="0.35">
      <c r="W4231" s="533"/>
      <c r="AE4231" s="11"/>
    </row>
    <row r="4232" spans="23:31" x14ac:dyDescent="0.35">
      <c r="W4232" s="533"/>
      <c r="AE4232" s="11"/>
    </row>
    <row r="4233" spans="23:31" x14ac:dyDescent="0.35">
      <c r="W4233" s="533"/>
      <c r="AE4233" s="11"/>
    </row>
    <row r="4234" spans="23:31" x14ac:dyDescent="0.35">
      <c r="W4234" s="533"/>
      <c r="AE4234" s="11"/>
    </row>
    <row r="4235" spans="23:31" x14ac:dyDescent="0.35">
      <c r="W4235" s="533"/>
      <c r="AE4235" s="11"/>
    </row>
    <row r="4236" spans="23:31" x14ac:dyDescent="0.35">
      <c r="W4236" s="533"/>
      <c r="AE4236" s="11"/>
    </row>
    <row r="4237" spans="23:31" x14ac:dyDescent="0.35">
      <c r="W4237" s="533"/>
      <c r="AE4237" s="11"/>
    </row>
    <row r="4238" spans="23:31" x14ac:dyDescent="0.35">
      <c r="W4238" s="533"/>
      <c r="AE4238" s="11"/>
    </row>
    <row r="4239" spans="23:31" x14ac:dyDescent="0.35">
      <c r="W4239" s="533"/>
      <c r="AE4239" s="11"/>
    </row>
    <row r="4240" spans="23:31" x14ac:dyDescent="0.35">
      <c r="W4240" s="533"/>
      <c r="AE4240" s="11"/>
    </row>
    <row r="4241" spans="23:31" x14ac:dyDescent="0.35">
      <c r="W4241" s="533"/>
      <c r="AE4241" s="11"/>
    </row>
    <row r="4242" spans="23:31" x14ac:dyDescent="0.35">
      <c r="W4242" s="533"/>
      <c r="AE4242" s="11"/>
    </row>
    <row r="4243" spans="23:31" x14ac:dyDescent="0.35">
      <c r="W4243" s="533"/>
      <c r="AE4243" s="11"/>
    </row>
    <row r="4244" spans="23:31" x14ac:dyDescent="0.35">
      <c r="W4244" s="533"/>
      <c r="AE4244" s="11"/>
    </row>
    <row r="4245" spans="23:31" x14ac:dyDescent="0.35">
      <c r="W4245" s="533"/>
      <c r="AE4245" s="11"/>
    </row>
    <row r="4246" spans="23:31" x14ac:dyDescent="0.35">
      <c r="W4246" s="533"/>
      <c r="AE4246" s="11"/>
    </row>
    <row r="4247" spans="23:31" x14ac:dyDescent="0.35">
      <c r="W4247" s="533"/>
      <c r="AE4247" s="11"/>
    </row>
    <row r="4248" spans="23:31" x14ac:dyDescent="0.35">
      <c r="W4248" s="533"/>
      <c r="AE4248" s="11"/>
    </row>
    <row r="4249" spans="23:31" x14ac:dyDescent="0.35">
      <c r="W4249" s="533"/>
      <c r="AE4249" s="11"/>
    </row>
    <row r="4250" spans="23:31" x14ac:dyDescent="0.35">
      <c r="W4250" s="533"/>
      <c r="AE4250" s="11"/>
    </row>
    <row r="4251" spans="23:31" x14ac:dyDescent="0.35">
      <c r="W4251" s="533"/>
      <c r="AE4251" s="11"/>
    </row>
    <row r="4252" spans="23:31" x14ac:dyDescent="0.35">
      <c r="W4252" s="533"/>
      <c r="AE4252" s="11"/>
    </row>
    <row r="4253" spans="23:31" x14ac:dyDescent="0.35">
      <c r="W4253" s="533"/>
      <c r="AE4253" s="11"/>
    </row>
    <row r="4254" spans="23:31" x14ac:dyDescent="0.35">
      <c r="W4254" s="533"/>
      <c r="AE4254" s="11"/>
    </row>
    <row r="4255" spans="23:31" x14ac:dyDescent="0.35">
      <c r="W4255" s="533"/>
      <c r="AE4255" s="11"/>
    </row>
    <row r="4256" spans="23:31" x14ac:dyDescent="0.35">
      <c r="W4256" s="533"/>
      <c r="AE4256" s="11"/>
    </row>
    <row r="4257" spans="23:31" x14ac:dyDescent="0.35">
      <c r="W4257" s="533"/>
      <c r="AE4257" s="11"/>
    </row>
    <row r="4258" spans="23:31" x14ac:dyDescent="0.35">
      <c r="W4258" s="533"/>
      <c r="AE4258" s="11"/>
    </row>
    <row r="4259" spans="23:31" x14ac:dyDescent="0.35">
      <c r="W4259" s="533"/>
      <c r="AE4259" s="11"/>
    </row>
    <row r="4260" spans="23:31" x14ac:dyDescent="0.35">
      <c r="W4260" s="533"/>
      <c r="AE4260" s="11"/>
    </row>
    <row r="4261" spans="23:31" x14ac:dyDescent="0.35">
      <c r="W4261" s="533"/>
      <c r="AE4261" s="11"/>
    </row>
    <row r="4262" spans="23:31" x14ac:dyDescent="0.35">
      <c r="W4262" s="533"/>
      <c r="AE4262" s="11"/>
    </row>
    <row r="4263" spans="23:31" x14ac:dyDescent="0.35">
      <c r="W4263" s="533"/>
      <c r="AE4263" s="11"/>
    </row>
    <row r="4264" spans="23:31" x14ac:dyDescent="0.35">
      <c r="W4264" s="533"/>
      <c r="AE4264" s="11"/>
    </row>
    <row r="4265" spans="23:31" x14ac:dyDescent="0.35">
      <c r="W4265" s="533"/>
      <c r="AE4265" s="11"/>
    </row>
    <row r="4266" spans="23:31" x14ac:dyDescent="0.35">
      <c r="W4266" s="533"/>
      <c r="AE4266" s="11"/>
    </row>
    <row r="4267" spans="23:31" x14ac:dyDescent="0.35">
      <c r="W4267" s="533"/>
      <c r="AE4267" s="11"/>
    </row>
    <row r="4268" spans="23:31" x14ac:dyDescent="0.35">
      <c r="W4268" s="533"/>
      <c r="AE4268" s="11"/>
    </row>
    <row r="4269" spans="23:31" x14ac:dyDescent="0.35">
      <c r="W4269" s="533"/>
      <c r="AE4269" s="11"/>
    </row>
    <row r="4270" spans="23:31" x14ac:dyDescent="0.35">
      <c r="W4270" s="533"/>
      <c r="AE4270" s="11"/>
    </row>
    <row r="4271" spans="23:31" x14ac:dyDescent="0.35">
      <c r="W4271" s="533"/>
      <c r="AE4271" s="11"/>
    </row>
    <row r="4272" spans="23:31" x14ac:dyDescent="0.35">
      <c r="W4272" s="533"/>
      <c r="AE4272" s="11"/>
    </row>
    <row r="4273" spans="23:31" x14ac:dyDescent="0.35">
      <c r="W4273" s="533"/>
      <c r="AE4273" s="11"/>
    </row>
    <row r="4274" spans="23:31" x14ac:dyDescent="0.35">
      <c r="W4274" s="533"/>
      <c r="AE4274" s="11"/>
    </row>
    <row r="4275" spans="23:31" x14ac:dyDescent="0.35">
      <c r="W4275" s="533"/>
      <c r="AE4275" s="11"/>
    </row>
    <row r="4276" spans="23:31" x14ac:dyDescent="0.35">
      <c r="W4276" s="533"/>
      <c r="AE4276" s="11"/>
    </row>
    <row r="4277" spans="23:31" x14ac:dyDescent="0.35">
      <c r="W4277" s="533"/>
      <c r="AE4277" s="11"/>
    </row>
    <row r="4278" spans="23:31" x14ac:dyDescent="0.35">
      <c r="W4278" s="533"/>
      <c r="AE4278" s="11"/>
    </row>
    <row r="4279" spans="23:31" x14ac:dyDescent="0.35">
      <c r="W4279" s="533"/>
      <c r="AE4279" s="11"/>
    </row>
    <row r="4280" spans="23:31" x14ac:dyDescent="0.35">
      <c r="W4280" s="533"/>
      <c r="AE4280" s="11"/>
    </row>
    <row r="4281" spans="23:31" x14ac:dyDescent="0.35">
      <c r="W4281" s="533"/>
      <c r="AE4281" s="11"/>
    </row>
    <row r="4282" spans="23:31" x14ac:dyDescent="0.35">
      <c r="W4282" s="533"/>
      <c r="AE4282" s="11"/>
    </row>
    <row r="4283" spans="23:31" x14ac:dyDescent="0.35">
      <c r="W4283" s="533"/>
      <c r="AE4283" s="11"/>
    </row>
    <row r="4284" spans="23:31" x14ac:dyDescent="0.35">
      <c r="W4284" s="533"/>
      <c r="AE4284" s="11"/>
    </row>
    <row r="4285" spans="23:31" x14ac:dyDescent="0.35">
      <c r="W4285" s="533"/>
      <c r="AE4285" s="11"/>
    </row>
    <row r="4286" spans="23:31" x14ac:dyDescent="0.35">
      <c r="W4286" s="533"/>
      <c r="AE4286" s="11"/>
    </row>
    <row r="4287" spans="23:31" x14ac:dyDescent="0.35">
      <c r="W4287" s="533"/>
      <c r="AE4287" s="11"/>
    </row>
    <row r="4288" spans="23:31" x14ac:dyDescent="0.35">
      <c r="W4288" s="533"/>
      <c r="AE4288" s="11"/>
    </row>
    <row r="4289" spans="23:31" x14ac:dyDescent="0.35">
      <c r="W4289" s="533"/>
      <c r="AE4289" s="11"/>
    </row>
    <row r="4290" spans="23:31" x14ac:dyDescent="0.35">
      <c r="W4290" s="533"/>
      <c r="AE4290" s="11"/>
    </row>
    <row r="4291" spans="23:31" x14ac:dyDescent="0.35">
      <c r="W4291" s="533"/>
      <c r="AE4291" s="11"/>
    </row>
    <row r="4292" spans="23:31" x14ac:dyDescent="0.35">
      <c r="W4292" s="533"/>
      <c r="AE4292" s="11"/>
    </row>
    <row r="4293" spans="23:31" x14ac:dyDescent="0.35">
      <c r="W4293" s="533"/>
      <c r="AE4293" s="11"/>
    </row>
    <row r="4294" spans="23:31" x14ac:dyDescent="0.35">
      <c r="W4294" s="533"/>
      <c r="AE4294" s="11"/>
    </row>
    <row r="4295" spans="23:31" x14ac:dyDescent="0.35">
      <c r="W4295" s="533"/>
      <c r="AE4295" s="11"/>
    </row>
    <row r="4296" spans="23:31" x14ac:dyDescent="0.35">
      <c r="W4296" s="533"/>
      <c r="AE4296" s="11"/>
    </row>
    <row r="4297" spans="23:31" x14ac:dyDescent="0.35">
      <c r="W4297" s="533"/>
      <c r="AE4297" s="11"/>
    </row>
    <row r="4298" spans="23:31" x14ac:dyDescent="0.35">
      <c r="W4298" s="533"/>
      <c r="AE4298" s="11"/>
    </row>
    <row r="4299" spans="23:31" x14ac:dyDescent="0.35">
      <c r="W4299" s="533"/>
      <c r="AE4299" s="11"/>
    </row>
    <row r="4300" spans="23:31" x14ac:dyDescent="0.35">
      <c r="W4300" s="533"/>
      <c r="AE4300" s="11"/>
    </row>
    <row r="4301" spans="23:31" x14ac:dyDescent="0.35">
      <c r="W4301" s="533"/>
      <c r="AE4301" s="11"/>
    </row>
    <row r="4302" spans="23:31" x14ac:dyDescent="0.35">
      <c r="W4302" s="533"/>
      <c r="AE4302" s="11"/>
    </row>
    <row r="4303" spans="23:31" x14ac:dyDescent="0.35">
      <c r="W4303" s="533"/>
      <c r="AE4303" s="11"/>
    </row>
    <row r="4304" spans="23:31" x14ac:dyDescent="0.35">
      <c r="W4304" s="533"/>
      <c r="AE4304" s="11"/>
    </row>
    <row r="4305" spans="23:31" x14ac:dyDescent="0.35">
      <c r="W4305" s="533"/>
      <c r="AE4305" s="11"/>
    </row>
    <row r="4306" spans="23:31" x14ac:dyDescent="0.35">
      <c r="W4306" s="533"/>
      <c r="AE4306" s="11"/>
    </row>
    <row r="4307" spans="23:31" x14ac:dyDescent="0.35">
      <c r="W4307" s="533"/>
      <c r="AE4307" s="11"/>
    </row>
    <row r="4308" spans="23:31" x14ac:dyDescent="0.35">
      <c r="W4308" s="533"/>
      <c r="AE4308" s="11"/>
    </row>
    <row r="4309" spans="23:31" x14ac:dyDescent="0.35">
      <c r="W4309" s="533"/>
      <c r="AE4309" s="11"/>
    </row>
    <row r="4310" spans="23:31" x14ac:dyDescent="0.35">
      <c r="W4310" s="533"/>
      <c r="AE4310" s="11"/>
    </row>
    <row r="4311" spans="23:31" x14ac:dyDescent="0.35">
      <c r="W4311" s="533"/>
      <c r="AE4311" s="11"/>
    </row>
    <row r="4312" spans="23:31" x14ac:dyDescent="0.35">
      <c r="W4312" s="533"/>
      <c r="AE4312" s="11"/>
    </row>
    <row r="4313" spans="23:31" x14ac:dyDescent="0.35">
      <c r="W4313" s="533"/>
      <c r="AE4313" s="11"/>
    </row>
    <row r="4314" spans="23:31" x14ac:dyDescent="0.35">
      <c r="W4314" s="533"/>
      <c r="AE4314" s="11"/>
    </row>
    <row r="4315" spans="23:31" x14ac:dyDescent="0.35">
      <c r="W4315" s="533"/>
      <c r="AE4315" s="11"/>
    </row>
    <row r="4316" spans="23:31" x14ac:dyDescent="0.35">
      <c r="W4316" s="533"/>
      <c r="AE4316" s="11"/>
    </row>
    <row r="4317" spans="23:31" x14ac:dyDescent="0.35">
      <c r="W4317" s="533"/>
      <c r="AE4317" s="11"/>
    </row>
    <row r="4318" spans="23:31" x14ac:dyDescent="0.35">
      <c r="W4318" s="533"/>
      <c r="AE4318" s="11"/>
    </row>
    <row r="4319" spans="23:31" x14ac:dyDescent="0.35">
      <c r="W4319" s="533"/>
      <c r="AE4319" s="11"/>
    </row>
    <row r="4320" spans="23:31" x14ac:dyDescent="0.35">
      <c r="W4320" s="533"/>
      <c r="AE4320" s="11"/>
    </row>
    <row r="4321" spans="23:31" x14ac:dyDescent="0.35">
      <c r="W4321" s="533"/>
      <c r="AE4321" s="11"/>
    </row>
    <row r="4322" spans="23:31" x14ac:dyDescent="0.35">
      <c r="W4322" s="533"/>
      <c r="AE4322" s="11"/>
    </row>
    <row r="4323" spans="23:31" x14ac:dyDescent="0.35">
      <c r="W4323" s="533"/>
      <c r="AE4323" s="11"/>
    </row>
    <row r="4324" spans="23:31" x14ac:dyDescent="0.35">
      <c r="W4324" s="533"/>
      <c r="AE4324" s="11"/>
    </row>
    <row r="4325" spans="23:31" x14ac:dyDescent="0.35">
      <c r="W4325" s="533"/>
      <c r="AE4325" s="11"/>
    </row>
    <row r="4326" spans="23:31" x14ac:dyDescent="0.35">
      <c r="W4326" s="533"/>
      <c r="AE4326" s="11"/>
    </row>
    <row r="4327" spans="23:31" x14ac:dyDescent="0.35">
      <c r="W4327" s="533"/>
      <c r="AE4327" s="11"/>
    </row>
    <row r="4328" spans="23:31" x14ac:dyDescent="0.35">
      <c r="W4328" s="533"/>
      <c r="AE4328" s="11"/>
    </row>
    <row r="4329" spans="23:31" x14ac:dyDescent="0.35">
      <c r="W4329" s="533"/>
      <c r="AE4329" s="11"/>
    </row>
    <row r="4330" spans="23:31" x14ac:dyDescent="0.35">
      <c r="W4330" s="533"/>
      <c r="AE4330" s="11"/>
    </row>
    <row r="4331" spans="23:31" x14ac:dyDescent="0.35">
      <c r="W4331" s="533"/>
      <c r="AE4331" s="11"/>
    </row>
    <row r="4332" spans="23:31" x14ac:dyDescent="0.35">
      <c r="W4332" s="533"/>
      <c r="AE4332" s="11"/>
    </row>
    <row r="4333" spans="23:31" x14ac:dyDescent="0.35">
      <c r="W4333" s="533"/>
      <c r="AE4333" s="11"/>
    </row>
    <row r="4334" spans="23:31" x14ac:dyDescent="0.35">
      <c r="W4334" s="533"/>
      <c r="AE4334" s="11"/>
    </row>
    <row r="4335" spans="23:31" x14ac:dyDescent="0.35">
      <c r="W4335" s="533"/>
      <c r="AE4335" s="11"/>
    </row>
    <row r="4336" spans="23:31" x14ac:dyDescent="0.35">
      <c r="W4336" s="533"/>
      <c r="AE4336" s="11"/>
    </row>
    <row r="4337" spans="23:31" x14ac:dyDescent="0.35">
      <c r="W4337" s="533"/>
      <c r="AE4337" s="11"/>
    </row>
    <row r="4338" spans="23:31" x14ac:dyDescent="0.35">
      <c r="W4338" s="533"/>
      <c r="AE4338" s="11"/>
    </row>
    <row r="4339" spans="23:31" x14ac:dyDescent="0.35">
      <c r="W4339" s="533"/>
      <c r="AE4339" s="11"/>
    </row>
    <row r="4340" spans="23:31" x14ac:dyDescent="0.35">
      <c r="W4340" s="533"/>
      <c r="AE4340" s="11"/>
    </row>
    <row r="4341" spans="23:31" x14ac:dyDescent="0.35">
      <c r="W4341" s="533"/>
      <c r="AE4341" s="11"/>
    </row>
    <row r="4342" spans="23:31" x14ac:dyDescent="0.35">
      <c r="W4342" s="533"/>
      <c r="AE4342" s="11"/>
    </row>
    <row r="4343" spans="23:31" x14ac:dyDescent="0.35">
      <c r="W4343" s="533"/>
      <c r="AE4343" s="11"/>
    </row>
    <row r="4344" spans="23:31" x14ac:dyDescent="0.35">
      <c r="W4344" s="533"/>
      <c r="AE4344" s="11"/>
    </row>
    <row r="4345" spans="23:31" x14ac:dyDescent="0.35">
      <c r="W4345" s="533"/>
      <c r="AE4345" s="11"/>
    </row>
    <row r="4346" spans="23:31" x14ac:dyDescent="0.35">
      <c r="W4346" s="533"/>
      <c r="AE4346" s="11"/>
    </row>
    <row r="4347" spans="23:31" x14ac:dyDescent="0.35">
      <c r="W4347" s="533"/>
      <c r="AE4347" s="11"/>
    </row>
    <row r="4348" spans="23:31" x14ac:dyDescent="0.35">
      <c r="W4348" s="533"/>
      <c r="AE4348" s="11"/>
    </row>
    <row r="4349" spans="23:31" x14ac:dyDescent="0.35">
      <c r="W4349" s="533"/>
      <c r="AE4349" s="11"/>
    </row>
    <row r="4350" spans="23:31" x14ac:dyDescent="0.35">
      <c r="W4350" s="533"/>
      <c r="AE4350" s="11"/>
    </row>
    <row r="4351" spans="23:31" x14ac:dyDescent="0.35">
      <c r="W4351" s="533"/>
      <c r="AE4351" s="11"/>
    </row>
    <row r="4352" spans="23:31" x14ac:dyDescent="0.35">
      <c r="W4352" s="533"/>
      <c r="AE4352" s="11"/>
    </row>
    <row r="4353" spans="23:31" x14ac:dyDescent="0.35">
      <c r="W4353" s="533"/>
      <c r="AE4353" s="11"/>
    </row>
    <row r="4354" spans="23:31" x14ac:dyDescent="0.35">
      <c r="W4354" s="533"/>
      <c r="AE4354" s="11"/>
    </row>
    <row r="4355" spans="23:31" x14ac:dyDescent="0.35">
      <c r="W4355" s="533"/>
      <c r="AE4355" s="11"/>
    </row>
    <row r="4356" spans="23:31" x14ac:dyDescent="0.35">
      <c r="W4356" s="533"/>
      <c r="AE4356" s="11"/>
    </row>
    <row r="4357" spans="23:31" x14ac:dyDescent="0.35">
      <c r="W4357" s="533"/>
      <c r="AE4357" s="11"/>
    </row>
    <row r="4358" spans="23:31" x14ac:dyDescent="0.35">
      <c r="W4358" s="533"/>
      <c r="AE4358" s="11"/>
    </row>
    <row r="4359" spans="23:31" x14ac:dyDescent="0.35">
      <c r="W4359" s="533"/>
      <c r="AE4359" s="11"/>
    </row>
    <row r="4360" spans="23:31" x14ac:dyDescent="0.35">
      <c r="W4360" s="533"/>
      <c r="AE4360" s="11"/>
    </row>
    <row r="4361" spans="23:31" x14ac:dyDescent="0.35">
      <c r="W4361" s="533"/>
      <c r="AE4361" s="11"/>
    </row>
    <row r="4362" spans="23:31" x14ac:dyDescent="0.35">
      <c r="W4362" s="533"/>
      <c r="AE4362" s="11"/>
    </row>
    <row r="4363" spans="23:31" x14ac:dyDescent="0.35">
      <c r="W4363" s="533"/>
      <c r="AE4363" s="11"/>
    </row>
    <row r="4364" spans="23:31" x14ac:dyDescent="0.35">
      <c r="W4364" s="533"/>
      <c r="AE4364" s="11"/>
    </row>
    <row r="4365" spans="23:31" x14ac:dyDescent="0.35">
      <c r="W4365" s="533"/>
      <c r="AE4365" s="11"/>
    </row>
    <row r="4366" spans="23:31" x14ac:dyDescent="0.35">
      <c r="W4366" s="533"/>
      <c r="AE4366" s="11"/>
    </row>
    <row r="4367" spans="23:31" x14ac:dyDescent="0.35">
      <c r="W4367" s="533"/>
      <c r="AE4367" s="11"/>
    </row>
    <row r="4368" spans="23:31" x14ac:dyDescent="0.35">
      <c r="W4368" s="533"/>
      <c r="AE4368" s="11"/>
    </row>
    <row r="4369" spans="23:31" x14ac:dyDescent="0.35">
      <c r="W4369" s="533"/>
      <c r="AE4369" s="11"/>
    </row>
    <row r="4370" spans="23:31" x14ac:dyDescent="0.35">
      <c r="W4370" s="533"/>
      <c r="AE4370" s="11"/>
    </row>
    <row r="4371" spans="23:31" x14ac:dyDescent="0.35">
      <c r="W4371" s="533"/>
      <c r="AE4371" s="11"/>
    </row>
    <row r="4372" spans="23:31" x14ac:dyDescent="0.35">
      <c r="W4372" s="533"/>
      <c r="AE4372" s="11"/>
    </row>
    <row r="4373" spans="23:31" x14ac:dyDescent="0.35">
      <c r="W4373" s="533"/>
      <c r="AE4373" s="11"/>
    </row>
    <row r="4374" spans="23:31" x14ac:dyDescent="0.35">
      <c r="W4374" s="533"/>
      <c r="AE4374" s="11"/>
    </row>
    <row r="4375" spans="23:31" x14ac:dyDescent="0.35">
      <c r="W4375" s="533"/>
      <c r="AE4375" s="11"/>
    </row>
    <row r="4376" spans="23:31" x14ac:dyDescent="0.35">
      <c r="W4376" s="533"/>
      <c r="AE4376" s="11"/>
    </row>
    <row r="4377" spans="23:31" x14ac:dyDescent="0.35">
      <c r="W4377" s="533"/>
      <c r="AE4377" s="11"/>
    </row>
    <row r="4378" spans="23:31" x14ac:dyDescent="0.35">
      <c r="W4378" s="533"/>
      <c r="AE4378" s="11"/>
    </row>
    <row r="4379" spans="23:31" x14ac:dyDescent="0.35">
      <c r="W4379" s="533"/>
      <c r="AE4379" s="11"/>
    </row>
    <row r="4380" spans="23:31" x14ac:dyDescent="0.35">
      <c r="W4380" s="533"/>
      <c r="AE4380" s="11"/>
    </row>
    <row r="4381" spans="23:31" x14ac:dyDescent="0.35">
      <c r="W4381" s="533"/>
      <c r="AE4381" s="11"/>
    </row>
    <row r="4382" spans="23:31" x14ac:dyDescent="0.35">
      <c r="W4382" s="533"/>
      <c r="AE4382" s="11"/>
    </row>
    <row r="4383" spans="23:31" x14ac:dyDescent="0.35">
      <c r="W4383" s="533"/>
      <c r="AE4383" s="11"/>
    </row>
    <row r="4384" spans="23:31" x14ac:dyDescent="0.35">
      <c r="W4384" s="533"/>
      <c r="AE4384" s="11"/>
    </row>
    <row r="4385" spans="23:31" x14ac:dyDescent="0.35">
      <c r="W4385" s="533"/>
      <c r="AE4385" s="11"/>
    </row>
    <row r="4386" spans="23:31" x14ac:dyDescent="0.35">
      <c r="W4386" s="533"/>
      <c r="AE4386" s="11"/>
    </row>
    <row r="4387" spans="23:31" x14ac:dyDescent="0.35">
      <c r="W4387" s="533"/>
      <c r="AE4387" s="11"/>
    </row>
    <row r="4388" spans="23:31" x14ac:dyDescent="0.35">
      <c r="W4388" s="533"/>
      <c r="AE4388" s="11"/>
    </row>
    <row r="4389" spans="23:31" x14ac:dyDescent="0.35">
      <c r="W4389" s="533"/>
      <c r="AE4389" s="11"/>
    </row>
    <row r="4390" spans="23:31" x14ac:dyDescent="0.35">
      <c r="W4390" s="533"/>
      <c r="AE4390" s="11"/>
    </row>
    <row r="4391" spans="23:31" x14ac:dyDescent="0.35">
      <c r="W4391" s="533"/>
      <c r="AE4391" s="11"/>
    </row>
    <row r="4392" spans="23:31" x14ac:dyDescent="0.35">
      <c r="W4392" s="533"/>
      <c r="AE4392" s="11"/>
    </row>
    <row r="4393" spans="23:31" x14ac:dyDescent="0.35">
      <c r="W4393" s="533"/>
      <c r="AE4393" s="11"/>
    </row>
    <row r="4394" spans="23:31" x14ac:dyDescent="0.35">
      <c r="W4394" s="533"/>
      <c r="AE4394" s="11"/>
    </row>
    <row r="4395" spans="23:31" x14ac:dyDescent="0.35">
      <c r="W4395" s="533"/>
      <c r="AE4395" s="11"/>
    </row>
    <row r="4396" spans="23:31" x14ac:dyDescent="0.35">
      <c r="W4396" s="533"/>
      <c r="AE4396" s="11"/>
    </row>
    <row r="4397" spans="23:31" x14ac:dyDescent="0.35">
      <c r="W4397" s="533"/>
      <c r="AE4397" s="11"/>
    </row>
    <row r="4398" spans="23:31" x14ac:dyDescent="0.35">
      <c r="W4398" s="533"/>
      <c r="AE4398" s="11"/>
    </row>
    <row r="4399" spans="23:31" x14ac:dyDescent="0.35">
      <c r="W4399" s="533"/>
      <c r="AE4399" s="11"/>
    </row>
    <row r="4400" spans="23:31" x14ac:dyDescent="0.35">
      <c r="W4400" s="533"/>
      <c r="AE4400" s="11"/>
    </row>
    <row r="4401" spans="23:31" x14ac:dyDescent="0.35">
      <c r="W4401" s="533"/>
      <c r="AE4401" s="11"/>
    </row>
    <row r="4402" spans="23:31" x14ac:dyDescent="0.35">
      <c r="W4402" s="533"/>
      <c r="AE4402" s="11"/>
    </row>
    <row r="4403" spans="23:31" x14ac:dyDescent="0.35">
      <c r="W4403" s="533"/>
      <c r="AE4403" s="11"/>
    </row>
    <row r="4404" spans="23:31" x14ac:dyDescent="0.35">
      <c r="W4404" s="533"/>
      <c r="AE4404" s="11"/>
    </row>
    <row r="4405" spans="23:31" x14ac:dyDescent="0.35">
      <c r="W4405" s="533"/>
      <c r="AE4405" s="11"/>
    </row>
    <row r="4406" spans="23:31" x14ac:dyDescent="0.35">
      <c r="W4406" s="533"/>
      <c r="AE4406" s="11"/>
    </row>
    <row r="4407" spans="23:31" x14ac:dyDescent="0.35">
      <c r="W4407" s="533"/>
      <c r="AE4407" s="11"/>
    </row>
    <row r="4408" spans="23:31" x14ac:dyDescent="0.35">
      <c r="W4408" s="533"/>
      <c r="AE4408" s="11"/>
    </row>
    <row r="4409" spans="23:31" x14ac:dyDescent="0.35">
      <c r="W4409" s="533"/>
      <c r="AE4409" s="11"/>
    </row>
    <row r="4410" spans="23:31" x14ac:dyDescent="0.35">
      <c r="W4410" s="533"/>
      <c r="AE4410" s="11"/>
    </row>
    <row r="4411" spans="23:31" x14ac:dyDescent="0.35">
      <c r="W4411" s="533"/>
      <c r="AE4411" s="11"/>
    </row>
    <row r="4412" spans="23:31" x14ac:dyDescent="0.35">
      <c r="W4412" s="533"/>
      <c r="AE4412" s="11"/>
    </row>
    <row r="4413" spans="23:31" x14ac:dyDescent="0.35">
      <c r="W4413" s="533"/>
      <c r="AE4413" s="11"/>
    </row>
    <row r="4414" spans="23:31" x14ac:dyDescent="0.35">
      <c r="W4414" s="533"/>
      <c r="AE4414" s="11"/>
    </row>
    <row r="4415" spans="23:31" x14ac:dyDescent="0.35">
      <c r="W4415" s="533"/>
      <c r="AE4415" s="11"/>
    </row>
    <row r="4416" spans="23:31" x14ac:dyDescent="0.35">
      <c r="W4416" s="533"/>
      <c r="AE4416" s="11"/>
    </row>
    <row r="4417" spans="23:31" x14ac:dyDescent="0.35">
      <c r="W4417" s="533"/>
      <c r="AE4417" s="11"/>
    </row>
    <row r="4418" spans="23:31" x14ac:dyDescent="0.35">
      <c r="W4418" s="533"/>
      <c r="AE4418" s="11"/>
    </row>
    <row r="4419" spans="23:31" x14ac:dyDescent="0.35">
      <c r="W4419" s="533"/>
      <c r="AE4419" s="11"/>
    </row>
    <row r="4420" spans="23:31" x14ac:dyDescent="0.35">
      <c r="W4420" s="533"/>
      <c r="AE4420" s="11"/>
    </row>
    <row r="4421" spans="23:31" x14ac:dyDescent="0.35">
      <c r="W4421" s="533"/>
      <c r="AE4421" s="11"/>
    </row>
    <row r="4422" spans="23:31" x14ac:dyDescent="0.35">
      <c r="W4422" s="533"/>
      <c r="AE4422" s="11"/>
    </row>
    <row r="4423" spans="23:31" x14ac:dyDescent="0.35">
      <c r="W4423" s="533"/>
      <c r="AE4423" s="11"/>
    </row>
    <row r="4424" spans="23:31" x14ac:dyDescent="0.35">
      <c r="W4424" s="533"/>
      <c r="AE4424" s="11"/>
    </row>
    <row r="4425" spans="23:31" x14ac:dyDescent="0.35">
      <c r="W4425" s="533"/>
      <c r="AE4425" s="11"/>
    </row>
    <row r="4426" spans="23:31" x14ac:dyDescent="0.35">
      <c r="W4426" s="533"/>
      <c r="AE4426" s="11"/>
    </row>
    <row r="4427" spans="23:31" x14ac:dyDescent="0.35">
      <c r="W4427" s="533"/>
      <c r="AE4427" s="11"/>
    </row>
    <row r="4428" spans="23:31" x14ac:dyDescent="0.35">
      <c r="W4428" s="533"/>
      <c r="AE4428" s="11"/>
    </row>
    <row r="4429" spans="23:31" x14ac:dyDescent="0.35">
      <c r="W4429" s="533"/>
      <c r="AE4429" s="11"/>
    </row>
    <row r="4430" spans="23:31" x14ac:dyDescent="0.35">
      <c r="W4430" s="533"/>
      <c r="AE4430" s="11"/>
    </row>
    <row r="4431" spans="23:31" x14ac:dyDescent="0.35">
      <c r="W4431" s="533"/>
      <c r="AE4431" s="11"/>
    </row>
    <row r="4432" spans="23:31" x14ac:dyDescent="0.35">
      <c r="W4432" s="533"/>
      <c r="AE4432" s="11"/>
    </row>
    <row r="4433" spans="23:31" x14ac:dyDescent="0.35">
      <c r="W4433" s="533"/>
      <c r="AE4433" s="11"/>
    </row>
    <row r="4434" spans="23:31" x14ac:dyDescent="0.35">
      <c r="W4434" s="533"/>
      <c r="AE4434" s="11"/>
    </row>
    <row r="4435" spans="23:31" x14ac:dyDescent="0.35">
      <c r="W4435" s="533"/>
      <c r="AE4435" s="11"/>
    </row>
    <row r="4436" spans="23:31" x14ac:dyDescent="0.35">
      <c r="W4436" s="533"/>
      <c r="AE4436" s="11"/>
    </row>
    <row r="4437" spans="23:31" x14ac:dyDescent="0.35">
      <c r="W4437" s="533"/>
      <c r="AE4437" s="11"/>
    </row>
    <row r="4438" spans="23:31" x14ac:dyDescent="0.35">
      <c r="W4438" s="533"/>
      <c r="AE4438" s="11"/>
    </row>
    <row r="4439" spans="23:31" x14ac:dyDescent="0.35">
      <c r="W4439" s="533"/>
      <c r="AE4439" s="11"/>
    </row>
    <row r="4440" spans="23:31" x14ac:dyDescent="0.35">
      <c r="W4440" s="533"/>
      <c r="AE4440" s="11"/>
    </row>
    <row r="4441" spans="23:31" x14ac:dyDescent="0.35">
      <c r="W4441" s="533"/>
      <c r="AE4441" s="11"/>
    </row>
    <row r="4442" spans="23:31" x14ac:dyDescent="0.35">
      <c r="W4442" s="533"/>
      <c r="AE4442" s="11"/>
    </row>
    <row r="4443" spans="23:31" x14ac:dyDescent="0.35">
      <c r="W4443" s="533"/>
      <c r="AE4443" s="11"/>
    </row>
    <row r="4444" spans="23:31" x14ac:dyDescent="0.35">
      <c r="W4444" s="533"/>
      <c r="AE4444" s="11"/>
    </row>
    <row r="4445" spans="23:31" x14ac:dyDescent="0.35">
      <c r="W4445" s="533"/>
      <c r="AE4445" s="11"/>
    </row>
    <row r="4446" spans="23:31" x14ac:dyDescent="0.35">
      <c r="W4446" s="533"/>
      <c r="AE4446" s="11"/>
    </row>
    <row r="4447" spans="23:31" x14ac:dyDescent="0.35">
      <c r="W4447" s="533"/>
      <c r="AE4447" s="11"/>
    </row>
    <row r="4448" spans="23:31" x14ac:dyDescent="0.35">
      <c r="W4448" s="533"/>
      <c r="AE4448" s="11"/>
    </row>
    <row r="4449" spans="23:31" x14ac:dyDescent="0.35">
      <c r="W4449" s="533"/>
      <c r="AE4449" s="11"/>
    </row>
    <row r="4450" spans="23:31" x14ac:dyDescent="0.35">
      <c r="W4450" s="533"/>
      <c r="AE4450" s="11"/>
    </row>
    <row r="4451" spans="23:31" x14ac:dyDescent="0.35">
      <c r="W4451" s="533"/>
      <c r="AE4451" s="11"/>
    </row>
    <row r="4452" spans="23:31" x14ac:dyDescent="0.35">
      <c r="W4452" s="533"/>
      <c r="AE4452" s="11"/>
    </row>
    <row r="4453" spans="23:31" x14ac:dyDescent="0.35">
      <c r="W4453" s="533"/>
      <c r="AE4453" s="11"/>
    </row>
    <row r="4454" spans="23:31" x14ac:dyDescent="0.35">
      <c r="W4454" s="533"/>
      <c r="AE4454" s="11"/>
    </row>
    <row r="4455" spans="23:31" x14ac:dyDescent="0.35">
      <c r="W4455" s="533"/>
      <c r="AE4455" s="11"/>
    </row>
    <row r="4456" spans="23:31" x14ac:dyDescent="0.35">
      <c r="W4456" s="533"/>
      <c r="AE4456" s="11"/>
    </row>
    <row r="4457" spans="23:31" x14ac:dyDescent="0.35">
      <c r="W4457" s="533"/>
      <c r="AE4457" s="11"/>
    </row>
    <row r="4458" spans="23:31" x14ac:dyDescent="0.35">
      <c r="W4458" s="533"/>
      <c r="AE4458" s="11"/>
    </row>
    <row r="4459" spans="23:31" x14ac:dyDescent="0.35">
      <c r="W4459" s="533"/>
      <c r="AE4459" s="11"/>
    </row>
    <row r="4460" spans="23:31" x14ac:dyDescent="0.35">
      <c r="W4460" s="533"/>
      <c r="AE4460" s="11"/>
    </row>
    <row r="4461" spans="23:31" x14ac:dyDescent="0.35">
      <c r="W4461" s="533"/>
      <c r="AE4461" s="11"/>
    </row>
    <row r="4462" spans="23:31" x14ac:dyDescent="0.35">
      <c r="W4462" s="533"/>
      <c r="AE4462" s="11"/>
    </row>
    <row r="4463" spans="23:31" x14ac:dyDescent="0.35">
      <c r="W4463" s="533"/>
      <c r="AE4463" s="11"/>
    </row>
    <row r="4464" spans="23:31" x14ac:dyDescent="0.35">
      <c r="W4464" s="533"/>
      <c r="AE4464" s="11"/>
    </row>
    <row r="4465" spans="23:31" x14ac:dyDescent="0.35">
      <c r="W4465" s="533"/>
      <c r="AE4465" s="11"/>
    </row>
    <row r="4466" spans="23:31" x14ac:dyDescent="0.35">
      <c r="W4466" s="533"/>
      <c r="AE4466" s="11"/>
    </row>
    <row r="4467" spans="23:31" x14ac:dyDescent="0.35">
      <c r="W4467" s="533"/>
      <c r="AE4467" s="11"/>
    </row>
    <row r="4468" spans="23:31" x14ac:dyDescent="0.35">
      <c r="W4468" s="533"/>
      <c r="AE4468" s="11"/>
    </row>
    <row r="4469" spans="23:31" x14ac:dyDescent="0.35">
      <c r="W4469" s="533"/>
      <c r="AE4469" s="11"/>
    </row>
    <row r="4470" spans="23:31" x14ac:dyDescent="0.35">
      <c r="W4470" s="533"/>
      <c r="AE4470" s="11"/>
    </row>
    <row r="4471" spans="23:31" x14ac:dyDescent="0.35">
      <c r="W4471" s="533"/>
      <c r="AE4471" s="11"/>
    </row>
    <row r="4472" spans="23:31" x14ac:dyDescent="0.35">
      <c r="W4472" s="533"/>
      <c r="AE4472" s="11"/>
    </row>
    <row r="4473" spans="23:31" x14ac:dyDescent="0.35">
      <c r="W4473" s="533"/>
      <c r="AE4473" s="11"/>
    </row>
    <row r="4474" spans="23:31" x14ac:dyDescent="0.35">
      <c r="W4474" s="533"/>
      <c r="AE4474" s="11"/>
    </row>
    <row r="4475" spans="23:31" x14ac:dyDescent="0.35">
      <c r="W4475" s="533"/>
      <c r="AE4475" s="11"/>
    </row>
    <row r="4476" spans="23:31" x14ac:dyDescent="0.35">
      <c r="W4476" s="533"/>
      <c r="AE4476" s="11"/>
    </row>
    <row r="4477" spans="23:31" x14ac:dyDescent="0.35">
      <c r="W4477" s="533"/>
      <c r="AE4477" s="11"/>
    </row>
    <row r="4478" spans="23:31" x14ac:dyDescent="0.35">
      <c r="W4478" s="533"/>
      <c r="AE4478" s="11"/>
    </row>
    <row r="4479" spans="23:31" x14ac:dyDescent="0.35">
      <c r="W4479" s="533"/>
      <c r="AE4479" s="11"/>
    </row>
    <row r="4480" spans="23:31" x14ac:dyDescent="0.35">
      <c r="W4480" s="533"/>
      <c r="AE4480" s="11"/>
    </row>
    <row r="4481" spans="23:31" x14ac:dyDescent="0.35">
      <c r="W4481" s="533"/>
      <c r="AE4481" s="11"/>
    </row>
    <row r="4482" spans="23:31" x14ac:dyDescent="0.35">
      <c r="W4482" s="533"/>
      <c r="AE4482" s="11"/>
    </row>
    <row r="4483" spans="23:31" x14ac:dyDescent="0.35">
      <c r="W4483" s="533"/>
      <c r="AE4483" s="11"/>
    </row>
    <row r="4484" spans="23:31" x14ac:dyDescent="0.35">
      <c r="W4484" s="533"/>
      <c r="AE4484" s="11"/>
    </row>
    <row r="4485" spans="23:31" x14ac:dyDescent="0.35">
      <c r="W4485" s="533"/>
      <c r="AE4485" s="11"/>
    </row>
    <row r="4486" spans="23:31" x14ac:dyDescent="0.35">
      <c r="W4486" s="533"/>
      <c r="AE4486" s="11"/>
    </row>
    <row r="4487" spans="23:31" x14ac:dyDescent="0.35">
      <c r="W4487" s="533"/>
      <c r="AE4487" s="11"/>
    </row>
    <row r="4488" spans="23:31" x14ac:dyDescent="0.35">
      <c r="W4488" s="533"/>
      <c r="AE4488" s="11"/>
    </row>
    <row r="4489" spans="23:31" x14ac:dyDescent="0.35">
      <c r="W4489" s="533"/>
      <c r="AE4489" s="11"/>
    </row>
    <row r="4490" spans="23:31" x14ac:dyDescent="0.35">
      <c r="W4490" s="533"/>
      <c r="AE4490" s="11"/>
    </row>
    <row r="4491" spans="23:31" x14ac:dyDescent="0.35">
      <c r="W4491" s="533"/>
      <c r="AE4491" s="11"/>
    </row>
    <row r="4492" spans="23:31" x14ac:dyDescent="0.35">
      <c r="W4492" s="533"/>
      <c r="AE4492" s="11"/>
    </row>
    <row r="4493" spans="23:31" x14ac:dyDescent="0.35">
      <c r="W4493" s="533"/>
      <c r="AE4493" s="11"/>
    </row>
    <row r="4494" spans="23:31" x14ac:dyDescent="0.35">
      <c r="W4494" s="533"/>
      <c r="AE4494" s="11"/>
    </row>
    <row r="4495" spans="23:31" x14ac:dyDescent="0.35">
      <c r="W4495" s="533"/>
      <c r="AE4495" s="11"/>
    </row>
    <row r="4496" spans="23:31" x14ac:dyDescent="0.35">
      <c r="W4496" s="533"/>
      <c r="AE4496" s="11"/>
    </row>
    <row r="4497" spans="23:31" x14ac:dyDescent="0.35">
      <c r="W4497" s="533"/>
      <c r="AE4497" s="11"/>
    </row>
    <row r="4498" spans="23:31" x14ac:dyDescent="0.35">
      <c r="W4498" s="533"/>
      <c r="AE4498" s="11"/>
    </row>
    <row r="4499" spans="23:31" x14ac:dyDescent="0.35">
      <c r="W4499" s="533"/>
      <c r="AE4499" s="11"/>
    </row>
    <row r="4500" spans="23:31" x14ac:dyDescent="0.35">
      <c r="W4500" s="533"/>
      <c r="AE4500" s="11"/>
    </row>
    <row r="4501" spans="23:31" x14ac:dyDescent="0.35">
      <c r="W4501" s="533"/>
      <c r="AE4501" s="11"/>
    </row>
    <row r="4502" spans="23:31" x14ac:dyDescent="0.35">
      <c r="W4502" s="533"/>
      <c r="AE4502" s="11"/>
    </row>
    <row r="4503" spans="23:31" x14ac:dyDescent="0.35">
      <c r="W4503" s="533"/>
      <c r="AE4503" s="11"/>
    </row>
    <row r="4504" spans="23:31" x14ac:dyDescent="0.35">
      <c r="W4504" s="533"/>
      <c r="AE4504" s="11"/>
    </row>
    <row r="4505" spans="23:31" x14ac:dyDescent="0.35">
      <c r="W4505" s="533"/>
      <c r="AE4505" s="11"/>
    </row>
    <row r="4506" spans="23:31" x14ac:dyDescent="0.35">
      <c r="W4506" s="533"/>
      <c r="AE4506" s="11"/>
    </row>
    <row r="4507" spans="23:31" x14ac:dyDescent="0.35">
      <c r="W4507" s="533"/>
      <c r="AE4507" s="11"/>
    </row>
    <row r="4508" spans="23:31" x14ac:dyDescent="0.35">
      <c r="W4508" s="533"/>
      <c r="AE4508" s="11"/>
    </row>
    <row r="4509" spans="23:31" x14ac:dyDescent="0.35">
      <c r="W4509" s="533"/>
      <c r="AE4509" s="11"/>
    </row>
    <row r="4510" spans="23:31" x14ac:dyDescent="0.35">
      <c r="W4510" s="533"/>
      <c r="AE4510" s="11"/>
    </row>
    <row r="4511" spans="23:31" x14ac:dyDescent="0.35">
      <c r="W4511" s="533"/>
      <c r="AE4511" s="11"/>
    </row>
    <row r="4512" spans="23:31" x14ac:dyDescent="0.35">
      <c r="W4512" s="533"/>
      <c r="AE4512" s="11"/>
    </row>
    <row r="4513" spans="23:31" x14ac:dyDescent="0.35">
      <c r="W4513" s="533"/>
      <c r="AE4513" s="11"/>
    </row>
    <row r="4514" spans="23:31" x14ac:dyDescent="0.35">
      <c r="W4514" s="533"/>
      <c r="AE4514" s="11"/>
    </row>
    <row r="4515" spans="23:31" x14ac:dyDescent="0.35">
      <c r="W4515" s="533"/>
      <c r="AE4515" s="11"/>
    </row>
    <row r="4516" spans="23:31" x14ac:dyDescent="0.35">
      <c r="W4516" s="533"/>
      <c r="AE4516" s="11"/>
    </row>
    <row r="4517" spans="23:31" x14ac:dyDescent="0.35">
      <c r="W4517" s="533"/>
      <c r="AE4517" s="11"/>
    </row>
    <row r="4518" spans="23:31" x14ac:dyDescent="0.35">
      <c r="W4518" s="533"/>
      <c r="AE4518" s="11"/>
    </row>
    <row r="4519" spans="23:31" x14ac:dyDescent="0.35">
      <c r="W4519" s="533"/>
      <c r="AE4519" s="11"/>
    </row>
    <row r="4520" spans="23:31" x14ac:dyDescent="0.35">
      <c r="W4520" s="533"/>
      <c r="AE4520" s="11"/>
    </row>
    <row r="4521" spans="23:31" x14ac:dyDescent="0.35">
      <c r="W4521" s="533"/>
      <c r="AE4521" s="11"/>
    </row>
    <row r="4522" spans="23:31" x14ac:dyDescent="0.35">
      <c r="W4522" s="533"/>
      <c r="AE4522" s="11"/>
    </row>
    <row r="4523" spans="23:31" x14ac:dyDescent="0.35">
      <c r="W4523" s="533"/>
      <c r="AE4523" s="11"/>
    </row>
    <row r="4524" spans="23:31" x14ac:dyDescent="0.35">
      <c r="W4524" s="533"/>
      <c r="AE4524" s="11"/>
    </row>
    <row r="4525" spans="23:31" x14ac:dyDescent="0.35">
      <c r="W4525" s="533"/>
      <c r="AE4525" s="11"/>
    </row>
    <row r="4526" spans="23:31" x14ac:dyDescent="0.35">
      <c r="W4526" s="533"/>
      <c r="AE4526" s="11"/>
    </row>
    <row r="4527" spans="23:31" x14ac:dyDescent="0.35">
      <c r="W4527" s="533"/>
      <c r="AE4527" s="11"/>
    </row>
    <row r="4528" spans="23:31" x14ac:dyDescent="0.35">
      <c r="W4528" s="533"/>
      <c r="AE4528" s="11"/>
    </row>
    <row r="4529" spans="23:31" x14ac:dyDescent="0.35">
      <c r="W4529" s="533"/>
      <c r="AE4529" s="11"/>
    </row>
    <row r="4530" spans="23:31" x14ac:dyDescent="0.35">
      <c r="W4530" s="533"/>
      <c r="AE4530" s="11"/>
    </row>
    <row r="4531" spans="23:31" x14ac:dyDescent="0.35">
      <c r="W4531" s="533"/>
      <c r="AE4531" s="11"/>
    </row>
    <row r="4532" spans="23:31" x14ac:dyDescent="0.35">
      <c r="W4532" s="533"/>
      <c r="AE4532" s="11"/>
    </row>
    <row r="4533" spans="23:31" x14ac:dyDescent="0.35">
      <c r="W4533" s="533"/>
      <c r="AE4533" s="11"/>
    </row>
    <row r="4534" spans="23:31" x14ac:dyDescent="0.35">
      <c r="W4534" s="533"/>
      <c r="AE4534" s="11"/>
    </row>
    <row r="4535" spans="23:31" x14ac:dyDescent="0.35">
      <c r="W4535" s="533"/>
      <c r="AE4535" s="11"/>
    </row>
    <row r="4536" spans="23:31" x14ac:dyDescent="0.35">
      <c r="W4536" s="533"/>
      <c r="AE4536" s="11"/>
    </row>
    <row r="4537" spans="23:31" x14ac:dyDescent="0.35">
      <c r="W4537" s="533"/>
      <c r="AE4537" s="11"/>
    </row>
    <row r="4538" spans="23:31" x14ac:dyDescent="0.35">
      <c r="W4538" s="533"/>
      <c r="AE4538" s="11"/>
    </row>
    <row r="4539" spans="23:31" x14ac:dyDescent="0.35">
      <c r="W4539" s="533"/>
      <c r="AE4539" s="11"/>
    </row>
    <row r="4540" spans="23:31" x14ac:dyDescent="0.35">
      <c r="W4540" s="533"/>
      <c r="AE4540" s="11"/>
    </row>
    <row r="4541" spans="23:31" x14ac:dyDescent="0.35">
      <c r="W4541" s="533"/>
      <c r="AE4541" s="11"/>
    </row>
    <row r="4542" spans="23:31" x14ac:dyDescent="0.35">
      <c r="W4542" s="533"/>
      <c r="AE4542" s="11"/>
    </row>
    <row r="4543" spans="23:31" x14ac:dyDescent="0.35">
      <c r="W4543" s="533"/>
      <c r="AE4543" s="11"/>
    </row>
    <row r="4544" spans="23:31" x14ac:dyDescent="0.35">
      <c r="W4544" s="533"/>
      <c r="AE4544" s="11"/>
    </row>
    <row r="4545" spans="23:31" x14ac:dyDescent="0.35">
      <c r="W4545" s="533"/>
      <c r="AE4545" s="11"/>
    </row>
    <row r="4546" spans="23:31" x14ac:dyDescent="0.35">
      <c r="W4546" s="533"/>
      <c r="AE4546" s="11"/>
    </row>
    <row r="4547" spans="23:31" x14ac:dyDescent="0.35">
      <c r="W4547" s="533"/>
      <c r="AE4547" s="11"/>
    </row>
    <row r="4548" spans="23:31" x14ac:dyDescent="0.35">
      <c r="W4548" s="533"/>
      <c r="AE4548" s="11"/>
    </row>
    <row r="4549" spans="23:31" x14ac:dyDescent="0.35">
      <c r="W4549" s="533"/>
      <c r="AE4549" s="11"/>
    </row>
    <row r="4550" spans="23:31" x14ac:dyDescent="0.35">
      <c r="W4550" s="533"/>
      <c r="AE4550" s="11"/>
    </row>
    <row r="4551" spans="23:31" x14ac:dyDescent="0.35">
      <c r="W4551" s="533"/>
      <c r="AE4551" s="11"/>
    </row>
    <row r="4552" spans="23:31" x14ac:dyDescent="0.35">
      <c r="W4552" s="533"/>
      <c r="AE4552" s="11"/>
    </row>
    <row r="4553" spans="23:31" x14ac:dyDescent="0.35">
      <c r="W4553" s="533"/>
      <c r="AE4553" s="11"/>
    </row>
    <row r="4554" spans="23:31" x14ac:dyDescent="0.35">
      <c r="W4554" s="533"/>
      <c r="AE4554" s="11"/>
    </row>
    <row r="4555" spans="23:31" x14ac:dyDescent="0.35">
      <c r="W4555" s="533"/>
      <c r="AE4555" s="11"/>
    </row>
    <row r="4556" spans="23:31" x14ac:dyDescent="0.35">
      <c r="W4556" s="533"/>
      <c r="AE4556" s="11"/>
    </row>
    <row r="4557" spans="23:31" x14ac:dyDescent="0.35">
      <c r="W4557" s="533"/>
      <c r="AE4557" s="11"/>
    </row>
    <row r="4558" spans="23:31" x14ac:dyDescent="0.35">
      <c r="W4558" s="533"/>
      <c r="AE4558" s="11"/>
    </row>
    <row r="4559" spans="23:31" x14ac:dyDescent="0.35">
      <c r="W4559" s="533"/>
      <c r="AE4559" s="11"/>
    </row>
    <row r="4560" spans="23:31" x14ac:dyDescent="0.35">
      <c r="W4560" s="533"/>
      <c r="AE4560" s="11"/>
    </row>
    <row r="4561" spans="23:31" x14ac:dyDescent="0.35">
      <c r="W4561" s="533"/>
      <c r="AE4561" s="11"/>
    </row>
    <row r="4562" spans="23:31" x14ac:dyDescent="0.35">
      <c r="W4562" s="533"/>
      <c r="AE4562" s="11"/>
    </row>
    <row r="4563" spans="23:31" x14ac:dyDescent="0.35">
      <c r="W4563" s="533"/>
      <c r="AE4563" s="11"/>
    </row>
    <row r="4564" spans="23:31" x14ac:dyDescent="0.35">
      <c r="W4564" s="533"/>
      <c r="AE4564" s="11"/>
    </row>
    <row r="4565" spans="23:31" x14ac:dyDescent="0.35">
      <c r="W4565" s="533"/>
      <c r="AE4565" s="11"/>
    </row>
    <row r="4566" spans="23:31" x14ac:dyDescent="0.35">
      <c r="W4566" s="533"/>
      <c r="AE4566" s="11"/>
    </row>
    <row r="4567" spans="23:31" x14ac:dyDescent="0.35">
      <c r="W4567" s="533"/>
      <c r="AE4567" s="11"/>
    </row>
    <row r="4568" spans="23:31" x14ac:dyDescent="0.35">
      <c r="W4568" s="533"/>
      <c r="AE4568" s="11"/>
    </row>
    <row r="4569" spans="23:31" x14ac:dyDescent="0.35">
      <c r="W4569" s="533"/>
      <c r="AE4569" s="11"/>
    </row>
    <row r="4570" spans="23:31" x14ac:dyDescent="0.35">
      <c r="W4570" s="533"/>
      <c r="AE4570" s="11"/>
    </row>
    <row r="4571" spans="23:31" x14ac:dyDescent="0.35">
      <c r="W4571" s="533"/>
      <c r="AE4571" s="11"/>
    </row>
    <row r="4572" spans="23:31" x14ac:dyDescent="0.35">
      <c r="W4572" s="533"/>
      <c r="AE4572" s="11"/>
    </row>
    <row r="4573" spans="23:31" x14ac:dyDescent="0.35">
      <c r="W4573" s="533"/>
      <c r="AE4573" s="11"/>
    </row>
    <row r="4574" spans="23:31" x14ac:dyDescent="0.35">
      <c r="W4574" s="533"/>
      <c r="AE4574" s="11"/>
    </row>
    <row r="4575" spans="23:31" x14ac:dyDescent="0.35">
      <c r="W4575" s="533"/>
      <c r="AE4575" s="11"/>
    </row>
    <row r="4576" spans="23:31" x14ac:dyDescent="0.35">
      <c r="W4576" s="533"/>
      <c r="AE4576" s="11"/>
    </row>
    <row r="4577" spans="23:31" x14ac:dyDescent="0.35">
      <c r="W4577" s="533"/>
      <c r="AE4577" s="11"/>
    </row>
    <row r="4578" spans="23:31" x14ac:dyDescent="0.35">
      <c r="W4578" s="533"/>
      <c r="AE4578" s="11"/>
    </row>
    <row r="4579" spans="23:31" x14ac:dyDescent="0.35">
      <c r="W4579" s="533"/>
      <c r="AE4579" s="11"/>
    </row>
    <row r="4580" spans="23:31" x14ac:dyDescent="0.35">
      <c r="W4580" s="533"/>
      <c r="AE4580" s="11"/>
    </row>
    <row r="4581" spans="23:31" x14ac:dyDescent="0.35">
      <c r="W4581" s="533"/>
      <c r="AE4581" s="11"/>
    </row>
    <row r="4582" spans="23:31" x14ac:dyDescent="0.35">
      <c r="W4582" s="533"/>
      <c r="AE4582" s="11"/>
    </row>
    <row r="4583" spans="23:31" x14ac:dyDescent="0.35">
      <c r="W4583" s="533"/>
      <c r="AE4583" s="11"/>
    </row>
    <row r="4584" spans="23:31" x14ac:dyDescent="0.35">
      <c r="W4584" s="533"/>
      <c r="AE4584" s="11"/>
    </row>
    <row r="4585" spans="23:31" x14ac:dyDescent="0.35">
      <c r="W4585" s="533"/>
      <c r="AE4585" s="11"/>
    </row>
    <row r="4586" spans="23:31" x14ac:dyDescent="0.35">
      <c r="W4586" s="533"/>
      <c r="AE4586" s="11"/>
    </row>
    <row r="4587" spans="23:31" x14ac:dyDescent="0.35">
      <c r="W4587" s="533"/>
      <c r="AE4587" s="11"/>
    </row>
    <row r="4588" spans="23:31" x14ac:dyDescent="0.35">
      <c r="W4588" s="533"/>
      <c r="AE4588" s="11"/>
    </row>
    <row r="4589" spans="23:31" x14ac:dyDescent="0.35">
      <c r="W4589" s="533"/>
      <c r="AE4589" s="11"/>
    </row>
    <row r="4590" spans="23:31" x14ac:dyDescent="0.35">
      <c r="W4590" s="533"/>
      <c r="AE4590" s="11"/>
    </row>
    <row r="4591" spans="23:31" x14ac:dyDescent="0.35">
      <c r="W4591" s="533"/>
      <c r="AE4591" s="11"/>
    </row>
    <row r="4592" spans="23:31" x14ac:dyDescent="0.35">
      <c r="W4592" s="533"/>
      <c r="AE4592" s="11"/>
    </row>
    <row r="4593" spans="23:31" x14ac:dyDescent="0.35">
      <c r="W4593" s="533"/>
      <c r="AE4593" s="11"/>
    </row>
    <row r="4594" spans="23:31" x14ac:dyDescent="0.35">
      <c r="W4594" s="533"/>
      <c r="AE4594" s="11"/>
    </row>
    <row r="4595" spans="23:31" x14ac:dyDescent="0.35">
      <c r="W4595" s="533"/>
      <c r="AE4595" s="11"/>
    </row>
    <row r="4596" spans="23:31" x14ac:dyDescent="0.35">
      <c r="W4596" s="533"/>
      <c r="AE4596" s="11"/>
    </row>
    <row r="4597" spans="23:31" x14ac:dyDescent="0.35">
      <c r="W4597" s="533"/>
      <c r="AE4597" s="11"/>
    </row>
    <row r="4598" spans="23:31" x14ac:dyDescent="0.35">
      <c r="W4598" s="533"/>
      <c r="AE4598" s="11"/>
    </row>
    <row r="4599" spans="23:31" x14ac:dyDescent="0.35">
      <c r="W4599" s="533"/>
      <c r="AE4599" s="11"/>
    </row>
    <row r="4600" spans="23:31" x14ac:dyDescent="0.35">
      <c r="W4600" s="533"/>
      <c r="AE4600" s="11"/>
    </row>
    <row r="4601" spans="23:31" x14ac:dyDescent="0.35">
      <c r="W4601" s="533"/>
      <c r="AE4601" s="11"/>
    </row>
    <row r="4602" spans="23:31" x14ac:dyDescent="0.35">
      <c r="W4602" s="533"/>
      <c r="AE4602" s="11"/>
    </row>
    <row r="4603" spans="23:31" x14ac:dyDescent="0.35">
      <c r="W4603" s="533"/>
      <c r="AE4603" s="11"/>
    </row>
    <row r="4604" spans="23:31" x14ac:dyDescent="0.35">
      <c r="W4604" s="533"/>
      <c r="AE4604" s="11"/>
    </row>
    <row r="4605" spans="23:31" x14ac:dyDescent="0.35">
      <c r="W4605" s="533"/>
      <c r="AE4605" s="11"/>
    </row>
    <row r="4606" spans="23:31" x14ac:dyDescent="0.35">
      <c r="W4606" s="533"/>
      <c r="AE4606" s="11"/>
    </row>
    <row r="4607" spans="23:31" x14ac:dyDescent="0.35">
      <c r="W4607" s="533"/>
      <c r="AE4607" s="11"/>
    </row>
    <row r="4608" spans="23:31" x14ac:dyDescent="0.35">
      <c r="W4608" s="533"/>
      <c r="AE4608" s="11"/>
    </row>
    <row r="4609" spans="23:31" x14ac:dyDescent="0.35">
      <c r="W4609" s="533"/>
      <c r="AE4609" s="11"/>
    </row>
    <row r="4610" spans="23:31" x14ac:dyDescent="0.35">
      <c r="W4610" s="533"/>
      <c r="AE4610" s="11"/>
    </row>
    <row r="4611" spans="23:31" x14ac:dyDescent="0.35">
      <c r="W4611" s="533"/>
      <c r="AE4611" s="11"/>
    </row>
    <row r="4612" spans="23:31" x14ac:dyDescent="0.35">
      <c r="W4612" s="533"/>
      <c r="AE4612" s="11"/>
    </row>
    <row r="4613" spans="23:31" x14ac:dyDescent="0.35">
      <c r="W4613" s="533"/>
      <c r="AE4613" s="11"/>
    </row>
    <row r="4614" spans="23:31" x14ac:dyDescent="0.35">
      <c r="W4614" s="533"/>
      <c r="AE4614" s="11"/>
    </row>
    <row r="4615" spans="23:31" x14ac:dyDescent="0.35">
      <c r="W4615" s="533"/>
      <c r="AE4615" s="11"/>
    </row>
    <row r="4616" spans="23:31" x14ac:dyDescent="0.35">
      <c r="W4616" s="533"/>
      <c r="AE4616" s="11"/>
    </row>
    <row r="4617" spans="23:31" x14ac:dyDescent="0.35">
      <c r="W4617" s="533"/>
      <c r="AE4617" s="11"/>
    </row>
    <row r="4618" spans="23:31" x14ac:dyDescent="0.35">
      <c r="W4618" s="533"/>
      <c r="AE4618" s="11"/>
    </row>
    <row r="4619" spans="23:31" x14ac:dyDescent="0.35">
      <c r="W4619" s="533"/>
      <c r="AE4619" s="11"/>
    </row>
    <row r="4620" spans="23:31" x14ac:dyDescent="0.35">
      <c r="W4620" s="533"/>
      <c r="AE4620" s="11"/>
    </row>
    <row r="4621" spans="23:31" x14ac:dyDescent="0.35">
      <c r="W4621" s="533"/>
      <c r="AE4621" s="11"/>
    </row>
    <row r="4622" spans="23:31" x14ac:dyDescent="0.35">
      <c r="W4622" s="533"/>
      <c r="AE4622" s="11"/>
    </row>
    <row r="4623" spans="23:31" x14ac:dyDescent="0.35">
      <c r="W4623" s="533"/>
      <c r="AE4623" s="11"/>
    </row>
    <row r="4624" spans="23:31" x14ac:dyDescent="0.35">
      <c r="W4624" s="533"/>
      <c r="AE4624" s="11"/>
    </row>
    <row r="4625" spans="23:31" x14ac:dyDescent="0.35">
      <c r="W4625" s="533"/>
      <c r="AE4625" s="11"/>
    </row>
    <row r="4626" spans="23:31" x14ac:dyDescent="0.35">
      <c r="W4626" s="533"/>
      <c r="AE4626" s="11"/>
    </row>
    <row r="4627" spans="23:31" x14ac:dyDescent="0.35">
      <c r="W4627" s="533"/>
      <c r="AE4627" s="11"/>
    </row>
    <row r="4628" spans="23:31" x14ac:dyDescent="0.35">
      <c r="W4628" s="533"/>
      <c r="AE4628" s="11"/>
    </row>
    <row r="4629" spans="23:31" x14ac:dyDescent="0.35">
      <c r="W4629" s="533"/>
      <c r="AE4629" s="11"/>
    </row>
    <row r="4630" spans="23:31" x14ac:dyDescent="0.35">
      <c r="W4630" s="533"/>
      <c r="AE4630" s="11"/>
    </row>
    <row r="4631" spans="23:31" x14ac:dyDescent="0.35">
      <c r="W4631" s="533"/>
      <c r="AE4631" s="11"/>
    </row>
    <row r="4632" spans="23:31" x14ac:dyDescent="0.35">
      <c r="W4632" s="533"/>
      <c r="AE4632" s="11"/>
    </row>
    <row r="4633" spans="23:31" x14ac:dyDescent="0.35">
      <c r="W4633" s="533"/>
      <c r="AE4633" s="11"/>
    </row>
    <row r="4634" spans="23:31" x14ac:dyDescent="0.35">
      <c r="W4634" s="533"/>
      <c r="AE4634" s="11"/>
    </row>
    <row r="4635" spans="23:31" x14ac:dyDescent="0.35">
      <c r="W4635" s="533"/>
      <c r="AE4635" s="11"/>
    </row>
    <row r="4636" spans="23:31" x14ac:dyDescent="0.35">
      <c r="W4636" s="533"/>
      <c r="AE4636" s="11"/>
    </row>
    <row r="4637" spans="23:31" x14ac:dyDescent="0.35">
      <c r="W4637" s="533"/>
      <c r="AE4637" s="11"/>
    </row>
    <row r="4638" spans="23:31" x14ac:dyDescent="0.35">
      <c r="W4638" s="533"/>
      <c r="AE4638" s="11"/>
    </row>
    <row r="4639" spans="23:31" x14ac:dyDescent="0.35">
      <c r="W4639" s="533"/>
      <c r="AE4639" s="11"/>
    </row>
    <row r="4640" spans="23:31" x14ac:dyDescent="0.35">
      <c r="W4640" s="533"/>
      <c r="AE4640" s="11"/>
    </row>
    <row r="4641" spans="23:31" x14ac:dyDescent="0.35">
      <c r="W4641" s="533"/>
      <c r="AE4641" s="11"/>
    </row>
    <row r="4642" spans="23:31" x14ac:dyDescent="0.35">
      <c r="W4642" s="533"/>
      <c r="AE4642" s="11"/>
    </row>
    <row r="4643" spans="23:31" x14ac:dyDescent="0.35">
      <c r="W4643" s="533"/>
      <c r="AE4643" s="11"/>
    </row>
    <row r="4644" spans="23:31" x14ac:dyDescent="0.35">
      <c r="W4644" s="533"/>
      <c r="AE4644" s="11"/>
    </row>
    <row r="4645" spans="23:31" x14ac:dyDescent="0.35">
      <c r="W4645" s="533"/>
      <c r="AE4645" s="11"/>
    </row>
    <row r="4646" spans="23:31" x14ac:dyDescent="0.35">
      <c r="W4646" s="533"/>
      <c r="AE4646" s="11"/>
    </row>
    <row r="4647" spans="23:31" x14ac:dyDescent="0.35">
      <c r="W4647" s="533"/>
      <c r="AE4647" s="11"/>
    </row>
    <row r="4648" spans="23:31" x14ac:dyDescent="0.35">
      <c r="W4648" s="533"/>
      <c r="AE4648" s="11"/>
    </row>
    <row r="4649" spans="23:31" x14ac:dyDescent="0.35">
      <c r="W4649" s="533"/>
      <c r="AE4649" s="11"/>
    </row>
    <row r="4650" spans="23:31" x14ac:dyDescent="0.35">
      <c r="W4650" s="533"/>
      <c r="AE4650" s="11"/>
    </row>
    <row r="4651" spans="23:31" x14ac:dyDescent="0.35">
      <c r="W4651" s="533"/>
      <c r="AE4651" s="11"/>
    </row>
    <row r="4652" spans="23:31" x14ac:dyDescent="0.35">
      <c r="W4652" s="533"/>
      <c r="AE4652" s="11"/>
    </row>
    <row r="4653" spans="23:31" x14ac:dyDescent="0.35">
      <c r="W4653" s="533"/>
      <c r="AE4653" s="11"/>
    </row>
    <row r="4654" spans="23:31" x14ac:dyDescent="0.35">
      <c r="W4654" s="533"/>
      <c r="AE4654" s="11"/>
    </row>
    <row r="4655" spans="23:31" x14ac:dyDescent="0.35">
      <c r="W4655" s="533"/>
      <c r="AE4655" s="11"/>
    </row>
    <row r="4656" spans="23:31" x14ac:dyDescent="0.35">
      <c r="W4656" s="533"/>
      <c r="AE4656" s="11"/>
    </row>
    <row r="4657" spans="23:31" x14ac:dyDescent="0.35">
      <c r="W4657" s="533"/>
      <c r="AE4657" s="11"/>
    </row>
    <row r="4658" spans="23:31" x14ac:dyDescent="0.35">
      <c r="W4658" s="533"/>
      <c r="AE4658" s="11"/>
    </row>
    <row r="4659" spans="23:31" x14ac:dyDescent="0.35">
      <c r="W4659" s="533"/>
      <c r="AE4659" s="11"/>
    </row>
    <row r="4660" spans="23:31" x14ac:dyDescent="0.35">
      <c r="W4660" s="533"/>
      <c r="AE4660" s="11"/>
    </row>
    <row r="4661" spans="23:31" x14ac:dyDescent="0.35">
      <c r="W4661" s="533"/>
      <c r="AE4661" s="11"/>
    </row>
    <row r="4662" spans="23:31" x14ac:dyDescent="0.35">
      <c r="W4662" s="533"/>
      <c r="AE4662" s="11"/>
    </row>
    <row r="4663" spans="23:31" x14ac:dyDescent="0.35">
      <c r="W4663" s="533"/>
      <c r="AE4663" s="11"/>
    </row>
    <row r="4664" spans="23:31" x14ac:dyDescent="0.35">
      <c r="W4664" s="533"/>
      <c r="AE4664" s="11"/>
    </row>
    <row r="4665" spans="23:31" x14ac:dyDescent="0.35">
      <c r="W4665" s="533"/>
      <c r="AE4665" s="11"/>
    </row>
    <row r="4666" spans="23:31" x14ac:dyDescent="0.35">
      <c r="W4666" s="533"/>
      <c r="AE4666" s="11"/>
    </row>
    <row r="4667" spans="23:31" x14ac:dyDescent="0.35">
      <c r="W4667" s="533"/>
      <c r="AE4667" s="11"/>
    </row>
    <row r="4668" spans="23:31" x14ac:dyDescent="0.35">
      <c r="W4668" s="533"/>
      <c r="AE4668" s="11"/>
    </row>
    <row r="4669" spans="23:31" x14ac:dyDescent="0.35">
      <c r="W4669" s="533"/>
      <c r="AE4669" s="11"/>
    </row>
    <row r="4670" spans="23:31" x14ac:dyDescent="0.35">
      <c r="W4670" s="533"/>
      <c r="AE4670" s="11"/>
    </row>
    <row r="4671" spans="23:31" x14ac:dyDescent="0.35">
      <c r="W4671" s="533"/>
      <c r="AE4671" s="11"/>
    </row>
    <row r="4672" spans="23:31" x14ac:dyDescent="0.35">
      <c r="W4672" s="533"/>
      <c r="AE4672" s="11"/>
    </row>
    <row r="4673" spans="23:31" x14ac:dyDescent="0.35">
      <c r="W4673" s="533"/>
      <c r="AE4673" s="11"/>
    </row>
    <row r="4674" spans="23:31" x14ac:dyDescent="0.35">
      <c r="W4674" s="533"/>
      <c r="AE4674" s="11"/>
    </row>
    <row r="4675" spans="23:31" x14ac:dyDescent="0.35">
      <c r="W4675" s="533"/>
      <c r="AE4675" s="11"/>
    </row>
    <row r="4676" spans="23:31" x14ac:dyDescent="0.35">
      <c r="W4676" s="533"/>
      <c r="AE4676" s="11"/>
    </row>
    <row r="4677" spans="23:31" x14ac:dyDescent="0.35">
      <c r="W4677" s="533"/>
      <c r="AE4677" s="11"/>
    </row>
    <row r="4678" spans="23:31" x14ac:dyDescent="0.35">
      <c r="W4678" s="533"/>
      <c r="AE4678" s="11"/>
    </row>
    <row r="4679" spans="23:31" x14ac:dyDescent="0.35">
      <c r="W4679" s="533"/>
      <c r="AE4679" s="11"/>
    </row>
    <row r="4680" spans="23:31" x14ac:dyDescent="0.35">
      <c r="W4680" s="533"/>
      <c r="AE4680" s="11"/>
    </row>
    <row r="4681" spans="23:31" x14ac:dyDescent="0.35">
      <c r="W4681" s="533"/>
      <c r="AE4681" s="11"/>
    </row>
    <row r="4682" spans="23:31" x14ac:dyDescent="0.35">
      <c r="W4682" s="533"/>
      <c r="AE4682" s="11"/>
    </row>
    <row r="4683" spans="23:31" x14ac:dyDescent="0.35">
      <c r="W4683" s="533"/>
      <c r="AE4683" s="11"/>
    </row>
    <row r="4684" spans="23:31" x14ac:dyDescent="0.35">
      <c r="W4684" s="533"/>
      <c r="AE4684" s="11"/>
    </row>
    <row r="4685" spans="23:31" x14ac:dyDescent="0.35">
      <c r="W4685" s="533"/>
      <c r="AE4685" s="11"/>
    </row>
    <row r="4686" spans="23:31" x14ac:dyDescent="0.35">
      <c r="W4686" s="533"/>
      <c r="AE4686" s="11"/>
    </row>
    <row r="4687" spans="23:31" x14ac:dyDescent="0.35">
      <c r="W4687" s="533"/>
      <c r="AE4687" s="11"/>
    </row>
    <row r="4688" spans="23:31" x14ac:dyDescent="0.35">
      <c r="W4688" s="533"/>
      <c r="AE4688" s="11"/>
    </row>
    <row r="4689" spans="23:31" x14ac:dyDescent="0.35">
      <c r="W4689" s="533"/>
      <c r="AE4689" s="11"/>
    </row>
    <row r="4690" spans="23:31" x14ac:dyDescent="0.35">
      <c r="W4690" s="533"/>
      <c r="AE4690" s="11"/>
    </row>
    <row r="4691" spans="23:31" x14ac:dyDescent="0.35">
      <c r="W4691" s="533"/>
      <c r="AE4691" s="11"/>
    </row>
    <row r="4692" spans="23:31" x14ac:dyDescent="0.35">
      <c r="W4692" s="533"/>
      <c r="AE4692" s="11"/>
    </row>
    <row r="4693" spans="23:31" x14ac:dyDescent="0.35">
      <c r="W4693" s="533"/>
      <c r="AE4693" s="11"/>
    </row>
    <row r="4694" spans="23:31" x14ac:dyDescent="0.35">
      <c r="W4694" s="533"/>
      <c r="AE4694" s="11"/>
    </row>
    <row r="4695" spans="23:31" x14ac:dyDescent="0.35">
      <c r="W4695" s="533"/>
      <c r="AE4695" s="11"/>
    </row>
    <row r="4696" spans="23:31" x14ac:dyDescent="0.35">
      <c r="W4696" s="533"/>
      <c r="AE4696" s="11"/>
    </row>
    <row r="4697" spans="23:31" x14ac:dyDescent="0.35">
      <c r="W4697" s="533"/>
      <c r="AE4697" s="11"/>
    </row>
    <row r="4698" spans="23:31" x14ac:dyDescent="0.35">
      <c r="W4698" s="533"/>
      <c r="AE4698" s="11"/>
    </row>
    <row r="4699" spans="23:31" x14ac:dyDescent="0.35">
      <c r="W4699" s="533"/>
      <c r="AE4699" s="11"/>
    </row>
    <row r="4700" spans="23:31" x14ac:dyDescent="0.35">
      <c r="W4700" s="533"/>
      <c r="AE4700" s="11"/>
    </row>
    <row r="4701" spans="23:31" x14ac:dyDescent="0.35">
      <c r="W4701" s="533"/>
      <c r="AE4701" s="11"/>
    </row>
    <row r="4702" spans="23:31" x14ac:dyDescent="0.35">
      <c r="W4702" s="533"/>
      <c r="AE4702" s="11"/>
    </row>
    <row r="4703" spans="23:31" x14ac:dyDescent="0.35">
      <c r="W4703" s="533"/>
      <c r="AE4703" s="11"/>
    </row>
    <row r="4704" spans="23:31" x14ac:dyDescent="0.35">
      <c r="W4704" s="533"/>
      <c r="AE4704" s="11"/>
    </row>
    <row r="4705" spans="23:31" x14ac:dyDescent="0.35">
      <c r="W4705" s="533"/>
      <c r="AE4705" s="11"/>
    </row>
    <row r="4706" spans="23:31" x14ac:dyDescent="0.35">
      <c r="W4706" s="533"/>
      <c r="AE4706" s="11"/>
    </row>
    <row r="4707" spans="23:31" x14ac:dyDescent="0.35">
      <c r="W4707" s="533"/>
      <c r="AE4707" s="11"/>
    </row>
    <row r="4708" spans="23:31" x14ac:dyDescent="0.35">
      <c r="W4708" s="533"/>
      <c r="AE4708" s="11"/>
    </row>
    <row r="4709" spans="23:31" x14ac:dyDescent="0.35">
      <c r="W4709" s="533"/>
      <c r="AE4709" s="11"/>
    </row>
    <row r="4710" spans="23:31" x14ac:dyDescent="0.35">
      <c r="W4710" s="533"/>
      <c r="AE4710" s="11"/>
    </row>
    <row r="4711" spans="23:31" x14ac:dyDescent="0.35">
      <c r="W4711" s="533"/>
      <c r="AE4711" s="11"/>
    </row>
    <row r="4712" spans="23:31" x14ac:dyDescent="0.35">
      <c r="W4712" s="533"/>
      <c r="AE4712" s="11"/>
    </row>
    <row r="4713" spans="23:31" x14ac:dyDescent="0.35">
      <c r="W4713" s="533"/>
      <c r="AE4713" s="11"/>
    </row>
    <row r="4714" spans="23:31" x14ac:dyDescent="0.35">
      <c r="W4714" s="533"/>
      <c r="AE4714" s="11"/>
    </row>
    <row r="4715" spans="23:31" x14ac:dyDescent="0.35">
      <c r="W4715" s="533"/>
      <c r="AE4715" s="11"/>
    </row>
    <row r="4716" spans="23:31" x14ac:dyDescent="0.35">
      <c r="W4716" s="533"/>
      <c r="AE4716" s="11"/>
    </row>
    <row r="4717" spans="23:31" x14ac:dyDescent="0.35">
      <c r="W4717" s="533"/>
      <c r="AE4717" s="11"/>
    </row>
    <row r="4718" spans="23:31" x14ac:dyDescent="0.35">
      <c r="W4718" s="533"/>
      <c r="AE4718" s="11"/>
    </row>
    <row r="4719" spans="23:31" x14ac:dyDescent="0.35">
      <c r="W4719" s="533"/>
      <c r="AE4719" s="11"/>
    </row>
    <row r="4720" spans="23:31" x14ac:dyDescent="0.35">
      <c r="W4720" s="533"/>
      <c r="AE4720" s="11"/>
    </row>
    <row r="4721" spans="23:31" x14ac:dyDescent="0.35">
      <c r="W4721" s="533"/>
      <c r="AE4721" s="11"/>
    </row>
    <row r="4722" spans="23:31" x14ac:dyDescent="0.35">
      <c r="W4722" s="533"/>
      <c r="AE4722" s="11"/>
    </row>
    <row r="4723" spans="23:31" x14ac:dyDescent="0.35">
      <c r="W4723" s="533"/>
      <c r="AE4723" s="11"/>
    </row>
    <row r="4724" spans="23:31" x14ac:dyDescent="0.35">
      <c r="W4724" s="533"/>
      <c r="AE4724" s="11"/>
    </row>
    <row r="4725" spans="23:31" x14ac:dyDescent="0.35">
      <c r="W4725" s="533"/>
      <c r="AE4725" s="11"/>
    </row>
    <row r="4726" spans="23:31" x14ac:dyDescent="0.35">
      <c r="W4726" s="533"/>
      <c r="AE4726" s="11"/>
    </row>
    <row r="4727" spans="23:31" x14ac:dyDescent="0.35">
      <c r="W4727" s="533"/>
      <c r="AE4727" s="11"/>
    </row>
    <row r="4728" spans="23:31" x14ac:dyDescent="0.35">
      <c r="W4728" s="533"/>
      <c r="AE4728" s="11"/>
    </row>
    <row r="4729" spans="23:31" x14ac:dyDescent="0.35">
      <c r="W4729" s="533"/>
      <c r="AE4729" s="11"/>
    </row>
    <row r="4730" spans="23:31" x14ac:dyDescent="0.35">
      <c r="W4730" s="533"/>
      <c r="AE4730" s="11"/>
    </row>
    <row r="4731" spans="23:31" x14ac:dyDescent="0.35">
      <c r="W4731" s="533"/>
      <c r="AE4731" s="11"/>
    </row>
    <row r="4732" spans="23:31" x14ac:dyDescent="0.35">
      <c r="W4732" s="533"/>
      <c r="AE4732" s="11"/>
    </row>
    <row r="4733" spans="23:31" x14ac:dyDescent="0.35">
      <c r="W4733" s="533"/>
      <c r="AE4733" s="11"/>
    </row>
    <row r="4734" spans="23:31" x14ac:dyDescent="0.35">
      <c r="W4734" s="533"/>
      <c r="AE4734" s="11"/>
    </row>
    <row r="4735" spans="23:31" x14ac:dyDescent="0.35">
      <c r="W4735" s="533"/>
      <c r="AE4735" s="11"/>
    </row>
    <row r="4736" spans="23:31" x14ac:dyDescent="0.35">
      <c r="W4736" s="533"/>
      <c r="AE4736" s="11"/>
    </row>
    <row r="4737" spans="23:31" x14ac:dyDescent="0.35">
      <c r="W4737" s="533"/>
      <c r="AE4737" s="11"/>
    </row>
    <row r="4738" spans="23:31" x14ac:dyDescent="0.35">
      <c r="W4738" s="533"/>
      <c r="AE4738" s="11"/>
    </row>
    <row r="4739" spans="23:31" x14ac:dyDescent="0.35">
      <c r="W4739" s="533"/>
      <c r="AE4739" s="11"/>
    </row>
    <row r="4740" spans="23:31" x14ac:dyDescent="0.35">
      <c r="W4740" s="533"/>
      <c r="AE4740" s="11"/>
    </row>
    <row r="4741" spans="23:31" x14ac:dyDescent="0.35">
      <c r="W4741" s="533"/>
      <c r="AE4741" s="11"/>
    </row>
    <row r="4742" spans="23:31" x14ac:dyDescent="0.35">
      <c r="W4742" s="533"/>
      <c r="AE4742" s="11"/>
    </row>
    <row r="4743" spans="23:31" x14ac:dyDescent="0.35">
      <c r="W4743" s="533"/>
      <c r="AE4743" s="11"/>
    </row>
    <row r="4744" spans="23:31" x14ac:dyDescent="0.35">
      <c r="W4744" s="533"/>
      <c r="AE4744" s="11"/>
    </row>
    <row r="4745" spans="23:31" x14ac:dyDescent="0.35">
      <c r="W4745" s="533"/>
      <c r="AE4745" s="11"/>
    </row>
    <row r="4746" spans="23:31" x14ac:dyDescent="0.35">
      <c r="W4746" s="533"/>
      <c r="AE4746" s="11"/>
    </row>
    <row r="4747" spans="23:31" x14ac:dyDescent="0.35">
      <c r="W4747" s="533"/>
      <c r="AE4747" s="11"/>
    </row>
    <row r="4748" spans="23:31" x14ac:dyDescent="0.35">
      <c r="W4748" s="533"/>
      <c r="AE4748" s="11"/>
    </row>
    <row r="4749" spans="23:31" x14ac:dyDescent="0.35">
      <c r="W4749" s="533"/>
      <c r="AE4749" s="11"/>
    </row>
    <row r="4750" spans="23:31" x14ac:dyDescent="0.35">
      <c r="W4750" s="533"/>
      <c r="AE4750" s="11"/>
    </row>
    <row r="4751" spans="23:31" x14ac:dyDescent="0.35">
      <c r="W4751" s="533"/>
      <c r="AE4751" s="11"/>
    </row>
    <row r="4752" spans="23:31" x14ac:dyDescent="0.35">
      <c r="W4752" s="533"/>
      <c r="AE4752" s="11"/>
    </row>
    <row r="4753" spans="23:31" x14ac:dyDescent="0.35">
      <c r="W4753" s="533"/>
      <c r="AE4753" s="11"/>
    </row>
    <row r="4754" spans="23:31" x14ac:dyDescent="0.35">
      <c r="W4754" s="533"/>
      <c r="AE4754" s="11"/>
    </row>
    <row r="4755" spans="23:31" x14ac:dyDescent="0.35">
      <c r="W4755" s="533"/>
      <c r="AE4755" s="11"/>
    </row>
    <row r="4756" spans="23:31" x14ac:dyDescent="0.35">
      <c r="W4756" s="533"/>
      <c r="AE4756" s="11"/>
    </row>
    <row r="4757" spans="23:31" x14ac:dyDescent="0.35">
      <c r="W4757" s="533"/>
      <c r="AE4757" s="11"/>
    </row>
    <row r="4758" spans="23:31" x14ac:dyDescent="0.35">
      <c r="W4758" s="533"/>
      <c r="AE4758" s="11"/>
    </row>
    <row r="4759" spans="23:31" x14ac:dyDescent="0.35">
      <c r="W4759" s="533"/>
      <c r="AE4759" s="11"/>
    </row>
    <row r="4760" spans="23:31" x14ac:dyDescent="0.35">
      <c r="W4760" s="533"/>
      <c r="AE4760" s="11"/>
    </row>
    <row r="4761" spans="23:31" x14ac:dyDescent="0.35">
      <c r="W4761" s="533"/>
      <c r="AE4761" s="11"/>
    </row>
    <row r="4762" spans="23:31" x14ac:dyDescent="0.35">
      <c r="W4762" s="533"/>
      <c r="AE4762" s="11"/>
    </row>
    <row r="4763" spans="23:31" x14ac:dyDescent="0.35">
      <c r="W4763" s="533"/>
      <c r="AE4763" s="11"/>
    </row>
    <row r="4764" spans="23:31" x14ac:dyDescent="0.35">
      <c r="W4764" s="533"/>
      <c r="AE4764" s="11"/>
    </row>
    <row r="4765" spans="23:31" x14ac:dyDescent="0.35">
      <c r="W4765" s="533"/>
      <c r="AE4765" s="11"/>
    </row>
    <row r="4766" spans="23:31" x14ac:dyDescent="0.35">
      <c r="W4766" s="533"/>
      <c r="AE4766" s="11"/>
    </row>
    <row r="4767" spans="23:31" x14ac:dyDescent="0.35">
      <c r="W4767" s="533"/>
      <c r="AE4767" s="11"/>
    </row>
    <row r="4768" spans="23:31" x14ac:dyDescent="0.35">
      <c r="W4768" s="533"/>
      <c r="AE4768" s="11"/>
    </row>
    <row r="4769" spans="23:31" x14ac:dyDescent="0.35">
      <c r="W4769" s="533"/>
      <c r="AE4769" s="11"/>
    </row>
    <row r="4770" spans="23:31" x14ac:dyDescent="0.35">
      <c r="W4770" s="533"/>
      <c r="AE4770" s="11"/>
    </row>
    <row r="4771" spans="23:31" x14ac:dyDescent="0.35">
      <c r="W4771" s="533"/>
      <c r="AE4771" s="11"/>
    </row>
    <row r="4772" spans="23:31" x14ac:dyDescent="0.35">
      <c r="W4772" s="533"/>
      <c r="AE4772" s="11"/>
    </row>
    <row r="4773" spans="23:31" x14ac:dyDescent="0.35">
      <c r="W4773" s="533"/>
      <c r="AE4773" s="11"/>
    </row>
    <row r="4774" spans="23:31" x14ac:dyDescent="0.35">
      <c r="W4774" s="533"/>
      <c r="AE4774" s="11"/>
    </row>
    <row r="4775" spans="23:31" x14ac:dyDescent="0.35">
      <c r="W4775" s="533"/>
      <c r="AE4775" s="11"/>
    </row>
    <row r="4776" spans="23:31" x14ac:dyDescent="0.35">
      <c r="W4776" s="533"/>
      <c r="AE4776" s="11"/>
    </row>
    <row r="4777" spans="23:31" x14ac:dyDescent="0.35">
      <c r="W4777" s="533"/>
      <c r="AE4777" s="11"/>
    </row>
    <row r="4778" spans="23:31" x14ac:dyDescent="0.35">
      <c r="W4778" s="533"/>
      <c r="AE4778" s="11"/>
    </row>
    <row r="4779" spans="23:31" x14ac:dyDescent="0.35">
      <c r="W4779" s="533"/>
      <c r="AE4779" s="11"/>
    </row>
    <row r="4780" spans="23:31" x14ac:dyDescent="0.35">
      <c r="W4780" s="533"/>
      <c r="AE4780" s="11"/>
    </row>
    <row r="4781" spans="23:31" x14ac:dyDescent="0.35">
      <c r="W4781" s="533"/>
      <c r="AE4781" s="11"/>
    </row>
    <row r="4782" spans="23:31" x14ac:dyDescent="0.35">
      <c r="W4782" s="533"/>
      <c r="AE4782" s="11"/>
    </row>
    <row r="4783" spans="23:31" x14ac:dyDescent="0.35">
      <c r="W4783" s="533"/>
      <c r="AE4783" s="11"/>
    </row>
    <row r="4784" spans="23:31" x14ac:dyDescent="0.35">
      <c r="W4784" s="533"/>
      <c r="AE4784" s="11"/>
    </row>
    <row r="4785" spans="23:31" x14ac:dyDescent="0.35">
      <c r="W4785" s="533"/>
      <c r="AE4785" s="11"/>
    </row>
    <row r="4786" spans="23:31" x14ac:dyDescent="0.35">
      <c r="W4786" s="533"/>
      <c r="AE4786" s="11"/>
    </row>
    <row r="4787" spans="23:31" x14ac:dyDescent="0.35">
      <c r="W4787" s="533"/>
      <c r="AE4787" s="11"/>
    </row>
    <row r="4788" spans="23:31" x14ac:dyDescent="0.35">
      <c r="W4788" s="533"/>
      <c r="AE4788" s="11"/>
    </row>
    <row r="4789" spans="23:31" x14ac:dyDescent="0.35">
      <c r="W4789" s="533"/>
      <c r="AE4789" s="11"/>
    </row>
    <row r="4790" spans="23:31" x14ac:dyDescent="0.35">
      <c r="W4790" s="533"/>
      <c r="AE4790" s="11"/>
    </row>
    <row r="4791" spans="23:31" x14ac:dyDescent="0.35">
      <c r="W4791" s="533"/>
      <c r="AE4791" s="11"/>
    </row>
    <row r="4792" spans="23:31" x14ac:dyDescent="0.35">
      <c r="W4792" s="533"/>
      <c r="AE4792" s="11"/>
    </row>
    <row r="4793" spans="23:31" x14ac:dyDescent="0.35">
      <c r="W4793" s="533"/>
      <c r="AE4793" s="11"/>
    </row>
    <row r="4794" spans="23:31" x14ac:dyDescent="0.35">
      <c r="W4794" s="533"/>
      <c r="AE4794" s="11"/>
    </row>
    <row r="4795" spans="23:31" x14ac:dyDescent="0.35">
      <c r="W4795" s="533"/>
      <c r="AE4795" s="11"/>
    </row>
    <row r="4796" spans="23:31" x14ac:dyDescent="0.35">
      <c r="W4796" s="533"/>
      <c r="AE4796" s="11"/>
    </row>
    <row r="4797" spans="23:31" x14ac:dyDescent="0.35">
      <c r="W4797" s="533"/>
      <c r="AE4797" s="11"/>
    </row>
    <row r="4798" spans="23:31" x14ac:dyDescent="0.35">
      <c r="W4798" s="533"/>
      <c r="AE4798" s="11"/>
    </row>
    <row r="4799" spans="23:31" x14ac:dyDescent="0.35">
      <c r="W4799" s="533"/>
      <c r="AE4799" s="11"/>
    </row>
    <row r="4800" spans="23:31" x14ac:dyDescent="0.35">
      <c r="W4800" s="533"/>
      <c r="AE4800" s="11"/>
    </row>
    <row r="4801" spans="23:31" x14ac:dyDescent="0.35">
      <c r="W4801" s="533"/>
      <c r="AE4801" s="11"/>
    </row>
    <row r="4802" spans="23:31" x14ac:dyDescent="0.35">
      <c r="W4802" s="533"/>
      <c r="AE4802" s="11"/>
    </row>
    <row r="4803" spans="23:31" x14ac:dyDescent="0.35">
      <c r="W4803" s="533"/>
      <c r="AE4803" s="11"/>
    </row>
    <row r="4804" spans="23:31" x14ac:dyDescent="0.35">
      <c r="W4804" s="533"/>
      <c r="AE4804" s="11"/>
    </row>
    <row r="4805" spans="23:31" x14ac:dyDescent="0.35">
      <c r="W4805" s="533"/>
      <c r="AE4805" s="11"/>
    </row>
    <row r="4806" spans="23:31" x14ac:dyDescent="0.35">
      <c r="W4806" s="533"/>
      <c r="AE4806" s="11"/>
    </row>
    <row r="4807" spans="23:31" x14ac:dyDescent="0.35">
      <c r="W4807" s="533"/>
      <c r="AE4807" s="11"/>
    </row>
    <row r="4808" spans="23:31" x14ac:dyDescent="0.35">
      <c r="W4808" s="533"/>
      <c r="AE4808" s="11"/>
    </row>
    <row r="4809" spans="23:31" x14ac:dyDescent="0.35">
      <c r="W4809" s="533"/>
      <c r="AE4809" s="11"/>
    </row>
    <row r="4810" spans="23:31" x14ac:dyDescent="0.35">
      <c r="W4810" s="533"/>
      <c r="AE4810" s="11"/>
    </row>
    <row r="4811" spans="23:31" x14ac:dyDescent="0.35">
      <c r="W4811" s="533"/>
      <c r="AE4811" s="11"/>
    </row>
    <row r="4812" spans="23:31" x14ac:dyDescent="0.35">
      <c r="W4812" s="533"/>
      <c r="AE4812" s="11"/>
    </row>
    <row r="4813" spans="23:31" x14ac:dyDescent="0.35">
      <c r="W4813" s="533"/>
      <c r="AE4813" s="11"/>
    </row>
    <row r="4814" spans="23:31" x14ac:dyDescent="0.35">
      <c r="W4814" s="533"/>
      <c r="AE4814" s="11"/>
    </row>
    <row r="4815" spans="23:31" x14ac:dyDescent="0.35">
      <c r="W4815" s="533"/>
      <c r="AE4815" s="11"/>
    </row>
    <row r="4816" spans="23:31" x14ac:dyDescent="0.35">
      <c r="W4816" s="533"/>
      <c r="AE4816" s="11"/>
    </row>
    <row r="4817" spans="23:31" x14ac:dyDescent="0.35">
      <c r="W4817" s="533"/>
      <c r="AE4817" s="11"/>
    </row>
    <row r="4818" spans="23:31" x14ac:dyDescent="0.35">
      <c r="W4818" s="533"/>
      <c r="AE4818" s="11"/>
    </row>
    <row r="4819" spans="23:31" x14ac:dyDescent="0.35">
      <c r="W4819" s="533"/>
      <c r="AE4819" s="11"/>
    </row>
    <row r="4820" spans="23:31" x14ac:dyDescent="0.35">
      <c r="W4820" s="533"/>
      <c r="AE4820" s="11"/>
    </row>
    <row r="4821" spans="23:31" x14ac:dyDescent="0.35">
      <c r="W4821" s="533"/>
      <c r="AE4821" s="11"/>
    </row>
    <row r="4822" spans="23:31" x14ac:dyDescent="0.35">
      <c r="W4822" s="533"/>
      <c r="AE4822" s="11"/>
    </row>
    <row r="4823" spans="23:31" x14ac:dyDescent="0.35">
      <c r="W4823" s="533"/>
      <c r="AE4823" s="11"/>
    </row>
    <row r="4824" spans="23:31" x14ac:dyDescent="0.35">
      <c r="W4824" s="533"/>
      <c r="AE4824" s="11"/>
    </row>
    <row r="4825" spans="23:31" x14ac:dyDescent="0.35">
      <c r="W4825" s="533"/>
      <c r="AE4825" s="11"/>
    </row>
    <row r="4826" spans="23:31" x14ac:dyDescent="0.35">
      <c r="W4826" s="533"/>
      <c r="AE4826" s="11"/>
    </row>
    <row r="4827" spans="23:31" x14ac:dyDescent="0.35">
      <c r="W4827" s="533"/>
      <c r="AE4827" s="11"/>
    </row>
    <row r="4828" spans="23:31" x14ac:dyDescent="0.35">
      <c r="W4828" s="533"/>
      <c r="AE4828" s="11"/>
    </row>
    <row r="4829" spans="23:31" x14ac:dyDescent="0.35">
      <c r="W4829" s="533"/>
      <c r="AE4829" s="11"/>
    </row>
    <row r="4830" spans="23:31" x14ac:dyDescent="0.35">
      <c r="W4830" s="533"/>
      <c r="AE4830" s="11"/>
    </row>
    <row r="4831" spans="23:31" x14ac:dyDescent="0.35">
      <c r="W4831" s="533"/>
      <c r="AE4831" s="11"/>
    </row>
    <row r="4832" spans="23:31" x14ac:dyDescent="0.35">
      <c r="W4832" s="533"/>
      <c r="AE4832" s="11"/>
    </row>
    <row r="4833" spans="23:31" x14ac:dyDescent="0.35">
      <c r="W4833" s="533"/>
      <c r="AE4833" s="11"/>
    </row>
    <row r="4834" spans="23:31" x14ac:dyDescent="0.35">
      <c r="W4834" s="533"/>
      <c r="AE4834" s="11"/>
    </row>
    <row r="4835" spans="23:31" x14ac:dyDescent="0.35">
      <c r="W4835" s="533"/>
      <c r="AE4835" s="11"/>
    </row>
    <row r="4836" spans="23:31" x14ac:dyDescent="0.35">
      <c r="W4836" s="533"/>
      <c r="AE4836" s="11"/>
    </row>
    <row r="4837" spans="23:31" x14ac:dyDescent="0.35">
      <c r="W4837" s="533"/>
      <c r="AE4837" s="11"/>
    </row>
    <row r="4838" spans="23:31" x14ac:dyDescent="0.35">
      <c r="W4838" s="533"/>
      <c r="AE4838" s="11"/>
    </row>
    <row r="4839" spans="23:31" x14ac:dyDescent="0.35">
      <c r="W4839" s="533"/>
      <c r="AE4839" s="11"/>
    </row>
    <row r="4840" spans="23:31" x14ac:dyDescent="0.35">
      <c r="W4840" s="533"/>
      <c r="AE4840" s="11"/>
    </row>
    <row r="4841" spans="23:31" x14ac:dyDescent="0.35">
      <c r="W4841" s="533"/>
      <c r="AE4841" s="11"/>
    </row>
    <row r="4842" spans="23:31" x14ac:dyDescent="0.35">
      <c r="W4842" s="533"/>
      <c r="AE4842" s="11"/>
    </row>
    <row r="4843" spans="23:31" x14ac:dyDescent="0.35">
      <c r="W4843" s="533"/>
      <c r="AE4843" s="11"/>
    </row>
    <row r="4844" spans="23:31" x14ac:dyDescent="0.35">
      <c r="W4844" s="533"/>
      <c r="AE4844" s="11"/>
    </row>
    <row r="4845" spans="23:31" x14ac:dyDescent="0.35">
      <c r="W4845" s="533"/>
      <c r="AE4845" s="11"/>
    </row>
    <row r="4846" spans="23:31" x14ac:dyDescent="0.35">
      <c r="W4846" s="533"/>
      <c r="AE4846" s="11"/>
    </row>
    <row r="4847" spans="23:31" x14ac:dyDescent="0.35">
      <c r="W4847" s="533"/>
      <c r="AE4847" s="11"/>
    </row>
    <row r="4848" spans="23:31" x14ac:dyDescent="0.35">
      <c r="W4848" s="533"/>
      <c r="AE4848" s="11"/>
    </row>
    <row r="4849" spans="23:31" x14ac:dyDescent="0.35">
      <c r="W4849" s="533"/>
      <c r="AE4849" s="11"/>
    </row>
    <row r="4850" spans="23:31" x14ac:dyDescent="0.35">
      <c r="W4850" s="533"/>
      <c r="AE4850" s="11"/>
    </row>
    <row r="4851" spans="23:31" x14ac:dyDescent="0.35">
      <c r="W4851" s="533"/>
      <c r="AE4851" s="11"/>
    </row>
    <row r="4852" spans="23:31" x14ac:dyDescent="0.35">
      <c r="W4852" s="533"/>
      <c r="AE4852" s="11"/>
    </row>
    <row r="4853" spans="23:31" x14ac:dyDescent="0.35">
      <c r="W4853" s="533"/>
      <c r="AE4853" s="11"/>
    </row>
    <row r="4854" spans="23:31" x14ac:dyDescent="0.35">
      <c r="W4854" s="533"/>
      <c r="AE4854" s="11"/>
    </row>
    <row r="4855" spans="23:31" x14ac:dyDescent="0.35">
      <c r="W4855" s="533"/>
      <c r="AE4855" s="11"/>
    </row>
    <row r="4856" spans="23:31" x14ac:dyDescent="0.35">
      <c r="W4856" s="533"/>
      <c r="AE4856" s="11"/>
    </row>
    <row r="4857" spans="23:31" x14ac:dyDescent="0.35">
      <c r="W4857" s="533"/>
      <c r="AE4857" s="11"/>
    </row>
    <row r="4858" spans="23:31" x14ac:dyDescent="0.35">
      <c r="W4858" s="533"/>
      <c r="AE4858" s="11"/>
    </row>
    <row r="4859" spans="23:31" x14ac:dyDescent="0.35">
      <c r="W4859" s="533"/>
      <c r="AE4859" s="11"/>
    </row>
    <row r="4860" spans="23:31" x14ac:dyDescent="0.35">
      <c r="W4860" s="533"/>
      <c r="AE4860" s="11"/>
    </row>
    <row r="4861" spans="23:31" x14ac:dyDescent="0.35">
      <c r="W4861" s="533"/>
      <c r="AE4861" s="11"/>
    </row>
    <row r="4862" spans="23:31" x14ac:dyDescent="0.35">
      <c r="W4862" s="533"/>
      <c r="AE4862" s="11"/>
    </row>
    <row r="4863" spans="23:31" x14ac:dyDescent="0.35">
      <c r="W4863" s="533"/>
      <c r="AE4863" s="11"/>
    </row>
    <row r="4864" spans="23:31" x14ac:dyDescent="0.35">
      <c r="W4864" s="533"/>
      <c r="AE4864" s="11"/>
    </row>
    <row r="4865" spans="23:31" x14ac:dyDescent="0.35">
      <c r="W4865" s="533"/>
      <c r="AE4865" s="11"/>
    </row>
    <row r="4866" spans="23:31" x14ac:dyDescent="0.35">
      <c r="W4866" s="533"/>
      <c r="AE4866" s="11"/>
    </row>
    <row r="4867" spans="23:31" x14ac:dyDescent="0.35">
      <c r="W4867" s="533"/>
      <c r="AE4867" s="11"/>
    </row>
    <row r="4868" spans="23:31" x14ac:dyDescent="0.35">
      <c r="W4868" s="533"/>
      <c r="AE4868" s="11"/>
    </row>
    <row r="4869" spans="23:31" x14ac:dyDescent="0.35">
      <c r="W4869" s="533"/>
      <c r="AE4869" s="11"/>
    </row>
    <row r="4870" spans="23:31" x14ac:dyDescent="0.35">
      <c r="W4870" s="533"/>
      <c r="AE4870" s="11"/>
    </row>
    <row r="4871" spans="23:31" x14ac:dyDescent="0.35">
      <c r="W4871" s="533"/>
      <c r="AE4871" s="11"/>
    </row>
    <row r="4872" spans="23:31" x14ac:dyDescent="0.35">
      <c r="W4872" s="533"/>
      <c r="AE4872" s="11"/>
    </row>
    <row r="4873" spans="23:31" x14ac:dyDescent="0.35">
      <c r="W4873" s="533"/>
      <c r="AE4873" s="11"/>
    </row>
    <row r="4874" spans="23:31" x14ac:dyDescent="0.35">
      <c r="W4874" s="533"/>
      <c r="AE4874" s="11"/>
    </row>
    <row r="4875" spans="23:31" x14ac:dyDescent="0.35">
      <c r="W4875" s="533"/>
      <c r="AE4875" s="11"/>
    </row>
    <row r="4876" spans="23:31" x14ac:dyDescent="0.35">
      <c r="W4876" s="533"/>
      <c r="AE4876" s="11"/>
    </row>
    <row r="4877" spans="23:31" x14ac:dyDescent="0.35">
      <c r="W4877" s="533"/>
      <c r="AE4877" s="11"/>
    </row>
    <row r="4878" spans="23:31" x14ac:dyDescent="0.35">
      <c r="W4878" s="533"/>
      <c r="AE4878" s="11"/>
    </row>
    <row r="4879" spans="23:31" x14ac:dyDescent="0.35">
      <c r="W4879" s="533"/>
      <c r="AE4879" s="11"/>
    </row>
    <row r="4880" spans="23:31" x14ac:dyDescent="0.35">
      <c r="W4880" s="533"/>
      <c r="AE4880" s="11"/>
    </row>
    <row r="4881" spans="23:31" x14ac:dyDescent="0.35">
      <c r="W4881" s="533"/>
      <c r="AE4881" s="11"/>
    </row>
    <row r="4882" spans="23:31" x14ac:dyDescent="0.35">
      <c r="W4882" s="533"/>
      <c r="AE4882" s="11"/>
    </row>
    <row r="4883" spans="23:31" x14ac:dyDescent="0.35">
      <c r="W4883" s="533"/>
      <c r="AE4883" s="11"/>
    </row>
    <row r="4884" spans="23:31" x14ac:dyDescent="0.35">
      <c r="W4884" s="533"/>
      <c r="AE4884" s="11"/>
    </row>
    <row r="4885" spans="23:31" x14ac:dyDescent="0.35">
      <c r="W4885" s="533"/>
      <c r="AE4885" s="11"/>
    </row>
    <row r="4886" spans="23:31" x14ac:dyDescent="0.35">
      <c r="W4886" s="533"/>
      <c r="AE4886" s="11"/>
    </row>
    <row r="4887" spans="23:31" x14ac:dyDescent="0.35">
      <c r="W4887" s="533"/>
      <c r="AE4887" s="11"/>
    </row>
    <row r="4888" spans="23:31" x14ac:dyDescent="0.35">
      <c r="W4888" s="533"/>
      <c r="AE4888" s="11"/>
    </row>
    <row r="4889" spans="23:31" x14ac:dyDescent="0.35">
      <c r="W4889" s="533"/>
      <c r="AE4889" s="11"/>
    </row>
    <row r="4890" spans="23:31" x14ac:dyDescent="0.35">
      <c r="W4890" s="533"/>
      <c r="AE4890" s="11"/>
    </row>
    <row r="4891" spans="23:31" x14ac:dyDescent="0.35">
      <c r="W4891" s="533"/>
      <c r="AE4891" s="11"/>
    </row>
    <row r="4892" spans="23:31" x14ac:dyDescent="0.35">
      <c r="W4892" s="533"/>
      <c r="AE4892" s="11"/>
    </row>
    <row r="4893" spans="23:31" x14ac:dyDescent="0.35">
      <c r="W4893" s="533"/>
      <c r="AE4893" s="11"/>
    </row>
    <row r="4894" spans="23:31" x14ac:dyDescent="0.35">
      <c r="W4894" s="533"/>
      <c r="AE4894" s="11"/>
    </row>
    <row r="4895" spans="23:31" x14ac:dyDescent="0.35">
      <c r="W4895" s="533"/>
      <c r="AE4895" s="11"/>
    </row>
    <row r="4896" spans="23:31" x14ac:dyDescent="0.35">
      <c r="W4896" s="533"/>
      <c r="AE4896" s="11"/>
    </row>
    <row r="4897" spans="23:31" x14ac:dyDescent="0.35">
      <c r="W4897" s="533"/>
      <c r="AE4897" s="11"/>
    </row>
    <row r="4898" spans="23:31" x14ac:dyDescent="0.35">
      <c r="W4898" s="533"/>
      <c r="AE4898" s="11"/>
    </row>
    <row r="4899" spans="23:31" x14ac:dyDescent="0.35">
      <c r="W4899" s="533"/>
      <c r="AE4899" s="11"/>
    </row>
    <row r="4900" spans="23:31" x14ac:dyDescent="0.35">
      <c r="W4900" s="533"/>
      <c r="AE4900" s="11"/>
    </row>
    <row r="4901" spans="23:31" x14ac:dyDescent="0.35">
      <c r="W4901" s="533"/>
      <c r="AE4901" s="11"/>
    </row>
    <row r="4902" spans="23:31" x14ac:dyDescent="0.35">
      <c r="W4902" s="533"/>
      <c r="AE4902" s="11"/>
    </row>
    <row r="4903" spans="23:31" x14ac:dyDescent="0.35">
      <c r="W4903" s="533"/>
      <c r="AE4903" s="11"/>
    </row>
    <row r="4904" spans="23:31" x14ac:dyDescent="0.35">
      <c r="W4904" s="533"/>
      <c r="AE4904" s="11"/>
    </row>
    <row r="4905" spans="23:31" x14ac:dyDescent="0.35">
      <c r="W4905" s="533"/>
      <c r="AE4905" s="11"/>
    </row>
    <row r="4906" spans="23:31" x14ac:dyDescent="0.35">
      <c r="W4906" s="533"/>
      <c r="AE4906" s="11"/>
    </row>
    <row r="4907" spans="23:31" x14ac:dyDescent="0.35">
      <c r="W4907" s="533"/>
      <c r="AE4907" s="11"/>
    </row>
    <row r="4908" spans="23:31" x14ac:dyDescent="0.35">
      <c r="W4908" s="533"/>
      <c r="AE4908" s="11"/>
    </row>
    <row r="4909" spans="23:31" x14ac:dyDescent="0.35">
      <c r="W4909" s="533"/>
      <c r="AE4909" s="11"/>
    </row>
    <row r="4910" spans="23:31" x14ac:dyDescent="0.35">
      <c r="W4910" s="533"/>
      <c r="AE4910" s="11"/>
    </row>
    <row r="4911" spans="23:31" x14ac:dyDescent="0.35">
      <c r="W4911" s="533"/>
      <c r="AE4911" s="11"/>
    </row>
    <row r="4912" spans="23:31" x14ac:dyDescent="0.35">
      <c r="W4912" s="533"/>
      <c r="AE4912" s="11"/>
    </row>
    <row r="4913" spans="23:31" x14ac:dyDescent="0.35">
      <c r="W4913" s="533"/>
      <c r="AE4913" s="11"/>
    </row>
    <row r="4914" spans="23:31" x14ac:dyDescent="0.35">
      <c r="W4914" s="533"/>
      <c r="AE4914" s="11"/>
    </row>
    <row r="4915" spans="23:31" x14ac:dyDescent="0.35">
      <c r="W4915" s="533"/>
      <c r="AE4915" s="11"/>
    </row>
    <row r="4916" spans="23:31" x14ac:dyDescent="0.35">
      <c r="W4916" s="533"/>
      <c r="AE4916" s="11"/>
    </row>
    <row r="4917" spans="23:31" x14ac:dyDescent="0.35">
      <c r="W4917" s="533"/>
      <c r="AE4917" s="11"/>
    </row>
    <row r="4918" spans="23:31" x14ac:dyDescent="0.35">
      <c r="W4918" s="533"/>
      <c r="AE4918" s="11"/>
    </row>
    <row r="4919" spans="23:31" x14ac:dyDescent="0.35">
      <c r="W4919" s="533"/>
      <c r="AE4919" s="11"/>
    </row>
    <row r="4920" spans="23:31" x14ac:dyDescent="0.35">
      <c r="W4920" s="533"/>
      <c r="AE4920" s="11"/>
    </row>
    <row r="4921" spans="23:31" x14ac:dyDescent="0.35">
      <c r="W4921" s="533"/>
      <c r="AE4921" s="11"/>
    </row>
    <row r="4922" spans="23:31" x14ac:dyDescent="0.35">
      <c r="W4922" s="533"/>
      <c r="AE4922" s="11"/>
    </row>
    <row r="4923" spans="23:31" x14ac:dyDescent="0.35">
      <c r="W4923" s="533"/>
      <c r="AE4923" s="11"/>
    </row>
    <row r="4924" spans="23:31" x14ac:dyDescent="0.35">
      <c r="W4924" s="533"/>
      <c r="AE4924" s="11"/>
    </row>
    <row r="4925" spans="23:31" x14ac:dyDescent="0.35">
      <c r="W4925" s="533"/>
      <c r="AE4925" s="11"/>
    </row>
    <row r="4926" spans="23:31" x14ac:dyDescent="0.35">
      <c r="W4926" s="533"/>
      <c r="AE4926" s="11"/>
    </row>
    <row r="4927" spans="23:31" x14ac:dyDescent="0.35">
      <c r="W4927" s="533"/>
      <c r="AE4927" s="11"/>
    </row>
    <row r="4928" spans="23:31" x14ac:dyDescent="0.35">
      <c r="W4928" s="533"/>
      <c r="AE4928" s="11"/>
    </row>
    <row r="4929" spans="23:31" x14ac:dyDescent="0.35">
      <c r="W4929" s="533"/>
      <c r="AE4929" s="11"/>
    </row>
    <row r="4930" spans="23:31" x14ac:dyDescent="0.35">
      <c r="W4930" s="533"/>
      <c r="AE4930" s="11"/>
    </row>
    <row r="4931" spans="23:31" x14ac:dyDescent="0.35">
      <c r="W4931" s="533"/>
      <c r="AE4931" s="11"/>
    </row>
    <row r="4932" spans="23:31" x14ac:dyDescent="0.35">
      <c r="W4932" s="533"/>
      <c r="AE4932" s="11"/>
    </row>
    <row r="4933" spans="23:31" x14ac:dyDescent="0.35">
      <c r="W4933" s="533"/>
      <c r="AE4933" s="11"/>
    </row>
    <row r="4934" spans="23:31" x14ac:dyDescent="0.35">
      <c r="W4934" s="533"/>
      <c r="AE4934" s="11"/>
    </row>
    <row r="4935" spans="23:31" x14ac:dyDescent="0.35">
      <c r="W4935" s="533"/>
      <c r="AE4935" s="11"/>
    </row>
    <row r="4936" spans="23:31" x14ac:dyDescent="0.35">
      <c r="W4936" s="533"/>
      <c r="AE4936" s="11"/>
    </row>
    <row r="4937" spans="23:31" x14ac:dyDescent="0.35">
      <c r="W4937" s="533"/>
      <c r="AE4937" s="11"/>
    </row>
    <row r="4938" spans="23:31" x14ac:dyDescent="0.35">
      <c r="W4938" s="533"/>
      <c r="AE4938" s="11"/>
    </row>
    <row r="4939" spans="23:31" x14ac:dyDescent="0.35">
      <c r="W4939" s="533"/>
      <c r="AE4939" s="11"/>
    </row>
    <row r="4940" spans="23:31" x14ac:dyDescent="0.35">
      <c r="W4940" s="533"/>
      <c r="AE4940" s="11"/>
    </row>
    <row r="4941" spans="23:31" x14ac:dyDescent="0.35">
      <c r="W4941" s="533"/>
      <c r="AE4941" s="11"/>
    </row>
    <row r="4942" spans="23:31" x14ac:dyDescent="0.35">
      <c r="W4942" s="533"/>
      <c r="AE4942" s="11"/>
    </row>
    <row r="4943" spans="23:31" x14ac:dyDescent="0.35">
      <c r="W4943" s="533"/>
      <c r="AE4943" s="11"/>
    </row>
    <row r="4944" spans="23:31" x14ac:dyDescent="0.35">
      <c r="W4944" s="533"/>
      <c r="AE4944" s="11"/>
    </row>
    <row r="4945" spans="23:31" x14ac:dyDescent="0.35">
      <c r="W4945" s="533"/>
      <c r="AE4945" s="11"/>
    </row>
    <row r="4946" spans="23:31" x14ac:dyDescent="0.35">
      <c r="W4946" s="533"/>
      <c r="AE4946" s="11"/>
    </row>
    <row r="4947" spans="23:31" x14ac:dyDescent="0.35">
      <c r="W4947" s="533"/>
      <c r="AE4947" s="11"/>
    </row>
    <row r="4948" spans="23:31" x14ac:dyDescent="0.35">
      <c r="W4948" s="533"/>
      <c r="AE4948" s="11"/>
    </row>
    <row r="4949" spans="23:31" x14ac:dyDescent="0.35">
      <c r="W4949" s="533"/>
      <c r="AE4949" s="11"/>
    </row>
    <row r="4950" spans="23:31" x14ac:dyDescent="0.35">
      <c r="W4950" s="533"/>
      <c r="AE4950" s="11"/>
    </row>
    <row r="4951" spans="23:31" x14ac:dyDescent="0.35">
      <c r="W4951" s="533"/>
      <c r="AE4951" s="11"/>
    </row>
    <row r="4952" spans="23:31" x14ac:dyDescent="0.35">
      <c r="W4952" s="533"/>
      <c r="AE4952" s="11"/>
    </row>
    <row r="4953" spans="23:31" x14ac:dyDescent="0.35">
      <c r="W4953" s="533"/>
      <c r="AE4953" s="11"/>
    </row>
    <row r="4954" spans="23:31" x14ac:dyDescent="0.35">
      <c r="W4954" s="533"/>
      <c r="AE4954" s="11"/>
    </row>
    <row r="4955" spans="23:31" x14ac:dyDescent="0.35">
      <c r="W4955" s="533"/>
      <c r="AE4955" s="11"/>
    </row>
    <row r="4956" spans="23:31" x14ac:dyDescent="0.35">
      <c r="W4956" s="533"/>
      <c r="AE4956" s="11"/>
    </row>
    <row r="4957" spans="23:31" x14ac:dyDescent="0.35">
      <c r="W4957" s="533"/>
      <c r="AE4957" s="11"/>
    </row>
    <row r="4958" spans="23:31" x14ac:dyDescent="0.35">
      <c r="W4958" s="533"/>
      <c r="AE4958" s="11"/>
    </row>
    <row r="4959" spans="23:31" x14ac:dyDescent="0.35">
      <c r="W4959" s="533"/>
      <c r="AE4959" s="11"/>
    </row>
    <row r="4960" spans="23:31" x14ac:dyDescent="0.35">
      <c r="W4960" s="533"/>
      <c r="AE4960" s="11"/>
    </row>
    <row r="4961" spans="23:31" x14ac:dyDescent="0.35">
      <c r="W4961" s="533"/>
      <c r="AE4961" s="11"/>
    </row>
    <row r="4962" spans="23:31" x14ac:dyDescent="0.35">
      <c r="W4962" s="533"/>
      <c r="AE4962" s="11"/>
    </row>
    <row r="4963" spans="23:31" x14ac:dyDescent="0.35">
      <c r="W4963" s="533"/>
      <c r="AE4963" s="11"/>
    </row>
    <row r="4964" spans="23:31" x14ac:dyDescent="0.35">
      <c r="W4964" s="533"/>
      <c r="AE4964" s="11"/>
    </row>
    <row r="4965" spans="23:31" x14ac:dyDescent="0.35">
      <c r="W4965" s="533"/>
      <c r="AE4965" s="11"/>
    </row>
    <row r="4966" spans="23:31" x14ac:dyDescent="0.35">
      <c r="W4966" s="533"/>
      <c r="AE4966" s="11"/>
    </row>
    <row r="4967" spans="23:31" x14ac:dyDescent="0.35">
      <c r="W4967" s="533"/>
      <c r="AE4967" s="11"/>
    </row>
    <row r="4968" spans="23:31" x14ac:dyDescent="0.35">
      <c r="W4968" s="533"/>
      <c r="AE4968" s="11"/>
    </row>
    <row r="4969" spans="23:31" x14ac:dyDescent="0.35">
      <c r="W4969" s="533"/>
      <c r="AE4969" s="11"/>
    </row>
    <row r="4970" spans="23:31" x14ac:dyDescent="0.35">
      <c r="W4970" s="533"/>
      <c r="AE4970" s="11"/>
    </row>
    <row r="4971" spans="23:31" x14ac:dyDescent="0.35">
      <c r="W4971" s="533"/>
      <c r="AE4971" s="11"/>
    </row>
    <row r="4972" spans="23:31" x14ac:dyDescent="0.35">
      <c r="W4972" s="533"/>
      <c r="AE4972" s="11"/>
    </row>
    <row r="4973" spans="23:31" x14ac:dyDescent="0.35">
      <c r="W4973" s="533"/>
      <c r="AE4973" s="11"/>
    </row>
    <row r="4974" spans="23:31" x14ac:dyDescent="0.35">
      <c r="W4974" s="533"/>
      <c r="AE4974" s="11"/>
    </row>
    <row r="4975" spans="23:31" x14ac:dyDescent="0.35">
      <c r="W4975" s="533"/>
      <c r="AE4975" s="11"/>
    </row>
    <row r="4976" spans="23:31" x14ac:dyDescent="0.35">
      <c r="W4976" s="533"/>
      <c r="AE4976" s="11"/>
    </row>
    <row r="4977" spans="23:31" x14ac:dyDescent="0.35">
      <c r="W4977" s="533"/>
      <c r="AE4977" s="11"/>
    </row>
    <row r="4978" spans="23:31" x14ac:dyDescent="0.35">
      <c r="W4978" s="533"/>
      <c r="AE4978" s="11"/>
    </row>
    <row r="4979" spans="23:31" x14ac:dyDescent="0.35">
      <c r="W4979" s="533"/>
      <c r="AE4979" s="11"/>
    </row>
    <row r="4980" spans="23:31" x14ac:dyDescent="0.35">
      <c r="W4980" s="533"/>
      <c r="AE4980" s="11"/>
    </row>
    <row r="4981" spans="23:31" x14ac:dyDescent="0.35">
      <c r="W4981" s="533"/>
      <c r="AE4981" s="11"/>
    </row>
    <row r="4982" spans="23:31" x14ac:dyDescent="0.35">
      <c r="W4982" s="533"/>
      <c r="AE4982" s="11"/>
    </row>
    <row r="4983" spans="23:31" x14ac:dyDescent="0.35">
      <c r="W4983" s="533"/>
      <c r="AE4983" s="11"/>
    </row>
    <row r="4984" spans="23:31" x14ac:dyDescent="0.35">
      <c r="W4984" s="533"/>
      <c r="AE4984" s="11"/>
    </row>
    <row r="4985" spans="23:31" x14ac:dyDescent="0.35">
      <c r="W4985" s="533"/>
      <c r="AE4985" s="11"/>
    </row>
    <row r="4986" spans="23:31" x14ac:dyDescent="0.35">
      <c r="W4986" s="533"/>
      <c r="AE4986" s="11"/>
    </row>
    <row r="4987" spans="23:31" x14ac:dyDescent="0.35">
      <c r="W4987" s="533"/>
      <c r="AE4987" s="11"/>
    </row>
    <row r="4988" spans="23:31" x14ac:dyDescent="0.35">
      <c r="W4988" s="533"/>
      <c r="AE4988" s="11"/>
    </row>
    <row r="4989" spans="23:31" x14ac:dyDescent="0.35">
      <c r="W4989" s="533"/>
      <c r="AE4989" s="11"/>
    </row>
    <row r="4990" spans="23:31" x14ac:dyDescent="0.35">
      <c r="W4990" s="533"/>
      <c r="AE4990" s="11"/>
    </row>
    <row r="4991" spans="23:31" x14ac:dyDescent="0.35">
      <c r="W4991" s="533"/>
      <c r="AE4991" s="11"/>
    </row>
    <row r="4992" spans="23:31" x14ac:dyDescent="0.35">
      <c r="W4992" s="533"/>
      <c r="AE4992" s="11"/>
    </row>
    <row r="4993" spans="23:31" x14ac:dyDescent="0.35">
      <c r="W4993" s="533"/>
      <c r="AE4993" s="11"/>
    </row>
    <row r="4994" spans="23:31" x14ac:dyDescent="0.35">
      <c r="W4994" s="533"/>
      <c r="AE4994" s="11"/>
    </row>
    <row r="4995" spans="23:31" x14ac:dyDescent="0.35">
      <c r="W4995" s="533"/>
      <c r="AE4995" s="11"/>
    </row>
    <row r="4996" spans="23:31" x14ac:dyDescent="0.35">
      <c r="W4996" s="533"/>
      <c r="AE4996" s="11"/>
    </row>
    <row r="4997" spans="23:31" x14ac:dyDescent="0.35">
      <c r="W4997" s="533"/>
      <c r="AE4997" s="11"/>
    </row>
    <row r="4998" spans="23:31" x14ac:dyDescent="0.35">
      <c r="W4998" s="533"/>
      <c r="AE4998" s="11"/>
    </row>
    <row r="4999" spans="23:31" x14ac:dyDescent="0.35">
      <c r="W4999" s="533"/>
      <c r="AE4999" s="11"/>
    </row>
    <row r="5000" spans="23:31" x14ac:dyDescent="0.35">
      <c r="W5000" s="533"/>
      <c r="AE5000" s="11"/>
    </row>
  </sheetData>
  <sheetProtection formatCells="0" formatColumns="0" formatRows="0" insertRows="0" insertHyperlinks="0" deleteRows="0" sort="0" autoFilter="0" pivotTables="0"/>
  <autoFilter ref="B5:AF373" xr:uid="{00000000-0009-0000-0000-000006000000}"/>
  <dataConsolidate/>
  <mergeCells count="4">
    <mergeCell ref="T3:Z3"/>
    <mergeCell ref="R4:U4"/>
    <mergeCell ref="C4:E4"/>
    <mergeCell ref="F4:J4"/>
  </mergeCells>
  <phoneticPr fontId="20" type="noConversion"/>
  <dataValidations xWindow="476" yWindow="482" count="26">
    <dataValidation allowBlank="1" showInputMessage="1" showErrorMessage="1" promptTitle="VIGENCIA" prompt="LLENAR SOLO PARA ATS  HASTA 09/2012_x000a_13 DIGITOS" sqref="Y6 Z6:Z223" xr:uid="{00000000-0002-0000-0600-000000000000}"/>
    <dataValidation type="whole" allowBlank="1" showInputMessage="1" showErrorMessage="1" error="SOLO PUEDE INGRESAR NUMEROS" sqref="AC6:AC223" xr:uid="{00000000-0002-0000-0600-000001000000}">
      <formula1>1</formula1>
      <formula2>99999999999</formula2>
    </dataValidation>
    <dataValidation type="textLength" errorStyle="warning" operator="equal" allowBlank="1" showInputMessage="1" showErrorMessage="1" errorTitle="AUTORIZACION" error="SOLO PUEDE INGRESAR NUMEROS DE AUTORIZACION 10 DIGITOS_x000a__x000a_SI  SE TRATA DE FACTURA ELECTRONICA ENTONCES CONTINUE." sqref="AD6:AD223" xr:uid="{00000000-0002-0000-0600-000002000000}">
      <formula1>10</formula1>
    </dataValidation>
    <dataValidation type="textLength" operator="equal" allowBlank="1" showInputMessage="1" showErrorMessage="1" error="SOLO PUEDE INGRESAR NUMEROS ENTRE 001 Y 999" sqref="AA6:AB223" xr:uid="{00000000-0002-0000-0600-000003000000}">
      <formula1>3</formula1>
    </dataValidation>
    <dataValidation type="list" allowBlank="1" showInputMessage="1" showErrorMessage="1" promptTitle="DATO" prompt="CAMPO VIGENTE DESDE 03/2015  HASTA 04/2016._x000a_LLENAR SI TIPO DE ID ES 21" sqref="L6:L223" xr:uid="{00000000-0002-0000-0600-000004000000}">
      <formula1>"SI,NO"</formula1>
    </dataValidation>
    <dataValidation type="list" allowBlank="1" showInputMessage="1" showErrorMessage="1" promptTitle="DATO" prompt="Si tipo de EXPORTACIÓN  es 03 escoger una de las opciones de la celda_x000a_PARA ATS DESDE 06/2016" sqref="N6:N223" xr:uid="{00000000-0002-0000-0600-000005000000}">
      <formula1>TIPOSINGEXT</formula1>
    </dataValidation>
    <dataValidation type="decimal" operator="greaterThan" allowBlank="1" showInputMessage="1" showErrorMessage="1" error="SE PERMITE SOLO NUMEROS" sqref="AF6:AF223 X6:X223" xr:uid="{00000000-0002-0000-0600-000006000000}">
      <formula1>0</formula1>
    </dataValidation>
    <dataValidation type="list" allowBlank="1" showInputMessage="1" showErrorMessage="1" sqref="T6:T223" xr:uid="{00000000-0002-0000-0600-000007000000}">
      <formula1>REGIMEN</formula1>
    </dataValidation>
    <dataValidation type="list" allowBlank="1" showInputMessage="1" showErrorMessage="1" sqref="R6:R223" xr:uid="{00000000-0002-0000-0600-000008000000}">
      <formula1>DISTRITO</formula1>
    </dataValidation>
    <dataValidation type="list" operator="lessThan" allowBlank="1" showInputMessage="1" showErrorMessage="1" sqref="Q6:Q223" xr:uid="{00000000-0002-0000-0600-000009000000}">
      <formula1>tipocomexp</formula1>
    </dataValidation>
    <dataValidation type="list" allowBlank="1" showInputMessage="1" showErrorMessage="1" prompt="LLENAR PARA ATS 03/2015 EN ADELANTE" sqref="C6:C223" xr:uid="{00000000-0002-0000-0600-00000A000000}">
      <formula1>"20-RUC,21-PASAPORTE / IDENTIFICACIÓN TRIBUTARIA DEL EXTERIOR"</formula1>
    </dataValidation>
    <dataValidation allowBlank="1" showInputMessage="1" showErrorMessage="1" prompt="LLENAR PARA ATS 03/2015 EN ADELANTE" sqref="D6:D223" xr:uid="{00000000-0002-0000-0600-00000B000000}"/>
    <dataValidation type="list" showInputMessage="1" showErrorMessage="1" prompt="LLENAR PARA ATS 03/2015 EN ADELANTE" sqref="E6:E223" xr:uid="{00000000-0002-0000-0600-00000C000000}">
      <formula1>"SI,NO"</formula1>
    </dataValidation>
    <dataValidation type="textLength" errorStyle="warning" allowBlank="1" showInputMessage="1" showErrorMessage="1" errorTitle="DATO" error="SOLO SE PERMITE DE 6 A 8 DÍGITOS" promptTitle="DATO" prompt="HASTA 12/2012 INGRESE 6 DÍGITOS_x000a_DESDE 01/2013 INGRESE 8 DÍGITOS" sqref="U6:U223" xr:uid="{00000000-0002-0000-0600-00000D000000}">
      <formula1>6</formula1>
      <formula2>8</formula2>
    </dataValidation>
    <dataValidation type="textLength" errorStyle="warning" operator="equal" allowBlank="1" showInputMessage="1" showErrorMessage="1" errorTitle="DATO" error="SOLO SE PERMITE UN DIGITO NUMÉRICO" promptTitle="DATO" prompt="SOLO SE PERMITE UN DIGITO NUMÉRICO_x000a_PARA ATS HASTA 09/2012" sqref="V6:V223" xr:uid="{00000000-0002-0000-0600-00000E000000}">
      <formula1>1</formula1>
    </dataValidation>
    <dataValidation type="textLength" errorStyle="warning" allowBlank="1" showInputMessage="1" showErrorMessage="1" errorTitle="DETALLE DE EXPORTACION" error="DEBE INGRESAR  MINIMO 3 Y MAXIMO 13 CARACTERES" promptTitle="DATO" prompt="DEBE INGRESAR  MINIMO 3 Y MAXIMO 13 CARACTERES" sqref="Y7:Y223" xr:uid="{00000000-0002-0000-0600-00000F000000}">
      <formula1>3</formula1>
      <formula2>13</formula2>
    </dataValidation>
    <dataValidation type="list" allowBlank="1" showInputMessage="1" showErrorMessage="1" promptTitle="DATO" prompt="SOLO SI TIPO DE ID CLIENTE ES 21_x000a_ ESQUEMA ATS ES DESDE 05/2016" sqref="F6:F223" xr:uid="{00000000-0002-0000-0600-000010000000}">
      <formula1>"01-PERSONA NATURAL,02-SOCIEDAD"</formula1>
    </dataValidation>
    <dataValidation allowBlank="1" showInputMessage="1" showErrorMessage="1" promptTitle="DATO" prompt="SOLO SI TIPO DE REGÍMEN ES 03 _x000a_PARA ATS DESDE 06/2016" sqref="J6:J36" xr:uid="{00000000-0002-0000-0600-000011000000}"/>
    <dataValidation type="list" allowBlank="1" showInputMessage="1" showErrorMessage="1" promptTitle="DATO" prompt="Si tipo de exportación es 03 escoger una de las opciones de la celda_x000a_PARA ATS DESDE 06/2016" sqref="O6:O223" xr:uid="{00000000-0002-0000-0600-000012000000}">
      <formula1>"SI,NO"</formula1>
    </dataValidation>
    <dataValidation allowBlank="1" showInputMessage="1" showErrorMessage="1" promptTitle="DATO" prompt="LLENAR SI COLUMNA O ES SI _x000a_PARA ATS DESDE 06/2016" sqref="P6:P223" xr:uid="{00000000-0002-0000-0600-000013000000}"/>
    <dataValidation type="list" allowBlank="1" showInputMessage="1" showErrorMessage="1" promptTitle="DATO" prompt="PARA ATS DESDE 06/2016" sqref="G6:G223" xr:uid="{00000000-0002-0000-0600-000014000000}">
      <formula1>TIPOSREGI</formula1>
    </dataValidation>
    <dataValidation type="list" allowBlank="1" showInputMessage="1" showErrorMessage="1" promptTitle="DATO" prompt="LLENAR SI  TIPO DE REGÍMEN FISCAL  ES 01_x000a_PARA ATS DESDE 06/2016" sqref="H6:H223" xr:uid="{00000000-0002-0000-0600-000015000000}">
      <formula1>PAIS</formula1>
    </dataValidation>
    <dataValidation type="list" allowBlank="1" showInputMessage="1" showErrorMessage="1" promptTitle="DATO" prompt="LLENAR SI  TIPO DE REGÍMEN FISCAL  ES (02)_x000a_PARA ATS DESDE 06/2016" sqref="I6:I223" xr:uid="{00000000-0002-0000-0600-000016000000}">
      <formula1>PARAISOFISCALES</formula1>
    </dataValidation>
    <dataValidation type="list" errorStyle="information" allowBlank="1" showInputMessage="1" showErrorMessage="1" sqref="M6:M223" xr:uid="{00000000-0002-0000-0600-000017000000}">
      <formula1>"01-CON REFRENDO,02-SIN REFRENDO,03-Exportaciones de servicios u Otros Ingresos del exterior  (Incluye activos intagibles)"</formula1>
    </dataValidation>
    <dataValidation allowBlank="1" showInputMessage="1" showErrorMessage="1" promptTitle="DATO" prompt="PARA ATS 03/2015 EN ADELANTE_x000a_SI TIPO DE REGÍMEN ES 01 UBICAR EL CÓDIGO DEL PAÍS, PARA ATS &gt;= 2016-06, EN LA HOJA TABLAS" sqref="K6:K223" xr:uid="{00000000-0002-0000-0600-000018000000}"/>
    <dataValidation allowBlank="1" showInputMessage="1" showErrorMessage="1" promptTitle="DATO" prompt="OBLIGATORIO SI TIPO DE ID ES 21" sqref="B6:B223" xr:uid="{00000000-0002-0000-0600-000019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92D050"/>
  </sheetPr>
  <dimension ref="A1:AY5000"/>
  <sheetViews>
    <sheetView zoomScale="90" zoomScaleNormal="90" workbookViewId="0">
      <pane ySplit="7" topLeftCell="A8" activePane="bottomLeft" state="frozen"/>
      <selection activeCell="A2" sqref="A2"/>
      <selection pane="bottomLeft" activeCell="D20" sqref="D19:D20"/>
    </sheetView>
  </sheetViews>
  <sheetFormatPr baseColWidth="10" defaultColWidth="12" defaultRowHeight="14.5" x14ac:dyDescent="0.35"/>
  <cols>
    <col min="1" max="1" width="6" customWidth="1"/>
    <col min="3" max="3" width="13.1796875" customWidth="1"/>
    <col min="4" max="4" width="17" customWidth="1"/>
    <col min="5" max="5" width="41.26953125" customWidth="1"/>
    <col min="6" max="6" width="32.81640625" customWidth="1"/>
    <col min="7" max="7" width="17.26953125" bestFit="1" customWidth="1"/>
    <col min="8" max="14" width="13.81640625" customWidth="1"/>
    <col min="15" max="16" width="10" customWidth="1"/>
    <col min="17" max="17" width="12.1796875" customWidth="1"/>
    <col min="18" max="20" width="10" customWidth="1"/>
    <col min="21" max="21" width="12" customWidth="1"/>
    <col min="22" max="24" width="10" customWidth="1"/>
    <col min="25" max="25" width="10.7265625" customWidth="1"/>
    <col min="26" max="26" width="18.81640625" bestFit="1" customWidth="1"/>
    <col min="27" max="27" width="7.453125" customWidth="1"/>
    <col min="28" max="28" width="18.81640625" customWidth="1"/>
    <col min="29" max="29" width="15.81640625" customWidth="1"/>
    <col min="30" max="30" width="19.7265625" customWidth="1"/>
    <col min="31" max="31" width="44.81640625" customWidth="1"/>
    <col min="32" max="32" width="49.08984375" bestFit="1" customWidth="1"/>
    <col min="33" max="33" width="15.7265625" customWidth="1"/>
    <col min="34" max="34" width="27.26953125" customWidth="1"/>
    <col min="35" max="35" width="27.7265625" customWidth="1"/>
    <col min="36" max="37" width="28.81640625" customWidth="1"/>
    <col min="38" max="38" width="24.54296875" customWidth="1"/>
    <col min="39" max="39" width="20.90625" bestFit="1" customWidth="1"/>
    <col min="40" max="40" width="16.7265625" bestFit="1" customWidth="1"/>
    <col min="41" max="41" width="15.7265625" bestFit="1" customWidth="1"/>
    <col min="42" max="42" width="27.26953125" bestFit="1" customWidth="1"/>
    <col min="43" max="43" width="27.7265625" bestFit="1" customWidth="1"/>
    <col min="44" max="45" width="28.81640625" customWidth="1"/>
    <col min="46" max="46" width="24.54296875" customWidth="1"/>
    <col min="47" max="47" width="20.90625" bestFit="1" customWidth="1"/>
    <col min="48" max="48" width="10.81640625" customWidth="1"/>
    <col min="49" max="49" width="13.08984375" bestFit="1" customWidth="1"/>
    <col min="50" max="50" width="31.90625" bestFit="1" customWidth="1"/>
    <col min="51" max="51" width="18.81640625" customWidth="1"/>
  </cols>
  <sheetData>
    <row r="1" spans="1:51" s="186" customFormat="1" ht="36" customHeight="1" thickTop="1" thickBot="1" x14ac:dyDescent="0.4">
      <c r="A1" s="59"/>
      <c r="B1"/>
      <c r="C1" s="59"/>
      <c r="D1" s="59"/>
      <c r="E1" s="59"/>
      <c r="F1" s="59"/>
      <c r="G1" s="322"/>
      <c r="H1" s="323"/>
      <c r="I1" s="99"/>
      <c r="J1" s="99"/>
      <c r="K1" s="99"/>
      <c r="L1" s="99"/>
      <c r="M1" s="99"/>
      <c r="N1" s="99"/>
      <c r="O1" s="571" t="s">
        <v>1384</v>
      </c>
      <c r="P1" s="571"/>
      <c r="Q1" s="59"/>
      <c r="R1" s="59"/>
      <c r="S1" s="99"/>
      <c r="T1" s="59"/>
      <c r="U1" s="59"/>
      <c r="V1" s="99"/>
      <c r="W1" s="324"/>
      <c r="X1" s="99"/>
      <c r="Y1" s="324"/>
      <c r="Z1" s="99"/>
      <c r="AA1" s="59"/>
    </row>
    <row r="2" spans="1:51" s="186" customFormat="1" ht="19.5" hidden="1" customHeight="1" thickBot="1" x14ac:dyDescent="0.5">
      <c r="A2" s="325"/>
      <c r="B2" s="325"/>
      <c r="C2" s="325"/>
      <c r="D2" s="325"/>
      <c r="E2" s="325"/>
      <c r="F2" s="325"/>
      <c r="G2" s="326"/>
      <c r="H2" s="327"/>
      <c r="I2" s="328">
        <v>0</v>
      </c>
      <c r="J2" s="328">
        <v>0</v>
      </c>
      <c r="K2" s="329">
        <v>0</v>
      </c>
      <c r="L2" s="329">
        <v>0</v>
      </c>
      <c r="M2" s="329"/>
      <c r="N2" s="330"/>
      <c r="O2" s="512"/>
      <c r="P2" s="512"/>
      <c r="Q2" s="59"/>
      <c r="R2" s="59"/>
      <c r="S2" s="99"/>
      <c r="T2" s="59"/>
      <c r="U2" s="507"/>
      <c r="V2" s="99"/>
      <c r="W2" s="324"/>
      <c r="X2" s="99"/>
      <c r="Y2" s="324"/>
      <c r="Z2" s="324"/>
      <c r="AA2" s="59"/>
    </row>
    <row r="3" spans="1:51" s="186" customFormat="1" ht="13.5" hidden="1" customHeight="1" x14ac:dyDescent="0.45">
      <c r="A3" s="331"/>
      <c r="C3" s="332"/>
      <c r="D3" s="333"/>
      <c r="E3" s="325"/>
      <c r="F3" s="325"/>
      <c r="G3" s="326"/>
      <c r="H3" s="327"/>
      <c r="I3" s="328">
        <v>0</v>
      </c>
      <c r="J3" s="328">
        <v>0</v>
      </c>
      <c r="K3" s="329">
        <v>0</v>
      </c>
      <c r="L3" s="329">
        <v>0</v>
      </c>
      <c r="M3" s="329"/>
      <c r="N3" s="330"/>
      <c r="O3" s="512"/>
      <c r="P3" s="512"/>
      <c r="Q3" s="569"/>
      <c r="R3" s="569"/>
      <c r="S3" s="569"/>
      <c r="T3" s="334"/>
      <c r="U3" s="508"/>
      <c r="V3" s="336"/>
      <c r="W3" s="337"/>
      <c r="X3" s="336"/>
      <c r="Y3" s="337"/>
      <c r="Z3" s="337"/>
      <c r="AA3" s="335"/>
      <c r="AD3" s="338"/>
    </row>
    <row r="4" spans="1:51" s="186" customFormat="1" ht="13.5" hidden="1" customHeight="1" x14ac:dyDescent="0.55000000000000004">
      <c r="A4" s="339"/>
      <c r="C4" s="339"/>
      <c r="D4" s="339"/>
      <c r="E4" s="339"/>
      <c r="F4" s="339"/>
      <c r="G4" s="339"/>
      <c r="H4" s="339"/>
      <c r="I4" s="340">
        <v>0</v>
      </c>
      <c r="J4" s="340">
        <v>0</v>
      </c>
      <c r="K4" s="340">
        <v>0</v>
      </c>
      <c r="L4" s="340">
        <v>0</v>
      </c>
      <c r="M4" s="340"/>
      <c r="N4" s="340"/>
      <c r="O4" s="512"/>
      <c r="P4" s="512"/>
      <c r="Q4" s="339"/>
      <c r="R4" s="339"/>
      <c r="S4" s="339"/>
      <c r="T4" s="339"/>
      <c r="U4" s="509"/>
      <c r="V4" s="339"/>
      <c r="W4" s="339"/>
      <c r="X4" s="339"/>
      <c r="Y4" s="339"/>
      <c r="Z4" s="339"/>
      <c r="AA4" s="339"/>
      <c r="AD4" s="338"/>
    </row>
    <row r="5" spans="1:51" s="186" customFormat="1" ht="17.25" hidden="1" customHeight="1" thickBot="1" x14ac:dyDescent="0.5">
      <c r="A5" s="341"/>
      <c r="C5" s="341"/>
      <c r="D5" s="342"/>
      <c r="E5" s="343"/>
      <c r="F5" s="343"/>
      <c r="G5" s="344"/>
      <c r="H5" s="345"/>
      <c r="I5" s="346">
        <v>0</v>
      </c>
      <c r="J5" s="346">
        <v>0</v>
      </c>
      <c r="K5" s="329">
        <v>0</v>
      </c>
      <c r="L5" s="329">
        <v>0</v>
      </c>
      <c r="M5" s="329"/>
      <c r="N5" s="330"/>
      <c r="O5" s="512"/>
      <c r="P5" s="512"/>
      <c r="Q5" s="343"/>
      <c r="R5" s="343"/>
      <c r="S5" s="347"/>
      <c r="T5" s="348"/>
      <c r="U5" s="510"/>
      <c r="V5" s="350"/>
      <c r="W5" s="351"/>
      <c r="X5" s="350"/>
      <c r="Y5" s="351"/>
      <c r="Z5" s="351"/>
      <c r="AA5" s="349"/>
    </row>
    <row r="6" spans="1:51" s="186" customFormat="1" ht="24" hidden="1" customHeight="1" thickTop="1" thickBot="1" x14ac:dyDescent="0.4">
      <c r="A6" s="352"/>
      <c r="C6" s="352"/>
      <c r="D6" s="353"/>
      <c r="E6" s="354"/>
      <c r="F6" s="354"/>
      <c r="G6" s="355"/>
      <c r="H6" s="356"/>
      <c r="I6" s="570">
        <v>0</v>
      </c>
      <c r="J6" s="570"/>
      <c r="K6" s="570"/>
      <c r="L6" s="357">
        <v>0</v>
      </c>
      <c r="M6" s="357"/>
      <c r="N6" s="358"/>
      <c r="O6" s="568" t="s">
        <v>735</v>
      </c>
      <c r="P6" s="568"/>
      <c r="Q6" s="359"/>
      <c r="R6" s="12"/>
      <c r="S6" s="12"/>
      <c r="T6" s="12"/>
      <c r="U6" s="507"/>
      <c r="V6" s="12"/>
      <c r="W6" s="59"/>
      <c r="X6" s="12"/>
      <c r="Y6" s="59"/>
      <c r="Z6" s="59"/>
      <c r="AA6" s="12"/>
    </row>
    <row r="7" spans="1:51" s="186" customFormat="1" ht="48.75" customHeight="1" thickTop="1" thickBot="1" x14ac:dyDescent="0.4">
      <c r="A7" s="174" t="s">
        <v>12</v>
      </c>
      <c r="B7" s="174" t="s">
        <v>1098</v>
      </c>
      <c r="C7" s="174" t="s">
        <v>63</v>
      </c>
      <c r="D7" s="174" t="s">
        <v>64</v>
      </c>
      <c r="E7" s="174" t="s">
        <v>65</v>
      </c>
      <c r="F7" s="203" t="s">
        <v>937</v>
      </c>
      <c r="G7" s="175" t="s">
        <v>103</v>
      </c>
      <c r="H7" s="312" t="s">
        <v>66</v>
      </c>
      <c r="I7" s="499" t="s">
        <v>67</v>
      </c>
      <c r="J7" s="313" t="s">
        <v>104</v>
      </c>
      <c r="K7" s="313" t="s">
        <v>105</v>
      </c>
      <c r="L7" s="504" t="s">
        <v>945</v>
      </c>
      <c r="M7" s="314" t="s">
        <v>946</v>
      </c>
      <c r="N7" s="504" t="s">
        <v>947</v>
      </c>
      <c r="O7" s="513" t="s">
        <v>10</v>
      </c>
      <c r="P7" s="513" t="s">
        <v>11</v>
      </c>
      <c r="Q7" s="315" t="s">
        <v>847</v>
      </c>
      <c r="R7" s="184" t="s">
        <v>862</v>
      </c>
      <c r="S7" s="313" t="s">
        <v>736</v>
      </c>
      <c r="T7" s="202" t="s">
        <v>1076</v>
      </c>
      <c r="U7" s="511" t="s">
        <v>734</v>
      </c>
      <c r="V7" s="316" t="s">
        <v>815</v>
      </c>
      <c r="W7" s="319" t="s">
        <v>1086</v>
      </c>
      <c r="X7" s="320" t="s">
        <v>1100</v>
      </c>
      <c r="Y7" s="321" t="s">
        <v>1090</v>
      </c>
      <c r="Z7" s="176" t="s">
        <v>1099</v>
      </c>
      <c r="AA7" s="502" t="s">
        <v>705</v>
      </c>
      <c r="AB7" s="515" t="s">
        <v>1383</v>
      </c>
      <c r="AC7" s="515" t="s">
        <v>2834</v>
      </c>
      <c r="AE7"/>
      <c r="AF7"/>
      <c r="AG7"/>
      <c r="AH7"/>
      <c r="AI7"/>
      <c r="AJ7"/>
      <c r="AK7"/>
      <c r="AL7"/>
      <c r="AM7"/>
      <c r="AN7"/>
      <c r="AO7"/>
      <c r="AP7"/>
      <c r="AQ7"/>
      <c r="AR7"/>
      <c r="AS7"/>
      <c r="AT7"/>
      <c r="AU7"/>
      <c r="AV7"/>
      <c r="AW7"/>
      <c r="AX7"/>
      <c r="AY7"/>
    </row>
    <row r="8" spans="1:51" s="186" customFormat="1" ht="19" thickTop="1" x14ac:dyDescent="0.45">
      <c r="A8" s="360"/>
      <c r="B8" s="361" t="s">
        <v>2789</v>
      </c>
      <c r="C8" s="360" t="str">
        <f t="shared" ref="C8:C18" si="0">Validentificaciones(D8)</f>
        <v>07-C.F</v>
      </c>
      <c r="D8" s="11" t="s">
        <v>2790</v>
      </c>
      <c r="E8" s="146" t="s">
        <v>1380</v>
      </c>
      <c r="F8" s="362"/>
      <c r="G8" s="137"/>
      <c r="H8" s="363">
        <v>1</v>
      </c>
      <c r="I8" s="497">
        <v>0</v>
      </c>
      <c r="J8" s="497">
        <v>0</v>
      </c>
      <c r="K8" s="497">
        <v>10</v>
      </c>
      <c r="L8" s="497"/>
      <c r="M8" s="497">
        <f>+K8*0.12</f>
        <v>1.2</v>
      </c>
      <c r="N8" s="364">
        <f t="shared" ref="N8:N18" si="1">L8*0.14</f>
        <v>0</v>
      </c>
      <c r="O8" s="164"/>
      <c r="P8" s="164"/>
      <c r="Q8" s="164"/>
      <c r="R8" s="130" t="s">
        <v>2800</v>
      </c>
      <c r="S8" s="365">
        <f t="shared" ref="S8:S17" si="2">I8+J8+K8+N8+L8-O8-P8+M8</f>
        <v>11.2</v>
      </c>
      <c r="T8" s="362"/>
      <c r="U8" s="532"/>
      <c r="V8" s="318">
        <f t="shared" ref="V8:V17" si="3">IF(OR(MID(E8,1,2)="41",MID(B8,1,1)="E"),0,IF(OR(E8="04-Nota de crédito",E8="04",E8="04-N/C Ventas",E8="51-N/C A Inst. Estado y Empr. Públicas que percibe ingreso exento de Imp. Renta",E8="51",E8="47-N/C por Reembolso Emitida por Intermediario",E8="47"),-I8-J8-K8-L8,I8+J8+K8+L8))</f>
        <v>10</v>
      </c>
      <c r="W8" s="366"/>
      <c r="X8" s="318"/>
      <c r="Y8" s="366" t="s">
        <v>60</v>
      </c>
      <c r="Z8" s="362"/>
      <c r="AA8" s="503" t="s">
        <v>56</v>
      </c>
      <c r="AB8" s="362" t="s">
        <v>2800</v>
      </c>
      <c r="AC8" s="362"/>
      <c r="AE8"/>
      <c r="AF8"/>
      <c r="AG8"/>
      <c r="AH8"/>
      <c r="AI8"/>
      <c r="AJ8"/>
      <c r="AK8"/>
      <c r="AL8"/>
      <c r="AM8"/>
      <c r="AN8"/>
      <c r="AO8"/>
      <c r="AP8"/>
      <c r="AQ8"/>
      <c r="AR8"/>
      <c r="AS8"/>
      <c r="AT8"/>
      <c r="AU8"/>
      <c r="AV8"/>
      <c r="AW8"/>
      <c r="AX8"/>
      <c r="AY8"/>
    </row>
    <row r="9" spans="1:51" s="186" customFormat="1" ht="18.5" x14ac:dyDescent="0.45">
      <c r="A9" s="360"/>
      <c r="B9" s="361" t="s">
        <v>2789</v>
      </c>
      <c r="C9" s="360" t="str">
        <f t="shared" si="0"/>
        <v>04-RUC</v>
      </c>
      <c r="D9" s="362" t="s">
        <v>2791</v>
      </c>
      <c r="E9" s="146" t="s">
        <v>1380</v>
      </c>
      <c r="F9" s="362"/>
      <c r="G9" s="137"/>
      <c r="H9" s="363">
        <v>1</v>
      </c>
      <c r="I9" s="497">
        <v>0</v>
      </c>
      <c r="J9" s="497">
        <v>0</v>
      </c>
      <c r="K9" s="497">
        <v>33.33</v>
      </c>
      <c r="L9" s="497"/>
      <c r="M9" s="497">
        <f t="shared" ref="M9:M72" si="4">+K9*0.12</f>
        <v>3.9995999999999996</v>
      </c>
      <c r="N9" s="364">
        <f t="shared" si="1"/>
        <v>0</v>
      </c>
      <c r="O9" s="164">
        <v>3</v>
      </c>
      <c r="P9" s="164">
        <v>4</v>
      </c>
      <c r="Q9" s="164"/>
      <c r="R9" s="130" t="s">
        <v>2733</v>
      </c>
      <c r="S9" s="365">
        <f t="shared" si="2"/>
        <v>30.329599999999999</v>
      </c>
      <c r="T9" s="362"/>
      <c r="U9" s="532"/>
      <c r="V9" s="318">
        <f t="shared" si="3"/>
        <v>33.33</v>
      </c>
      <c r="W9" s="366"/>
      <c r="X9" s="318"/>
      <c r="Y9" s="366" t="s">
        <v>60</v>
      </c>
      <c r="Z9" s="362"/>
      <c r="AA9" s="503" t="s">
        <v>56</v>
      </c>
      <c r="AB9" s="362" t="s">
        <v>2800</v>
      </c>
      <c r="AC9" s="362"/>
      <c r="AE9"/>
      <c r="AF9"/>
      <c r="AG9"/>
      <c r="AH9"/>
      <c r="AI9"/>
      <c r="AJ9"/>
      <c r="AK9"/>
      <c r="AL9"/>
      <c r="AM9"/>
      <c r="AN9"/>
      <c r="AO9"/>
      <c r="AP9"/>
      <c r="AQ9"/>
      <c r="AR9"/>
      <c r="AS9"/>
      <c r="AT9"/>
      <c r="AU9"/>
      <c r="AV9"/>
      <c r="AW9"/>
      <c r="AX9"/>
      <c r="AY9"/>
    </row>
    <row r="10" spans="1:51" s="186" customFormat="1" ht="18.5" x14ac:dyDescent="0.45">
      <c r="A10" s="360"/>
      <c r="B10" s="361" t="s">
        <v>2789</v>
      </c>
      <c r="C10" s="360" t="str">
        <f t="shared" si="0"/>
        <v>04-RUC</v>
      </c>
      <c r="D10" s="362" t="s">
        <v>2792</v>
      </c>
      <c r="E10" s="146" t="s">
        <v>1380</v>
      </c>
      <c r="F10" s="362"/>
      <c r="G10" s="137"/>
      <c r="H10" s="363">
        <v>1</v>
      </c>
      <c r="I10" s="497">
        <v>0</v>
      </c>
      <c r="J10" s="497">
        <v>0</v>
      </c>
      <c r="K10" s="497">
        <v>66.959999999999994</v>
      </c>
      <c r="L10" s="497"/>
      <c r="M10" s="497">
        <f t="shared" si="4"/>
        <v>8.0351999999999997</v>
      </c>
      <c r="N10" s="364">
        <f t="shared" si="1"/>
        <v>0</v>
      </c>
      <c r="O10" s="164"/>
      <c r="P10" s="164"/>
      <c r="Q10" s="164"/>
      <c r="R10" s="130" t="s">
        <v>2733</v>
      </c>
      <c r="S10" s="365">
        <f t="shared" si="2"/>
        <v>74.995199999999997</v>
      </c>
      <c r="T10" s="362"/>
      <c r="U10" s="532"/>
      <c r="V10" s="318">
        <f t="shared" si="3"/>
        <v>66.959999999999994</v>
      </c>
      <c r="W10" s="366"/>
      <c r="X10" s="318"/>
      <c r="Y10" s="366" t="s">
        <v>60</v>
      </c>
      <c r="Z10" s="362"/>
      <c r="AA10" s="503" t="s">
        <v>56</v>
      </c>
      <c r="AB10" s="362" t="s">
        <v>2800</v>
      </c>
      <c r="AC10" s="362"/>
      <c r="AE10"/>
      <c r="AF10"/>
      <c r="AG10"/>
      <c r="AH10"/>
      <c r="AI10"/>
      <c r="AJ10"/>
      <c r="AK10"/>
      <c r="AL10"/>
      <c r="AM10"/>
      <c r="AN10"/>
      <c r="AO10"/>
      <c r="AP10"/>
      <c r="AQ10"/>
      <c r="AR10"/>
      <c r="AS10"/>
      <c r="AT10"/>
      <c r="AU10"/>
      <c r="AV10"/>
      <c r="AW10"/>
      <c r="AX10"/>
      <c r="AY10"/>
    </row>
    <row r="11" spans="1:51" s="186" customFormat="1" ht="18.5" x14ac:dyDescent="0.45">
      <c r="A11" s="360"/>
      <c r="B11" s="361" t="s">
        <v>2789</v>
      </c>
      <c r="C11" s="360" t="str">
        <f t="shared" si="0"/>
        <v>04-RUC</v>
      </c>
      <c r="D11" s="362" t="s">
        <v>2793</v>
      </c>
      <c r="E11" s="146" t="s">
        <v>1380</v>
      </c>
      <c r="F11" s="362"/>
      <c r="G11" s="137"/>
      <c r="H11" s="363">
        <v>1</v>
      </c>
      <c r="I11" s="497">
        <v>0</v>
      </c>
      <c r="J11" s="497">
        <v>0</v>
      </c>
      <c r="K11" s="497">
        <v>62.5</v>
      </c>
      <c r="L11" s="496"/>
      <c r="M11" s="497">
        <f t="shared" si="4"/>
        <v>7.5</v>
      </c>
      <c r="N11" s="364">
        <f t="shared" si="1"/>
        <v>0</v>
      </c>
      <c r="O11" s="164"/>
      <c r="P11" s="164"/>
      <c r="Q11" s="164"/>
      <c r="R11" s="130" t="s">
        <v>2733</v>
      </c>
      <c r="S11" s="365">
        <f t="shared" si="2"/>
        <v>70</v>
      </c>
      <c r="T11" s="362"/>
      <c r="U11" s="532"/>
      <c r="V11" s="318">
        <f t="shared" si="3"/>
        <v>62.5</v>
      </c>
      <c r="W11" s="366"/>
      <c r="X11" s="318"/>
      <c r="Y11" s="366" t="s">
        <v>60</v>
      </c>
      <c r="Z11" s="362"/>
      <c r="AA11" s="503" t="s">
        <v>56</v>
      </c>
      <c r="AB11" s="362" t="s">
        <v>2800</v>
      </c>
      <c r="AC11" s="362"/>
      <c r="AE11"/>
      <c r="AF11"/>
      <c r="AG11"/>
      <c r="AH11"/>
      <c r="AI11"/>
      <c r="AJ11"/>
      <c r="AK11"/>
      <c r="AL11"/>
      <c r="AM11"/>
      <c r="AN11"/>
      <c r="AO11"/>
      <c r="AP11"/>
      <c r="AQ11"/>
      <c r="AR11"/>
      <c r="AS11"/>
      <c r="AT11"/>
      <c r="AU11"/>
      <c r="AV11"/>
      <c r="AW11"/>
      <c r="AX11"/>
      <c r="AY11"/>
    </row>
    <row r="12" spans="1:51" s="186" customFormat="1" ht="18.5" x14ac:dyDescent="0.45">
      <c r="A12" s="360"/>
      <c r="B12" s="361" t="s">
        <v>2789</v>
      </c>
      <c r="C12" s="360" t="str">
        <f t="shared" si="0"/>
        <v>04-RUC</v>
      </c>
      <c r="D12" s="362" t="s">
        <v>2794</v>
      </c>
      <c r="E12" s="146" t="s">
        <v>1380</v>
      </c>
      <c r="F12" s="362"/>
      <c r="G12" s="137"/>
      <c r="H12" s="363">
        <v>1</v>
      </c>
      <c r="I12" s="497">
        <v>0</v>
      </c>
      <c r="J12" s="497">
        <v>0</v>
      </c>
      <c r="K12" s="497">
        <v>10.53</v>
      </c>
      <c r="L12" s="496"/>
      <c r="M12" s="497">
        <f t="shared" si="4"/>
        <v>1.2635999999999998</v>
      </c>
      <c r="N12" s="364">
        <f t="shared" si="1"/>
        <v>0</v>
      </c>
      <c r="O12" s="164"/>
      <c r="P12" s="164"/>
      <c r="Q12" s="164"/>
      <c r="R12" s="130" t="s">
        <v>2733</v>
      </c>
      <c r="S12" s="365">
        <f t="shared" si="2"/>
        <v>11.7936</v>
      </c>
      <c r="T12" s="362"/>
      <c r="U12" s="532"/>
      <c r="V12" s="318">
        <f t="shared" si="3"/>
        <v>10.53</v>
      </c>
      <c r="W12" s="366"/>
      <c r="X12" s="318"/>
      <c r="Y12" s="366" t="s">
        <v>60</v>
      </c>
      <c r="Z12" s="362"/>
      <c r="AA12" s="503" t="s">
        <v>56</v>
      </c>
      <c r="AB12" s="362" t="s">
        <v>2800</v>
      </c>
      <c r="AC12" s="362"/>
      <c r="AE12"/>
      <c r="AF12"/>
      <c r="AG12"/>
      <c r="AH12"/>
      <c r="AI12"/>
      <c r="AJ12"/>
      <c r="AK12"/>
      <c r="AL12"/>
      <c r="AM12"/>
      <c r="AN12"/>
      <c r="AO12"/>
      <c r="AP12"/>
      <c r="AQ12"/>
      <c r="AR12"/>
      <c r="AS12"/>
      <c r="AT12"/>
      <c r="AU12"/>
      <c r="AV12"/>
      <c r="AW12"/>
      <c r="AX12"/>
      <c r="AY12"/>
    </row>
    <row r="13" spans="1:51" s="186" customFormat="1" ht="18.5" x14ac:dyDescent="0.45">
      <c r="A13" s="360"/>
      <c r="B13" s="361" t="s">
        <v>2789</v>
      </c>
      <c r="C13" s="360" t="str">
        <f t="shared" si="0"/>
        <v>04-RUC</v>
      </c>
      <c r="D13" s="362" t="s">
        <v>2795</v>
      </c>
      <c r="E13" s="146" t="s">
        <v>1380</v>
      </c>
      <c r="F13" s="362"/>
      <c r="G13" s="137"/>
      <c r="H13" s="363">
        <v>1</v>
      </c>
      <c r="I13" s="497">
        <v>0</v>
      </c>
      <c r="J13" s="497">
        <v>0</v>
      </c>
      <c r="K13" s="497">
        <v>66.959999999999994</v>
      </c>
      <c r="L13" s="496"/>
      <c r="M13" s="497">
        <f t="shared" si="4"/>
        <v>8.0351999999999997</v>
      </c>
      <c r="N13" s="364">
        <f t="shared" si="1"/>
        <v>0</v>
      </c>
      <c r="O13" s="164"/>
      <c r="P13" s="164"/>
      <c r="Q13" s="164"/>
      <c r="R13" s="130" t="s">
        <v>2733</v>
      </c>
      <c r="S13" s="365">
        <f t="shared" si="2"/>
        <v>74.995199999999997</v>
      </c>
      <c r="T13" s="362"/>
      <c r="U13" s="532"/>
      <c r="V13" s="318">
        <f t="shared" si="3"/>
        <v>66.959999999999994</v>
      </c>
      <c r="W13" s="366"/>
      <c r="X13" s="318"/>
      <c r="Y13" s="366" t="s">
        <v>60</v>
      </c>
      <c r="Z13" s="362"/>
      <c r="AA13" s="503" t="s">
        <v>56</v>
      </c>
      <c r="AB13" s="362" t="s">
        <v>2800</v>
      </c>
      <c r="AC13" s="362"/>
      <c r="AE13"/>
      <c r="AF13"/>
      <c r="AG13"/>
      <c r="AH13"/>
      <c r="AI13"/>
      <c r="AJ13"/>
      <c r="AK13"/>
      <c r="AL13"/>
      <c r="AM13"/>
      <c r="AN13"/>
      <c r="AO13"/>
      <c r="AP13"/>
      <c r="AQ13"/>
      <c r="AR13"/>
      <c r="AS13"/>
      <c r="AT13"/>
      <c r="AU13"/>
      <c r="AV13"/>
      <c r="AW13"/>
      <c r="AX13"/>
      <c r="AY13"/>
    </row>
    <row r="14" spans="1:51" s="186" customFormat="1" ht="18.5" x14ac:dyDescent="0.45">
      <c r="A14" s="360"/>
      <c r="B14" s="361" t="s">
        <v>2789</v>
      </c>
      <c r="C14" s="360" t="str">
        <f t="shared" si="0"/>
        <v>04-RUC</v>
      </c>
      <c r="D14" s="362" t="s">
        <v>2796</v>
      </c>
      <c r="E14" s="146" t="s">
        <v>1380</v>
      </c>
      <c r="F14" s="362"/>
      <c r="G14" s="137"/>
      <c r="H14" s="363">
        <v>1</v>
      </c>
      <c r="I14" s="497">
        <v>0</v>
      </c>
      <c r="J14" s="497">
        <v>0</v>
      </c>
      <c r="K14" s="497">
        <v>5.26</v>
      </c>
      <c r="L14" s="496"/>
      <c r="M14" s="497">
        <f t="shared" si="4"/>
        <v>0.63119999999999998</v>
      </c>
      <c r="N14" s="364">
        <f t="shared" si="1"/>
        <v>0</v>
      </c>
      <c r="O14" s="164"/>
      <c r="P14" s="164"/>
      <c r="Q14" s="164"/>
      <c r="R14" s="130" t="s">
        <v>2733</v>
      </c>
      <c r="S14" s="365">
        <f t="shared" si="2"/>
        <v>5.8911999999999995</v>
      </c>
      <c r="T14" s="362"/>
      <c r="U14" s="532"/>
      <c r="V14" s="318">
        <f t="shared" si="3"/>
        <v>5.26</v>
      </c>
      <c r="W14" s="366"/>
      <c r="X14" s="318"/>
      <c r="Y14" s="366" t="s">
        <v>60</v>
      </c>
      <c r="Z14" s="362"/>
      <c r="AA14" s="503" t="s">
        <v>56</v>
      </c>
      <c r="AB14" s="362" t="s">
        <v>2800</v>
      </c>
      <c r="AC14" s="362"/>
      <c r="AE14"/>
      <c r="AF14"/>
      <c r="AG14"/>
      <c r="AH14"/>
      <c r="AI14"/>
      <c r="AJ14"/>
      <c r="AK14"/>
      <c r="AL14"/>
      <c r="AM14"/>
      <c r="AN14"/>
      <c r="AO14"/>
      <c r="AP14"/>
      <c r="AQ14"/>
      <c r="AR14"/>
      <c r="AS14"/>
      <c r="AT14"/>
      <c r="AU14"/>
      <c r="AV14"/>
      <c r="AW14"/>
      <c r="AX14"/>
      <c r="AY14"/>
    </row>
    <row r="15" spans="1:51" s="186" customFormat="1" ht="18.5" x14ac:dyDescent="0.45">
      <c r="A15" s="360"/>
      <c r="B15" s="361" t="s">
        <v>2789</v>
      </c>
      <c r="C15" s="360" t="str">
        <f t="shared" si="0"/>
        <v>04-RUC</v>
      </c>
      <c r="D15" s="362" t="s">
        <v>2797</v>
      </c>
      <c r="E15" s="146" t="s">
        <v>1380</v>
      </c>
      <c r="F15" s="362"/>
      <c r="G15" s="137"/>
      <c r="H15" s="363">
        <v>1</v>
      </c>
      <c r="I15" s="497">
        <v>0</v>
      </c>
      <c r="J15" s="497">
        <v>0</v>
      </c>
      <c r="K15" s="497">
        <v>66.959999999999994</v>
      </c>
      <c r="L15" s="496"/>
      <c r="M15" s="497">
        <f t="shared" si="4"/>
        <v>8.0351999999999997</v>
      </c>
      <c r="N15" s="364">
        <f t="shared" si="1"/>
        <v>0</v>
      </c>
      <c r="O15" s="164"/>
      <c r="P15" s="164"/>
      <c r="Q15" s="164"/>
      <c r="R15" s="130" t="s">
        <v>2733</v>
      </c>
      <c r="S15" s="365">
        <f t="shared" si="2"/>
        <v>74.995199999999997</v>
      </c>
      <c r="T15" s="362"/>
      <c r="U15" s="532"/>
      <c r="V15" s="318">
        <f t="shared" si="3"/>
        <v>66.959999999999994</v>
      </c>
      <c r="W15" s="366"/>
      <c r="X15" s="318"/>
      <c r="Y15" s="366" t="s">
        <v>60</v>
      </c>
      <c r="Z15" s="362"/>
      <c r="AA15" s="503" t="s">
        <v>56</v>
      </c>
      <c r="AB15" s="362" t="s">
        <v>2800</v>
      </c>
      <c r="AC15" s="362"/>
      <c r="AE15"/>
      <c r="AF15"/>
      <c r="AG15"/>
      <c r="AH15"/>
      <c r="AI15"/>
      <c r="AJ15"/>
      <c r="AK15"/>
      <c r="AL15"/>
      <c r="AM15"/>
      <c r="AN15"/>
      <c r="AO15"/>
      <c r="AP15"/>
      <c r="AQ15"/>
      <c r="AR15"/>
      <c r="AS15"/>
      <c r="AT15"/>
      <c r="AU15"/>
      <c r="AV15"/>
      <c r="AW15"/>
      <c r="AX15"/>
      <c r="AY15"/>
    </row>
    <row r="16" spans="1:51" s="186" customFormat="1" ht="18.5" x14ac:dyDescent="0.45">
      <c r="A16" s="360"/>
      <c r="B16" s="361" t="s">
        <v>2789</v>
      </c>
      <c r="C16" s="360" t="str">
        <f t="shared" si="0"/>
        <v>04-RUC</v>
      </c>
      <c r="D16" s="362" t="s">
        <v>2798</v>
      </c>
      <c r="E16" s="146" t="s">
        <v>2912</v>
      </c>
      <c r="F16" s="362"/>
      <c r="G16" s="137"/>
      <c r="H16" s="363">
        <v>1</v>
      </c>
      <c r="I16" s="497">
        <v>0</v>
      </c>
      <c r="J16" s="497">
        <v>0</v>
      </c>
      <c r="K16" s="497">
        <v>17.86</v>
      </c>
      <c r="L16" s="496"/>
      <c r="M16" s="497">
        <f t="shared" si="4"/>
        <v>2.1431999999999998</v>
      </c>
      <c r="N16" s="364">
        <f t="shared" si="1"/>
        <v>0</v>
      </c>
      <c r="O16" s="164"/>
      <c r="P16" s="164"/>
      <c r="Q16" s="164"/>
      <c r="R16" s="130" t="s">
        <v>2733</v>
      </c>
      <c r="S16" s="365">
        <f t="shared" si="2"/>
        <v>20.0032</v>
      </c>
      <c r="T16" s="362"/>
      <c r="U16" s="532"/>
      <c r="V16" s="318">
        <f t="shared" si="3"/>
        <v>17.86</v>
      </c>
      <c r="W16" s="366"/>
      <c r="X16" s="318"/>
      <c r="Y16" s="366" t="s">
        <v>60</v>
      </c>
      <c r="Z16" s="362"/>
      <c r="AA16" s="503" t="s">
        <v>56</v>
      </c>
      <c r="AB16" s="362" t="s">
        <v>2800</v>
      </c>
      <c r="AC16" s="362"/>
      <c r="AE16"/>
      <c r="AF16"/>
      <c r="AG16"/>
      <c r="AH16"/>
      <c r="AI16"/>
      <c r="AJ16"/>
      <c r="AK16"/>
      <c r="AL16"/>
      <c r="AM16"/>
      <c r="AN16"/>
      <c r="AO16"/>
      <c r="AP16"/>
      <c r="AQ16"/>
      <c r="AR16"/>
      <c r="AS16"/>
      <c r="AT16"/>
      <c r="AU16"/>
      <c r="AV16"/>
      <c r="AW16"/>
      <c r="AX16"/>
      <c r="AY16"/>
    </row>
    <row r="17" spans="1:51" s="186" customFormat="1" ht="18.5" x14ac:dyDescent="0.45">
      <c r="A17" s="360"/>
      <c r="B17" s="361" t="s">
        <v>2789</v>
      </c>
      <c r="C17" s="360" t="str">
        <f t="shared" si="0"/>
        <v>04-RUC</v>
      </c>
      <c r="D17" s="362" t="s">
        <v>2799</v>
      </c>
      <c r="E17" s="146" t="s">
        <v>2912</v>
      </c>
      <c r="F17" s="362"/>
      <c r="G17" s="137"/>
      <c r="H17" s="363">
        <v>1</v>
      </c>
      <c r="I17" s="497">
        <v>0</v>
      </c>
      <c r="J17" s="497">
        <v>0</v>
      </c>
      <c r="K17" s="497">
        <v>5.26</v>
      </c>
      <c r="L17" s="496"/>
      <c r="M17" s="497">
        <f t="shared" si="4"/>
        <v>0.63119999999999998</v>
      </c>
      <c r="N17" s="364">
        <f t="shared" si="1"/>
        <v>0</v>
      </c>
      <c r="O17" s="164"/>
      <c r="P17" s="164"/>
      <c r="Q17" s="164"/>
      <c r="R17" s="130" t="s">
        <v>2733</v>
      </c>
      <c r="S17" s="365">
        <f t="shared" si="2"/>
        <v>5.8911999999999995</v>
      </c>
      <c r="T17" s="362"/>
      <c r="U17" s="532"/>
      <c r="V17" s="318">
        <f t="shared" si="3"/>
        <v>5.26</v>
      </c>
      <c r="W17" s="366"/>
      <c r="X17" s="318"/>
      <c r="Y17" s="366" t="s">
        <v>60</v>
      </c>
      <c r="Z17" s="362"/>
      <c r="AA17" s="503" t="s">
        <v>56</v>
      </c>
      <c r="AB17" s="362" t="s">
        <v>2800</v>
      </c>
      <c r="AC17" s="362"/>
      <c r="AE17"/>
      <c r="AF17"/>
      <c r="AG17"/>
      <c r="AH17"/>
      <c r="AI17"/>
      <c r="AJ17"/>
      <c r="AK17"/>
      <c r="AL17"/>
      <c r="AM17"/>
      <c r="AN17"/>
      <c r="AO17"/>
      <c r="AP17"/>
      <c r="AQ17"/>
      <c r="AR17"/>
      <c r="AS17"/>
      <c r="AT17"/>
      <c r="AU17"/>
      <c r="AV17"/>
      <c r="AW17"/>
      <c r="AX17"/>
      <c r="AY17"/>
    </row>
    <row r="18" spans="1:51" s="186" customFormat="1" ht="18.5" x14ac:dyDescent="0.45">
      <c r="A18" s="360"/>
      <c r="B18" s="361"/>
      <c r="C18" s="360" t="str">
        <f t="shared" si="0"/>
        <v/>
      </c>
      <c r="D18" s="11"/>
      <c r="E18" s="146"/>
      <c r="F18" s="362"/>
      <c r="G18" s="137"/>
      <c r="H18" s="363"/>
      <c r="I18" s="497"/>
      <c r="J18" s="497"/>
      <c r="K18" s="497"/>
      <c r="L18" s="496"/>
      <c r="M18" s="497">
        <f t="shared" si="4"/>
        <v>0</v>
      </c>
      <c r="N18" s="364">
        <f t="shared" si="1"/>
        <v>0</v>
      </c>
      <c r="O18" s="164"/>
      <c r="P18" s="164"/>
      <c r="Q18" s="164"/>
      <c r="R18" s="130"/>
      <c r="S18" s="365">
        <f t="shared" ref="S18:S77" si="5">I18+J18+K18+N18+L18-O18-P18+M18</f>
        <v>0</v>
      </c>
      <c r="T18" s="362"/>
      <c r="U18" s="532"/>
      <c r="V18" s="318">
        <f t="shared" ref="V18:V77" si="6">IF(OR(MID(E18,1,2)="41",MID(B18,1,1)="E"),0,IF(OR(E18="04-Nota de crédito",E18="04",E18="04-N/C Ventas",E18="51-N/C A Inst. Estado y Empr. Públicas que percibe ingreso exento de Imp. Renta",E18="51",E18="47-N/C por Reembolso Emitida por Intermediario",E18="47"),-I18-J18-K18-L18,I18+J18+K18+L18))</f>
        <v>0</v>
      </c>
      <c r="W18" s="366"/>
      <c r="X18" s="318"/>
      <c r="Y18" s="366"/>
      <c r="Z18" s="362"/>
      <c r="AA18" s="503"/>
      <c r="AB18" s="362" t="s">
        <v>2800</v>
      </c>
      <c r="AC18" s="362"/>
      <c r="AE18"/>
      <c r="AF18"/>
      <c r="AG18"/>
      <c r="AH18"/>
      <c r="AI18"/>
      <c r="AJ18"/>
      <c r="AK18"/>
      <c r="AL18"/>
      <c r="AM18"/>
      <c r="AN18"/>
      <c r="AO18"/>
      <c r="AP18"/>
      <c r="AQ18"/>
      <c r="AR18"/>
      <c r="AS18"/>
      <c r="AT18"/>
      <c r="AU18"/>
      <c r="AV18"/>
      <c r="AW18"/>
      <c r="AX18"/>
      <c r="AY18"/>
    </row>
    <row r="19" spans="1:51" s="186" customFormat="1" ht="18.5" x14ac:dyDescent="0.45">
      <c r="A19" s="360"/>
      <c r="B19" s="361"/>
      <c r="C19" s="360" t="str">
        <f t="shared" ref="C19:C77" si="7">Validentificaciones(D19)</f>
        <v/>
      </c>
      <c r="D19" s="362"/>
      <c r="E19" s="146"/>
      <c r="F19" s="362"/>
      <c r="G19" s="137"/>
      <c r="H19" s="363"/>
      <c r="I19" s="497"/>
      <c r="J19" s="498"/>
      <c r="K19" s="496"/>
      <c r="L19" s="496"/>
      <c r="M19" s="497">
        <f t="shared" si="4"/>
        <v>0</v>
      </c>
      <c r="N19" s="364">
        <f t="shared" ref="N19:N77" si="8">L19*0.14</f>
        <v>0</v>
      </c>
      <c r="O19" s="164"/>
      <c r="P19" s="164"/>
      <c r="Q19" s="164"/>
      <c r="R19" s="130"/>
      <c r="S19" s="365">
        <f t="shared" si="5"/>
        <v>0</v>
      </c>
      <c r="T19" s="362"/>
      <c r="U19" s="532"/>
      <c r="V19" s="318">
        <f t="shared" si="6"/>
        <v>0</v>
      </c>
      <c r="W19" s="366"/>
      <c r="X19" s="318"/>
      <c r="Y19" s="366"/>
      <c r="Z19" s="362"/>
      <c r="AA19" s="503"/>
      <c r="AB19" s="362" t="s">
        <v>2800</v>
      </c>
      <c r="AC19" s="362"/>
      <c r="AE19"/>
      <c r="AF19"/>
      <c r="AG19"/>
      <c r="AH19"/>
      <c r="AI19"/>
      <c r="AJ19"/>
      <c r="AK19"/>
      <c r="AL19"/>
      <c r="AM19"/>
      <c r="AN19"/>
      <c r="AO19"/>
      <c r="AP19"/>
      <c r="AQ19"/>
      <c r="AR19"/>
      <c r="AS19"/>
      <c r="AT19"/>
      <c r="AU19"/>
      <c r="AV19"/>
      <c r="AW19"/>
      <c r="AX19"/>
      <c r="AY19"/>
    </row>
    <row r="20" spans="1:51" s="186" customFormat="1" ht="18.5" x14ac:dyDescent="0.45">
      <c r="A20" s="360"/>
      <c r="B20" s="361"/>
      <c r="C20" s="360" t="str">
        <f t="shared" si="7"/>
        <v/>
      </c>
      <c r="D20" s="362"/>
      <c r="E20" s="146"/>
      <c r="F20" s="362"/>
      <c r="G20" s="137"/>
      <c r="H20" s="363"/>
      <c r="I20" s="497"/>
      <c r="J20" s="498"/>
      <c r="K20" s="496"/>
      <c r="L20" s="496"/>
      <c r="M20" s="497">
        <f t="shared" si="4"/>
        <v>0</v>
      </c>
      <c r="N20" s="364">
        <f t="shared" si="8"/>
        <v>0</v>
      </c>
      <c r="O20" s="164"/>
      <c r="P20" s="164"/>
      <c r="Q20" s="164"/>
      <c r="R20" s="130"/>
      <c r="S20" s="365">
        <f t="shared" si="5"/>
        <v>0</v>
      </c>
      <c r="T20" s="362"/>
      <c r="U20" s="532"/>
      <c r="V20" s="318">
        <f t="shared" si="6"/>
        <v>0</v>
      </c>
      <c r="W20" s="366"/>
      <c r="X20" s="318"/>
      <c r="Y20" s="366"/>
      <c r="Z20" s="362"/>
      <c r="AA20" s="503"/>
      <c r="AB20" s="362"/>
      <c r="AC20" s="362"/>
      <c r="AE20"/>
      <c r="AF20"/>
      <c r="AG20"/>
      <c r="AH20"/>
      <c r="AI20"/>
      <c r="AJ20"/>
      <c r="AK20"/>
      <c r="AL20"/>
      <c r="AM20"/>
      <c r="AN20"/>
      <c r="AO20"/>
      <c r="AP20"/>
      <c r="AQ20"/>
      <c r="AR20"/>
      <c r="AS20"/>
      <c r="AT20"/>
      <c r="AU20"/>
      <c r="AV20"/>
      <c r="AW20"/>
      <c r="AX20"/>
      <c r="AY20"/>
    </row>
    <row r="21" spans="1:51" s="186" customFormat="1" ht="18.5" x14ac:dyDescent="0.45">
      <c r="A21" s="360"/>
      <c r="B21" s="361"/>
      <c r="C21" s="360" t="str">
        <f t="shared" si="7"/>
        <v/>
      </c>
      <c r="D21" s="362"/>
      <c r="E21" s="146"/>
      <c r="F21" s="362"/>
      <c r="G21" s="137"/>
      <c r="H21" s="363"/>
      <c r="I21" s="497"/>
      <c r="J21" s="498"/>
      <c r="K21" s="496"/>
      <c r="L21" s="496"/>
      <c r="M21" s="497">
        <f t="shared" si="4"/>
        <v>0</v>
      </c>
      <c r="N21" s="364">
        <f t="shared" si="8"/>
        <v>0</v>
      </c>
      <c r="O21" s="164"/>
      <c r="P21" s="164"/>
      <c r="Q21" s="164"/>
      <c r="R21" s="130"/>
      <c r="S21" s="365">
        <f t="shared" si="5"/>
        <v>0</v>
      </c>
      <c r="T21" s="362"/>
      <c r="U21" s="532"/>
      <c r="V21" s="318">
        <f t="shared" si="6"/>
        <v>0</v>
      </c>
      <c r="W21" s="366"/>
      <c r="X21" s="318"/>
      <c r="Y21" s="366"/>
      <c r="Z21" s="362"/>
      <c r="AA21" s="503"/>
      <c r="AB21" s="362"/>
      <c r="AC21" s="362"/>
      <c r="AE21"/>
      <c r="AF21"/>
      <c r="AG21"/>
      <c r="AH21"/>
      <c r="AI21"/>
      <c r="AJ21"/>
      <c r="AK21"/>
      <c r="AL21"/>
      <c r="AM21"/>
      <c r="AN21"/>
      <c r="AO21"/>
      <c r="AP21"/>
      <c r="AQ21"/>
      <c r="AR21"/>
      <c r="AS21"/>
      <c r="AT21"/>
      <c r="AU21"/>
      <c r="AV21"/>
      <c r="AW21"/>
      <c r="AX21"/>
      <c r="AY21"/>
    </row>
    <row r="22" spans="1:51" s="186" customFormat="1" ht="18.5" x14ac:dyDescent="0.45">
      <c r="A22" s="360"/>
      <c r="B22" s="361"/>
      <c r="C22" s="360" t="str">
        <f t="shared" si="7"/>
        <v/>
      </c>
      <c r="D22" s="362"/>
      <c r="E22" s="146"/>
      <c r="F22" s="362"/>
      <c r="G22" s="137"/>
      <c r="H22" s="363"/>
      <c r="I22" s="497"/>
      <c r="J22" s="498"/>
      <c r="K22" s="496"/>
      <c r="L22" s="496"/>
      <c r="M22" s="497">
        <f t="shared" si="4"/>
        <v>0</v>
      </c>
      <c r="N22" s="364">
        <f t="shared" si="8"/>
        <v>0</v>
      </c>
      <c r="O22" s="164"/>
      <c r="P22" s="164"/>
      <c r="Q22" s="164"/>
      <c r="R22" s="130"/>
      <c r="S22" s="365">
        <f t="shared" si="5"/>
        <v>0</v>
      </c>
      <c r="T22" s="362"/>
      <c r="U22" s="532"/>
      <c r="V22" s="318">
        <f t="shared" si="6"/>
        <v>0</v>
      </c>
      <c r="W22" s="366"/>
      <c r="X22" s="318"/>
      <c r="Y22" s="366"/>
      <c r="Z22" s="362"/>
      <c r="AA22" s="503"/>
      <c r="AB22" s="362"/>
      <c r="AC22" s="362"/>
      <c r="AE22"/>
      <c r="AF22"/>
      <c r="AG22"/>
      <c r="AH22"/>
      <c r="AI22"/>
      <c r="AJ22"/>
      <c r="AK22"/>
      <c r="AL22"/>
      <c r="AM22"/>
      <c r="AN22"/>
      <c r="AO22"/>
      <c r="AP22"/>
      <c r="AQ22"/>
      <c r="AR22"/>
      <c r="AS22"/>
      <c r="AT22"/>
      <c r="AU22"/>
      <c r="AV22"/>
      <c r="AW22"/>
      <c r="AX22"/>
      <c r="AY22"/>
    </row>
    <row r="23" spans="1:51" s="186" customFormat="1" ht="18.5" x14ac:dyDescent="0.45">
      <c r="A23" s="360"/>
      <c r="B23" s="361"/>
      <c r="C23" s="360" t="str">
        <f t="shared" si="7"/>
        <v/>
      </c>
      <c r="D23" s="362"/>
      <c r="E23" s="146"/>
      <c r="F23" s="362"/>
      <c r="G23" s="137"/>
      <c r="H23" s="363"/>
      <c r="I23" s="497"/>
      <c r="J23" s="498"/>
      <c r="K23" s="496"/>
      <c r="L23" s="496"/>
      <c r="M23" s="497">
        <f t="shared" si="4"/>
        <v>0</v>
      </c>
      <c r="N23" s="364">
        <f t="shared" si="8"/>
        <v>0</v>
      </c>
      <c r="O23" s="164"/>
      <c r="P23" s="164"/>
      <c r="Q23" s="164"/>
      <c r="R23" s="130"/>
      <c r="S23" s="365">
        <f t="shared" si="5"/>
        <v>0</v>
      </c>
      <c r="T23" s="362"/>
      <c r="U23" s="532"/>
      <c r="V23" s="318">
        <f t="shared" si="6"/>
        <v>0</v>
      </c>
      <c r="W23" s="366"/>
      <c r="X23" s="318"/>
      <c r="Y23" s="366"/>
      <c r="Z23" s="362"/>
      <c r="AA23" s="503"/>
      <c r="AB23" s="362"/>
      <c r="AC23" s="362"/>
      <c r="AE23"/>
      <c r="AF23"/>
      <c r="AG23"/>
      <c r="AH23"/>
      <c r="AI23"/>
      <c r="AJ23"/>
      <c r="AK23"/>
      <c r="AL23"/>
      <c r="AM23"/>
      <c r="AN23"/>
      <c r="AO23"/>
      <c r="AP23"/>
      <c r="AQ23"/>
      <c r="AR23"/>
      <c r="AS23"/>
      <c r="AT23"/>
      <c r="AU23"/>
      <c r="AV23"/>
      <c r="AW23"/>
      <c r="AX23"/>
      <c r="AY23"/>
    </row>
    <row r="24" spans="1:51" s="186" customFormat="1" ht="18.5" x14ac:dyDescent="0.45">
      <c r="A24" s="360"/>
      <c r="B24" s="361"/>
      <c r="C24" s="360" t="str">
        <f t="shared" si="7"/>
        <v/>
      </c>
      <c r="D24" s="362"/>
      <c r="E24" s="146"/>
      <c r="F24" s="362"/>
      <c r="G24" s="137"/>
      <c r="H24" s="363"/>
      <c r="I24" s="497"/>
      <c r="J24" s="498"/>
      <c r="K24" s="496"/>
      <c r="L24" s="496"/>
      <c r="M24" s="497">
        <f t="shared" si="4"/>
        <v>0</v>
      </c>
      <c r="N24" s="364">
        <f t="shared" si="8"/>
        <v>0</v>
      </c>
      <c r="O24" s="164"/>
      <c r="P24" s="164"/>
      <c r="Q24" s="164"/>
      <c r="R24" s="130"/>
      <c r="S24" s="365">
        <f t="shared" si="5"/>
        <v>0</v>
      </c>
      <c r="T24" s="362"/>
      <c r="U24" s="532"/>
      <c r="V24" s="318">
        <f t="shared" si="6"/>
        <v>0</v>
      </c>
      <c r="W24" s="366"/>
      <c r="X24" s="318"/>
      <c r="Y24" s="366"/>
      <c r="Z24" s="362"/>
      <c r="AA24" s="503"/>
      <c r="AB24" s="362"/>
      <c r="AC24" s="362"/>
      <c r="AE24"/>
      <c r="AF24"/>
      <c r="AG24"/>
      <c r="AH24"/>
      <c r="AI24"/>
      <c r="AJ24"/>
      <c r="AK24"/>
      <c r="AL24"/>
      <c r="AM24"/>
      <c r="AN24"/>
      <c r="AO24"/>
      <c r="AP24"/>
      <c r="AQ24"/>
      <c r="AR24"/>
      <c r="AS24"/>
      <c r="AT24"/>
      <c r="AU24"/>
      <c r="AV24"/>
      <c r="AW24"/>
      <c r="AX24"/>
      <c r="AY24"/>
    </row>
    <row r="25" spans="1:51" s="186" customFormat="1" ht="18.5" x14ac:dyDescent="0.45">
      <c r="A25" s="360"/>
      <c r="B25" s="361"/>
      <c r="C25" s="360" t="str">
        <f t="shared" si="7"/>
        <v/>
      </c>
      <c r="D25" s="362"/>
      <c r="E25" s="146"/>
      <c r="F25" s="362"/>
      <c r="G25" s="137"/>
      <c r="H25" s="363"/>
      <c r="I25" s="497"/>
      <c r="J25" s="498"/>
      <c r="K25" s="496"/>
      <c r="L25" s="496"/>
      <c r="M25" s="497">
        <f t="shared" si="4"/>
        <v>0</v>
      </c>
      <c r="N25" s="364">
        <f t="shared" si="8"/>
        <v>0</v>
      </c>
      <c r="O25" s="164"/>
      <c r="P25" s="164"/>
      <c r="Q25" s="164"/>
      <c r="R25" s="130"/>
      <c r="S25" s="365">
        <f t="shared" si="5"/>
        <v>0</v>
      </c>
      <c r="T25" s="362"/>
      <c r="U25" s="532"/>
      <c r="V25" s="318">
        <f t="shared" si="6"/>
        <v>0</v>
      </c>
      <c r="W25" s="366"/>
      <c r="X25" s="318"/>
      <c r="Y25" s="366"/>
      <c r="Z25" s="362"/>
      <c r="AA25" s="503"/>
      <c r="AB25" s="362"/>
      <c r="AC25" s="362"/>
      <c r="AE25"/>
      <c r="AF25"/>
      <c r="AG25"/>
      <c r="AH25"/>
      <c r="AI25"/>
      <c r="AJ25"/>
      <c r="AK25"/>
      <c r="AL25"/>
      <c r="AM25"/>
      <c r="AN25"/>
      <c r="AO25"/>
      <c r="AP25"/>
      <c r="AQ25"/>
      <c r="AR25"/>
      <c r="AS25"/>
      <c r="AT25"/>
      <c r="AU25"/>
      <c r="AV25"/>
      <c r="AW25"/>
      <c r="AX25"/>
      <c r="AY25"/>
    </row>
    <row r="26" spans="1:51" s="186" customFormat="1" ht="18.5" x14ac:dyDescent="0.45">
      <c r="A26" s="360"/>
      <c r="B26" s="361"/>
      <c r="C26" s="360" t="str">
        <f t="shared" si="7"/>
        <v/>
      </c>
      <c r="D26" s="362"/>
      <c r="E26" s="146"/>
      <c r="F26" s="362"/>
      <c r="G26" s="137"/>
      <c r="H26" s="363"/>
      <c r="I26" s="497"/>
      <c r="J26" s="498"/>
      <c r="K26" s="496"/>
      <c r="L26" s="496"/>
      <c r="M26" s="497">
        <f t="shared" si="4"/>
        <v>0</v>
      </c>
      <c r="N26" s="364">
        <f t="shared" si="8"/>
        <v>0</v>
      </c>
      <c r="O26" s="164"/>
      <c r="P26" s="164"/>
      <c r="Q26" s="164"/>
      <c r="R26" s="130"/>
      <c r="S26" s="365">
        <f t="shared" si="5"/>
        <v>0</v>
      </c>
      <c r="T26" s="362"/>
      <c r="U26" s="532"/>
      <c r="V26" s="318">
        <f t="shared" si="6"/>
        <v>0</v>
      </c>
      <c r="W26" s="366"/>
      <c r="X26" s="318"/>
      <c r="Y26" s="366"/>
      <c r="Z26" s="362"/>
      <c r="AA26" s="503"/>
      <c r="AB26" s="362"/>
      <c r="AC26" s="362"/>
      <c r="AE26"/>
      <c r="AF26"/>
      <c r="AG26"/>
      <c r="AH26"/>
      <c r="AI26"/>
      <c r="AJ26"/>
      <c r="AK26"/>
      <c r="AL26"/>
      <c r="AM26"/>
      <c r="AN26"/>
      <c r="AO26"/>
      <c r="AP26"/>
      <c r="AQ26"/>
      <c r="AR26"/>
      <c r="AS26"/>
      <c r="AT26"/>
      <c r="AU26"/>
      <c r="AV26"/>
      <c r="AW26"/>
      <c r="AX26"/>
      <c r="AY26"/>
    </row>
    <row r="27" spans="1:51" s="186" customFormat="1" ht="18.5" x14ac:dyDescent="0.45">
      <c r="A27" s="360"/>
      <c r="B27" s="361"/>
      <c r="C27" s="360" t="str">
        <f t="shared" si="7"/>
        <v/>
      </c>
      <c r="D27" s="362"/>
      <c r="E27" s="146"/>
      <c r="F27" s="362"/>
      <c r="G27" s="137"/>
      <c r="H27" s="363"/>
      <c r="I27" s="497"/>
      <c r="J27" s="498"/>
      <c r="K27" s="496"/>
      <c r="L27" s="496"/>
      <c r="M27" s="497">
        <f t="shared" si="4"/>
        <v>0</v>
      </c>
      <c r="N27" s="364">
        <f t="shared" si="8"/>
        <v>0</v>
      </c>
      <c r="O27" s="164"/>
      <c r="P27" s="164"/>
      <c r="Q27" s="164"/>
      <c r="R27" s="130"/>
      <c r="S27" s="365">
        <f t="shared" si="5"/>
        <v>0</v>
      </c>
      <c r="T27" s="362"/>
      <c r="U27" s="532"/>
      <c r="V27" s="318">
        <f t="shared" si="6"/>
        <v>0</v>
      </c>
      <c r="W27" s="366"/>
      <c r="X27" s="318"/>
      <c r="Y27" s="366"/>
      <c r="Z27" s="362"/>
      <c r="AA27" s="503"/>
      <c r="AB27" s="362"/>
      <c r="AC27" s="362"/>
      <c r="AE27"/>
      <c r="AF27"/>
      <c r="AG27"/>
      <c r="AH27"/>
      <c r="AI27"/>
      <c r="AJ27"/>
      <c r="AK27"/>
      <c r="AL27"/>
      <c r="AM27"/>
      <c r="AN27"/>
      <c r="AO27"/>
      <c r="AP27"/>
      <c r="AQ27"/>
      <c r="AR27"/>
      <c r="AS27"/>
      <c r="AT27"/>
      <c r="AU27"/>
      <c r="AV27"/>
      <c r="AW27"/>
      <c r="AX27"/>
      <c r="AY27"/>
    </row>
    <row r="28" spans="1:51" s="186" customFormat="1" ht="18.5" x14ac:dyDescent="0.45">
      <c r="A28" s="360"/>
      <c r="B28" s="361"/>
      <c r="C28" s="360" t="str">
        <f t="shared" si="7"/>
        <v/>
      </c>
      <c r="D28" s="362"/>
      <c r="E28" s="146"/>
      <c r="F28" s="362"/>
      <c r="G28" s="137"/>
      <c r="H28" s="363"/>
      <c r="I28" s="497"/>
      <c r="J28" s="498"/>
      <c r="K28" s="496"/>
      <c r="L28" s="496"/>
      <c r="M28" s="497">
        <f t="shared" si="4"/>
        <v>0</v>
      </c>
      <c r="N28" s="364">
        <f t="shared" si="8"/>
        <v>0</v>
      </c>
      <c r="O28" s="164"/>
      <c r="P28" s="164"/>
      <c r="Q28" s="164"/>
      <c r="R28" s="130"/>
      <c r="S28" s="365">
        <f t="shared" si="5"/>
        <v>0</v>
      </c>
      <c r="T28" s="362"/>
      <c r="U28" s="532"/>
      <c r="V28" s="318">
        <f t="shared" si="6"/>
        <v>0</v>
      </c>
      <c r="W28" s="366"/>
      <c r="X28" s="318"/>
      <c r="Y28" s="366"/>
      <c r="Z28" s="362"/>
      <c r="AA28" s="503"/>
      <c r="AB28" s="362"/>
      <c r="AC28" s="362"/>
      <c r="AE28"/>
      <c r="AF28"/>
      <c r="AG28"/>
      <c r="AH28"/>
      <c r="AI28"/>
      <c r="AJ28"/>
      <c r="AK28"/>
      <c r="AL28"/>
      <c r="AM28"/>
      <c r="AN28"/>
      <c r="AO28"/>
      <c r="AP28"/>
      <c r="AQ28"/>
      <c r="AR28"/>
      <c r="AS28"/>
      <c r="AT28"/>
      <c r="AU28"/>
      <c r="AV28"/>
      <c r="AW28"/>
      <c r="AX28"/>
      <c r="AY28"/>
    </row>
    <row r="29" spans="1:51" s="186" customFormat="1" ht="18.5" x14ac:dyDescent="0.45">
      <c r="A29" s="360"/>
      <c r="B29" s="361"/>
      <c r="C29" s="360" t="str">
        <f t="shared" si="7"/>
        <v/>
      </c>
      <c r="D29" s="362"/>
      <c r="E29" s="146"/>
      <c r="F29" s="362"/>
      <c r="G29" s="137"/>
      <c r="H29" s="363"/>
      <c r="I29" s="497"/>
      <c r="J29" s="498"/>
      <c r="K29" s="496"/>
      <c r="L29" s="496"/>
      <c r="M29" s="497">
        <f t="shared" si="4"/>
        <v>0</v>
      </c>
      <c r="N29" s="364">
        <f t="shared" si="8"/>
        <v>0</v>
      </c>
      <c r="O29" s="164"/>
      <c r="P29" s="164"/>
      <c r="Q29" s="164"/>
      <c r="R29" s="130"/>
      <c r="S29" s="365">
        <f t="shared" si="5"/>
        <v>0</v>
      </c>
      <c r="T29" s="362"/>
      <c r="U29" s="532"/>
      <c r="V29" s="318">
        <f t="shared" si="6"/>
        <v>0</v>
      </c>
      <c r="W29" s="366"/>
      <c r="X29" s="318"/>
      <c r="Y29" s="366"/>
      <c r="Z29" s="362"/>
      <c r="AA29" s="503"/>
      <c r="AB29" s="362"/>
      <c r="AC29" s="362"/>
      <c r="AE29"/>
      <c r="AF29"/>
      <c r="AG29"/>
      <c r="AH29"/>
      <c r="AI29"/>
      <c r="AJ29"/>
      <c r="AK29"/>
      <c r="AL29"/>
      <c r="AM29"/>
      <c r="AN29"/>
      <c r="AO29"/>
      <c r="AP29"/>
      <c r="AQ29"/>
      <c r="AR29"/>
      <c r="AS29"/>
      <c r="AT29"/>
      <c r="AU29"/>
      <c r="AV29"/>
      <c r="AW29"/>
      <c r="AX29"/>
      <c r="AY29"/>
    </row>
    <row r="30" spans="1:51" s="186" customFormat="1" ht="18.5" x14ac:dyDescent="0.45">
      <c r="A30" s="360"/>
      <c r="B30" s="361"/>
      <c r="C30" s="360" t="str">
        <f t="shared" si="7"/>
        <v/>
      </c>
      <c r="D30" s="362"/>
      <c r="E30" s="146"/>
      <c r="F30" s="362"/>
      <c r="G30" s="137"/>
      <c r="H30" s="363"/>
      <c r="I30" s="497"/>
      <c r="J30" s="498"/>
      <c r="K30" s="496"/>
      <c r="L30" s="496"/>
      <c r="M30" s="497">
        <f t="shared" si="4"/>
        <v>0</v>
      </c>
      <c r="N30" s="364">
        <f t="shared" si="8"/>
        <v>0</v>
      </c>
      <c r="O30" s="164"/>
      <c r="P30" s="164"/>
      <c r="Q30" s="164"/>
      <c r="R30" s="130"/>
      <c r="S30" s="365">
        <f t="shared" si="5"/>
        <v>0</v>
      </c>
      <c r="T30" s="362"/>
      <c r="U30" s="532"/>
      <c r="V30" s="318">
        <f t="shared" si="6"/>
        <v>0</v>
      </c>
      <c r="W30" s="366"/>
      <c r="X30" s="318"/>
      <c r="Y30" s="366"/>
      <c r="Z30" s="362"/>
      <c r="AA30" s="503"/>
      <c r="AB30" s="362"/>
      <c r="AC30" s="362"/>
      <c r="AE30"/>
      <c r="AF30"/>
      <c r="AG30"/>
      <c r="AH30"/>
      <c r="AI30"/>
      <c r="AJ30"/>
      <c r="AK30"/>
      <c r="AL30"/>
      <c r="AM30"/>
      <c r="AN30"/>
      <c r="AO30"/>
      <c r="AP30"/>
      <c r="AQ30"/>
      <c r="AR30"/>
      <c r="AS30"/>
      <c r="AT30"/>
      <c r="AU30"/>
      <c r="AV30"/>
      <c r="AW30"/>
      <c r="AX30"/>
      <c r="AY30"/>
    </row>
    <row r="31" spans="1:51" s="186" customFormat="1" ht="18.5" x14ac:dyDescent="0.45">
      <c r="A31" s="360"/>
      <c r="B31" s="361"/>
      <c r="C31" s="360" t="str">
        <f t="shared" si="7"/>
        <v/>
      </c>
      <c r="D31" s="362"/>
      <c r="E31" s="146"/>
      <c r="F31" s="362"/>
      <c r="G31" s="137"/>
      <c r="H31" s="363"/>
      <c r="I31" s="497"/>
      <c r="J31" s="498"/>
      <c r="K31" s="496"/>
      <c r="L31" s="496"/>
      <c r="M31" s="497">
        <f t="shared" si="4"/>
        <v>0</v>
      </c>
      <c r="N31" s="364">
        <f t="shared" si="8"/>
        <v>0</v>
      </c>
      <c r="O31" s="164"/>
      <c r="P31" s="164"/>
      <c r="Q31" s="164"/>
      <c r="R31" s="130"/>
      <c r="S31" s="365">
        <f t="shared" si="5"/>
        <v>0</v>
      </c>
      <c r="T31" s="362"/>
      <c r="U31" s="532"/>
      <c r="V31" s="318">
        <f t="shared" si="6"/>
        <v>0</v>
      </c>
      <c r="W31" s="366"/>
      <c r="X31" s="318"/>
      <c r="Y31" s="366"/>
      <c r="Z31" s="362"/>
      <c r="AA31" s="503"/>
      <c r="AB31" s="362"/>
      <c r="AC31" s="362"/>
      <c r="AE31"/>
      <c r="AF31"/>
      <c r="AG31"/>
      <c r="AH31"/>
      <c r="AI31"/>
      <c r="AJ31"/>
      <c r="AK31"/>
      <c r="AL31"/>
      <c r="AM31"/>
      <c r="AN31"/>
      <c r="AO31"/>
      <c r="AP31"/>
      <c r="AQ31"/>
      <c r="AR31"/>
      <c r="AS31"/>
      <c r="AT31"/>
      <c r="AU31"/>
      <c r="AV31"/>
      <c r="AW31"/>
      <c r="AX31"/>
      <c r="AY31"/>
    </row>
    <row r="32" spans="1:51" s="186" customFormat="1" ht="18.5" x14ac:dyDescent="0.45">
      <c r="A32" s="360"/>
      <c r="B32" s="361"/>
      <c r="C32" s="360" t="str">
        <f t="shared" si="7"/>
        <v/>
      </c>
      <c r="D32" s="362"/>
      <c r="E32" s="146"/>
      <c r="F32" s="362"/>
      <c r="G32" s="137"/>
      <c r="H32" s="363"/>
      <c r="I32" s="497"/>
      <c r="J32" s="498"/>
      <c r="K32" s="496"/>
      <c r="L32" s="496"/>
      <c r="M32" s="497">
        <f t="shared" si="4"/>
        <v>0</v>
      </c>
      <c r="N32" s="364">
        <f t="shared" si="8"/>
        <v>0</v>
      </c>
      <c r="O32" s="164"/>
      <c r="P32" s="164"/>
      <c r="Q32" s="164"/>
      <c r="R32" s="130"/>
      <c r="S32" s="365">
        <f t="shared" si="5"/>
        <v>0</v>
      </c>
      <c r="T32" s="362"/>
      <c r="U32" s="532"/>
      <c r="V32" s="318">
        <f t="shared" si="6"/>
        <v>0</v>
      </c>
      <c r="W32" s="366"/>
      <c r="X32" s="318"/>
      <c r="Y32" s="366"/>
      <c r="Z32" s="362"/>
      <c r="AA32" s="503"/>
      <c r="AB32" s="362"/>
      <c r="AC32" s="362"/>
      <c r="AE32"/>
      <c r="AF32"/>
      <c r="AG32"/>
      <c r="AH32"/>
      <c r="AI32"/>
      <c r="AJ32"/>
      <c r="AK32"/>
      <c r="AL32"/>
      <c r="AM32"/>
      <c r="AN32"/>
      <c r="AO32"/>
      <c r="AP32"/>
      <c r="AQ32"/>
      <c r="AR32"/>
      <c r="AS32"/>
      <c r="AT32"/>
      <c r="AU32"/>
      <c r="AV32"/>
      <c r="AW32"/>
      <c r="AX32"/>
      <c r="AY32"/>
    </row>
    <row r="33" spans="1:51" s="186" customFormat="1" ht="18.5" x14ac:dyDescent="0.45">
      <c r="A33" s="360"/>
      <c r="B33" s="361"/>
      <c r="C33" s="360" t="str">
        <f t="shared" si="7"/>
        <v/>
      </c>
      <c r="D33" s="362"/>
      <c r="E33" s="146"/>
      <c r="F33" s="362"/>
      <c r="G33" s="137"/>
      <c r="H33" s="363"/>
      <c r="I33" s="497"/>
      <c r="J33" s="498"/>
      <c r="K33" s="496"/>
      <c r="L33" s="496"/>
      <c r="M33" s="497">
        <f t="shared" si="4"/>
        <v>0</v>
      </c>
      <c r="N33" s="364">
        <f t="shared" si="8"/>
        <v>0</v>
      </c>
      <c r="O33" s="164"/>
      <c r="P33" s="164"/>
      <c r="Q33" s="164"/>
      <c r="R33" s="130"/>
      <c r="S33" s="365">
        <f t="shared" si="5"/>
        <v>0</v>
      </c>
      <c r="T33" s="362"/>
      <c r="U33" s="532"/>
      <c r="V33" s="318">
        <f t="shared" si="6"/>
        <v>0</v>
      </c>
      <c r="W33" s="366"/>
      <c r="X33" s="318"/>
      <c r="Y33" s="366"/>
      <c r="Z33" s="362"/>
      <c r="AA33" s="503"/>
      <c r="AB33" s="362"/>
      <c r="AC33" s="362"/>
      <c r="AE33"/>
      <c r="AF33"/>
      <c r="AG33"/>
      <c r="AH33"/>
      <c r="AI33"/>
      <c r="AJ33"/>
      <c r="AK33"/>
      <c r="AL33"/>
      <c r="AM33"/>
      <c r="AN33"/>
      <c r="AO33"/>
      <c r="AP33"/>
      <c r="AQ33"/>
      <c r="AR33"/>
      <c r="AS33"/>
      <c r="AT33"/>
      <c r="AU33"/>
      <c r="AV33"/>
      <c r="AW33"/>
      <c r="AX33"/>
      <c r="AY33"/>
    </row>
    <row r="34" spans="1:51" s="186" customFormat="1" ht="18.5" x14ac:dyDescent="0.45">
      <c r="A34" s="360"/>
      <c r="B34" s="361"/>
      <c r="C34" s="360" t="str">
        <f t="shared" si="7"/>
        <v/>
      </c>
      <c r="D34" s="362"/>
      <c r="E34" s="146"/>
      <c r="F34" s="362"/>
      <c r="G34" s="137"/>
      <c r="H34" s="363"/>
      <c r="I34" s="497"/>
      <c r="J34" s="498"/>
      <c r="K34" s="496"/>
      <c r="L34" s="496"/>
      <c r="M34" s="497">
        <f t="shared" si="4"/>
        <v>0</v>
      </c>
      <c r="N34" s="364">
        <f t="shared" si="8"/>
        <v>0</v>
      </c>
      <c r="O34" s="164"/>
      <c r="P34" s="164"/>
      <c r="Q34" s="164"/>
      <c r="R34" s="130"/>
      <c r="S34" s="365">
        <f t="shared" si="5"/>
        <v>0</v>
      </c>
      <c r="T34" s="362"/>
      <c r="U34" s="532"/>
      <c r="V34" s="318">
        <f t="shared" si="6"/>
        <v>0</v>
      </c>
      <c r="W34" s="366"/>
      <c r="X34" s="318"/>
      <c r="Y34" s="366"/>
      <c r="Z34" s="362"/>
      <c r="AA34" s="503"/>
      <c r="AB34" s="362"/>
      <c r="AC34" s="362"/>
      <c r="AE34"/>
      <c r="AF34"/>
      <c r="AG34"/>
      <c r="AH34"/>
      <c r="AI34"/>
      <c r="AJ34"/>
      <c r="AK34"/>
      <c r="AL34"/>
      <c r="AM34"/>
      <c r="AN34"/>
      <c r="AO34"/>
      <c r="AP34"/>
      <c r="AQ34"/>
      <c r="AR34"/>
      <c r="AS34"/>
      <c r="AT34"/>
      <c r="AU34"/>
      <c r="AV34"/>
      <c r="AW34"/>
      <c r="AX34"/>
      <c r="AY34"/>
    </row>
    <row r="35" spans="1:51" s="186" customFormat="1" ht="18.5" x14ac:dyDescent="0.45">
      <c r="A35" s="360"/>
      <c r="B35" s="361"/>
      <c r="C35" s="360" t="str">
        <f t="shared" si="7"/>
        <v/>
      </c>
      <c r="D35" s="362"/>
      <c r="E35" s="146"/>
      <c r="F35" s="362"/>
      <c r="G35" s="137"/>
      <c r="H35" s="363"/>
      <c r="I35" s="497"/>
      <c r="J35" s="498"/>
      <c r="K35" s="496"/>
      <c r="L35" s="496"/>
      <c r="M35" s="497">
        <f t="shared" si="4"/>
        <v>0</v>
      </c>
      <c r="N35" s="364">
        <f t="shared" si="8"/>
        <v>0</v>
      </c>
      <c r="O35" s="164"/>
      <c r="P35" s="164"/>
      <c r="Q35" s="164"/>
      <c r="R35" s="130"/>
      <c r="S35" s="365">
        <f t="shared" si="5"/>
        <v>0</v>
      </c>
      <c r="T35" s="362"/>
      <c r="U35" s="532"/>
      <c r="V35" s="318">
        <f t="shared" si="6"/>
        <v>0</v>
      </c>
      <c r="W35" s="366"/>
      <c r="X35" s="318"/>
      <c r="Y35" s="366"/>
      <c r="Z35" s="362"/>
      <c r="AA35" s="503"/>
      <c r="AB35" s="362"/>
      <c r="AC35" s="362"/>
      <c r="AE35"/>
      <c r="AF35"/>
      <c r="AG35"/>
      <c r="AH35"/>
      <c r="AI35"/>
      <c r="AJ35"/>
      <c r="AK35"/>
      <c r="AL35"/>
      <c r="AM35"/>
      <c r="AN35"/>
      <c r="AO35"/>
      <c r="AP35"/>
      <c r="AQ35"/>
      <c r="AR35"/>
      <c r="AS35"/>
      <c r="AT35"/>
      <c r="AU35"/>
      <c r="AV35"/>
      <c r="AW35"/>
      <c r="AX35"/>
      <c r="AY35"/>
    </row>
    <row r="36" spans="1:51" s="186" customFormat="1" ht="18.5" x14ac:dyDescent="0.45">
      <c r="A36" s="360"/>
      <c r="B36" s="361"/>
      <c r="C36" s="360" t="str">
        <f t="shared" si="7"/>
        <v/>
      </c>
      <c r="D36" s="362"/>
      <c r="E36" s="146"/>
      <c r="F36" s="362"/>
      <c r="G36" s="137"/>
      <c r="H36" s="363"/>
      <c r="I36" s="497"/>
      <c r="J36" s="498"/>
      <c r="K36" s="496"/>
      <c r="L36" s="496"/>
      <c r="M36" s="497">
        <f t="shared" si="4"/>
        <v>0</v>
      </c>
      <c r="N36" s="364">
        <f t="shared" si="8"/>
        <v>0</v>
      </c>
      <c r="O36" s="164"/>
      <c r="P36" s="164"/>
      <c r="Q36" s="164"/>
      <c r="R36" s="130"/>
      <c r="S36" s="365">
        <f t="shared" si="5"/>
        <v>0</v>
      </c>
      <c r="T36" s="362"/>
      <c r="U36" s="532"/>
      <c r="V36" s="318">
        <f t="shared" si="6"/>
        <v>0</v>
      </c>
      <c r="W36" s="366"/>
      <c r="X36" s="318"/>
      <c r="Y36" s="366"/>
      <c r="Z36" s="362"/>
      <c r="AA36" s="503"/>
      <c r="AB36" s="362"/>
      <c r="AC36" s="362"/>
      <c r="AE36"/>
      <c r="AF36"/>
      <c r="AG36"/>
      <c r="AH36"/>
      <c r="AI36"/>
      <c r="AJ36"/>
      <c r="AK36"/>
      <c r="AL36"/>
      <c r="AM36"/>
      <c r="AN36"/>
      <c r="AO36"/>
      <c r="AP36"/>
      <c r="AQ36"/>
      <c r="AR36"/>
      <c r="AS36"/>
      <c r="AT36"/>
      <c r="AU36"/>
      <c r="AV36"/>
      <c r="AW36"/>
      <c r="AX36"/>
      <c r="AY36"/>
    </row>
    <row r="37" spans="1:51" s="186" customFormat="1" ht="18.5" x14ac:dyDescent="0.45">
      <c r="A37" s="360"/>
      <c r="B37" s="361"/>
      <c r="C37" s="360" t="str">
        <f t="shared" si="7"/>
        <v/>
      </c>
      <c r="D37" s="362"/>
      <c r="E37" s="146"/>
      <c r="F37" s="362"/>
      <c r="G37" s="137"/>
      <c r="H37" s="363"/>
      <c r="I37" s="497"/>
      <c r="J37" s="498"/>
      <c r="K37" s="496"/>
      <c r="L37" s="496"/>
      <c r="M37" s="497">
        <f t="shared" si="4"/>
        <v>0</v>
      </c>
      <c r="N37" s="364">
        <f t="shared" si="8"/>
        <v>0</v>
      </c>
      <c r="O37" s="164"/>
      <c r="P37" s="164"/>
      <c r="Q37" s="164"/>
      <c r="R37" s="130"/>
      <c r="S37" s="365">
        <f t="shared" si="5"/>
        <v>0</v>
      </c>
      <c r="T37" s="362"/>
      <c r="U37" s="532"/>
      <c r="V37" s="318">
        <f t="shared" si="6"/>
        <v>0</v>
      </c>
      <c r="W37" s="366"/>
      <c r="X37" s="318"/>
      <c r="Y37" s="366"/>
      <c r="Z37" s="362"/>
      <c r="AA37" s="503"/>
      <c r="AB37" s="362"/>
      <c r="AC37" s="362"/>
      <c r="AE37"/>
      <c r="AF37"/>
      <c r="AG37"/>
      <c r="AH37"/>
      <c r="AI37"/>
      <c r="AJ37"/>
      <c r="AK37"/>
      <c r="AL37"/>
      <c r="AM37"/>
      <c r="AN37"/>
      <c r="AO37"/>
      <c r="AP37"/>
      <c r="AQ37"/>
      <c r="AR37"/>
      <c r="AS37"/>
      <c r="AT37"/>
      <c r="AU37"/>
      <c r="AV37"/>
      <c r="AW37"/>
      <c r="AX37"/>
      <c r="AY37"/>
    </row>
    <row r="38" spans="1:51" s="186" customFormat="1" ht="18.5" x14ac:dyDescent="0.45">
      <c r="A38" s="360"/>
      <c r="B38" s="361"/>
      <c r="C38" s="360" t="str">
        <f t="shared" si="7"/>
        <v/>
      </c>
      <c r="D38" s="362"/>
      <c r="E38" s="146"/>
      <c r="F38" s="362"/>
      <c r="G38" s="137"/>
      <c r="H38" s="363"/>
      <c r="I38" s="497"/>
      <c r="J38" s="498"/>
      <c r="K38" s="496"/>
      <c r="L38" s="496"/>
      <c r="M38" s="497">
        <f t="shared" si="4"/>
        <v>0</v>
      </c>
      <c r="N38" s="364">
        <f t="shared" si="8"/>
        <v>0</v>
      </c>
      <c r="O38" s="164"/>
      <c r="P38" s="164"/>
      <c r="Q38" s="164"/>
      <c r="R38" s="130"/>
      <c r="S38" s="365">
        <f t="shared" si="5"/>
        <v>0</v>
      </c>
      <c r="T38" s="362"/>
      <c r="U38" s="532"/>
      <c r="V38" s="318">
        <f t="shared" si="6"/>
        <v>0</v>
      </c>
      <c r="W38" s="366"/>
      <c r="X38" s="318"/>
      <c r="Y38" s="366"/>
      <c r="Z38" s="362"/>
      <c r="AA38" s="503"/>
      <c r="AB38" s="362"/>
      <c r="AC38" s="362"/>
      <c r="AE38"/>
      <c r="AF38"/>
      <c r="AG38"/>
      <c r="AH38"/>
      <c r="AI38"/>
      <c r="AJ38"/>
      <c r="AK38"/>
      <c r="AL38"/>
      <c r="AM38"/>
      <c r="AN38"/>
      <c r="AO38"/>
      <c r="AP38"/>
      <c r="AQ38"/>
      <c r="AR38"/>
      <c r="AS38"/>
      <c r="AT38"/>
      <c r="AU38"/>
      <c r="AV38"/>
      <c r="AW38"/>
      <c r="AX38"/>
      <c r="AY38"/>
    </row>
    <row r="39" spans="1:51" s="186" customFormat="1" ht="18.5" x14ac:dyDescent="0.45">
      <c r="A39" s="360"/>
      <c r="B39" s="361"/>
      <c r="C39" s="360" t="str">
        <f t="shared" si="7"/>
        <v/>
      </c>
      <c r="D39" s="362"/>
      <c r="E39" s="146"/>
      <c r="F39" s="362"/>
      <c r="G39" s="137"/>
      <c r="H39" s="363"/>
      <c r="I39" s="497"/>
      <c r="J39" s="498"/>
      <c r="K39" s="496"/>
      <c r="L39" s="496"/>
      <c r="M39" s="497">
        <f t="shared" si="4"/>
        <v>0</v>
      </c>
      <c r="N39" s="364">
        <f t="shared" si="8"/>
        <v>0</v>
      </c>
      <c r="O39" s="164"/>
      <c r="P39" s="164"/>
      <c r="Q39" s="164"/>
      <c r="R39" s="130"/>
      <c r="S39" s="365">
        <f t="shared" si="5"/>
        <v>0</v>
      </c>
      <c r="T39" s="362"/>
      <c r="U39" s="532"/>
      <c r="V39" s="318">
        <f t="shared" si="6"/>
        <v>0</v>
      </c>
      <c r="W39" s="366"/>
      <c r="X39" s="318"/>
      <c r="Y39" s="366"/>
      <c r="Z39" s="362"/>
      <c r="AA39" s="503"/>
      <c r="AB39" s="362"/>
      <c r="AC39" s="362"/>
      <c r="AE39"/>
      <c r="AF39"/>
      <c r="AG39"/>
      <c r="AH39"/>
      <c r="AI39"/>
      <c r="AJ39"/>
      <c r="AK39"/>
      <c r="AL39"/>
      <c r="AM39"/>
      <c r="AN39"/>
      <c r="AO39"/>
      <c r="AP39"/>
      <c r="AQ39"/>
      <c r="AR39"/>
      <c r="AS39"/>
      <c r="AT39"/>
      <c r="AU39"/>
      <c r="AV39"/>
      <c r="AW39"/>
      <c r="AX39"/>
      <c r="AY39"/>
    </row>
    <row r="40" spans="1:51" s="186" customFormat="1" ht="18.5" x14ac:dyDescent="0.45">
      <c r="A40" s="360"/>
      <c r="B40" s="361"/>
      <c r="C40" s="360" t="str">
        <f t="shared" si="7"/>
        <v/>
      </c>
      <c r="D40" s="362"/>
      <c r="E40" s="146"/>
      <c r="F40" s="362"/>
      <c r="G40" s="137"/>
      <c r="H40" s="363"/>
      <c r="I40" s="497"/>
      <c r="J40" s="498"/>
      <c r="K40" s="496"/>
      <c r="L40" s="496"/>
      <c r="M40" s="497">
        <f t="shared" si="4"/>
        <v>0</v>
      </c>
      <c r="N40" s="364">
        <f t="shared" si="8"/>
        <v>0</v>
      </c>
      <c r="O40" s="164"/>
      <c r="P40" s="164"/>
      <c r="Q40" s="164"/>
      <c r="R40" s="130"/>
      <c r="S40" s="365">
        <f t="shared" si="5"/>
        <v>0</v>
      </c>
      <c r="T40" s="362"/>
      <c r="U40" s="532"/>
      <c r="V40" s="318">
        <f t="shared" si="6"/>
        <v>0</v>
      </c>
      <c r="W40" s="366"/>
      <c r="X40" s="318"/>
      <c r="Y40" s="366"/>
      <c r="Z40" s="362"/>
      <c r="AA40" s="503"/>
      <c r="AB40" s="362"/>
      <c r="AC40" s="362"/>
      <c r="AE40"/>
      <c r="AF40"/>
      <c r="AG40"/>
      <c r="AH40"/>
      <c r="AI40"/>
      <c r="AJ40"/>
      <c r="AK40"/>
      <c r="AL40"/>
      <c r="AM40"/>
      <c r="AN40"/>
      <c r="AO40"/>
      <c r="AP40"/>
      <c r="AQ40"/>
      <c r="AR40"/>
      <c r="AS40"/>
      <c r="AT40"/>
      <c r="AU40"/>
      <c r="AV40"/>
      <c r="AW40"/>
      <c r="AX40"/>
      <c r="AY40"/>
    </row>
    <row r="41" spans="1:51" s="186" customFormat="1" ht="18.5" x14ac:dyDescent="0.45">
      <c r="A41" s="360"/>
      <c r="B41" s="361"/>
      <c r="C41" s="360" t="str">
        <f t="shared" si="7"/>
        <v/>
      </c>
      <c r="D41" s="362"/>
      <c r="E41" s="146"/>
      <c r="F41" s="362"/>
      <c r="G41" s="137"/>
      <c r="H41" s="363"/>
      <c r="I41" s="497"/>
      <c r="J41" s="498"/>
      <c r="K41" s="496"/>
      <c r="L41" s="496"/>
      <c r="M41" s="497">
        <f t="shared" si="4"/>
        <v>0</v>
      </c>
      <c r="N41" s="364">
        <f t="shared" si="8"/>
        <v>0</v>
      </c>
      <c r="O41" s="164"/>
      <c r="P41" s="164"/>
      <c r="Q41" s="164"/>
      <c r="R41" s="130"/>
      <c r="S41" s="365">
        <f t="shared" si="5"/>
        <v>0</v>
      </c>
      <c r="T41" s="362"/>
      <c r="U41" s="532"/>
      <c r="V41" s="318">
        <f t="shared" si="6"/>
        <v>0</v>
      </c>
      <c r="W41" s="366"/>
      <c r="X41" s="318"/>
      <c r="Y41" s="366"/>
      <c r="Z41" s="362"/>
      <c r="AA41" s="503"/>
      <c r="AB41" s="362"/>
      <c r="AC41" s="362"/>
      <c r="AE41"/>
      <c r="AF41"/>
      <c r="AG41"/>
      <c r="AH41"/>
      <c r="AI41"/>
      <c r="AJ41"/>
      <c r="AK41"/>
      <c r="AL41"/>
      <c r="AM41"/>
      <c r="AN41"/>
      <c r="AO41"/>
      <c r="AP41"/>
      <c r="AQ41"/>
      <c r="AR41"/>
      <c r="AS41"/>
      <c r="AT41"/>
      <c r="AU41"/>
      <c r="AV41"/>
      <c r="AW41"/>
      <c r="AX41"/>
      <c r="AY41"/>
    </row>
    <row r="42" spans="1:51" s="186" customFormat="1" ht="18.5" x14ac:dyDescent="0.45">
      <c r="A42" s="360"/>
      <c r="B42" s="361"/>
      <c r="C42" s="360" t="str">
        <f t="shared" si="7"/>
        <v/>
      </c>
      <c r="D42" s="362"/>
      <c r="E42" s="146"/>
      <c r="F42" s="362"/>
      <c r="G42" s="137"/>
      <c r="H42" s="363"/>
      <c r="I42" s="497"/>
      <c r="J42" s="498"/>
      <c r="K42" s="496"/>
      <c r="L42" s="496"/>
      <c r="M42" s="497">
        <f t="shared" si="4"/>
        <v>0</v>
      </c>
      <c r="N42" s="364">
        <f t="shared" si="8"/>
        <v>0</v>
      </c>
      <c r="O42" s="164"/>
      <c r="P42" s="164"/>
      <c r="Q42" s="164"/>
      <c r="R42" s="130"/>
      <c r="S42" s="365">
        <f t="shared" si="5"/>
        <v>0</v>
      </c>
      <c r="T42" s="362"/>
      <c r="U42" s="532"/>
      <c r="V42" s="318">
        <f t="shared" si="6"/>
        <v>0</v>
      </c>
      <c r="W42" s="366"/>
      <c r="X42" s="318"/>
      <c r="Y42" s="366"/>
      <c r="Z42" s="362"/>
      <c r="AA42" s="503"/>
      <c r="AB42" s="362"/>
      <c r="AC42" s="362"/>
      <c r="AE42"/>
      <c r="AF42"/>
      <c r="AG42"/>
      <c r="AH42"/>
      <c r="AI42"/>
      <c r="AJ42"/>
      <c r="AK42"/>
      <c r="AL42"/>
      <c r="AM42"/>
      <c r="AN42"/>
      <c r="AO42"/>
      <c r="AP42"/>
      <c r="AQ42"/>
      <c r="AR42"/>
      <c r="AS42"/>
      <c r="AT42"/>
      <c r="AU42"/>
      <c r="AV42"/>
      <c r="AW42"/>
      <c r="AX42"/>
      <c r="AY42"/>
    </row>
    <row r="43" spans="1:51" s="186" customFormat="1" ht="18.5" x14ac:dyDescent="0.45">
      <c r="A43" s="360"/>
      <c r="B43" s="361"/>
      <c r="C43" s="360" t="str">
        <f t="shared" si="7"/>
        <v/>
      </c>
      <c r="D43" s="362"/>
      <c r="E43" s="146"/>
      <c r="F43" s="362"/>
      <c r="G43" s="137"/>
      <c r="H43" s="363"/>
      <c r="I43" s="497"/>
      <c r="J43" s="498"/>
      <c r="K43" s="496"/>
      <c r="L43" s="496"/>
      <c r="M43" s="497">
        <f t="shared" si="4"/>
        <v>0</v>
      </c>
      <c r="N43" s="364">
        <f t="shared" si="8"/>
        <v>0</v>
      </c>
      <c r="O43" s="164"/>
      <c r="P43" s="164"/>
      <c r="Q43" s="164"/>
      <c r="R43" s="130"/>
      <c r="S43" s="365">
        <f t="shared" si="5"/>
        <v>0</v>
      </c>
      <c r="T43" s="362"/>
      <c r="U43" s="532"/>
      <c r="V43" s="318">
        <f t="shared" si="6"/>
        <v>0</v>
      </c>
      <c r="W43" s="366"/>
      <c r="X43" s="318"/>
      <c r="Y43" s="366"/>
      <c r="Z43" s="362"/>
      <c r="AA43" s="503"/>
      <c r="AB43" s="362"/>
      <c r="AC43" s="362"/>
      <c r="AE43"/>
      <c r="AF43"/>
      <c r="AG43"/>
      <c r="AH43"/>
      <c r="AI43"/>
      <c r="AJ43"/>
      <c r="AK43"/>
      <c r="AL43"/>
      <c r="AM43"/>
      <c r="AN43"/>
      <c r="AO43"/>
      <c r="AP43"/>
      <c r="AQ43"/>
      <c r="AR43"/>
      <c r="AS43"/>
      <c r="AT43"/>
      <c r="AU43"/>
      <c r="AV43"/>
      <c r="AW43"/>
      <c r="AX43"/>
      <c r="AY43"/>
    </row>
    <row r="44" spans="1:51" s="186" customFormat="1" ht="18.5" x14ac:dyDescent="0.45">
      <c r="A44" s="360"/>
      <c r="B44" s="361"/>
      <c r="C44" s="360" t="str">
        <f t="shared" si="7"/>
        <v/>
      </c>
      <c r="D44" s="362"/>
      <c r="E44" s="146"/>
      <c r="F44" s="362"/>
      <c r="G44" s="137"/>
      <c r="H44" s="363"/>
      <c r="I44" s="497"/>
      <c r="J44" s="498"/>
      <c r="K44" s="496"/>
      <c r="L44" s="496"/>
      <c r="M44" s="497">
        <f t="shared" si="4"/>
        <v>0</v>
      </c>
      <c r="N44" s="364">
        <f t="shared" si="8"/>
        <v>0</v>
      </c>
      <c r="O44" s="164"/>
      <c r="P44" s="164"/>
      <c r="Q44" s="164"/>
      <c r="R44" s="130"/>
      <c r="S44" s="365">
        <f t="shared" si="5"/>
        <v>0</v>
      </c>
      <c r="T44" s="362"/>
      <c r="U44" s="532"/>
      <c r="V44" s="318">
        <f t="shared" si="6"/>
        <v>0</v>
      </c>
      <c r="W44" s="366"/>
      <c r="X44" s="318"/>
      <c r="Y44" s="366"/>
      <c r="Z44" s="362"/>
      <c r="AA44" s="503"/>
      <c r="AB44" s="362"/>
      <c r="AC44" s="362"/>
      <c r="AE44"/>
      <c r="AF44"/>
      <c r="AG44"/>
      <c r="AH44"/>
      <c r="AI44"/>
      <c r="AJ44"/>
      <c r="AK44"/>
      <c r="AL44"/>
      <c r="AM44"/>
      <c r="AN44"/>
      <c r="AO44"/>
      <c r="AP44"/>
      <c r="AQ44"/>
      <c r="AR44"/>
      <c r="AS44"/>
      <c r="AT44"/>
      <c r="AU44"/>
      <c r="AV44"/>
      <c r="AW44"/>
      <c r="AX44"/>
      <c r="AY44"/>
    </row>
    <row r="45" spans="1:51" s="186" customFormat="1" ht="18.5" x14ac:dyDescent="0.45">
      <c r="A45" s="360"/>
      <c r="B45" s="361"/>
      <c r="C45" s="360" t="str">
        <f t="shared" si="7"/>
        <v/>
      </c>
      <c r="D45" s="362"/>
      <c r="E45" s="146"/>
      <c r="F45" s="362"/>
      <c r="G45" s="137"/>
      <c r="H45" s="363"/>
      <c r="I45" s="497"/>
      <c r="J45" s="498"/>
      <c r="K45" s="496"/>
      <c r="L45" s="496"/>
      <c r="M45" s="497">
        <f t="shared" si="4"/>
        <v>0</v>
      </c>
      <c r="N45" s="364">
        <f t="shared" si="8"/>
        <v>0</v>
      </c>
      <c r="O45" s="164"/>
      <c r="P45" s="164"/>
      <c r="Q45" s="164"/>
      <c r="R45" s="130"/>
      <c r="S45" s="365">
        <f t="shared" si="5"/>
        <v>0</v>
      </c>
      <c r="T45" s="362"/>
      <c r="U45" s="532"/>
      <c r="V45" s="318">
        <f t="shared" si="6"/>
        <v>0</v>
      </c>
      <c r="W45" s="366"/>
      <c r="X45" s="318"/>
      <c r="Y45" s="366"/>
      <c r="Z45" s="362"/>
      <c r="AA45" s="503"/>
      <c r="AB45" s="362"/>
      <c r="AC45" s="362"/>
      <c r="AE45"/>
      <c r="AF45"/>
      <c r="AG45"/>
      <c r="AH45"/>
      <c r="AI45"/>
      <c r="AJ45"/>
      <c r="AK45"/>
      <c r="AL45"/>
      <c r="AM45"/>
      <c r="AN45"/>
      <c r="AO45"/>
      <c r="AP45"/>
      <c r="AQ45"/>
      <c r="AR45"/>
      <c r="AS45"/>
      <c r="AT45"/>
      <c r="AU45"/>
      <c r="AV45"/>
      <c r="AW45"/>
      <c r="AX45"/>
      <c r="AY45"/>
    </row>
    <row r="46" spans="1:51" s="186" customFormat="1" ht="18.5" x14ac:dyDescent="0.45">
      <c r="A46" s="360"/>
      <c r="B46" s="361"/>
      <c r="C46" s="360" t="str">
        <f t="shared" si="7"/>
        <v/>
      </c>
      <c r="D46" s="362"/>
      <c r="E46" s="146"/>
      <c r="F46" s="362"/>
      <c r="G46" s="137"/>
      <c r="H46" s="363"/>
      <c r="I46" s="497"/>
      <c r="J46" s="498"/>
      <c r="K46" s="496"/>
      <c r="L46" s="496"/>
      <c r="M46" s="497">
        <f t="shared" si="4"/>
        <v>0</v>
      </c>
      <c r="N46" s="364">
        <f t="shared" si="8"/>
        <v>0</v>
      </c>
      <c r="O46" s="164"/>
      <c r="P46" s="164"/>
      <c r="Q46" s="164"/>
      <c r="R46" s="130"/>
      <c r="S46" s="365">
        <f t="shared" si="5"/>
        <v>0</v>
      </c>
      <c r="T46" s="362"/>
      <c r="U46" s="532"/>
      <c r="V46" s="318">
        <f t="shared" si="6"/>
        <v>0</v>
      </c>
      <c r="W46" s="366"/>
      <c r="X46" s="318"/>
      <c r="Y46" s="366"/>
      <c r="Z46" s="362"/>
      <c r="AA46" s="503"/>
      <c r="AB46" s="362"/>
      <c r="AC46" s="362"/>
      <c r="AE46"/>
      <c r="AF46"/>
      <c r="AG46"/>
      <c r="AH46"/>
      <c r="AI46"/>
      <c r="AJ46"/>
      <c r="AK46"/>
      <c r="AL46"/>
      <c r="AM46"/>
      <c r="AN46"/>
      <c r="AO46"/>
      <c r="AP46"/>
      <c r="AQ46"/>
      <c r="AR46"/>
      <c r="AS46"/>
      <c r="AT46"/>
      <c r="AU46"/>
      <c r="AV46"/>
      <c r="AW46"/>
      <c r="AX46"/>
      <c r="AY46"/>
    </row>
    <row r="47" spans="1:51" s="186" customFormat="1" ht="18.5" x14ac:dyDescent="0.45">
      <c r="A47" s="360"/>
      <c r="B47" s="361"/>
      <c r="C47" s="360" t="str">
        <f t="shared" si="7"/>
        <v/>
      </c>
      <c r="D47" s="362"/>
      <c r="E47" s="146"/>
      <c r="F47" s="362"/>
      <c r="G47" s="137"/>
      <c r="H47" s="363"/>
      <c r="I47" s="497"/>
      <c r="J47" s="498"/>
      <c r="K47" s="496"/>
      <c r="L47" s="496"/>
      <c r="M47" s="497">
        <f t="shared" si="4"/>
        <v>0</v>
      </c>
      <c r="N47" s="364">
        <f t="shared" si="8"/>
        <v>0</v>
      </c>
      <c r="O47" s="164"/>
      <c r="P47" s="164"/>
      <c r="Q47" s="164"/>
      <c r="R47" s="130"/>
      <c r="S47" s="365">
        <f t="shared" si="5"/>
        <v>0</v>
      </c>
      <c r="T47" s="362"/>
      <c r="U47" s="532"/>
      <c r="V47" s="318">
        <f t="shared" si="6"/>
        <v>0</v>
      </c>
      <c r="W47" s="366"/>
      <c r="X47" s="318"/>
      <c r="Y47" s="366"/>
      <c r="Z47" s="362"/>
      <c r="AA47" s="503"/>
      <c r="AB47" s="362"/>
      <c r="AC47" s="362"/>
      <c r="AE47"/>
      <c r="AF47"/>
      <c r="AG47"/>
      <c r="AH47"/>
      <c r="AI47"/>
      <c r="AJ47"/>
      <c r="AK47"/>
      <c r="AL47"/>
      <c r="AM47"/>
      <c r="AN47"/>
      <c r="AO47"/>
      <c r="AP47"/>
      <c r="AQ47"/>
      <c r="AR47"/>
      <c r="AS47"/>
      <c r="AT47"/>
      <c r="AU47"/>
      <c r="AV47"/>
      <c r="AW47"/>
      <c r="AX47"/>
      <c r="AY47"/>
    </row>
    <row r="48" spans="1:51" s="186" customFormat="1" ht="18.5" x14ac:dyDescent="0.45">
      <c r="A48" s="360"/>
      <c r="B48" s="361"/>
      <c r="C48" s="360" t="str">
        <f t="shared" si="7"/>
        <v/>
      </c>
      <c r="D48" s="362"/>
      <c r="E48" s="146"/>
      <c r="F48" s="362"/>
      <c r="G48" s="137"/>
      <c r="H48" s="363"/>
      <c r="I48" s="497"/>
      <c r="J48" s="498"/>
      <c r="K48" s="496"/>
      <c r="L48" s="496"/>
      <c r="M48" s="497">
        <f t="shared" si="4"/>
        <v>0</v>
      </c>
      <c r="N48" s="364">
        <f t="shared" si="8"/>
        <v>0</v>
      </c>
      <c r="O48" s="164"/>
      <c r="P48" s="164"/>
      <c r="Q48" s="164"/>
      <c r="R48" s="130"/>
      <c r="S48" s="365">
        <f t="shared" si="5"/>
        <v>0</v>
      </c>
      <c r="T48" s="362"/>
      <c r="U48" s="532"/>
      <c r="V48" s="318">
        <f t="shared" si="6"/>
        <v>0</v>
      </c>
      <c r="W48" s="366"/>
      <c r="X48" s="318"/>
      <c r="Y48" s="366"/>
      <c r="Z48" s="362"/>
      <c r="AA48" s="503"/>
      <c r="AB48" s="362"/>
      <c r="AC48" s="362"/>
      <c r="AE48"/>
      <c r="AF48"/>
      <c r="AG48"/>
      <c r="AH48"/>
      <c r="AI48"/>
      <c r="AJ48"/>
      <c r="AK48"/>
      <c r="AL48"/>
      <c r="AM48"/>
      <c r="AN48"/>
      <c r="AO48"/>
      <c r="AP48"/>
      <c r="AQ48"/>
      <c r="AR48"/>
      <c r="AS48"/>
      <c r="AT48"/>
      <c r="AU48"/>
      <c r="AV48"/>
      <c r="AW48"/>
      <c r="AX48"/>
      <c r="AY48"/>
    </row>
    <row r="49" spans="1:51" s="186" customFormat="1" ht="18.5" x14ac:dyDescent="0.45">
      <c r="A49" s="360"/>
      <c r="B49" s="361"/>
      <c r="C49" s="360" t="str">
        <f t="shared" si="7"/>
        <v/>
      </c>
      <c r="D49" s="362"/>
      <c r="E49" s="146"/>
      <c r="F49" s="362"/>
      <c r="G49" s="137"/>
      <c r="H49" s="363"/>
      <c r="I49" s="497"/>
      <c r="J49" s="498"/>
      <c r="K49" s="496"/>
      <c r="L49" s="496"/>
      <c r="M49" s="497">
        <f t="shared" si="4"/>
        <v>0</v>
      </c>
      <c r="N49" s="364">
        <f t="shared" si="8"/>
        <v>0</v>
      </c>
      <c r="O49" s="164"/>
      <c r="P49" s="164"/>
      <c r="Q49" s="164"/>
      <c r="R49" s="130"/>
      <c r="S49" s="365">
        <f t="shared" si="5"/>
        <v>0</v>
      </c>
      <c r="T49" s="362"/>
      <c r="U49" s="532"/>
      <c r="V49" s="318">
        <f t="shared" si="6"/>
        <v>0</v>
      </c>
      <c r="W49" s="366"/>
      <c r="X49" s="318"/>
      <c r="Y49" s="366"/>
      <c r="Z49" s="362"/>
      <c r="AA49" s="503"/>
      <c r="AB49" s="362"/>
      <c r="AC49" s="362"/>
      <c r="AE49"/>
      <c r="AF49"/>
      <c r="AG49"/>
      <c r="AH49"/>
      <c r="AI49"/>
      <c r="AJ49"/>
      <c r="AK49"/>
      <c r="AL49"/>
      <c r="AM49"/>
      <c r="AN49"/>
      <c r="AO49"/>
      <c r="AP49"/>
      <c r="AQ49"/>
      <c r="AR49"/>
      <c r="AS49"/>
      <c r="AT49"/>
      <c r="AU49"/>
      <c r="AV49"/>
      <c r="AW49"/>
      <c r="AX49"/>
      <c r="AY49"/>
    </row>
    <row r="50" spans="1:51" s="186" customFormat="1" ht="18.5" x14ac:dyDescent="0.45">
      <c r="A50" s="360"/>
      <c r="B50" s="361"/>
      <c r="C50" s="360" t="str">
        <f t="shared" si="7"/>
        <v/>
      </c>
      <c r="D50" s="362"/>
      <c r="E50" s="146"/>
      <c r="F50" s="362"/>
      <c r="G50" s="137"/>
      <c r="H50" s="363"/>
      <c r="I50" s="497"/>
      <c r="J50" s="498"/>
      <c r="K50" s="496"/>
      <c r="L50" s="496"/>
      <c r="M50" s="497">
        <f t="shared" si="4"/>
        <v>0</v>
      </c>
      <c r="N50" s="364">
        <f t="shared" si="8"/>
        <v>0</v>
      </c>
      <c r="O50" s="164"/>
      <c r="P50" s="164"/>
      <c r="Q50" s="164"/>
      <c r="R50" s="130"/>
      <c r="S50" s="365">
        <f t="shared" si="5"/>
        <v>0</v>
      </c>
      <c r="T50" s="362"/>
      <c r="U50" s="532"/>
      <c r="V50" s="318">
        <f t="shared" si="6"/>
        <v>0</v>
      </c>
      <c r="W50" s="366"/>
      <c r="X50" s="318"/>
      <c r="Y50" s="366"/>
      <c r="Z50" s="362"/>
      <c r="AA50" s="503"/>
      <c r="AB50" s="362"/>
      <c r="AC50" s="362"/>
      <c r="AE50"/>
      <c r="AF50"/>
      <c r="AG50"/>
      <c r="AH50"/>
      <c r="AI50"/>
      <c r="AJ50"/>
      <c r="AK50"/>
      <c r="AL50"/>
      <c r="AM50"/>
      <c r="AN50"/>
      <c r="AO50"/>
      <c r="AP50"/>
      <c r="AQ50"/>
      <c r="AR50"/>
      <c r="AS50"/>
      <c r="AT50"/>
      <c r="AU50"/>
      <c r="AV50"/>
      <c r="AW50"/>
      <c r="AX50"/>
      <c r="AY50"/>
    </row>
    <row r="51" spans="1:51" s="186" customFormat="1" ht="18.5" x14ac:dyDescent="0.45">
      <c r="A51" s="360"/>
      <c r="B51" s="361"/>
      <c r="C51" s="360" t="str">
        <f t="shared" si="7"/>
        <v/>
      </c>
      <c r="D51" s="362"/>
      <c r="E51" s="146"/>
      <c r="F51" s="362"/>
      <c r="G51" s="137"/>
      <c r="H51" s="363"/>
      <c r="I51" s="497"/>
      <c r="J51" s="498"/>
      <c r="K51" s="496"/>
      <c r="L51" s="496"/>
      <c r="M51" s="497">
        <f t="shared" si="4"/>
        <v>0</v>
      </c>
      <c r="N51" s="364">
        <f t="shared" si="8"/>
        <v>0</v>
      </c>
      <c r="O51" s="164"/>
      <c r="P51" s="164"/>
      <c r="Q51" s="164"/>
      <c r="R51" s="130"/>
      <c r="S51" s="365">
        <f t="shared" si="5"/>
        <v>0</v>
      </c>
      <c r="T51" s="362"/>
      <c r="U51" s="532"/>
      <c r="V51" s="318">
        <f t="shared" si="6"/>
        <v>0</v>
      </c>
      <c r="W51" s="366"/>
      <c r="X51" s="318"/>
      <c r="Y51" s="366"/>
      <c r="Z51" s="362"/>
      <c r="AA51" s="503"/>
      <c r="AB51" s="362"/>
      <c r="AC51" s="362"/>
      <c r="AE51"/>
      <c r="AF51"/>
      <c r="AG51"/>
      <c r="AH51"/>
      <c r="AI51"/>
      <c r="AJ51"/>
      <c r="AK51"/>
      <c r="AL51"/>
      <c r="AM51"/>
      <c r="AN51"/>
      <c r="AO51"/>
      <c r="AP51"/>
      <c r="AQ51"/>
      <c r="AR51"/>
      <c r="AS51"/>
      <c r="AT51"/>
      <c r="AU51"/>
      <c r="AV51"/>
      <c r="AW51"/>
      <c r="AX51"/>
      <c r="AY51"/>
    </row>
    <row r="52" spans="1:51" s="186" customFormat="1" ht="18.5" x14ac:dyDescent="0.45">
      <c r="A52" s="360"/>
      <c r="B52" s="361"/>
      <c r="C52" s="360" t="str">
        <f t="shared" si="7"/>
        <v/>
      </c>
      <c r="D52" s="362"/>
      <c r="E52" s="146"/>
      <c r="F52" s="362"/>
      <c r="G52" s="137"/>
      <c r="H52" s="363"/>
      <c r="I52" s="497"/>
      <c r="J52" s="498"/>
      <c r="K52" s="496"/>
      <c r="L52" s="496"/>
      <c r="M52" s="497">
        <f t="shared" si="4"/>
        <v>0</v>
      </c>
      <c r="N52" s="364">
        <f t="shared" si="8"/>
        <v>0</v>
      </c>
      <c r="O52" s="164"/>
      <c r="P52" s="164"/>
      <c r="Q52" s="164"/>
      <c r="R52" s="130"/>
      <c r="S52" s="365">
        <f t="shared" si="5"/>
        <v>0</v>
      </c>
      <c r="T52" s="362"/>
      <c r="U52" s="532"/>
      <c r="V52" s="318">
        <f t="shared" si="6"/>
        <v>0</v>
      </c>
      <c r="W52" s="366"/>
      <c r="X52" s="318"/>
      <c r="Y52" s="366"/>
      <c r="Z52" s="362"/>
      <c r="AA52" s="503"/>
      <c r="AB52" s="362"/>
      <c r="AC52" s="362"/>
      <c r="AE52"/>
      <c r="AF52"/>
      <c r="AG52"/>
      <c r="AH52"/>
      <c r="AI52"/>
      <c r="AJ52"/>
      <c r="AK52"/>
      <c r="AL52"/>
      <c r="AM52"/>
      <c r="AN52"/>
      <c r="AO52"/>
      <c r="AP52"/>
      <c r="AQ52"/>
      <c r="AR52"/>
      <c r="AS52"/>
      <c r="AT52"/>
      <c r="AU52"/>
      <c r="AV52"/>
      <c r="AW52"/>
      <c r="AX52"/>
      <c r="AY52"/>
    </row>
    <row r="53" spans="1:51" s="186" customFormat="1" ht="18.5" x14ac:dyDescent="0.45">
      <c r="A53" s="360"/>
      <c r="B53" s="361"/>
      <c r="C53" s="360" t="str">
        <f t="shared" si="7"/>
        <v/>
      </c>
      <c r="D53" s="362"/>
      <c r="E53" s="146"/>
      <c r="F53" s="362"/>
      <c r="G53" s="137"/>
      <c r="H53" s="363"/>
      <c r="I53" s="497"/>
      <c r="J53" s="498"/>
      <c r="K53" s="496"/>
      <c r="L53" s="496"/>
      <c r="M53" s="497">
        <f t="shared" si="4"/>
        <v>0</v>
      </c>
      <c r="N53" s="364">
        <f t="shared" si="8"/>
        <v>0</v>
      </c>
      <c r="O53" s="164"/>
      <c r="P53" s="164"/>
      <c r="Q53" s="164"/>
      <c r="R53" s="130"/>
      <c r="S53" s="365">
        <f t="shared" si="5"/>
        <v>0</v>
      </c>
      <c r="T53" s="362"/>
      <c r="U53" s="532"/>
      <c r="V53" s="318">
        <f t="shared" si="6"/>
        <v>0</v>
      </c>
      <c r="W53" s="366"/>
      <c r="X53" s="318"/>
      <c r="Y53" s="366"/>
      <c r="Z53" s="362"/>
      <c r="AA53" s="503"/>
      <c r="AB53" s="362"/>
      <c r="AC53" s="362"/>
      <c r="AE53"/>
      <c r="AF53"/>
      <c r="AG53"/>
      <c r="AH53"/>
      <c r="AI53"/>
      <c r="AJ53"/>
      <c r="AK53"/>
      <c r="AL53"/>
      <c r="AM53"/>
      <c r="AN53"/>
      <c r="AO53"/>
      <c r="AP53"/>
      <c r="AQ53"/>
      <c r="AR53"/>
      <c r="AS53"/>
      <c r="AT53"/>
      <c r="AU53"/>
      <c r="AV53"/>
      <c r="AW53"/>
      <c r="AX53"/>
      <c r="AY53"/>
    </row>
    <row r="54" spans="1:51" s="186" customFormat="1" ht="18.5" x14ac:dyDescent="0.45">
      <c r="A54" s="360"/>
      <c r="B54" s="361"/>
      <c r="C54" s="360" t="str">
        <f t="shared" si="7"/>
        <v/>
      </c>
      <c r="D54" s="362"/>
      <c r="E54" s="146"/>
      <c r="F54" s="362"/>
      <c r="G54" s="137"/>
      <c r="H54" s="363"/>
      <c r="I54" s="497"/>
      <c r="J54" s="498"/>
      <c r="K54" s="496"/>
      <c r="L54" s="496"/>
      <c r="M54" s="497">
        <f t="shared" si="4"/>
        <v>0</v>
      </c>
      <c r="N54" s="364">
        <f t="shared" si="8"/>
        <v>0</v>
      </c>
      <c r="O54" s="164"/>
      <c r="P54" s="164"/>
      <c r="Q54" s="164"/>
      <c r="R54" s="130"/>
      <c r="S54" s="365">
        <f t="shared" si="5"/>
        <v>0</v>
      </c>
      <c r="T54" s="362"/>
      <c r="U54" s="532"/>
      <c r="V54" s="318">
        <f t="shared" si="6"/>
        <v>0</v>
      </c>
      <c r="W54" s="366"/>
      <c r="X54" s="318"/>
      <c r="Y54" s="366"/>
      <c r="Z54" s="362"/>
      <c r="AA54" s="503"/>
      <c r="AB54" s="362"/>
      <c r="AC54" s="362"/>
      <c r="AE54"/>
      <c r="AF54"/>
      <c r="AG54"/>
      <c r="AH54"/>
      <c r="AI54"/>
      <c r="AJ54"/>
      <c r="AK54"/>
      <c r="AL54"/>
      <c r="AM54"/>
      <c r="AN54"/>
      <c r="AO54"/>
      <c r="AP54"/>
      <c r="AQ54"/>
      <c r="AR54"/>
      <c r="AS54"/>
      <c r="AT54"/>
      <c r="AU54"/>
      <c r="AV54"/>
      <c r="AW54"/>
      <c r="AX54"/>
      <c r="AY54"/>
    </row>
    <row r="55" spans="1:51" s="186" customFormat="1" ht="18.5" x14ac:dyDescent="0.45">
      <c r="A55" s="360"/>
      <c r="B55" s="361"/>
      <c r="C55" s="360" t="str">
        <f t="shared" si="7"/>
        <v/>
      </c>
      <c r="D55" s="362"/>
      <c r="E55" s="146"/>
      <c r="F55" s="362"/>
      <c r="G55" s="137"/>
      <c r="H55" s="363"/>
      <c r="I55" s="497"/>
      <c r="J55" s="498"/>
      <c r="K55" s="496"/>
      <c r="L55" s="496"/>
      <c r="M55" s="497">
        <f t="shared" si="4"/>
        <v>0</v>
      </c>
      <c r="N55" s="364">
        <f t="shared" si="8"/>
        <v>0</v>
      </c>
      <c r="O55" s="164"/>
      <c r="P55" s="164"/>
      <c r="Q55" s="164"/>
      <c r="R55" s="130"/>
      <c r="S55" s="365">
        <f t="shared" si="5"/>
        <v>0</v>
      </c>
      <c r="T55" s="362"/>
      <c r="U55" s="532"/>
      <c r="V55" s="318">
        <f t="shared" si="6"/>
        <v>0</v>
      </c>
      <c r="W55" s="366"/>
      <c r="X55" s="318"/>
      <c r="Y55" s="366"/>
      <c r="Z55" s="362"/>
      <c r="AA55" s="503"/>
      <c r="AB55" s="362"/>
      <c r="AC55" s="362"/>
      <c r="AE55"/>
      <c r="AF55"/>
      <c r="AG55"/>
      <c r="AH55"/>
      <c r="AI55"/>
      <c r="AJ55"/>
      <c r="AK55"/>
      <c r="AL55"/>
      <c r="AM55"/>
      <c r="AN55"/>
      <c r="AO55"/>
      <c r="AP55"/>
      <c r="AQ55"/>
      <c r="AR55"/>
      <c r="AS55"/>
      <c r="AT55"/>
      <c r="AU55"/>
      <c r="AV55"/>
      <c r="AW55"/>
      <c r="AX55"/>
      <c r="AY55"/>
    </row>
    <row r="56" spans="1:51" s="186" customFormat="1" ht="18.5" x14ac:dyDescent="0.45">
      <c r="A56" s="360"/>
      <c r="B56" s="361"/>
      <c r="C56" s="360" t="str">
        <f t="shared" si="7"/>
        <v/>
      </c>
      <c r="D56" s="362"/>
      <c r="E56" s="146"/>
      <c r="F56" s="362"/>
      <c r="G56" s="137"/>
      <c r="H56" s="363"/>
      <c r="I56" s="497"/>
      <c r="J56" s="498"/>
      <c r="K56" s="496"/>
      <c r="L56" s="496"/>
      <c r="M56" s="497">
        <f t="shared" si="4"/>
        <v>0</v>
      </c>
      <c r="N56" s="364">
        <f t="shared" si="8"/>
        <v>0</v>
      </c>
      <c r="O56" s="164"/>
      <c r="P56" s="164"/>
      <c r="Q56" s="164"/>
      <c r="R56" s="130"/>
      <c r="S56" s="365">
        <f t="shared" si="5"/>
        <v>0</v>
      </c>
      <c r="T56" s="362"/>
      <c r="U56" s="532"/>
      <c r="V56" s="318">
        <f t="shared" si="6"/>
        <v>0</v>
      </c>
      <c r="W56" s="366"/>
      <c r="X56" s="318"/>
      <c r="Y56" s="366"/>
      <c r="Z56" s="362"/>
      <c r="AA56" s="503"/>
      <c r="AB56" s="362"/>
      <c r="AC56" s="362"/>
      <c r="AE56"/>
      <c r="AF56"/>
      <c r="AG56"/>
      <c r="AH56"/>
      <c r="AI56"/>
      <c r="AJ56"/>
      <c r="AK56"/>
      <c r="AL56"/>
      <c r="AM56"/>
      <c r="AN56"/>
      <c r="AO56"/>
      <c r="AP56"/>
      <c r="AQ56"/>
      <c r="AR56"/>
      <c r="AS56"/>
      <c r="AT56"/>
      <c r="AU56"/>
      <c r="AV56"/>
      <c r="AW56"/>
      <c r="AX56"/>
      <c r="AY56"/>
    </row>
    <row r="57" spans="1:51" s="186" customFormat="1" ht="18.5" x14ac:dyDescent="0.45">
      <c r="A57" s="360"/>
      <c r="B57" s="361"/>
      <c r="C57" s="360" t="str">
        <f t="shared" si="7"/>
        <v/>
      </c>
      <c r="D57" s="362"/>
      <c r="E57" s="146"/>
      <c r="F57" s="362"/>
      <c r="G57" s="137"/>
      <c r="H57" s="363"/>
      <c r="I57" s="497"/>
      <c r="J57" s="498"/>
      <c r="K57" s="496"/>
      <c r="L57" s="496"/>
      <c r="M57" s="497">
        <f t="shared" si="4"/>
        <v>0</v>
      </c>
      <c r="N57" s="364">
        <f t="shared" si="8"/>
        <v>0</v>
      </c>
      <c r="O57" s="164"/>
      <c r="P57" s="164"/>
      <c r="Q57" s="164"/>
      <c r="R57" s="130"/>
      <c r="S57" s="365">
        <f t="shared" si="5"/>
        <v>0</v>
      </c>
      <c r="T57" s="362"/>
      <c r="U57" s="532"/>
      <c r="V57" s="318">
        <f t="shared" si="6"/>
        <v>0</v>
      </c>
      <c r="W57" s="366"/>
      <c r="X57" s="318"/>
      <c r="Y57" s="366"/>
      <c r="Z57" s="362"/>
      <c r="AA57" s="503"/>
      <c r="AB57" s="362"/>
      <c r="AC57" s="362"/>
      <c r="AE57"/>
      <c r="AF57"/>
      <c r="AG57"/>
      <c r="AH57"/>
      <c r="AI57"/>
      <c r="AJ57"/>
      <c r="AK57"/>
      <c r="AL57"/>
      <c r="AM57"/>
      <c r="AN57"/>
      <c r="AO57"/>
      <c r="AP57"/>
      <c r="AQ57"/>
      <c r="AR57"/>
      <c r="AS57"/>
      <c r="AT57"/>
      <c r="AU57"/>
      <c r="AV57"/>
      <c r="AW57"/>
      <c r="AX57"/>
      <c r="AY57"/>
    </row>
    <row r="58" spans="1:51" s="186" customFormat="1" ht="18.5" x14ac:dyDescent="0.45">
      <c r="A58" s="360"/>
      <c r="B58" s="361"/>
      <c r="C58" s="360" t="str">
        <f t="shared" si="7"/>
        <v/>
      </c>
      <c r="D58" s="362"/>
      <c r="E58" s="146"/>
      <c r="F58" s="362"/>
      <c r="G58" s="137"/>
      <c r="H58" s="363"/>
      <c r="I58" s="497"/>
      <c r="J58" s="498"/>
      <c r="K58" s="496"/>
      <c r="L58" s="496"/>
      <c r="M58" s="497">
        <f t="shared" si="4"/>
        <v>0</v>
      </c>
      <c r="N58" s="364">
        <f t="shared" si="8"/>
        <v>0</v>
      </c>
      <c r="O58" s="164"/>
      <c r="P58" s="164"/>
      <c r="Q58" s="164"/>
      <c r="R58" s="130"/>
      <c r="S58" s="365">
        <f t="shared" si="5"/>
        <v>0</v>
      </c>
      <c r="T58" s="362"/>
      <c r="U58" s="532"/>
      <c r="V58" s="318">
        <f t="shared" si="6"/>
        <v>0</v>
      </c>
      <c r="W58" s="366"/>
      <c r="X58" s="318"/>
      <c r="Y58" s="366"/>
      <c r="Z58" s="362"/>
      <c r="AA58" s="503"/>
      <c r="AB58" s="362"/>
      <c r="AC58" s="362"/>
      <c r="AE58"/>
      <c r="AF58"/>
      <c r="AG58"/>
      <c r="AH58"/>
      <c r="AI58"/>
      <c r="AJ58"/>
      <c r="AK58"/>
      <c r="AL58"/>
      <c r="AM58"/>
      <c r="AN58"/>
      <c r="AO58"/>
      <c r="AP58"/>
      <c r="AQ58"/>
      <c r="AR58"/>
      <c r="AS58"/>
      <c r="AT58"/>
      <c r="AU58"/>
      <c r="AV58"/>
      <c r="AW58"/>
      <c r="AX58"/>
      <c r="AY58"/>
    </row>
    <row r="59" spans="1:51" s="186" customFormat="1" ht="18.5" x14ac:dyDescent="0.45">
      <c r="A59" s="360"/>
      <c r="B59" s="361"/>
      <c r="C59" s="360" t="str">
        <f t="shared" si="7"/>
        <v/>
      </c>
      <c r="D59" s="362"/>
      <c r="E59" s="146"/>
      <c r="F59" s="362"/>
      <c r="G59" s="137"/>
      <c r="H59" s="363"/>
      <c r="I59" s="497"/>
      <c r="J59" s="498"/>
      <c r="K59" s="496"/>
      <c r="L59" s="496"/>
      <c r="M59" s="497">
        <f t="shared" si="4"/>
        <v>0</v>
      </c>
      <c r="N59" s="364">
        <f t="shared" si="8"/>
        <v>0</v>
      </c>
      <c r="O59" s="164"/>
      <c r="P59" s="164"/>
      <c r="Q59" s="164"/>
      <c r="R59" s="130"/>
      <c r="S59" s="365">
        <f t="shared" si="5"/>
        <v>0</v>
      </c>
      <c r="T59" s="362"/>
      <c r="U59" s="532"/>
      <c r="V59" s="318">
        <f t="shared" si="6"/>
        <v>0</v>
      </c>
      <c r="W59" s="366"/>
      <c r="X59" s="318"/>
      <c r="Y59" s="366"/>
      <c r="Z59" s="362"/>
      <c r="AA59" s="503"/>
      <c r="AB59" s="362"/>
      <c r="AC59" s="362"/>
      <c r="AE59"/>
      <c r="AF59"/>
      <c r="AG59"/>
      <c r="AH59"/>
      <c r="AI59"/>
      <c r="AJ59"/>
      <c r="AK59"/>
      <c r="AL59"/>
      <c r="AM59"/>
      <c r="AN59"/>
      <c r="AO59"/>
      <c r="AP59"/>
      <c r="AQ59"/>
      <c r="AR59"/>
      <c r="AS59"/>
      <c r="AT59"/>
      <c r="AU59"/>
      <c r="AV59"/>
      <c r="AW59"/>
      <c r="AX59"/>
      <c r="AY59"/>
    </row>
    <row r="60" spans="1:51" s="186" customFormat="1" ht="18.5" x14ac:dyDescent="0.45">
      <c r="A60" s="360"/>
      <c r="B60" s="361"/>
      <c r="C60" s="360" t="str">
        <f t="shared" si="7"/>
        <v/>
      </c>
      <c r="D60" s="362"/>
      <c r="E60" s="146"/>
      <c r="F60" s="362"/>
      <c r="G60" s="137"/>
      <c r="H60" s="363"/>
      <c r="I60" s="497"/>
      <c r="J60" s="498"/>
      <c r="K60" s="496"/>
      <c r="L60" s="496"/>
      <c r="M60" s="497">
        <f t="shared" si="4"/>
        <v>0</v>
      </c>
      <c r="N60" s="364">
        <f t="shared" si="8"/>
        <v>0</v>
      </c>
      <c r="O60" s="164"/>
      <c r="P60" s="164"/>
      <c r="Q60" s="164"/>
      <c r="R60" s="130"/>
      <c r="S60" s="365">
        <f t="shared" si="5"/>
        <v>0</v>
      </c>
      <c r="T60" s="362"/>
      <c r="U60" s="532"/>
      <c r="V60" s="318">
        <f t="shared" si="6"/>
        <v>0</v>
      </c>
      <c r="W60" s="366"/>
      <c r="X60" s="318"/>
      <c r="Y60" s="366"/>
      <c r="Z60" s="362"/>
      <c r="AA60" s="503"/>
      <c r="AB60" s="362"/>
      <c r="AC60" s="362"/>
      <c r="AE60"/>
      <c r="AF60"/>
      <c r="AG60"/>
      <c r="AH60"/>
      <c r="AI60"/>
      <c r="AJ60"/>
      <c r="AK60"/>
      <c r="AL60"/>
      <c r="AM60"/>
      <c r="AN60"/>
      <c r="AO60"/>
      <c r="AP60"/>
      <c r="AQ60"/>
      <c r="AR60"/>
      <c r="AS60"/>
      <c r="AT60"/>
      <c r="AU60"/>
      <c r="AV60"/>
      <c r="AW60"/>
      <c r="AX60"/>
      <c r="AY60"/>
    </row>
    <row r="61" spans="1:51" s="186" customFormat="1" ht="18.5" x14ac:dyDescent="0.45">
      <c r="A61" s="360"/>
      <c r="B61" s="361"/>
      <c r="C61" s="360" t="str">
        <f t="shared" si="7"/>
        <v/>
      </c>
      <c r="D61" s="362"/>
      <c r="E61" s="146"/>
      <c r="F61" s="362"/>
      <c r="G61" s="137"/>
      <c r="H61" s="363"/>
      <c r="I61" s="497"/>
      <c r="J61" s="498"/>
      <c r="K61" s="496"/>
      <c r="L61" s="496"/>
      <c r="M61" s="497">
        <f t="shared" si="4"/>
        <v>0</v>
      </c>
      <c r="N61" s="364">
        <f t="shared" si="8"/>
        <v>0</v>
      </c>
      <c r="O61" s="164"/>
      <c r="P61" s="164"/>
      <c r="Q61" s="164"/>
      <c r="R61" s="130"/>
      <c r="S61" s="365">
        <f t="shared" si="5"/>
        <v>0</v>
      </c>
      <c r="T61" s="362"/>
      <c r="U61" s="532"/>
      <c r="V61" s="318">
        <f t="shared" si="6"/>
        <v>0</v>
      </c>
      <c r="W61" s="366"/>
      <c r="X61" s="318"/>
      <c r="Y61" s="366"/>
      <c r="Z61" s="362"/>
      <c r="AA61" s="503"/>
      <c r="AB61" s="362"/>
      <c r="AC61" s="362"/>
      <c r="AE61"/>
      <c r="AF61"/>
      <c r="AG61"/>
      <c r="AH61"/>
      <c r="AI61"/>
      <c r="AJ61"/>
      <c r="AK61"/>
      <c r="AL61"/>
      <c r="AM61"/>
      <c r="AN61"/>
      <c r="AO61"/>
      <c r="AP61"/>
      <c r="AQ61"/>
      <c r="AR61"/>
      <c r="AS61"/>
      <c r="AT61"/>
      <c r="AU61"/>
      <c r="AV61"/>
      <c r="AW61"/>
      <c r="AX61"/>
      <c r="AY61"/>
    </row>
    <row r="62" spans="1:51" s="186" customFormat="1" ht="18.5" x14ac:dyDescent="0.45">
      <c r="A62" s="360"/>
      <c r="B62" s="361"/>
      <c r="C62" s="360" t="str">
        <f t="shared" si="7"/>
        <v/>
      </c>
      <c r="D62" s="362"/>
      <c r="E62" s="146"/>
      <c r="F62" s="362"/>
      <c r="G62" s="137"/>
      <c r="H62" s="363"/>
      <c r="I62" s="497"/>
      <c r="J62" s="498"/>
      <c r="K62" s="496"/>
      <c r="L62" s="496"/>
      <c r="M62" s="497">
        <f t="shared" si="4"/>
        <v>0</v>
      </c>
      <c r="N62" s="364">
        <f t="shared" si="8"/>
        <v>0</v>
      </c>
      <c r="O62" s="164"/>
      <c r="P62" s="164"/>
      <c r="Q62" s="164"/>
      <c r="R62" s="130"/>
      <c r="S62" s="365">
        <f t="shared" si="5"/>
        <v>0</v>
      </c>
      <c r="T62" s="362"/>
      <c r="U62" s="532"/>
      <c r="V62" s="318">
        <f t="shared" si="6"/>
        <v>0</v>
      </c>
      <c r="W62" s="366"/>
      <c r="X62" s="318"/>
      <c r="Y62" s="366"/>
      <c r="Z62" s="362"/>
      <c r="AA62" s="503"/>
      <c r="AB62" s="362"/>
      <c r="AC62" s="362"/>
      <c r="AE62"/>
      <c r="AF62"/>
      <c r="AG62"/>
      <c r="AH62"/>
      <c r="AI62"/>
      <c r="AJ62"/>
      <c r="AK62"/>
      <c r="AL62"/>
      <c r="AM62"/>
      <c r="AN62"/>
      <c r="AO62"/>
      <c r="AP62"/>
      <c r="AQ62"/>
      <c r="AR62"/>
      <c r="AS62"/>
      <c r="AT62"/>
      <c r="AU62"/>
      <c r="AV62"/>
      <c r="AW62"/>
      <c r="AX62"/>
      <c r="AY62"/>
    </row>
    <row r="63" spans="1:51" s="186" customFormat="1" ht="18.5" x14ac:dyDescent="0.45">
      <c r="A63" s="360"/>
      <c r="B63" s="361"/>
      <c r="C63" s="360" t="str">
        <f t="shared" si="7"/>
        <v/>
      </c>
      <c r="D63" s="362"/>
      <c r="E63" s="146"/>
      <c r="F63" s="362"/>
      <c r="G63" s="137"/>
      <c r="H63" s="363"/>
      <c r="I63" s="497"/>
      <c r="J63" s="498"/>
      <c r="K63" s="496"/>
      <c r="L63" s="496"/>
      <c r="M63" s="497">
        <f t="shared" si="4"/>
        <v>0</v>
      </c>
      <c r="N63" s="364">
        <f t="shared" si="8"/>
        <v>0</v>
      </c>
      <c r="O63" s="164"/>
      <c r="P63" s="164"/>
      <c r="Q63" s="164"/>
      <c r="R63" s="130"/>
      <c r="S63" s="365">
        <f t="shared" si="5"/>
        <v>0</v>
      </c>
      <c r="T63" s="362"/>
      <c r="U63" s="532"/>
      <c r="V63" s="318">
        <f t="shared" si="6"/>
        <v>0</v>
      </c>
      <c r="W63" s="366"/>
      <c r="X63" s="318"/>
      <c r="Y63" s="366"/>
      <c r="Z63" s="362"/>
      <c r="AA63" s="503"/>
      <c r="AB63" s="362"/>
      <c r="AC63" s="362"/>
      <c r="AE63"/>
      <c r="AF63"/>
      <c r="AG63"/>
      <c r="AH63"/>
      <c r="AI63"/>
      <c r="AJ63"/>
      <c r="AK63"/>
      <c r="AL63"/>
      <c r="AM63"/>
      <c r="AN63"/>
      <c r="AO63"/>
      <c r="AP63"/>
      <c r="AQ63"/>
      <c r="AR63"/>
      <c r="AS63"/>
      <c r="AT63"/>
      <c r="AU63"/>
      <c r="AV63"/>
      <c r="AW63"/>
      <c r="AX63"/>
      <c r="AY63"/>
    </row>
    <row r="64" spans="1:51" s="186" customFormat="1" ht="18.5" x14ac:dyDescent="0.45">
      <c r="A64" s="360"/>
      <c r="B64" s="361"/>
      <c r="C64" s="360" t="str">
        <f t="shared" si="7"/>
        <v/>
      </c>
      <c r="D64" s="362"/>
      <c r="E64" s="146"/>
      <c r="F64" s="362"/>
      <c r="G64" s="137"/>
      <c r="H64" s="363"/>
      <c r="I64" s="497"/>
      <c r="J64" s="498"/>
      <c r="K64" s="496"/>
      <c r="L64" s="496"/>
      <c r="M64" s="497">
        <f t="shared" si="4"/>
        <v>0</v>
      </c>
      <c r="N64" s="364">
        <f t="shared" si="8"/>
        <v>0</v>
      </c>
      <c r="O64" s="164"/>
      <c r="P64" s="164"/>
      <c r="Q64" s="164"/>
      <c r="R64" s="130"/>
      <c r="S64" s="365">
        <f t="shared" si="5"/>
        <v>0</v>
      </c>
      <c r="T64" s="362"/>
      <c r="U64" s="532"/>
      <c r="V64" s="318">
        <f t="shared" si="6"/>
        <v>0</v>
      </c>
      <c r="W64" s="366"/>
      <c r="X64" s="318"/>
      <c r="Y64" s="366"/>
      <c r="Z64" s="362"/>
      <c r="AA64" s="503"/>
      <c r="AB64" s="362"/>
      <c r="AC64" s="362"/>
      <c r="AE64"/>
      <c r="AF64"/>
      <c r="AG64"/>
      <c r="AH64"/>
      <c r="AI64"/>
      <c r="AJ64"/>
      <c r="AK64"/>
      <c r="AL64"/>
      <c r="AM64"/>
      <c r="AN64"/>
      <c r="AO64"/>
      <c r="AP64"/>
      <c r="AQ64"/>
      <c r="AR64"/>
      <c r="AS64"/>
      <c r="AT64"/>
      <c r="AU64"/>
      <c r="AV64"/>
      <c r="AW64"/>
      <c r="AX64"/>
      <c r="AY64"/>
    </row>
    <row r="65" spans="1:51" s="186" customFormat="1" ht="18.5" x14ac:dyDescent="0.45">
      <c r="A65" s="360"/>
      <c r="B65" s="361"/>
      <c r="C65" s="360" t="str">
        <f t="shared" si="7"/>
        <v/>
      </c>
      <c r="D65" s="362"/>
      <c r="E65" s="146"/>
      <c r="F65" s="362"/>
      <c r="G65" s="137"/>
      <c r="H65" s="363"/>
      <c r="I65" s="497"/>
      <c r="J65" s="498"/>
      <c r="K65" s="496"/>
      <c r="L65" s="496"/>
      <c r="M65" s="497">
        <f t="shared" si="4"/>
        <v>0</v>
      </c>
      <c r="N65" s="364">
        <f t="shared" si="8"/>
        <v>0</v>
      </c>
      <c r="O65" s="164"/>
      <c r="P65" s="164"/>
      <c r="Q65" s="164"/>
      <c r="R65" s="130"/>
      <c r="S65" s="365">
        <f t="shared" si="5"/>
        <v>0</v>
      </c>
      <c r="T65" s="362"/>
      <c r="U65" s="532"/>
      <c r="V65" s="318">
        <f t="shared" si="6"/>
        <v>0</v>
      </c>
      <c r="W65" s="366"/>
      <c r="X65" s="318"/>
      <c r="Y65" s="366"/>
      <c r="Z65" s="362"/>
      <c r="AA65" s="503"/>
      <c r="AB65" s="362"/>
      <c r="AC65" s="362"/>
      <c r="AE65"/>
      <c r="AF65"/>
      <c r="AG65"/>
      <c r="AH65"/>
      <c r="AI65"/>
      <c r="AJ65"/>
      <c r="AK65"/>
      <c r="AL65"/>
      <c r="AM65"/>
      <c r="AN65"/>
      <c r="AO65"/>
      <c r="AP65"/>
      <c r="AQ65"/>
      <c r="AR65"/>
      <c r="AS65"/>
      <c r="AT65"/>
      <c r="AU65"/>
      <c r="AV65"/>
      <c r="AW65"/>
      <c r="AX65"/>
      <c r="AY65"/>
    </row>
    <row r="66" spans="1:51" s="186" customFormat="1" ht="30.75" customHeight="1" x14ac:dyDescent="0.45">
      <c r="A66" s="360"/>
      <c r="B66" s="361"/>
      <c r="C66" s="360" t="str">
        <f t="shared" si="7"/>
        <v/>
      </c>
      <c r="D66" s="362"/>
      <c r="E66" s="146"/>
      <c r="F66" s="362"/>
      <c r="G66" s="137"/>
      <c r="H66" s="363"/>
      <c r="I66" s="497"/>
      <c r="J66" s="498"/>
      <c r="K66" s="496"/>
      <c r="L66" s="496"/>
      <c r="M66" s="497">
        <f t="shared" si="4"/>
        <v>0</v>
      </c>
      <c r="N66" s="364">
        <f t="shared" si="8"/>
        <v>0</v>
      </c>
      <c r="O66" s="164"/>
      <c r="P66" s="164"/>
      <c r="Q66" s="164"/>
      <c r="R66" s="130"/>
      <c r="S66" s="365">
        <f t="shared" si="5"/>
        <v>0</v>
      </c>
      <c r="T66" s="362"/>
      <c r="U66" s="532"/>
      <c r="V66" s="318">
        <f t="shared" si="6"/>
        <v>0</v>
      </c>
      <c r="W66" s="366"/>
      <c r="X66" s="318"/>
      <c r="Y66" s="366"/>
      <c r="Z66" s="362"/>
      <c r="AA66" s="503"/>
      <c r="AB66" s="362"/>
      <c r="AC66" s="362"/>
      <c r="AE66"/>
      <c r="AF66"/>
      <c r="AG66"/>
      <c r="AH66"/>
      <c r="AI66"/>
      <c r="AJ66"/>
      <c r="AK66"/>
      <c r="AL66"/>
      <c r="AM66"/>
      <c r="AN66"/>
      <c r="AO66"/>
      <c r="AP66"/>
      <c r="AQ66"/>
      <c r="AR66"/>
      <c r="AS66"/>
      <c r="AT66"/>
      <c r="AU66"/>
      <c r="AV66"/>
      <c r="AW66"/>
      <c r="AX66"/>
      <c r="AY66"/>
    </row>
    <row r="67" spans="1:51" s="186" customFormat="1" ht="18.5" x14ac:dyDescent="0.45">
      <c r="A67" s="360"/>
      <c r="B67" s="361"/>
      <c r="C67" s="360" t="str">
        <f t="shared" si="7"/>
        <v/>
      </c>
      <c r="D67" s="362"/>
      <c r="E67" s="146"/>
      <c r="F67" s="362"/>
      <c r="G67" s="137"/>
      <c r="H67" s="363"/>
      <c r="I67" s="497"/>
      <c r="J67" s="498"/>
      <c r="K67" s="496"/>
      <c r="L67" s="496"/>
      <c r="M67" s="497">
        <f t="shared" si="4"/>
        <v>0</v>
      </c>
      <c r="N67" s="364">
        <f t="shared" si="8"/>
        <v>0</v>
      </c>
      <c r="O67" s="164"/>
      <c r="P67" s="164"/>
      <c r="Q67" s="164"/>
      <c r="R67" s="130"/>
      <c r="S67" s="365">
        <f t="shared" si="5"/>
        <v>0</v>
      </c>
      <c r="T67" s="362"/>
      <c r="U67" s="532"/>
      <c r="V67" s="318">
        <f t="shared" si="6"/>
        <v>0</v>
      </c>
      <c r="W67" s="366"/>
      <c r="X67" s="318"/>
      <c r="Y67" s="366"/>
      <c r="Z67" s="362"/>
      <c r="AA67" s="503"/>
      <c r="AB67" s="362"/>
      <c r="AC67" s="362"/>
      <c r="AE67"/>
      <c r="AF67"/>
      <c r="AG67"/>
      <c r="AH67"/>
      <c r="AI67"/>
      <c r="AJ67"/>
      <c r="AK67"/>
      <c r="AL67"/>
      <c r="AM67"/>
      <c r="AN67"/>
      <c r="AO67"/>
      <c r="AP67"/>
      <c r="AQ67"/>
      <c r="AR67"/>
      <c r="AS67"/>
      <c r="AT67"/>
      <c r="AU67"/>
      <c r="AV67"/>
      <c r="AW67"/>
      <c r="AX67"/>
      <c r="AY67"/>
    </row>
    <row r="68" spans="1:51" s="186" customFormat="1" ht="18.5" x14ac:dyDescent="0.45">
      <c r="A68" s="360"/>
      <c r="B68" s="361"/>
      <c r="C68" s="360" t="str">
        <f t="shared" si="7"/>
        <v/>
      </c>
      <c r="D68" s="362"/>
      <c r="E68" s="146"/>
      <c r="F68" s="362"/>
      <c r="G68" s="137"/>
      <c r="H68" s="363"/>
      <c r="I68" s="497"/>
      <c r="J68" s="498"/>
      <c r="K68" s="496"/>
      <c r="L68" s="496"/>
      <c r="M68" s="497">
        <f t="shared" si="4"/>
        <v>0</v>
      </c>
      <c r="N68" s="364">
        <f t="shared" si="8"/>
        <v>0</v>
      </c>
      <c r="O68" s="164"/>
      <c r="P68" s="164"/>
      <c r="Q68" s="164"/>
      <c r="R68" s="130"/>
      <c r="S68" s="365">
        <f t="shared" si="5"/>
        <v>0</v>
      </c>
      <c r="T68" s="362"/>
      <c r="U68" s="532"/>
      <c r="V68" s="318">
        <f t="shared" si="6"/>
        <v>0</v>
      </c>
      <c r="W68" s="366"/>
      <c r="X68" s="318"/>
      <c r="Y68" s="366"/>
      <c r="Z68" s="362"/>
      <c r="AA68" s="503"/>
      <c r="AB68" s="362"/>
      <c r="AC68" s="362"/>
      <c r="AE68"/>
      <c r="AF68"/>
      <c r="AG68"/>
      <c r="AH68"/>
      <c r="AI68"/>
      <c r="AJ68"/>
      <c r="AK68"/>
      <c r="AL68"/>
      <c r="AM68"/>
      <c r="AN68"/>
      <c r="AO68"/>
      <c r="AP68"/>
      <c r="AQ68"/>
      <c r="AR68"/>
      <c r="AS68"/>
      <c r="AT68"/>
      <c r="AU68"/>
      <c r="AV68"/>
      <c r="AW68"/>
      <c r="AX68"/>
      <c r="AY68"/>
    </row>
    <row r="69" spans="1:51" s="186" customFormat="1" ht="18.5" x14ac:dyDescent="0.45">
      <c r="A69" s="360"/>
      <c r="B69" s="361"/>
      <c r="C69" s="360" t="str">
        <f t="shared" si="7"/>
        <v/>
      </c>
      <c r="D69" s="362"/>
      <c r="E69" s="146"/>
      <c r="F69" s="362"/>
      <c r="G69" s="137"/>
      <c r="H69" s="363"/>
      <c r="I69" s="497"/>
      <c r="J69" s="498"/>
      <c r="K69" s="496"/>
      <c r="L69" s="496"/>
      <c r="M69" s="497">
        <f t="shared" si="4"/>
        <v>0</v>
      </c>
      <c r="N69" s="364">
        <f t="shared" si="8"/>
        <v>0</v>
      </c>
      <c r="O69" s="164"/>
      <c r="P69" s="164"/>
      <c r="Q69" s="164"/>
      <c r="R69" s="130"/>
      <c r="S69" s="365">
        <f t="shared" si="5"/>
        <v>0</v>
      </c>
      <c r="T69" s="362"/>
      <c r="U69" s="532"/>
      <c r="V69" s="318">
        <f t="shared" si="6"/>
        <v>0</v>
      </c>
      <c r="W69" s="366"/>
      <c r="X69" s="318"/>
      <c r="Y69" s="366"/>
      <c r="Z69" s="362"/>
      <c r="AA69" s="503"/>
      <c r="AB69" s="362"/>
      <c r="AC69" s="362"/>
      <c r="AE69"/>
      <c r="AF69"/>
      <c r="AG69"/>
      <c r="AH69"/>
      <c r="AI69"/>
      <c r="AJ69"/>
      <c r="AK69"/>
      <c r="AL69"/>
      <c r="AM69"/>
      <c r="AN69"/>
      <c r="AO69"/>
      <c r="AP69"/>
      <c r="AQ69"/>
      <c r="AR69"/>
      <c r="AS69"/>
      <c r="AT69"/>
      <c r="AU69"/>
      <c r="AV69"/>
      <c r="AW69"/>
      <c r="AX69"/>
      <c r="AY69"/>
    </row>
    <row r="70" spans="1:51" s="186" customFormat="1" ht="18.5" x14ac:dyDescent="0.45">
      <c r="A70" s="360"/>
      <c r="B70" s="361"/>
      <c r="C70" s="360" t="str">
        <f t="shared" si="7"/>
        <v/>
      </c>
      <c r="D70" s="362"/>
      <c r="E70" s="146"/>
      <c r="F70" s="362"/>
      <c r="G70" s="137"/>
      <c r="H70" s="363"/>
      <c r="I70" s="497"/>
      <c r="J70" s="498"/>
      <c r="K70" s="496"/>
      <c r="L70" s="496"/>
      <c r="M70" s="497">
        <f t="shared" si="4"/>
        <v>0</v>
      </c>
      <c r="N70" s="364">
        <f t="shared" si="8"/>
        <v>0</v>
      </c>
      <c r="O70" s="164"/>
      <c r="P70" s="164"/>
      <c r="Q70" s="164"/>
      <c r="R70" s="130"/>
      <c r="S70" s="365">
        <f t="shared" si="5"/>
        <v>0</v>
      </c>
      <c r="T70" s="362"/>
      <c r="U70" s="532"/>
      <c r="V70" s="318">
        <f t="shared" si="6"/>
        <v>0</v>
      </c>
      <c r="W70" s="366"/>
      <c r="X70" s="318"/>
      <c r="Y70" s="366"/>
      <c r="Z70" s="362"/>
      <c r="AA70" s="503"/>
      <c r="AB70" s="362"/>
      <c r="AC70" s="362"/>
      <c r="AE70"/>
      <c r="AF70"/>
      <c r="AG70"/>
      <c r="AH70"/>
      <c r="AI70"/>
      <c r="AJ70"/>
      <c r="AK70"/>
      <c r="AL70"/>
      <c r="AM70"/>
      <c r="AN70"/>
      <c r="AO70"/>
      <c r="AP70"/>
      <c r="AQ70"/>
      <c r="AR70"/>
      <c r="AS70"/>
      <c r="AT70"/>
      <c r="AU70"/>
      <c r="AV70"/>
      <c r="AW70"/>
      <c r="AX70"/>
      <c r="AY70"/>
    </row>
    <row r="71" spans="1:51" s="186" customFormat="1" ht="18.5" x14ac:dyDescent="0.45">
      <c r="A71" s="360"/>
      <c r="B71" s="361"/>
      <c r="C71" s="360" t="str">
        <f t="shared" si="7"/>
        <v/>
      </c>
      <c r="D71" s="362"/>
      <c r="E71" s="146"/>
      <c r="F71" s="362"/>
      <c r="G71" s="137"/>
      <c r="H71" s="363"/>
      <c r="I71" s="497"/>
      <c r="J71" s="498"/>
      <c r="K71" s="496"/>
      <c r="L71" s="496"/>
      <c r="M71" s="497">
        <f t="shared" si="4"/>
        <v>0</v>
      </c>
      <c r="N71" s="364">
        <f t="shared" si="8"/>
        <v>0</v>
      </c>
      <c r="O71" s="164"/>
      <c r="P71" s="164"/>
      <c r="Q71" s="164"/>
      <c r="R71" s="130"/>
      <c r="S71" s="365">
        <f t="shared" si="5"/>
        <v>0</v>
      </c>
      <c r="T71" s="362"/>
      <c r="U71" s="532"/>
      <c r="V71" s="318">
        <f t="shared" si="6"/>
        <v>0</v>
      </c>
      <c r="W71" s="366"/>
      <c r="X71" s="318"/>
      <c r="Y71" s="366"/>
      <c r="Z71" s="362"/>
      <c r="AA71" s="503"/>
      <c r="AB71" s="362"/>
      <c r="AC71" s="362"/>
      <c r="AE71"/>
      <c r="AF71"/>
      <c r="AG71"/>
      <c r="AH71"/>
      <c r="AI71"/>
      <c r="AJ71"/>
      <c r="AK71"/>
      <c r="AL71"/>
      <c r="AM71"/>
      <c r="AN71"/>
      <c r="AO71"/>
      <c r="AP71"/>
      <c r="AQ71"/>
      <c r="AR71"/>
      <c r="AS71"/>
      <c r="AT71"/>
      <c r="AU71"/>
      <c r="AV71"/>
      <c r="AW71"/>
      <c r="AX71"/>
      <c r="AY71"/>
    </row>
    <row r="72" spans="1:51" s="186" customFormat="1" ht="18.5" x14ac:dyDescent="0.45">
      <c r="A72" s="360"/>
      <c r="B72" s="361"/>
      <c r="C72" s="360" t="str">
        <f t="shared" si="7"/>
        <v/>
      </c>
      <c r="D72" s="362"/>
      <c r="E72" s="146"/>
      <c r="F72" s="362"/>
      <c r="G72" s="137"/>
      <c r="H72" s="363"/>
      <c r="I72" s="497"/>
      <c r="J72" s="498"/>
      <c r="K72" s="496"/>
      <c r="L72" s="496"/>
      <c r="M72" s="497">
        <f t="shared" si="4"/>
        <v>0</v>
      </c>
      <c r="N72" s="364">
        <f t="shared" si="8"/>
        <v>0</v>
      </c>
      <c r="O72" s="164"/>
      <c r="P72" s="164"/>
      <c r="Q72" s="164"/>
      <c r="R72" s="130"/>
      <c r="S72" s="365">
        <f t="shared" si="5"/>
        <v>0</v>
      </c>
      <c r="T72" s="362"/>
      <c r="U72" s="532"/>
      <c r="V72" s="318">
        <f t="shared" si="6"/>
        <v>0</v>
      </c>
      <c r="W72" s="366"/>
      <c r="X72" s="318"/>
      <c r="Y72" s="366"/>
      <c r="Z72" s="362"/>
      <c r="AA72" s="503"/>
      <c r="AB72" s="362"/>
      <c r="AC72" s="362"/>
      <c r="AE72"/>
      <c r="AF72"/>
      <c r="AG72"/>
      <c r="AH72"/>
      <c r="AI72"/>
      <c r="AJ72"/>
      <c r="AK72"/>
      <c r="AL72"/>
      <c r="AM72"/>
      <c r="AN72"/>
      <c r="AO72"/>
      <c r="AP72"/>
      <c r="AQ72"/>
      <c r="AR72"/>
      <c r="AS72"/>
      <c r="AT72"/>
      <c r="AU72"/>
      <c r="AV72"/>
      <c r="AW72"/>
      <c r="AX72"/>
      <c r="AY72"/>
    </row>
    <row r="73" spans="1:51" s="186" customFormat="1" ht="18.5" x14ac:dyDescent="0.45">
      <c r="A73" s="360"/>
      <c r="B73" s="361"/>
      <c r="C73" s="360" t="str">
        <f t="shared" si="7"/>
        <v/>
      </c>
      <c r="D73" s="362"/>
      <c r="E73" s="146"/>
      <c r="F73" s="362"/>
      <c r="G73" s="137"/>
      <c r="H73" s="363"/>
      <c r="I73" s="497"/>
      <c r="J73" s="498"/>
      <c r="K73" s="496"/>
      <c r="L73" s="496"/>
      <c r="M73" s="497">
        <f t="shared" ref="M73:M136" si="9">+K73*0.12</f>
        <v>0</v>
      </c>
      <c r="N73" s="364">
        <f t="shared" si="8"/>
        <v>0</v>
      </c>
      <c r="O73" s="164"/>
      <c r="P73" s="164"/>
      <c r="Q73" s="164"/>
      <c r="R73" s="130"/>
      <c r="S73" s="365">
        <f t="shared" si="5"/>
        <v>0</v>
      </c>
      <c r="T73" s="362"/>
      <c r="U73" s="532"/>
      <c r="V73" s="318">
        <f t="shared" si="6"/>
        <v>0</v>
      </c>
      <c r="W73" s="366"/>
      <c r="X73" s="318"/>
      <c r="Y73" s="366"/>
      <c r="Z73" s="362"/>
      <c r="AA73" s="503"/>
      <c r="AB73" s="362"/>
      <c r="AC73" s="362"/>
      <c r="AE73"/>
      <c r="AF73"/>
      <c r="AG73"/>
      <c r="AH73"/>
      <c r="AI73"/>
      <c r="AJ73"/>
      <c r="AK73"/>
      <c r="AL73"/>
      <c r="AM73"/>
      <c r="AN73"/>
      <c r="AO73"/>
      <c r="AP73"/>
      <c r="AQ73"/>
      <c r="AR73"/>
      <c r="AS73"/>
      <c r="AT73"/>
      <c r="AU73"/>
      <c r="AV73"/>
      <c r="AW73"/>
      <c r="AX73"/>
      <c r="AY73"/>
    </row>
    <row r="74" spans="1:51" s="186" customFormat="1" ht="18.5" x14ac:dyDescent="0.45">
      <c r="A74" s="360"/>
      <c r="B74" s="361"/>
      <c r="C74" s="360" t="str">
        <f t="shared" si="7"/>
        <v/>
      </c>
      <c r="D74" s="362"/>
      <c r="E74" s="146"/>
      <c r="F74" s="362"/>
      <c r="G74" s="137"/>
      <c r="H74" s="363"/>
      <c r="I74" s="497"/>
      <c r="J74" s="498"/>
      <c r="K74" s="496"/>
      <c r="L74" s="496"/>
      <c r="M74" s="497">
        <f t="shared" si="9"/>
        <v>0</v>
      </c>
      <c r="N74" s="364">
        <f t="shared" si="8"/>
        <v>0</v>
      </c>
      <c r="O74" s="164"/>
      <c r="P74" s="164"/>
      <c r="Q74" s="164"/>
      <c r="R74" s="130"/>
      <c r="S74" s="365">
        <f t="shared" si="5"/>
        <v>0</v>
      </c>
      <c r="T74" s="362"/>
      <c r="U74" s="532"/>
      <c r="V74" s="318">
        <f t="shared" si="6"/>
        <v>0</v>
      </c>
      <c r="W74" s="366"/>
      <c r="X74" s="318"/>
      <c r="Y74" s="366"/>
      <c r="Z74" s="362"/>
      <c r="AA74" s="503"/>
      <c r="AB74" s="362"/>
      <c r="AC74" s="362"/>
      <c r="AE74"/>
      <c r="AF74"/>
      <c r="AG74"/>
      <c r="AH74"/>
      <c r="AI74"/>
      <c r="AJ74"/>
      <c r="AK74"/>
      <c r="AL74"/>
      <c r="AM74"/>
      <c r="AN74"/>
      <c r="AO74"/>
      <c r="AP74"/>
      <c r="AQ74"/>
      <c r="AR74"/>
      <c r="AS74"/>
      <c r="AT74"/>
      <c r="AU74"/>
      <c r="AV74"/>
      <c r="AW74"/>
      <c r="AX74"/>
      <c r="AY74"/>
    </row>
    <row r="75" spans="1:51" s="186" customFormat="1" ht="18.5" x14ac:dyDescent="0.45">
      <c r="A75" s="360"/>
      <c r="B75" s="361"/>
      <c r="C75" s="360" t="str">
        <f t="shared" si="7"/>
        <v/>
      </c>
      <c r="D75" s="362"/>
      <c r="E75" s="146"/>
      <c r="F75" s="362"/>
      <c r="G75" s="137"/>
      <c r="H75" s="363"/>
      <c r="I75" s="497"/>
      <c r="J75" s="498"/>
      <c r="K75" s="496"/>
      <c r="L75" s="496"/>
      <c r="M75" s="497">
        <f t="shared" si="9"/>
        <v>0</v>
      </c>
      <c r="N75" s="364">
        <f t="shared" si="8"/>
        <v>0</v>
      </c>
      <c r="O75" s="164"/>
      <c r="P75" s="164"/>
      <c r="Q75" s="164"/>
      <c r="R75" s="130"/>
      <c r="S75" s="365">
        <f t="shared" si="5"/>
        <v>0</v>
      </c>
      <c r="T75" s="362"/>
      <c r="U75" s="532"/>
      <c r="V75" s="318">
        <f t="shared" si="6"/>
        <v>0</v>
      </c>
      <c r="W75" s="366"/>
      <c r="X75" s="318"/>
      <c r="Y75" s="366"/>
      <c r="Z75" s="362"/>
      <c r="AA75" s="503"/>
      <c r="AB75" s="362"/>
      <c r="AC75" s="362"/>
      <c r="AE75"/>
      <c r="AF75"/>
      <c r="AG75"/>
      <c r="AH75"/>
      <c r="AI75"/>
      <c r="AJ75"/>
      <c r="AK75"/>
      <c r="AL75"/>
      <c r="AM75"/>
      <c r="AN75"/>
      <c r="AO75"/>
      <c r="AP75"/>
      <c r="AQ75"/>
      <c r="AR75"/>
      <c r="AS75"/>
      <c r="AT75"/>
      <c r="AU75"/>
      <c r="AV75"/>
      <c r="AW75"/>
      <c r="AX75"/>
      <c r="AY75"/>
    </row>
    <row r="76" spans="1:51" s="186" customFormat="1" ht="18.5" x14ac:dyDescent="0.45">
      <c r="A76" s="360"/>
      <c r="B76" s="361"/>
      <c r="C76" s="360" t="str">
        <f t="shared" si="7"/>
        <v/>
      </c>
      <c r="D76" s="362"/>
      <c r="E76" s="146"/>
      <c r="F76" s="362"/>
      <c r="G76" s="137"/>
      <c r="H76" s="363"/>
      <c r="I76" s="497"/>
      <c r="J76" s="498"/>
      <c r="K76" s="496"/>
      <c r="L76" s="496"/>
      <c r="M76" s="497">
        <f t="shared" si="9"/>
        <v>0</v>
      </c>
      <c r="N76" s="364">
        <f t="shared" si="8"/>
        <v>0</v>
      </c>
      <c r="O76" s="164"/>
      <c r="P76" s="164"/>
      <c r="Q76" s="164"/>
      <c r="R76" s="130"/>
      <c r="S76" s="365">
        <f t="shared" si="5"/>
        <v>0</v>
      </c>
      <c r="T76" s="362"/>
      <c r="U76" s="532"/>
      <c r="V76" s="318">
        <f t="shared" si="6"/>
        <v>0</v>
      </c>
      <c r="W76" s="366"/>
      <c r="X76" s="318"/>
      <c r="Y76" s="366"/>
      <c r="Z76" s="362"/>
      <c r="AA76" s="503"/>
      <c r="AB76" s="362"/>
      <c r="AC76" s="362"/>
      <c r="AE76"/>
      <c r="AF76"/>
      <c r="AG76"/>
      <c r="AH76"/>
      <c r="AI76"/>
      <c r="AJ76"/>
      <c r="AK76"/>
      <c r="AL76"/>
      <c r="AM76"/>
      <c r="AN76"/>
      <c r="AO76"/>
      <c r="AP76"/>
      <c r="AQ76"/>
      <c r="AR76"/>
      <c r="AS76"/>
      <c r="AT76"/>
      <c r="AU76"/>
      <c r="AV76"/>
      <c r="AW76"/>
      <c r="AX76"/>
      <c r="AY76"/>
    </row>
    <row r="77" spans="1:51" s="186" customFormat="1" ht="18.5" x14ac:dyDescent="0.45">
      <c r="A77" s="360"/>
      <c r="B77" s="361"/>
      <c r="C77" s="360" t="str">
        <f t="shared" si="7"/>
        <v/>
      </c>
      <c r="D77" s="362"/>
      <c r="E77" s="146"/>
      <c r="F77" s="362"/>
      <c r="G77" s="137"/>
      <c r="H77" s="363"/>
      <c r="I77" s="497"/>
      <c r="J77" s="498"/>
      <c r="K77" s="496"/>
      <c r="L77" s="496"/>
      <c r="M77" s="497">
        <f t="shared" si="9"/>
        <v>0</v>
      </c>
      <c r="N77" s="364">
        <f t="shared" si="8"/>
        <v>0</v>
      </c>
      <c r="O77" s="164"/>
      <c r="P77" s="164"/>
      <c r="Q77" s="164"/>
      <c r="R77" s="130"/>
      <c r="S77" s="365">
        <f t="shared" si="5"/>
        <v>0</v>
      </c>
      <c r="T77" s="362"/>
      <c r="U77" s="532"/>
      <c r="V77" s="318">
        <f t="shared" si="6"/>
        <v>0</v>
      </c>
      <c r="W77" s="366"/>
      <c r="X77" s="318"/>
      <c r="Y77" s="366"/>
      <c r="Z77" s="362"/>
      <c r="AA77" s="503"/>
      <c r="AB77" s="362"/>
      <c r="AC77" s="362"/>
      <c r="AE77"/>
      <c r="AF77"/>
      <c r="AG77"/>
      <c r="AH77"/>
      <c r="AI77"/>
      <c r="AJ77"/>
      <c r="AK77"/>
      <c r="AL77"/>
      <c r="AM77"/>
      <c r="AN77"/>
      <c r="AO77"/>
      <c r="AP77"/>
      <c r="AQ77"/>
      <c r="AR77"/>
      <c r="AS77"/>
      <c r="AT77"/>
      <c r="AU77"/>
      <c r="AV77"/>
      <c r="AW77"/>
      <c r="AX77"/>
      <c r="AY77"/>
    </row>
    <row r="78" spans="1:51" s="186" customFormat="1" ht="18.5" x14ac:dyDescent="0.45">
      <c r="A78" s="360"/>
      <c r="B78" s="361"/>
      <c r="C78" s="360" t="str">
        <f t="shared" ref="C78:C141" si="10">Validentificaciones(D78)</f>
        <v/>
      </c>
      <c r="D78" s="362"/>
      <c r="E78" s="146"/>
      <c r="F78" s="362"/>
      <c r="G78" s="137"/>
      <c r="H78" s="363"/>
      <c r="I78" s="497"/>
      <c r="J78" s="498"/>
      <c r="K78" s="496"/>
      <c r="L78" s="496"/>
      <c r="M78" s="497">
        <f t="shared" si="9"/>
        <v>0</v>
      </c>
      <c r="N78" s="364">
        <f t="shared" ref="N78:N141" si="11">L78*0.14</f>
        <v>0</v>
      </c>
      <c r="O78" s="164"/>
      <c r="P78" s="164"/>
      <c r="Q78" s="164"/>
      <c r="R78" s="130"/>
      <c r="S78" s="365">
        <f t="shared" ref="S78:S141" si="12">I78+J78+K78+N78+L78-O78-P78+M78</f>
        <v>0</v>
      </c>
      <c r="T78" s="362"/>
      <c r="U78" s="532"/>
      <c r="V78" s="318">
        <f t="shared" ref="V78:V141" si="13">IF(OR(MID(E78,1,2)="41",MID(B78,1,1)="E"),0,IF(OR(E78="04-Nota de crédito",E78="04",E78="04-N/C Ventas",E78="51-N/C A Inst. Estado y Empr. Públicas que percibe ingreso exento de Imp. Renta",E78="51",E78="47-N/C por Reembolso Emitida por Intermediario",E78="47"),-I78-J78-K78-L78,I78+J78+K78+L78))</f>
        <v>0</v>
      </c>
      <c r="W78" s="366"/>
      <c r="X78" s="318"/>
      <c r="Y78" s="366"/>
      <c r="Z78" s="362"/>
      <c r="AA78" s="503"/>
      <c r="AB78" s="362"/>
      <c r="AC78" s="362"/>
      <c r="AE78"/>
      <c r="AF78"/>
      <c r="AG78"/>
      <c r="AH78"/>
      <c r="AI78"/>
      <c r="AJ78"/>
      <c r="AK78"/>
      <c r="AL78"/>
      <c r="AM78"/>
      <c r="AN78"/>
      <c r="AO78"/>
      <c r="AP78"/>
      <c r="AQ78"/>
      <c r="AR78"/>
      <c r="AS78"/>
      <c r="AT78"/>
      <c r="AU78"/>
      <c r="AV78"/>
      <c r="AW78"/>
      <c r="AX78"/>
      <c r="AY78"/>
    </row>
    <row r="79" spans="1:51" s="186" customFormat="1" ht="18.5" x14ac:dyDescent="0.45">
      <c r="A79" s="360"/>
      <c r="B79" s="361"/>
      <c r="C79" s="360" t="str">
        <f t="shared" si="10"/>
        <v/>
      </c>
      <c r="D79" s="362"/>
      <c r="E79" s="146"/>
      <c r="F79" s="362"/>
      <c r="G79" s="137"/>
      <c r="H79" s="363"/>
      <c r="I79" s="497"/>
      <c r="J79" s="498"/>
      <c r="K79" s="496"/>
      <c r="L79" s="496"/>
      <c r="M79" s="497">
        <f t="shared" si="9"/>
        <v>0</v>
      </c>
      <c r="N79" s="364">
        <f t="shared" si="11"/>
        <v>0</v>
      </c>
      <c r="O79" s="164"/>
      <c r="P79" s="164"/>
      <c r="Q79" s="164"/>
      <c r="R79" s="130"/>
      <c r="S79" s="365">
        <f t="shared" si="12"/>
        <v>0</v>
      </c>
      <c r="T79" s="362"/>
      <c r="U79" s="532"/>
      <c r="V79" s="318">
        <f t="shared" si="13"/>
        <v>0</v>
      </c>
      <c r="W79" s="366"/>
      <c r="X79" s="318"/>
      <c r="Y79" s="366"/>
      <c r="Z79" s="362"/>
      <c r="AA79" s="503"/>
      <c r="AB79" s="362"/>
      <c r="AC79" s="362"/>
      <c r="AE79"/>
      <c r="AF79"/>
      <c r="AG79"/>
      <c r="AH79"/>
      <c r="AI79"/>
      <c r="AJ79"/>
      <c r="AK79"/>
      <c r="AL79"/>
      <c r="AM79"/>
      <c r="AN79"/>
      <c r="AO79"/>
      <c r="AP79"/>
      <c r="AQ79"/>
      <c r="AR79"/>
      <c r="AS79"/>
      <c r="AT79"/>
      <c r="AU79"/>
      <c r="AV79"/>
      <c r="AW79"/>
      <c r="AX79"/>
      <c r="AY79"/>
    </row>
    <row r="80" spans="1:51" s="186" customFormat="1" ht="18.5" x14ac:dyDescent="0.45">
      <c r="A80" s="360"/>
      <c r="B80" s="361"/>
      <c r="C80" s="360" t="str">
        <f t="shared" si="10"/>
        <v/>
      </c>
      <c r="D80" s="362"/>
      <c r="E80" s="146"/>
      <c r="F80" s="362"/>
      <c r="G80" s="137"/>
      <c r="H80" s="363"/>
      <c r="I80" s="497"/>
      <c r="J80" s="498"/>
      <c r="K80" s="496"/>
      <c r="L80" s="496"/>
      <c r="M80" s="497">
        <f t="shared" si="9"/>
        <v>0</v>
      </c>
      <c r="N80" s="364">
        <f t="shared" si="11"/>
        <v>0</v>
      </c>
      <c r="O80" s="164"/>
      <c r="P80" s="164"/>
      <c r="Q80" s="164"/>
      <c r="R80" s="130"/>
      <c r="S80" s="365">
        <f t="shared" si="12"/>
        <v>0</v>
      </c>
      <c r="T80" s="362"/>
      <c r="U80" s="532"/>
      <c r="V80" s="318">
        <f t="shared" si="13"/>
        <v>0</v>
      </c>
      <c r="W80" s="366"/>
      <c r="X80" s="318"/>
      <c r="Y80" s="366"/>
      <c r="Z80" s="362"/>
      <c r="AA80" s="503"/>
      <c r="AB80" s="362"/>
      <c r="AC80" s="362"/>
      <c r="AE80"/>
      <c r="AF80"/>
      <c r="AG80"/>
      <c r="AH80"/>
      <c r="AI80"/>
      <c r="AJ80"/>
      <c r="AK80"/>
      <c r="AL80"/>
      <c r="AM80"/>
      <c r="AN80"/>
      <c r="AO80"/>
      <c r="AP80"/>
      <c r="AQ80"/>
      <c r="AR80"/>
      <c r="AS80"/>
      <c r="AT80"/>
      <c r="AU80"/>
      <c r="AV80"/>
      <c r="AW80"/>
      <c r="AX80"/>
      <c r="AY80"/>
    </row>
    <row r="81" spans="1:51" s="186" customFormat="1" ht="18.5" x14ac:dyDescent="0.45">
      <c r="A81" s="360"/>
      <c r="B81" s="361"/>
      <c r="C81" s="360" t="str">
        <f t="shared" si="10"/>
        <v/>
      </c>
      <c r="D81" s="362"/>
      <c r="E81" s="146"/>
      <c r="F81" s="362"/>
      <c r="G81" s="137"/>
      <c r="H81" s="363"/>
      <c r="I81" s="497"/>
      <c r="J81" s="498"/>
      <c r="K81" s="496"/>
      <c r="L81" s="496"/>
      <c r="M81" s="497">
        <f t="shared" si="9"/>
        <v>0</v>
      </c>
      <c r="N81" s="364">
        <f t="shared" si="11"/>
        <v>0</v>
      </c>
      <c r="O81" s="164"/>
      <c r="P81" s="164"/>
      <c r="Q81" s="164"/>
      <c r="R81" s="130"/>
      <c r="S81" s="365">
        <f t="shared" si="12"/>
        <v>0</v>
      </c>
      <c r="T81" s="362"/>
      <c r="U81" s="532"/>
      <c r="V81" s="318">
        <f t="shared" si="13"/>
        <v>0</v>
      </c>
      <c r="W81" s="366"/>
      <c r="X81" s="318"/>
      <c r="Y81" s="366"/>
      <c r="Z81" s="362"/>
      <c r="AA81" s="503"/>
      <c r="AB81" s="362"/>
      <c r="AC81" s="362"/>
      <c r="AE81"/>
      <c r="AF81"/>
      <c r="AG81"/>
      <c r="AH81"/>
      <c r="AI81"/>
      <c r="AJ81"/>
      <c r="AK81"/>
      <c r="AL81"/>
      <c r="AM81"/>
      <c r="AN81"/>
      <c r="AO81"/>
      <c r="AP81"/>
      <c r="AQ81"/>
      <c r="AR81"/>
      <c r="AS81"/>
      <c r="AT81"/>
      <c r="AU81"/>
      <c r="AV81"/>
      <c r="AW81"/>
      <c r="AX81"/>
      <c r="AY81"/>
    </row>
    <row r="82" spans="1:51" s="186" customFormat="1" ht="18.5" x14ac:dyDescent="0.45">
      <c r="A82" s="360"/>
      <c r="B82" s="361"/>
      <c r="C82" s="360" t="str">
        <f t="shared" si="10"/>
        <v/>
      </c>
      <c r="D82" s="362"/>
      <c r="E82" s="146"/>
      <c r="F82" s="362"/>
      <c r="G82" s="137"/>
      <c r="H82" s="363"/>
      <c r="I82" s="497"/>
      <c r="J82" s="498"/>
      <c r="K82" s="496"/>
      <c r="L82" s="496"/>
      <c r="M82" s="497">
        <f t="shared" si="9"/>
        <v>0</v>
      </c>
      <c r="N82" s="364">
        <f t="shared" si="11"/>
        <v>0</v>
      </c>
      <c r="O82" s="164"/>
      <c r="P82" s="164"/>
      <c r="Q82" s="164"/>
      <c r="R82" s="130"/>
      <c r="S82" s="365">
        <f t="shared" si="12"/>
        <v>0</v>
      </c>
      <c r="T82" s="362"/>
      <c r="U82" s="532"/>
      <c r="V82" s="318">
        <f t="shared" si="13"/>
        <v>0</v>
      </c>
      <c r="W82" s="366"/>
      <c r="X82" s="318"/>
      <c r="Y82" s="366"/>
      <c r="Z82" s="362"/>
      <c r="AA82" s="503"/>
      <c r="AB82" s="362"/>
      <c r="AC82" s="362"/>
      <c r="AE82"/>
      <c r="AF82"/>
      <c r="AG82"/>
      <c r="AH82"/>
      <c r="AI82"/>
      <c r="AJ82"/>
      <c r="AK82"/>
      <c r="AL82"/>
      <c r="AM82"/>
      <c r="AN82"/>
      <c r="AO82"/>
      <c r="AP82"/>
      <c r="AQ82"/>
      <c r="AR82"/>
      <c r="AS82"/>
      <c r="AT82"/>
      <c r="AU82"/>
      <c r="AV82"/>
      <c r="AW82"/>
      <c r="AX82"/>
      <c r="AY82"/>
    </row>
    <row r="83" spans="1:51" s="186" customFormat="1" ht="18.5" x14ac:dyDescent="0.45">
      <c r="A83" s="360"/>
      <c r="B83" s="361"/>
      <c r="C83" s="360" t="str">
        <f t="shared" si="10"/>
        <v/>
      </c>
      <c r="D83" s="362"/>
      <c r="E83" s="146"/>
      <c r="F83" s="362"/>
      <c r="G83" s="137"/>
      <c r="H83" s="363"/>
      <c r="I83" s="497"/>
      <c r="J83" s="498"/>
      <c r="K83" s="496"/>
      <c r="L83" s="496"/>
      <c r="M83" s="497">
        <f t="shared" si="9"/>
        <v>0</v>
      </c>
      <c r="N83" s="364">
        <f t="shared" si="11"/>
        <v>0</v>
      </c>
      <c r="O83" s="164"/>
      <c r="P83" s="164"/>
      <c r="Q83" s="164"/>
      <c r="R83" s="130"/>
      <c r="S83" s="365">
        <f t="shared" si="12"/>
        <v>0</v>
      </c>
      <c r="T83" s="362"/>
      <c r="U83" s="532"/>
      <c r="V83" s="318">
        <f t="shared" si="13"/>
        <v>0</v>
      </c>
      <c r="W83" s="366"/>
      <c r="X83" s="318"/>
      <c r="Y83" s="366"/>
      <c r="Z83" s="362"/>
      <c r="AA83" s="503"/>
      <c r="AB83" s="362"/>
      <c r="AC83" s="362"/>
      <c r="AE83"/>
      <c r="AF83"/>
      <c r="AG83"/>
      <c r="AH83"/>
      <c r="AI83"/>
      <c r="AJ83"/>
      <c r="AK83"/>
      <c r="AL83"/>
      <c r="AM83"/>
      <c r="AN83"/>
      <c r="AO83"/>
      <c r="AP83"/>
      <c r="AQ83"/>
      <c r="AR83"/>
      <c r="AS83"/>
      <c r="AT83"/>
      <c r="AU83"/>
      <c r="AV83"/>
      <c r="AW83"/>
      <c r="AX83"/>
      <c r="AY83"/>
    </row>
    <row r="84" spans="1:51" s="186" customFormat="1" ht="18.5" x14ac:dyDescent="0.45">
      <c r="A84" s="360"/>
      <c r="B84" s="361"/>
      <c r="C84" s="360" t="str">
        <f t="shared" si="10"/>
        <v/>
      </c>
      <c r="D84" s="362"/>
      <c r="E84" s="146"/>
      <c r="F84" s="362"/>
      <c r="G84" s="137"/>
      <c r="H84" s="363"/>
      <c r="I84" s="497"/>
      <c r="J84" s="498"/>
      <c r="K84" s="496"/>
      <c r="L84" s="496"/>
      <c r="M84" s="497">
        <f t="shared" si="9"/>
        <v>0</v>
      </c>
      <c r="N84" s="364">
        <f t="shared" si="11"/>
        <v>0</v>
      </c>
      <c r="O84" s="164"/>
      <c r="P84" s="164"/>
      <c r="Q84" s="164"/>
      <c r="R84" s="130"/>
      <c r="S84" s="365">
        <f t="shared" si="12"/>
        <v>0</v>
      </c>
      <c r="T84" s="362"/>
      <c r="U84" s="532"/>
      <c r="V84" s="318">
        <f t="shared" si="13"/>
        <v>0</v>
      </c>
      <c r="W84" s="366"/>
      <c r="X84" s="318"/>
      <c r="Y84" s="366"/>
      <c r="Z84" s="362"/>
      <c r="AA84" s="503"/>
      <c r="AB84" s="362"/>
      <c r="AC84" s="362"/>
      <c r="AE84"/>
      <c r="AF84"/>
      <c r="AG84"/>
      <c r="AH84"/>
      <c r="AI84"/>
      <c r="AJ84"/>
      <c r="AK84"/>
      <c r="AL84"/>
      <c r="AM84"/>
      <c r="AN84"/>
      <c r="AO84"/>
      <c r="AP84"/>
      <c r="AQ84"/>
      <c r="AR84"/>
      <c r="AS84"/>
      <c r="AT84"/>
      <c r="AU84"/>
      <c r="AV84"/>
      <c r="AW84"/>
      <c r="AX84"/>
      <c r="AY84"/>
    </row>
    <row r="85" spans="1:51" s="186" customFormat="1" ht="18.5" x14ac:dyDescent="0.45">
      <c r="A85" s="360"/>
      <c r="B85" s="361"/>
      <c r="C85" s="360" t="str">
        <f t="shared" si="10"/>
        <v/>
      </c>
      <c r="D85" s="362"/>
      <c r="E85" s="146"/>
      <c r="F85" s="362"/>
      <c r="G85" s="137"/>
      <c r="H85" s="363"/>
      <c r="I85" s="497"/>
      <c r="J85" s="498"/>
      <c r="K85" s="496"/>
      <c r="L85" s="496"/>
      <c r="M85" s="497">
        <f t="shared" si="9"/>
        <v>0</v>
      </c>
      <c r="N85" s="364">
        <f t="shared" si="11"/>
        <v>0</v>
      </c>
      <c r="O85" s="164"/>
      <c r="P85" s="164"/>
      <c r="Q85" s="164"/>
      <c r="R85" s="130"/>
      <c r="S85" s="365">
        <f t="shared" si="12"/>
        <v>0</v>
      </c>
      <c r="T85" s="362"/>
      <c r="U85" s="532"/>
      <c r="V85" s="318">
        <f t="shared" si="13"/>
        <v>0</v>
      </c>
      <c r="W85" s="366"/>
      <c r="X85" s="318"/>
      <c r="Y85" s="366"/>
      <c r="Z85" s="362"/>
      <c r="AA85" s="503"/>
      <c r="AB85" s="362"/>
      <c r="AC85" s="362"/>
      <c r="AE85"/>
      <c r="AF85"/>
      <c r="AG85"/>
      <c r="AH85"/>
      <c r="AI85"/>
      <c r="AJ85"/>
      <c r="AK85"/>
      <c r="AL85"/>
      <c r="AM85"/>
      <c r="AN85"/>
      <c r="AO85"/>
      <c r="AP85"/>
      <c r="AQ85"/>
      <c r="AR85"/>
      <c r="AS85"/>
      <c r="AT85"/>
      <c r="AU85"/>
      <c r="AV85"/>
      <c r="AW85"/>
      <c r="AX85"/>
      <c r="AY85"/>
    </row>
    <row r="86" spans="1:51" s="186" customFormat="1" ht="18.5" x14ac:dyDescent="0.45">
      <c r="A86" s="360"/>
      <c r="B86" s="361"/>
      <c r="C86" s="360" t="str">
        <f t="shared" si="10"/>
        <v/>
      </c>
      <c r="D86" s="362"/>
      <c r="E86" s="146"/>
      <c r="F86" s="362"/>
      <c r="G86" s="137"/>
      <c r="H86" s="363"/>
      <c r="I86" s="497"/>
      <c r="J86" s="498"/>
      <c r="K86" s="496"/>
      <c r="L86" s="496"/>
      <c r="M86" s="497">
        <f t="shared" si="9"/>
        <v>0</v>
      </c>
      <c r="N86" s="364">
        <f t="shared" si="11"/>
        <v>0</v>
      </c>
      <c r="O86" s="164"/>
      <c r="P86" s="164"/>
      <c r="Q86" s="164"/>
      <c r="R86" s="130"/>
      <c r="S86" s="365">
        <f t="shared" si="12"/>
        <v>0</v>
      </c>
      <c r="T86" s="362"/>
      <c r="U86" s="532"/>
      <c r="V86" s="318">
        <f t="shared" si="13"/>
        <v>0</v>
      </c>
      <c r="W86" s="366"/>
      <c r="X86" s="318"/>
      <c r="Y86" s="366"/>
      <c r="Z86" s="362"/>
      <c r="AA86" s="503"/>
      <c r="AB86" s="362"/>
      <c r="AC86" s="362"/>
      <c r="AE86"/>
      <c r="AF86"/>
      <c r="AG86"/>
      <c r="AH86"/>
      <c r="AI86"/>
      <c r="AJ86"/>
      <c r="AK86"/>
      <c r="AL86"/>
      <c r="AM86"/>
      <c r="AN86"/>
      <c r="AO86"/>
      <c r="AP86"/>
      <c r="AQ86"/>
      <c r="AR86"/>
      <c r="AS86"/>
      <c r="AT86"/>
      <c r="AU86"/>
      <c r="AV86"/>
      <c r="AW86"/>
      <c r="AX86"/>
      <c r="AY86"/>
    </row>
    <row r="87" spans="1:51" s="186" customFormat="1" ht="18.5" x14ac:dyDescent="0.45">
      <c r="A87" s="360"/>
      <c r="B87" s="361"/>
      <c r="C87" s="360" t="str">
        <f t="shared" si="10"/>
        <v/>
      </c>
      <c r="D87" s="362"/>
      <c r="E87" s="146"/>
      <c r="F87" s="362"/>
      <c r="G87" s="137"/>
      <c r="H87" s="363"/>
      <c r="I87" s="497"/>
      <c r="J87" s="498"/>
      <c r="K87" s="496"/>
      <c r="L87" s="496"/>
      <c r="M87" s="497">
        <f t="shared" si="9"/>
        <v>0</v>
      </c>
      <c r="N87" s="364">
        <f t="shared" si="11"/>
        <v>0</v>
      </c>
      <c r="O87" s="164"/>
      <c r="P87" s="164"/>
      <c r="Q87" s="164"/>
      <c r="R87" s="130"/>
      <c r="S87" s="365">
        <f t="shared" si="12"/>
        <v>0</v>
      </c>
      <c r="T87" s="362"/>
      <c r="U87" s="532"/>
      <c r="V87" s="318">
        <f t="shared" si="13"/>
        <v>0</v>
      </c>
      <c r="W87" s="366"/>
      <c r="X87" s="318"/>
      <c r="Y87" s="366"/>
      <c r="Z87" s="362"/>
      <c r="AA87" s="503"/>
      <c r="AB87" s="362"/>
      <c r="AC87" s="362"/>
      <c r="AE87"/>
      <c r="AF87"/>
      <c r="AG87"/>
      <c r="AH87"/>
      <c r="AI87"/>
      <c r="AJ87"/>
      <c r="AK87"/>
      <c r="AL87"/>
      <c r="AM87"/>
      <c r="AN87"/>
      <c r="AO87"/>
      <c r="AP87"/>
      <c r="AQ87"/>
      <c r="AR87"/>
      <c r="AS87"/>
      <c r="AT87"/>
      <c r="AU87"/>
      <c r="AV87"/>
      <c r="AW87"/>
      <c r="AX87"/>
      <c r="AY87"/>
    </row>
    <row r="88" spans="1:51" s="186" customFormat="1" ht="18.5" x14ac:dyDescent="0.45">
      <c r="A88" s="360"/>
      <c r="B88" s="361"/>
      <c r="C88" s="360" t="str">
        <f t="shared" si="10"/>
        <v/>
      </c>
      <c r="D88" s="362"/>
      <c r="E88" s="146"/>
      <c r="F88" s="362"/>
      <c r="G88" s="137"/>
      <c r="H88" s="363"/>
      <c r="I88" s="497"/>
      <c r="J88" s="498"/>
      <c r="K88" s="496"/>
      <c r="L88" s="496"/>
      <c r="M88" s="497">
        <f t="shared" si="9"/>
        <v>0</v>
      </c>
      <c r="N88" s="364">
        <f t="shared" si="11"/>
        <v>0</v>
      </c>
      <c r="O88" s="164"/>
      <c r="P88" s="164"/>
      <c r="Q88" s="164"/>
      <c r="R88" s="130"/>
      <c r="S88" s="365">
        <f t="shared" si="12"/>
        <v>0</v>
      </c>
      <c r="T88" s="362"/>
      <c r="U88" s="532"/>
      <c r="V88" s="318">
        <f t="shared" si="13"/>
        <v>0</v>
      </c>
      <c r="W88" s="366"/>
      <c r="X88" s="318"/>
      <c r="Y88" s="366"/>
      <c r="Z88" s="362"/>
      <c r="AA88" s="503"/>
      <c r="AB88" s="362"/>
      <c r="AC88" s="362"/>
      <c r="AE88"/>
      <c r="AF88"/>
      <c r="AG88"/>
      <c r="AH88"/>
      <c r="AI88"/>
      <c r="AJ88"/>
      <c r="AK88"/>
      <c r="AL88"/>
      <c r="AM88"/>
      <c r="AN88"/>
      <c r="AO88"/>
      <c r="AP88"/>
      <c r="AQ88"/>
      <c r="AR88"/>
      <c r="AS88"/>
      <c r="AT88"/>
      <c r="AU88"/>
      <c r="AV88"/>
      <c r="AW88"/>
      <c r="AX88"/>
      <c r="AY88"/>
    </row>
    <row r="89" spans="1:51" s="186" customFormat="1" ht="18.5" x14ac:dyDescent="0.45">
      <c r="A89" s="360"/>
      <c r="B89" s="361"/>
      <c r="C89" s="360" t="str">
        <f t="shared" si="10"/>
        <v/>
      </c>
      <c r="D89" s="362"/>
      <c r="E89" s="146"/>
      <c r="F89" s="362"/>
      <c r="G89" s="137"/>
      <c r="H89" s="363"/>
      <c r="I89" s="497"/>
      <c r="J89" s="498"/>
      <c r="K89" s="496"/>
      <c r="L89" s="496"/>
      <c r="M89" s="497">
        <f t="shared" si="9"/>
        <v>0</v>
      </c>
      <c r="N89" s="364">
        <f t="shared" si="11"/>
        <v>0</v>
      </c>
      <c r="O89" s="164"/>
      <c r="P89" s="164"/>
      <c r="Q89" s="164"/>
      <c r="R89" s="130"/>
      <c r="S89" s="365">
        <f t="shared" si="12"/>
        <v>0</v>
      </c>
      <c r="T89" s="362"/>
      <c r="U89" s="532"/>
      <c r="V89" s="318">
        <f t="shared" si="13"/>
        <v>0</v>
      </c>
      <c r="W89" s="366"/>
      <c r="X89" s="318"/>
      <c r="Y89" s="366"/>
      <c r="Z89" s="362"/>
      <c r="AA89" s="503"/>
      <c r="AB89" s="362"/>
      <c r="AC89" s="362"/>
      <c r="AE89"/>
      <c r="AF89"/>
      <c r="AG89"/>
      <c r="AH89"/>
      <c r="AI89"/>
      <c r="AJ89"/>
      <c r="AK89"/>
      <c r="AL89"/>
      <c r="AM89"/>
      <c r="AN89"/>
      <c r="AO89"/>
      <c r="AP89"/>
      <c r="AQ89"/>
      <c r="AR89"/>
      <c r="AS89"/>
      <c r="AT89"/>
      <c r="AU89"/>
      <c r="AV89"/>
      <c r="AW89"/>
      <c r="AX89"/>
      <c r="AY89"/>
    </row>
    <row r="90" spans="1:51" s="186" customFormat="1" ht="18.5" x14ac:dyDescent="0.45">
      <c r="A90" s="360"/>
      <c r="B90" s="361"/>
      <c r="C90" s="360" t="str">
        <f t="shared" si="10"/>
        <v/>
      </c>
      <c r="D90" s="362"/>
      <c r="E90" s="146"/>
      <c r="F90" s="362"/>
      <c r="G90" s="137"/>
      <c r="H90" s="363"/>
      <c r="I90" s="497"/>
      <c r="J90" s="498"/>
      <c r="K90" s="496"/>
      <c r="L90" s="496"/>
      <c r="M90" s="497">
        <f t="shared" si="9"/>
        <v>0</v>
      </c>
      <c r="N90" s="364">
        <f t="shared" si="11"/>
        <v>0</v>
      </c>
      <c r="O90" s="164"/>
      <c r="P90" s="164"/>
      <c r="Q90" s="164"/>
      <c r="R90" s="130"/>
      <c r="S90" s="365">
        <f t="shared" si="12"/>
        <v>0</v>
      </c>
      <c r="T90" s="362"/>
      <c r="U90" s="532"/>
      <c r="V90" s="318">
        <f t="shared" si="13"/>
        <v>0</v>
      </c>
      <c r="W90" s="366"/>
      <c r="X90" s="318"/>
      <c r="Y90" s="366"/>
      <c r="Z90" s="362"/>
      <c r="AA90" s="503"/>
      <c r="AB90" s="362"/>
      <c r="AC90" s="362"/>
      <c r="AE90"/>
      <c r="AF90"/>
      <c r="AG90"/>
      <c r="AH90"/>
      <c r="AI90"/>
      <c r="AJ90"/>
      <c r="AK90"/>
      <c r="AL90"/>
      <c r="AM90"/>
      <c r="AN90"/>
      <c r="AO90"/>
      <c r="AP90"/>
      <c r="AQ90"/>
      <c r="AR90"/>
      <c r="AS90"/>
      <c r="AT90"/>
      <c r="AU90"/>
      <c r="AV90"/>
      <c r="AW90"/>
      <c r="AX90"/>
      <c r="AY90"/>
    </row>
    <row r="91" spans="1:51" s="186" customFormat="1" ht="18.5" x14ac:dyDescent="0.45">
      <c r="A91" s="360"/>
      <c r="B91" s="361"/>
      <c r="C91" s="360" t="str">
        <f t="shared" si="10"/>
        <v/>
      </c>
      <c r="D91" s="362"/>
      <c r="E91" s="146"/>
      <c r="F91" s="362"/>
      <c r="G91" s="137"/>
      <c r="H91" s="363"/>
      <c r="I91" s="497"/>
      <c r="J91" s="498"/>
      <c r="K91" s="496"/>
      <c r="L91" s="496"/>
      <c r="M91" s="497">
        <f t="shared" si="9"/>
        <v>0</v>
      </c>
      <c r="N91" s="364">
        <f t="shared" si="11"/>
        <v>0</v>
      </c>
      <c r="O91" s="164"/>
      <c r="P91" s="164"/>
      <c r="Q91" s="164"/>
      <c r="R91" s="130"/>
      <c r="S91" s="365">
        <f t="shared" si="12"/>
        <v>0</v>
      </c>
      <c r="T91" s="362"/>
      <c r="U91" s="532"/>
      <c r="V91" s="318">
        <f t="shared" si="13"/>
        <v>0</v>
      </c>
      <c r="W91" s="366"/>
      <c r="X91" s="318"/>
      <c r="Y91" s="366"/>
      <c r="Z91" s="362"/>
      <c r="AA91" s="503"/>
      <c r="AB91" s="362"/>
      <c r="AC91" s="362"/>
      <c r="AE91"/>
      <c r="AF91"/>
      <c r="AG91"/>
      <c r="AH91"/>
      <c r="AI91"/>
      <c r="AJ91"/>
      <c r="AK91"/>
      <c r="AL91"/>
      <c r="AM91"/>
      <c r="AN91"/>
      <c r="AO91"/>
      <c r="AP91"/>
      <c r="AQ91"/>
      <c r="AR91"/>
      <c r="AS91"/>
      <c r="AT91"/>
      <c r="AU91"/>
      <c r="AV91"/>
      <c r="AW91"/>
      <c r="AX91"/>
      <c r="AY91"/>
    </row>
    <row r="92" spans="1:51" s="186" customFormat="1" ht="18.5" x14ac:dyDescent="0.45">
      <c r="A92" s="360"/>
      <c r="B92" s="361"/>
      <c r="C92" s="360" t="str">
        <f t="shared" si="10"/>
        <v/>
      </c>
      <c r="D92" s="362"/>
      <c r="E92" s="146"/>
      <c r="F92" s="362"/>
      <c r="G92" s="137"/>
      <c r="H92" s="363"/>
      <c r="I92" s="497"/>
      <c r="J92" s="498"/>
      <c r="K92" s="496"/>
      <c r="L92" s="496"/>
      <c r="M92" s="497">
        <f t="shared" si="9"/>
        <v>0</v>
      </c>
      <c r="N92" s="364">
        <f t="shared" si="11"/>
        <v>0</v>
      </c>
      <c r="O92" s="164"/>
      <c r="P92" s="164"/>
      <c r="Q92" s="164"/>
      <c r="R92" s="130"/>
      <c r="S92" s="365">
        <f t="shared" si="12"/>
        <v>0</v>
      </c>
      <c r="T92" s="362"/>
      <c r="U92" s="532"/>
      <c r="V92" s="318">
        <f t="shared" si="13"/>
        <v>0</v>
      </c>
      <c r="W92" s="366"/>
      <c r="X92" s="318"/>
      <c r="Y92" s="366"/>
      <c r="Z92" s="362"/>
      <c r="AA92" s="503"/>
      <c r="AB92" s="362"/>
      <c r="AC92" s="362"/>
      <c r="AE92"/>
      <c r="AF92"/>
      <c r="AG92"/>
      <c r="AH92"/>
      <c r="AI92"/>
      <c r="AJ92"/>
      <c r="AK92"/>
      <c r="AL92"/>
      <c r="AM92"/>
      <c r="AN92"/>
      <c r="AO92"/>
      <c r="AP92"/>
      <c r="AQ92"/>
      <c r="AR92"/>
      <c r="AS92"/>
      <c r="AT92"/>
      <c r="AU92"/>
      <c r="AV92"/>
      <c r="AW92"/>
      <c r="AX92"/>
      <c r="AY92"/>
    </row>
    <row r="93" spans="1:51" s="186" customFormat="1" ht="18.5" x14ac:dyDescent="0.45">
      <c r="A93" s="360"/>
      <c r="B93" s="361"/>
      <c r="C93" s="360" t="str">
        <f t="shared" si="10"/>
        <v/>
      </c>
      <c r="D93" s="362"/>
      <c r="E93" s="146"/>
      <c r="F93" s="362"/>
      <c r="G93" s="137"/>
      <c r="H93" s="363"/>
      <c r="I93" s="497"/>
      <c r="J93" s="498"/>
      <c r="K93" s="496"/>
      <c r="L93" s="496"/>
      <c r="M93" s="497">
        <f t="shared" si="9"/>
        <v>0</v>
      </c>
      <c r="N93" s="364">
        <f t="shared" si="11"/>
        <v>0</v>
      </c>
      <c r="O93" s="164"/>
      <c r="P93" s="164"/>
      <c r="Q93" s="164"/>
      <c r="R93" s="130"/>
      <c r="S93" s="365">
        <f t="shared" si="12"/>
        <v>0</v>
      </c>
      <c r="T93" s="362"/>
      <c r="U93" s="532"/>
      <c r="V93" s="318">
        <f t="shared" si="13"/>
        <v>0</v>
      </c>
      <c r="W93" s="366"/>
      <c r="X93" s="318"/>
      <c r="Y93" s="366"/>
      <c r="Z93" s="362"/>
      <c r="AA93" s="503"/>
      <c r="AB93" s="362"/>
      <c r="AC93" s="362"/>
      <c r="AE93"/>
      <c r="AF93"/>
      <c r="AG93"/>
      <c r="AH93"/>
      <c r="AI93"/>
      <c r="AJ93"/>
      <c r="AK93"/>
      <c r="AL93"/>
      <c r="AM93"/>
      <c r="AN93"/>
      <c r="AO93"/>
      <c r="AP93"/>
      <c r="AQ93"/>
      <c r="AR93"/>
      <c r="AS93"/>
      <c r="AT93"/>
      <c r="AU93"/>
      <c r="AV93"/>
      <c r="AW93"/>
      <c r="AX93"/>
      <c r="AY93"/>
    </row>
    <row r="94" spans="1:51" s="186" customFormat="1" ht="18.5" x14ac:dyDescent="0.45">
      <c r="A94" s="360"/>
      <c r="B94" s="361"/>
      <c r="C94" s="360" t="str">
        <f t="shared" si="10"/>
        <v/>
      </c>
      <c r="D94" s="362"/>
      <c r="E94" s="146"/>
      <c r="F94" s="362"/>
      <c r="G94" s="137"/>
      <c r="H94" s="363"/>
      <c r="I94" s="497"/>
      <c r="J94" s="498"/>
      <c r="K94" s="496"/>
      <c r="L94" s="496"/>
      <c r="M94" s="497">
        <f t="shared" si="9"/>
        <v>0</v>
      </c>
      <c r="N94" s="364">
        <f t="shared" si="11"/>
        <v>0</v>
      </c>
      <c r="O94" s="164"/>
      <c r="P94" s="164"/>
      <c r="Q94" s="164"/>
      <c r="R94" s="130"/>
      <c r="S94" s="365">
        <f t="shared" si="12"/>
        <v>0</v>
      </c>
      <c r="T94" s="362"/>
      <c r="U94" s="532"/>
      <c r="V94" s="318">
        <f t="shared" si="13"/>
        <v>0</v>
      </c>
      <c r="W94" s="366"/>
      <c r="X94" s="318"/>
      <c r="Y94" s="366"/>
      <c r="Z94" s="362"/>
      <c r="AA94" s="503"/>
      <c r="AB94" s="362"/>
      <c r="AC94" s="362"/>
      <c r="AE94"/>
      <c r="AF94"/>
      <c r="AG94"/>
      <c r="AH94"/>
      <c r="AI94"/>
      <c r="AJ94"/>
      <c r="AK94"/>
      <c r="AL94"/>
      <c r="AM94"/>
      <c r="AN94"/>
      <c r="AO94"/>
      <c r="AP94"/>
      <c r="AQ94"/>
      <c r="AR94"/>
      <c r="AS94"/>
      <c r="AT94"/>
      <c r="AU94"/>
      <c r="AV94"/>
      <c r="AW94"/>
      <c r="AX94"/>
      <c r="AY94"/>
    </row>
    <row r="95" spans="1:51" s="186" customFormat="1" ht="18.5" x14ac:dyDescent="0.45">
      <c r="A95" s="360"/>
      <c r="B95" s="361"/>
      <c r="C95" s="360" t="str">
        <f t="shared" si="10"/>
        <v/>
      </c>
      <c r="D95" s="362"/>
      <c r="E95" s="146"/>
      <c r="F95" s="362"/>
      <c r="G95" s="137"/>
      <c r="H95" s="363"/>
      <c r="I95" s="497"/>
      <c r="J95" s="498"/>
      <c r="K95" s="496"/>
      <c r="L95" s="496"/>
      <c r="M95" s="497">
        <f t="shared" si="9"/>
        <v>0</v>
      </c>
      <c r="N95" s="364">
        <f t="shared" si="11"/>
        <v>0</v>
      </c>
      <c r="O95" s="164"/>
      <c r="P95" s="164"/>
      <c r="Q95" s="164"/>
      <c r="R95" s="130"/>
      <c r="S95" s="365">
        <f t="shared" si="12"/>
        <v>0</v>
      </c>
      <c r="T95" s="362"/>
      <c r="U95" s="532"/>
      <c r="V95" s="318">
        <f t="shared" si="13"/>
        <v>0</v>
      </c>
      <c r="W95" s="366"/>
      <c r="X95" s="318"/>
      <c r="Y95" s="366"/>
      <c r="Z95" s="362"/>
      <c r="AA95" s="503"/>
      <c r="AB95" s="362"/>
      <c r="AC95" s="362"/>
      <c r="AE95"/>
      <c r="AF95"/>
      <c r="AG95"/>
      <c r="AH95"/>
      <c r="AI95"/>
      <c r="AJ95"/>
      <c r="AK95"/>
      <c r="AL95"/>
      <c r="AM95"/>
      <c r="AN95"/>
      <c r="AO95"/>
      <c r="AP95"/>
      <c r="AQ95"/>
      <c r="AR95"/>
      <c r="AS95"/>
      <c r="AT95"/>
      <c r="AU95"/>
      <c r="AV95"/>
      <c r="AW95"/>
      <c r="AX95"/>
      <c r="AY95"/>
    </row>
    <row r="96" spans="1:51" s="186" customFormat="1" ht="18.5" x14ac:dyDescent="0.45">
      <c r="A96" s="360"/>
      <c r="B96" s="361"/>
      <c r="C96" s="360" t="str">
        <f t="shared" si="10"/>
        <v/>
      </c>
      <c r="D96" s="362"/>
      <c r="E96" s="146"/>
      <c r="F96" s="362"/>
      <c r="G96" s="137"/>
      <c r="H96" s="363"/>
      <c r="I96" s="497"/>
      <c r="J96" s="498"/>
      <c r="K96" s="496"/>
      <c r="L96" s="496"/>
      <c r="M96" s="497">
        <f t="shared" si="9"/>
        <v>0</v>
      </c>
      <c r="N96" s="364">
        <f t="shared" si="11"/>
        <v>0</v>
      </c>
      <c r="O96" s="164"/>
      <c r="P96" s="164"/>
      <c r="Q96" s="164"/>
      <c r="R96" s="130"/>
      <c r="S96" s="365">
        <f t="shared" si="12"/>
        <v>0</v>
      </c>
      <c r="T96" s="362"/>
      <c r="U96" s="532"/>
      <c r="V96" s="318">
        <f t="shared" si="13"/>
        <v>0</v>
      </c>
      <c r="W96" s="366"/>
      <c r="X96" s="318"/>
      <c r="Y96" s="366"/>
      <c r="Z96" s="362"/>
      <c r="AA96" s="503"/>
      <c r="AB96" s="362"/>
      <c r="AC96" s="362"/>
      <c r="AF96"/>
      <c r="AG96"/>
      <c r="AH96"/>
      <c r="AI96"/>
      <c r="AJ96"/>
      <c r="AK96"/>
      <c r="AL96"/>
      <c r="AM96"/>
      <c r="AN96"/>
      <c r="AO96"/>
      <c r="AP96"/>
      <c r="AQ96"/>
      <c r="AR96"/>
      <c r="AS96"/>
      <c r="AT96"/>
      <c r="AU96"/>
      <c r="AV96"/>
      <c r="AW96"/>
      <c r="AX96"/>
      <c r="AY96"/>
    </row>
    <row r="97" spans="1:51" s="186" customFormat="1" ht="18.5" x14ac:dyDescent="0.45">
      <c r="A97" s="360"/>
      <c r="B97" s="361"/>
      <c r="C97" s="360" t="str">
        <f t="shared" si="10"/>
        <v/>
      </c>
      <c r="D97" s="362"/>
      <c r="E97" s="146"/>
      <c r="F97" s="362"/>
      <c r="G97" s="137"/>
      <c r="H97" s="363"/>
      <c r="I97" s="497"/>
      <c r="J97" s="498"/>
      <c r="K97" s="496"/>
      <c r="L97" s="496"/>
      <c r="M97" s="497">
        <f t="shared" si="9"/>
        <v>0</v>
      </c>
      <c r="N97" s="364">
        <f t="shared" si="11"/>
        <v>0</v>
      </c>
      <c r="O97" s="164"/>
      <c r="P97" s="164"/>
      <c r="Q97" s="164"/>
      <c r="R97" s="130"/>
      <c r="S97" s="365">
        <f t="shared" si="12"/>
        <v>0</v>
      </c>
      <c r="T97" s="362"/>
      <c r="U97" s="532"/>
      <c r="V97" s="318">
        <f t="shared" si="13"/>
        <v>0</v>
      </c>
      <c r="W97" s="366"/>
      <c r="X97" s="318"/>
      <c r="Y97" s="366"/>
      <c r="Z97" s="362"/>
      <c r="AA97" s="503"/>
      <c r="AB97" s="362"/>
      <c r="AC97" s="362"/>
      <c r="AF97"/>
      <c r="AG97"/>
      <c r="AH97"/>
      <c r="AI97"/>
      <c r="AJ97"/>
      <c r="AK97"/>
      <c r="AL97"/>
      <c r="AM97"/>
      <c r="AN97"/>
      <c r="AO97"/>
      <c r="AP97"/>
      <c r="AQ97"/>
      <c r="AR97"/>
      <c r="AS97"/>
      <c r="AT97"/>
      <c r="AU97"/>
      <c r="AV97"/>
      <c r="AW97"/>
      <c r="AX97"/>
      <c r="AY97"/>
    </row>
    <row r="98" spans="1:51" s="186" customFormat="1" ht="18.5" x14ac:dyDescent="0.45">
      <c r="A98" s="360"/>
      <c r="B98" s="361"/>
      <c r="C98" s="360" t="str">
        <f t="shared" si="10"/>
        <v/>
      </c>
      <c r="D98" s="362"/>
      <c r="E98" s="146"/>
      <c r="F98" s="362"/>
      <c r="G98" s="137"/>
      <c r="H98" s="363"/>
      <c r="I98" s="497"/>
      <c r="J98" s="498"/>
      <c r="K98" s="496"/>
      <c r="L98" s="496"/>
      <c r="M98" s="497">
        <f t="shared" si="9"/>
        <v>0</v>
      </c>
      <c r="N98" s="364">
        <f t="shared" si="11"/>
        <v>0</v>
      </c>
      <c r="O98" s="164"/>
      <c r="P98" s="164"/>
      <c r="Q98" s="164"/>
      <c r="R98" s="130"/>
      <c r="S98" s="365">
        <f t="shared" si="12"/>
        <v>0</v>
      </c>
      <c r="T98" s="362"/>
      <c r="U98" s="532"/>
      <c r="V98" s="318">
        <f t="shared" si="13"/>
        <v>0</v>
      </c>
      <c r="W98" s="366"/>
      <c r="X98" s="318"/>
      <c r="Y98" s="366"/>
      <c r="Z98" s="362"/>
      <c r="AA98" s="503"/>
      <c r="AB98" s="362"/>
      <c r="AC98" s="362"/>
      <c r="AF98"/>
      <c r="AG98"/>
      <c r="AH98"/>
      <c r="AI98"/>
      <c r="AJ98"/>
      <c r="AK98"/>
      <c r="AL98"/>
      <c r="AM98"/>
      <c r="AN98"/>
      <c r="AO98"/>
      <c r="AP98"/>
      <c r="AQ98"/>
      <c r="AR98"/>
      <c r="AS98"/>
      <c r="AT98"/>
      <c r="AU98"/>
      <c r="AV98"/>
      <c r="AW98"/>
      <c r="AX98"/>
      <c r="AY98"/>
    </row>
    <row r="99" spans="1:51" s="186" customFormat="1" ht="18.5" x14ac:dyDescent="0.45">
      <c r="A99" s="360"/>
      <c r="B99" s="361"/>
      <c r="C99" s="360" t="str">
        <f t="shared" si="10"/>
        <v/>
      </c>
      <c r="D99" s="362"/>
      <c r="E99" s="146"/>
      <c r="F99" s="362"/>
      <c r="G99" s="137"/>
      <c r="H99" s="363"/>
      <c r="I99" s="497"/>
      <c r="J99" s="498"/>
      <c r="K99" s="496"/>
      <c r="L99" s="496"/>
      <c r="M99" s="497">
        <f t="shared" si="9"/>
        <v>0</v>
      </c>
      <c r="N99" s="364">
        <f t="shared" si="11"/>
        <v>0</v>
      </c>
      <c r="O99" s="164"/>
      <c r="P99" s="164"/>
      <c r="Q99" s="164"/>
      <c r="R99" s="130"/>
      <c r="S99" s="365">
        <f t="shared" si="12"/>
        <v>0</v>
      </c>
      <c r="T99" s="362"/>
      <c r="U99" s="532"/>
      <c r="V99" s="318">
        <f t="shared" si="13"/>
        <v>0</v>
      </c>
      <c r="W99" s="366"/>
      <c r="X99" s="318"/>
      <c r="Y99" s="366"/>
      <c r="Z99" s="362"/>
      <c r="AA99" s="503"/>
      <c r="AB99" s="362"/>
      <c r="AC99" s="362"/>
      <c r="AF99"/>
      <c r="AG99"/>
      <c r="AH99"/>
      <c r="AI99"/>
      <c r="AJ99"/>
      <c r="AK99"/>
      <c r="AL99"/>
      <c r="AM99"/>
      <c r="AN99"/>
      <c r="AO99"/>
      <c r="AP99"/>
      <c r="AQ99"/>
      <c r="AR99"/>
      <c r="AS99"/>
      <c r="AT99"/>
      <c r="AU99"/>
      <c r="AV99"/>
      <c r="AW99"/>
      <c r="AX99"/>
      <c r="AY99"/>
    </row>
    <row r="100" spans="1:51" s="186" customFormat="1" ht="18.5" x14ac:dyDescent="0.45">
      <c r="A100" s="360"/>
      <c r="B100" s="361"/>
      <c r="C100" s="360" t="str">
        <f t="shared" si="10"/>
        <v/>
      </c>
      <c r="D100" s="362"/>
      <c r="E100" s="146"/>
      <c r="F100" s="362"/>
      <c r="G100" s="137"/>
      <c r="H100" s="363"/>
      <c r="I100" s="497"/>
      <c r="J100" s="498"/>
      <c r="K100" s="496"/>
      <c r="L100" s="496"/>
      <c r="M100" s="497">
        <f t="shared" si="9"/>
        <v>0</v>
      </c>
      <c r="N100" s="364">
        <f t="shared" si="11"/>
        <v>0</v>
      </c>
      <c r="O100" s="164"/>
      <c r="P100" s="164"/>
      <c r="Q100" s="164"/>
      <c r="R100" s="130"/>
      <c r="S100" s="365">
        <f t="shared" si="12"/>
        <v>0</v>
      </c>
      <c r="T100" s="362"/>
      <c r="U100" s="532"/>
      <c r="V100" s="318">
        <f t="shared" si="13"/>
        <v>0</v>
      </c>
      <c r="W100" s="366"/>
      <c r="X100" s="318"/>
      <c r="Y100" s="366"/>
      <c r="Z100" s="362"/>
      <c r="AA100" s="503"/>
      <c r="AB100" s="362"/>
      <c r="AC100" s="362"/>
      <c r="AF100"/>
      <c r="AG100"/>
      <c r="AH100"/>
      <c r="AI100"/>
      <c r="AJ100"/>
      <c r="AK100"/>
      <c r="AL100"/>
      <c r="AM100"/>
      <c r="AN100"/>
      <c r="AO100"/>
      <c r="AP100"/>
      <c r="AQ100"/>
      <c r="AR100"/>
      <c r="AS100"/>
      <c r="AT100"/>
      <c r="AU100"/>
      <c r="AV100"/>
      <c r="AW100"/>
      <c r="AX100"/>
      <c r="AY100"/>
    </row>
    <row r="101" spans="1:51" s="186" customFormat="1" ht="18.5" x14ac:dyDescent="0.45">
      <c r="A101" s="360"/>
      <c r="B101" s="361"/>
      <c r="C101" s="360" t="str">
        <f t="shared" si="10"/>
        <v/>
      </c>
      <c r="D101" s="362"/>
      <c r="E101" s="146"/>
      <c r="F101" s="362"/>
      <c r="G101" s="137"/>
      <c r="H101" s="363"/>
      <c r="I101" s="497"/>
      <c r="J101" s="498"/>
      <c r="K101" s="496"/>
      <c r="L101" s="496"/>
      <c r="M101" s="497">
        <f t="shared" si="9"/>
        <v>0</v>
      </c>
      <c r="N101" s="364">
        <f t="shared" si="11"/>
        <v>0</v>
      </c>
      <c r="O101" s="164"/>
      <c r="P101" s="164"/>
      <c r="Q101" s="164"/>
      <c r="R101" s="130"/>
      <c r="S101" s="365">
        <f t="shared" si="12"/>
        <v>0</v>
      </c>
      <c r="T101" s="362"/>
      <c r="U101" s="532"/>
      <c r="V101" s="318">
        <f t="shared" si="13"/>
        <v>0</v>
      </c>
      <c r="W101" s="366"/>
      <c r="X101" s="318"/>
      <c r="Y101" s="366"/>
      <c r="Z101" s="362"/>
      <c r="AA101" s="503"/>
      <c r="AB101" s="362"/>
      <c r="AC101" s="362"/>
      <c r="AF101"/>
      <c r="AG101"/>
      <c r="AH101"/>
      <c r="AI101"/>
      <c r="AJ101"/>
      <c r="AK101"/>
      <c r="AL101"/>
      <c r="AM101"/>
      <c r="AN101"/>
      <c r="AO101"/>
      <c r="AP101"/>
      <c r="AQ101"/>
      <c r="AR101"/>
      <c r="AS101"/>
      <c r="AT101"/>
      <c r="AU101"/>
      <c r="AV101"/>
      <c r="AW101"/>
      <c r="AX101"/>
      <c r="AY101"/>
    </row>
    <row r="102" spans="1:51" s="186" customFormat="1" ht="18.5" x14ac:dyDescent="0.45">
      <c r="A102" s="360"/>
      <c r="B102" s="361"/>
      <c r="C102" s="360" t="str">
        <f t="shared" si="10"/>
        <v/>
      </c>
      <c r="D102" s="362"/>
      <c r="E102" s="146"/>
      <c r="F102" s="362"/>
      <c r="G102" s="137"/>
      <c r="H102" s="363"/>
      <c r="I102" s="497"/>
      <c r="J102" s="498"/>
      <c r="K102" s="496"/>
      <c r="L102" s="496"/>
      <c r="M102" s="497">
        <f t="shared" si="9"/>
        <v>0</v>
      </c>
      <c r="N102" s="364">
        <f t="shared" si="11"/>
        <v>0</v>
      </c>
      <c r="O102" s="164"/>
      <c r="P102" s="164"/>
      <c r="Q102" s="164"/>
      <c r="R102" s="130"/>
      <c r="S102" s="365">
        <f t="shared" si="12"/>
        <v>0</v>
      </c>
      <c r="T102" s="362"/>
      <c r="U102" s="532"/>
      <c r="V102" s="318">
        <f t="shared" si="13"/>
        <v>0</v>
      </c>
      <c r="W102" s="366"/>
      <c r="X102" s="318"/>
      <c r="Y102" s="366"/>
      <c r="Z102" s="362"/>
      <c r="AA102" s="503"/>
      <c r="AB102" s="362"/>
      <c r="AC102" s="362"/>
      <c r="AF102"/>
      <c r="AG102"/>
      <c r="AH102"/>
      <c r="AI102"/>
      <c r="AJ102"/>
      <c r="AK102"/>
      <c r="AL102"/>
      <c r="AM102"/>
      <c r="AN102"/>
      <c r="AO102"/>
      <c r="AP102"/>
      <c r="AQ102"/>
      <c r="AR102"/>
      <c r="AS102"/>
      <c r="AT102"/>
      <c r="AU102"/>
      <c r="AV102"/>
      <c r="AW102"/>
      <c r="AX102"/>
      <c r="AY102"/>
    </row>
    <row r="103" spans="1:51" s="186" customFormat="1" ht="18.5" x14ac:dyDescent="0.45">
      <c r="A103" s="360"/>
      <c r="B103" s="361"/>
      <c r="C103" s="360" t="str">
        <f t="shared" si="10"/>
        <v/>
      </c>
      <c r="D103" s="362"/>
      <c r="E103" s="146"/>
      <c r="F103" s="362"/>
      <c r="G103" s="137"/>
      <c r="H103" s="363"/>
      <c r="I103" s="497"/>
      <c r="J103" s="498"/>
      <c r="K103" s="496"/>
      <c r="L103" s="496"/>
      <c r="M103" s="497">
        <f t="shared" si="9"/>
        <v>0</v>
      </c>
      <c r="N103" s="364">
        <f t="shared" si="11"/>
        <v>0</v>
      </c>
      <c r="O103" s="164"/>
      <c r="P103" s="164"/>
      <c r="Q103" s="164"/>
      <c r="R103" s="130"/>
      <c r="S103" s="365">
        <f t="shared" si="12"/>
        <v>0</v>
      </c>
      <c r="T103" s="362"/>
      <c r="U103" s="532"/>
      <c r="V103" s="318">
        <f t="shared" si="13"/>
        <v>0</v>
      </c>
      <c r="W103" s="366"/>
      <c r="X103" s="318"/>
      <c r="Y103" s="366"/>
      <c r="Z103" s="362"/>
      <c r="AA103" s="503"/>
      <c r="AB103" s="362"/>
      <c r="AC103" s="362"/>
      <c r="AF103"/>
      <c r="AG103"/>
      <c r="AH103"/>
      <c r="AI103"/>
      <c r="AJ103"/>
      <c r="AK103"/>
      <c r="AL103"/>
      <c r="AM103"/>
      <c r="AN103"/>
      <c r="AO103"/>
      <c r="AP103"/>
      <c r="AQ103"/>
      <c r="AR103"/>
      <c r="AS103"/>
      <c r="AT103"/>
      <c r="AU103"/>
      <c r="AV103"/>
      <c r="AW103"/>
      <c r="AX103"/>
      <c r="AY103"/>
    </row>
    <row r="104" spans="1:51" s="186" customFormat="1" ht="18.5" x14ac:dyDescent="0.45">
      <c r="A104" s="360"/>
      <c r="B104" s="361"/>
      <c r="C104" s="360" t="str">
        <f t="shared" si="10"/>
        <v/>
      </c>
      <c r="D104" s="362"/>
      <c r="E104" s="146"/>
      <c r="F104" s="362"/>
      <c r="G104" s="137"/>
      <c r="H104" s="363"/>
      <c r="I104" s="497"/>
      <c r="J104" s="498"/>
      <c r="K104" s="496"/>
      <c r="L104" s="496"/>
      <c r="M104" s="497">
        <f t="shared" si="9"/>
        <v>0</v>
      </c>
      <c r="N104" s="364">
        <f t="shared" si="11"/>
        <v>0</v>
      </c>
      <c r="O104" s="164"/>
      <c r="P104" s="164"/>
      <c r="Q104" s="164"/>
      <c r="R104" s="130"/>
      <c r="S104" s="365">
        <f t="shared" si="12"/>
        <v>0</v>
      </c>
      <c r="T104" s="362"/>
      <c r="U104" s="532"/>
      <c r="V104" s="318">
        <f t="shared" si="13"/>
        <v>0</v>
      </c>
      <c r="W104" s="366"/>
      <c r="X104" s="318"/>
      <c r="Y104" s="366"/>
      <c r="Z104" s="362"/>
      <c r="AA104" s="503"/>
      <c r="AB104" s="362"/>
      <c r="AC104" s="362"/>
      <c r="AF104"/>
      <c r="AG104"/>
      <c r="AH104"/>
      <c r="AI104"/>
      <c r="AJ104"/>
      <c r="AK104"/>
      <c r="AL104"/>
      <c r="AM104"/>
      <c r="AN104"/>
      <c r="AO104"/>
      <c r="AP104"/>
      <c r="AQ104"/>
      <c r="AR104"/>
      <c r="AS104"/>
      <c r="AT104"/>
      <c r="AU104"/>
      <c r="AV104"/>
      <c r="AW104"/>
      <c r="AX104"/>
      <c r="AY104"/>
    </row>
    <row r="105" spans="1:51" s="186" customFormat="1" ht="18.5" x14ac:dyDescent="0.45">
      <c r="A105" s="360"/>
      <c r="B105" s="361"/>
      <c r="C105" s="360" t="str">
        <f t="shared" si="10"/>
        <v/>
      </c>
      <c r="D105" s="362"/>
      <c r="E105" s="146"/>
      <c r="F105" s="362"/>
      <c r="G105" s="137"/>
      <c r="H105" s="363"/>
      <c r="I105" s="497"/>
      <c r="J105" s="498"/>
      <c r="K105" s="496"/>
      <c r="L105" s="496"/>
      <c r="M105" s="497">
        <f t="shared" si="9"/>
        <v>0</v>
      </c>
      <c r="N105" s="364">
        <f t="shared" si="11"/>
        <v>0</v>
      </c>
      <c r="O105" s="164"/>
      <c r="P105" s="164"/>
      <c r="Q105" s="164"/>
      <c r="R105" s="130"/>
      <c r="S105" s="365">
        <f t="shared" si="12"/>
        <v>0</v>
      </c>
      <c r="T105" s="362"/>
      <c r="U105" s="532"/>
      <c r="V105" s="318">
        <f t="shared" si="13"/>
        <v>0</v>
      </c>
      <c r="W105" s="366"/>
      <c r="X105" s="318"/>
      <c r="Y105" s="366"/>
      <c r="Z105" s="362"/>
      <c r="AA105" s="503"/>
      <c r="AB105" s="362"/>
      <c r="AC105" s="362"/>
      <c r="AF105"/>
      <c r="AG105"/>
      <c r="AH105"/>
      <c r="AI105"/>
      <c r="AJ105"/>
      <c r="AK105"/>
      <c r="AL105"/>
      <c r="AM105"/>
      <c r="AN105"/>
      <c r="AO105"/>
      <c r="AP105"/>
      <c r="AQ105"/>
      <c r="AR105"/>
      <c r="AS105"/>
      <c r="AT105"/>
      <c r="AU105"/>
      <c r="AV105"/>
      <c r="AW105"/>
      <c r="AX105"/>
      <c r="AY105"/>
    </row>
    <row r="106" spans="1:51" s="186" customFormat="1" ht="18.5" x14ac:dyDescent="0.45">
      <c r="A106" s="360"/>
      <c r="B106" s="361"/>
      <c r="C106" s="360" t="str">
        <f t="shared" si="10"/>
        <v/>
      </c>
      <c r="D106" s="362"/>
      <c r="E106" s="146"/>
      <c r="F106" s="362"/>
      <c r="G106" s="137"/>
      <c r="H106" s="363"/>
      <c r="I106" s="497"/>
      <c r="J106" s="498"/>
      <c r="K106" s="496"/>
      <c r="L106" s="496"/>
      <c r="M106" s="497">
        <f t="shared" si="9"/>
        <v>0</v>
      </c>
      <c r="N106" s="364">
        <f t="shared" si="11"/>
        <v>0</v>
      </c>
      <c r="O106" s="164"/>
      <c r="P106" s="164"/>
      <c r="Q106" s="164"/>
      <c r="R106" s="130"/>
      <c r="S106" s="365">
        <f t="shared" si="12"/>
        <v>0</v>
      </c>
      <c r="T106" s="362"/>
      <c r="U106" s="532"/>
      <c r="V106" s="318">
        <f t="shared" si="13"/>
        <v>0</v>
      </c>
      <c r="W106" s="366"/>
      <c r="X106" s="318"/>
      <c r="Y106" s="366"/>
      <c r="Z106" s="362"/>
      <c r="AA106" s="503"/>
      <c r="AB106" s="362"/>
      <c r="AC106" s="362"/>
      <c r="AF106"/>
      <c r="AG106"/>
      <c r="AH106"/>
      <c r="AI106"/>
      <c r="AJ106"/>
      <c r="AK106"/>
      <c r="AL106"/>
      <c r="AM106"/>
      <c r="AN106"/>
      <c r="AO106"/>
      <c r="AP106"/>
      <c r="AQ106"/>
      <c r="AR106"/>
      <c r="AS106"/>
      <c r="AT106"/>
      <c r="AU106"/>
      <c r="AV106"/>
      <c r="AW106"/>
      <c r="AX106"/>
      <c r="AY106"/>
    </row>
    <row r="107" spans="1:51" s="186" customFormat="1" ht="18.5" x14ac:dyDescent="0.45">
      <c r="A107" s="360"/>
      <c r="B107" s="361"/>
      <c r="C107" s="360" t="str">
        <f t="shared" si="10"/>
        <v/>
      </c>
      <c r="D107" s="362"/>
      <c r="E107" s="146"/>
      <c r="F107" s="362"/>
      <c r="G107" s="137"/>
      <c r="H107" s="363"/>
      <c r="I107" s="497"/>
      <c r="J107" s="498"/>
      <c r="K107" s="496"/>
      <c r="L107" s="496"/>
      <c r="M107" s="497">
        <f t="shared" si="9"/>
        <v>0</v>
      </c>
      <c r="N107" s="364">
        <f t="shared" si="11"/>
        <v>0</v>
      </c>
      <c r="O107" s="164"/>
      <c r="P107" s="164"/>
      <c r="Q107" s="164"/>
      <c r="R107" s="130"/>
      <c r="S107" s="365">
        <f t="shared" si="12"/>
        <v>0</v>
      </c>
      <c r="T107" s="362"/>
      <c r="U107" s="532"/>
      <c r="V107" s="318">
        <f t="shared" si="13"/>
        <v>0</v>
      </c>
      <c r="W107" s="366"/>
      <c r="X107" s="318"/>
      <c r="Y107" s="366"/>
      <c r="Z107" s="362"/>
      <c r="AA107" s="503"/>
      <c r="AB107" s="362"/>
      <c r="AC107" s="362"/>
      <c r="AF107"/>
      <c r="AG107"/>
      <c r="AH107"/>
      <c r="AI107"/>
      <c r="AJ107"/>
      <c r="AK107"/>
      <c r="AL107"/>
      <c r="AM107"/>
      <c r="AN107"/>
      <c r="AO107"/>
      <c r="AP107"/>
      <c r="AQ107"/>
      <c r="AR107"/>
      <c r="AS107"/>
      <c r="AT107"/>
      <c r="AU107"/>
      <c r="AV107"/>
      <c r="AW107"/>
      <c r="AX107"/>
      <c r="AY107"/>
    </row>
    <row r="108" spans="1:51" s="186" customFormat="1" ht="18.5" x14ac:dyDescent="0.45">
      <c r="A108" s="360"/>
      <c r="B108" s="361"/>
      <c r="C108" s="360" t="str">
        <f t="shared" si="10"/>
        <v/>
      </c>
      <c r="D108" s="362"/>
      <c r="E108" s="146"/>
      <c r="F108" s="362"/>
      <c r="G108" s="137"/>
      <c r="H108" s="363"/>
      <c r="I108" s="497"/>
      <c r="J108" s="498"/>
      <c r="K108" s="496"/>
      <c r="L108" s="496"/>
      <c r="M108" s="497">
        <f t="shared" si="9"/>
        <v>0</v>
      </c>
      <c r="N108" s="364">
        <f t="shared" si="11"/>
        <v>0</v>
      </c>
      <c r="O108" s="164"/>
      <c r="P108" s="164"/>
      <c r="Q108" s="164"/>
      <c r="R108" s="130"/>
      <c r="S108" s="365">
        <f t="shared" si="12"/>
        <v>0</v>
      </c>
      <c r="T108" s="362"/>
      <c r="U108" s="532"/>
      <c r="V108" s="318">
        <f t="shared" si="13"/>
        <v>0</v>
      </c>
      <c r="W108" s="366"/>
      <c r="X108" s="318"/>
      <c r="Y108" s="366"/>
      <c r="Z108" s="362"/>
      <c r="AA108" s="503"/>
      <c r="AB108" s="362"/>
      <c r="AC108" s="362"/>
      <c r="AF108"/>
      <c r="AG108"/>
      <c r="AH108"/>
      <c r="AI108"/>
      <c r="AJ108"/>
      <c r="AK108"/>
      <c r="AL108"/>
      <c r="AM108"/>
      <c r="AN108"/>
      <c r="AO108"/>
      <c r="AP108"/>
      <c r="AQ108"/>
      <c r="AR108"/>
      <c r="AS108"/>
      <c r="AT108"/>
      <c r="AU108"/>
      <c r="AV108"/>
      <c r="AW108"/>
      <c r="AX108"/>
      <c r="AY108"/>
    </row>
    <row r="109" spans="1:51" s="186" customFormat="1" ht="18.5" x14ac:dyDescent="0.45">
      <c r="A109" s="360"/>
      <c r="B109" s="361"/>
      <c r="C109" s="360" t="str">
        <f t="shared" si="10"/>
        <v/>
      </c>
      <c r="D109" s="362"/>
      <c r="E109" s="146"/>
      <c r="F109" s="362"/>
      <c r="G109" s="137"/>
      <c r="H109" s="363"/>
      <c r="I109" s="497"/>
      <c r="J109" s="498"/>
      <c r="K109" s="496"/>
      <c r="L109" s="496"/>
      <c r="M109" s="497">
        <f t="shared" si="9"/>
        <v>0</v>
      </c>
      <c r="N109" s="364">
        <f t="shared" si="11"/>
        <v>0</v>
      </c>
      <c r="O109" s="164"/>
      <c r="P109" s="164"/>
      <c r="Q109" s="164"/>
      <c r="R109" s="130"/>
      <c r="S109" s="365">
        <f t="shared" si="12"/>
        <v>0</v>
      </c>
      <c r="T109" s="362"/>
      <c r="U109" s="532"/>
      <c r="V109" s="318">
        <f t="shared" si="13"/>
        <v>0</v>
      </c>
      <c r="W109" s="366"/>
      <c r="X109" s="318"/>
      <c r="Y109" s="366"/>
      <c r="Z109" s="362"/>
      <c r="AA109" s="503"/>
      <c r="AB109" s="362"/>
      <c r="AC109" s="362"/>
      <c r="AF109"/>
      <c r="AG109"/>
      <c r="AH109"/>
      <c r="AI109"/>
      <c r="AJ109"/>
      <c r="AK109"/>
      <c r="AL109"/>
      <c r="AM109"/>
      <c r="AN109"/>
      <c r="AO109"/>
      <c r="AP109"/>
      <c r="AQ109"/>
      <c r="AR109"/>
      <c r="AS109"/>
      <c r="AT109"/>
      <c r="AU109"/>
      <c r="AV109"/>
      <c r="AW109"/>
      <c r="AX109"/>
      <c r="AY109"/>
    </row>
    <row r="110" spans="1:51" s="186" customFormat="1" ht="18.5" x14ac:dyDescent="0.45">
      <c r="A110" s="360"/>
      <c r="B110" s="361"/>
      <c r="C110" s="360" t="str">
        <f t="shared" si="10"/>
        <v/>
      </c>
      <c r="D110" s="362"/>
      <c r="E110" s="146"/>
      <c r="F110" s="362"/>
      <c r="G110" s="137"/>
      <c r="H110" s="363"/>
      <c r="I110" s="497"/>
      <c r="J110" s="498"/>
      <c r="K110" s="496"/>
      <c r="L110" s="496"/>
      <c r="M110" s="497">
        <f t="shared" si="9"/>
        <v>0</v>
      </c>
      <c r="N110" s="364">
        <f t="shared" si="11"/>
        <v>0</v>
      </c>
      <c r="O110" s="164"/>
      <c r="P110" s="164"/>
      <c r="Q110" s="164"/>
      <c r="R110" s="130"/>
      <c r="S110" s="365">
        <f t="shared" si="12"/>
        <v>0</v>
      </c>
      <c r="T110" s="362"/>
      <c r="U110" s="532"/>
      <c r="V110" s="318">
        <f t="shared" si="13"/>
        <v>0</v>
      </c>
      <c r="W110" s="366"/>
      <c r="X110" s="318"/>
      <c r="Y110" s="366"/>
      <c r="Z110" s="362"/>
      <c r="AA110" s="503"/>
      <c r="AB110" s="362"/>
      <c r="AC110" s="362"/>
      <c r="AF110"/>
      <c r="AG110"/>
      <c r="AH110"/>
      <c r="AI110"/>
      <c r="AJ110"/>
      <c r="AK110"/>
      <c r="AL110"/>
      <c r="AM110"/>
      <c r="AN110"/>
      <c r="AO110"/>
      <c r="AP110"/>
      <c r="AQ110"/>
      <c r="AR110"/>
      <c r="AS110"/>
      <c r="AT110"/>
      <c r="AU110"/>
      <c r="AV110"/>
      <c r="AW110"/>
      <c r="AX110"/>
      <c r="AY110"/>
    </row>
    <row r="111" spans="1:51" s="186" customFormat="1" ht="18.5" x14ac:dyDescent="0.45">
      <c r="A111" s="360"/>
      <c r="B111" s="361"/>
      <c r="C111" s="360" t="str">
        <f t="shared" si="10"/>
        <v/>
      </c>
      <c r="D111" s="362"/>
      <c r="E111" s="146"/>
      <c r="F111" s="362"/>
      <c r="G111" s="137"/>
      <c r="H111" s="363"/>
      <c r="I111" s="497"/>
      <c r="J111" s="498"/>
      <c r="K111" s="496"/>
      <c r="L111" s="496"/>
      <c r="M111" s="497">
        <f t="shared" si="9"/>
        <v>0</v>
      </c>
      <c r="N111" s="364">
        <f t="shared" si="11"/>
        <v>0</v>
      </c>
      <c r="O111" s="164"/>
      <c r="P111" s="164"/>
      <c r="Q111" s="164"/>
      <c r="R111" s="130"/>
      <c r="S111" s="365">
        <f t="shared" si="12"/>
        <v>0</v>
      </c>
      <c r="T111" s="362"/>
      <c r="U111" s="532"/>
      <c r="V111" s="318">
        <f t="shared" si="13"/>
        <v>0</v>
      </c>
      <c r="W111" s="366"/>
      <c r="X111" s="318"/>
      <c r="Y111" s="366"/>
      <c r="Z111" s="362"/>
      <c r="AA111" s="503"/>
      <c r="AB111" s="362"/>
      <c r="AC111" s="362"/>
      <c r="AF111"/>
      <c r="AG111"/>
      <c r="AH111"/>
      <c r="AI111"/>
      <c r="AJ111"/>
      <c r="AK111"/>
      <c r="AL111"/>
      <c r="AM111"/>
      <c r="AN111"/>
      <c r="AO111"/>
      <c r="AP111"/>
      <c r="AQ111"/>
      <c r="AR111"/>
      <c r="AS111"/>
      <c r="AT111"/>
      <c r="AU111"/>
      <c r="AV111"/>
      <c r="AW111"/>
      <c r="AX111"/>
      <c r="AY111"/>
    </row>
    <row r="112" spans="1:51" s="186" customFormat="1" ht="18.5" x14ac:dyDescent="0.45">
      <c r="A112" s="360"/>
      <c r="B112" s="361"/>
      <c r="C112" s="360" t="str">
        <f t="shared" si="10"/>
        <v/>
      </c>
      <c r="D112" s="362"/>
      <c r="E112" s="146"/>
      <c r="F112" s="362"/>
      <c r="G112" s="137"/>
      <c r="H112" s="363"/>
      <c r="I112" s="497"/>
      <c r="J112" s="498"/>
      <c r="K112" s="496"/>
      <c r="L112" s="496"/>
      <c r="M112" s="497">
        <f t="shared" si="9"/>
        <v>0</v>
      </c>
      <c r="N112" s="364">
        <f t="shared" si="11"/>
        <v>0</v>
      </c>
      <c r="O112" s="164"/>
      <c r="P112" s="164"/>
      <c r="Q112" s="164"/>
      <c r="R112" s="130"/>
      <c r="S112" s="365">
        <f t="shared" si="12"/>
        <v>0</v>
      </c>
      <c r="T112" s="362"/>
      <c r="U112" s="532"/>
      <c r="V112" s="318">
        <f t="shared" si="13"/>
        <v>0</v>
      </c>
      <c r="W112" s="366"/>
      <c r="X112" s="318"/>
      <c r="Y112" s="366"/>
      <c r="Z112" s="362"/>
      <c r="AA112" s="503"/>
      <c r="AB112" s="362"/>
      <c r="AC112" s="362"/>
      <c r="AF112"/>
      <c r="AG112"/>
      <c r="AH112"/>
      <c r="AI112"/>
      <c r="AJ112"/>
      <c r="AK112"/>
      <c r="AL112"/>
      <c r="AM112"/>
      <c r="AN112"/>
      <c r="AO112"/>
      <c r="AP112"/>
      <c r="AQ112"/>
      <c r="AR112"/>
      <c r="AS112"/>
      <c r="AT112"/>
      <c r="AU112"/>
      <c r="AV112"/>
      <c r="AW112"/>
      <c r="AX112"/>
      <c r="AY112"/>
    </row>
    <row r="113" spans="1:51" s="186" customFormat="1" ht="18.5" x14ac:dyDescent="0.45">
      <c r="A113" s="360"/>
      <c r="B113" s="361"/>
      <c r="C113" s="360" t="str">
        <f t="shared" si="10"/>
        <v/>
      </c>
      <c r="D113" s="362"/>
      <c r="E113" s="146"/>
      <c r="F113" s="362"/>
      <c r="G113" s="137"/>
      <c r="H113" s="363"/>
      <c r="I113" s="497"/>
      <c r="J113" s="498"/>
      <c r="K113" s="496"/>
      <c r="L113" s="496"/>
      <c r="M113" s="497">
        <f t="shared" si="9"/>
        <v>0</v>
      </c>
      <c r="N113" s="364">
        <f t="shared" si="11"/>
        <v>0</v>
      </c>
      <c r="O113" s="164"/>
      <c r="P113" s="164"/>
      <c r="Q113" s="164"/>
      <c r="R113" s="130"/>
      <c r="S113" s="365">
        <f t="shared" si="12"/>
        <v>0</v>
      </c>
      <c r="T113" s="362"/>
      <c r="U113" s="532"/>
      <c r="V113" s="318">
        <f t="shared" si="13"/>
        <v>0</v>
      </c>
      <c r="W113" s="366"/>
      <c r="X113" s="318"/>
      <c r="Y113" s="366"/>
      <c r="Z113" s="362"/>
      <c r="AA113" s="503"/>
      <c r="AB113" s="362"/>
      <c r="AC113" s="362"/>
      <c r="AF113"/>
      <c r="AG113"/>
      <c r="AH113"/>
      <c r="AI113"/>
      <c r="AJ113"/>
      <c r="AK113"/>
      <c r="AL113"/>
      <c r="AM113"/>
      <c r="AN113"/>
      <c r="AO113"/>
      <c r="AP113"/>
      <c r="AQ113"/>
      <c r="AR113"/>
      <c r="AS113"/>
      <c r="AT113"/>
      <c r="AU113"/>
      <c r="AV113"/>
      <c r="AW113"/>
      <c r="AX113"/>
      <c r="AY113"/>
    </row>
    <row r="114" spans="1:51" s="186" customFormat="1" ht="18.5" x14ac:dyDescent="0.45">
      <c r="A114" s="360"/>
      <c r="B114" s="361"/>
      <c r="C114" s="360" t="str">
        <f t="shared" si="10"/>
        <v/>
      </c>
      <c r="D114" s="362"/>
      <c r="E114" s="146"/>
      <c r="F114" s="362"/>
      <c r="G114" s="137"/>
      <c r="H114" s="363"/>
      <c r="I114" s="497"/>
      <c r="J114" s="498"/>
      <c r="K114" s="496"/>
      <c r="L114" s="496"/>
      <c r="M114" s="497">
        <f t="shared" si="9"/>
        <v>0</v>
      </c>
      <c r="N114" s="364">
        <f t="shared" si="11"/>
        <v>0</v>
      </c>
      <c r="O114" s="164"/>
      <c r="P114" s="164"/>
      <c r="Q114" s="164"/>
      <c r="R114" s="130"/>
      <c r="S114" s="365">
        <f t="shared" si="12"/>
        <v>0</v>
      </c>
      <c r="T114" s="362"/>
      <c r="U114" s="532"/>
      <c r="V114" s="318">
        <f t="shared" si="13"/>
        <v>0</v>
      </c>
      <c r="W114" s="366"/>
      <c r="X114" s="318"/>
      <c r="Y114" s="366"/>
      <c r="Z114" s="362"/>
      <c r="AA114" s="503"/>
      <c r="AB114" s="362"/>
      <c r="AC114" s="362"/>
      <c r="AF114"/>
      <c r="AG114"/>
      <c r="AH114"/>
      <c r="AI114"/>
      <c r="AJ114"/>
      <c r="AK114"/>
      <c r="AL114"/>
      <c r="AM114"/>
      <c r="AN114"/>
      <c r="AO114"/>
      <c r="AP114"/>
      <c r="AQ114"/>
      <c r="AR114"/>
      <c r="AS114"/>
      <c r="AT114"/>
      <c r="AU114"/>
      <c r="AV114"/>
      <c r="AW114"/>
      <c r="AX114"/>
      <c r="AY114"/>
    </row>
    <row r="115" spans="1:51" s="186" customFormat="1" ht="18.5" x14ac:dyDescent="0.45">
      <c r="A115" s="360"/>
      <c r="B115" s="361"/>
      <c r="C115" s="360" t="str">
        <f t="shared" si="10"/>
        <v/>
      </c>
      <c r="D115" s="362"/>
      <c r="E115" s="146"/>
      <c r="F115" s="362"/>
      <c r="G115" s="137"/>
      <c r="H115" s="363"/>
      <c r="I115" s="497"/>
      <c r="J115" s="498"/>
      <c r="K115" s="496"/>
      <c r="L115" s="496"/>
      <c r="M115" s="497">
        <f t="shared" si="9"/>
        <v>0</v>
      </c>
      <c r="N115" s="364">
        <f t="shared" si="11"/>
        <v>0</v>
      </c>
      <c r="O115" s="164"/>
      <c r="P115" s="164"/>
      <c r="Q115" s="164"/>
      <c r="R115" s="130"/>
      <c r="S115" s="365">
        <f t="shared" si="12"/>
        <v>0</v>
      </c>
      <c r="T115" s="362"/>
      <c r="U115" s="532"/>
      <c r="V115" s="318">
        <f t="shared" si="13"/>
        <v>0</v>
      </c>
      <c r="W115" s="366"/>
      <c r="X115" s="318"/>
      <c r="Y115" s="366"/>
      <c r="Z115" s="362"/>
      <c r="AA115" s="503"/>
      <c r="AB115" s="362"/>
      <c r="AC115" s="362"/>
      <c r="AF115"/>
      <c r="AG115"/>
      <c r="AH115"/>
      <c r="AI115"/>
      <c r="AJ115"/>
      <c r="AK115"/>
      <c r="AL115"/>
      <c r="AM115"/>
      <c r="AN115"/>
      <c r="AO115"/>
      <c r="AP115"/>
      <c r="AQ115"/>
      <c r="AR115"/>
      <c r="AS115"/>
      <c r="AT115"/>
      <c r="AU115"/>
      <c r="AV115"/>
      <c r="AW115"/>
      <c r="AX115"/>
      <c r="AY115"/>
    </row>
    <row r="116" spans="1:51" s="186" customFormat="1" ht="18.5" x14ac:dyDescent="0.45">
      <c r="A116" s="360"/>
      <c r="B116" s="361"/>
      <c r="C116" s="360" t="str">
        <f t="shared" si="10"/>
        <v/>
      </c>
      <c r="D116" s="362"/>
      <c r="E116" s="146"/>
      <c r="F116" s="362"/>
      <c r="G116" s="137"/>
      <c r="H116" s="363"/>
      <c r="I116" s="497"/>
      <c r="J116" s="498"/>
      <c r="K116" s="496"/>
      <c r="L116" s="496"/>
      <c r="M116" s="497">
        <f t="shared" si="9"/>
        <v>0</v>
      </c>
      <c r="N116" s="364">
        <f t="shared" si="11"/>
        <v>0</v>
      </c>
      <c r="O116" s="164"/>
      <c r="P116" s="164"/>
      <c r="Q116" s="164"/>
      <c r="R116" s="130"/>
      <c r="S116" s="365">
        <f t="shared" si="12"/>
        <v>0</v>
      </c>
      <c r="T116" s="362"/>
      <c r="U116" s="532"/>
      <c r="V116" s="318">
        <f t="shared" si="13"/>
        <v>0</v>
      </c>
      <c r="W116" s="366"/>
      <c r="X116" s="318"/>
      <c r="Y116" s="366"/>
      <c r="Z116" s="362"/>
      <c r="AA116" s="503"/>
      <c r="AB116" s="362"/>
      <c r="AC116" s="362"/>
      <c r="AF116"/>
      <c r="AG116"/>
      <c r="AH116"/>
      <c r="AI116"/>
      <c r="AJ116"/>
      <c r="AK116"/>
      <c r="AL116"/>
      <c r="AM116"/>
      <c r="AN116"/>
      <c r="AO116"/>
      <c r="AP116"/>
      <c r="AQ116"/>
      <c r="AR116"/>
      <c r="AS116"/>
      <c r="AT116"/>
      <c r="AU116"/>
      <c r="AV116"/>
      <c r="AW116"/>
      <c r="AX116"/>
      <c r="AY116"/>
    </row>
    <row r="117" spans="1:51" s="186" customFormat="1" ht="18.5" x14ac:dyDescent="0.45">
      <c r="A117" s="360"/>
      <c r="B117" s="361"/>
      <c r="C117" s="360" t="str">
        <f t="shared" si="10"/>
        <v/>
      </c>
      <c r="D117" s="362"/>
      <c r="E117" s="146"/>
      <c r="F117" s="362"/>
      <c r="G117" s="137"/>
      <c r="H117" s="363"/>
      <c r="I117" s="497"/>
      <c r="J117" s="498"/>
      <c r="K117" s="496"/>
      <c r="L117" s="496"/>
      <c r="M117" s="497">
        <f t="shared" si="9"/>
        <v>0</v>
      </c>
      <c r="N117" s="364">
        <f t="shared" si="11"/>
        <v>0</v>
      </c>
      <c r="O117" s="164"/>
      <c r="P117" s="164"/>
      <c r="Q117" s="164"/>
      <c r="R117" s="130"/>
      <c r="S117" s="365">
        <f t="shared" si="12"/>
        <v>0</v>
      </c>
      <c r="T117" s="362"/>
      <c r="U117" s="532"/>
      <c r="V117" s="318">
        <f t="shared" si="13"/>
        <v>0</v>
      </c>
      <c r="W117" s="366"/>
      <c r="X117" s="318"/>
      <c r="Y117" s="366"/>
      <c r="Z117" s="362"/>
      <c r="AA117" s="503"/>
      <c r="AB117" s="362"/>
      <c r="AC117" s="362"/>
      <c r="AF117"/>
      <c r="AG117"/>
      <c r="AH117"/>
      <c r="AI117"/>
      <c r="AJ117"/>
      <c r="AK117"/>
      <c r="AL117"/>
      <c r="AM117"/>
      <c r="AN117"/>
      <c r="AO117"/>
      <c r="AP117"/>
      <c r="AQ117"/>
      <c r="AR117"/>
      <c r="AS117"/>
      <c r="AT117"/>
      <c r="AU117"/>
      <c r="AV117"/>
      <c r="AW117"/>
      <c r="AX117"/>
      <c r="AY117"/>
    </row>
    <row r="118" spans="1:51" s="186" customFormat="1" ht="18.5" x14ac:dyDescent="0.45">
      <c r="A118" s="360"/>
      <c r="B118" s="361"/>
      <c r="C118" s="360" t="str">
        <f t="shared" si="10"/>
        <v/>
      </c>
      <c r="D118" s="362"/>
      <c r="E118" s="146"/>
      <c r="F118" s="362"/>
      <c r="G118" s="137"/>
      <c r="H118" s="363"/>
      <c r="I118" s="497"/>
      <c r="J118" s="498"/>
      <c r="K118" s="496"/>
      <c r="L118" s="496"/>
      <c r="M118" s="497">
        <f t="shared" si="9"/>
        <v>0</v>
      </c>
      <c r="N118" s="364">
        <f t="shared" si="11"/>
        <v>0</v>
      </c>
      <c r="O118" s="164"/>
      <c r="P118" s="164"/>
      <c r="Q118" s="164"/>
      <c r="R118" s="130"/>
      <c r="S118" s="365">
        <f t="shared" si="12"/>
        <v>0</v>
      </c>
      <c r="T118" s="362"/>
      <c r="U118" s="532"/>
      <c r="V118" s="318">
        <f t="shared" si="13"/>
        <v>0</v>
      </c>
      <c r="W118" s="366"/>
      <c r="X118" s="318"/>
      <c r="Y118" s="366"/>
      <c r="Z118" s="362"/>
      <c r="AA118" s="503"/>
      <c r="AB118" s="362"/>
      <c r="AC118" s="362"/>
      <c r="AF118"/>
      <c r="AG118"/>
      <c r="AH118"/>
      <c r="AI118"/>
      <c r="AJ118"/>
      <c r="AK118"/>
      <c r="AL118"/>
      <c r="AM118"/>
      <c r="AN118"/>
      <c r="AO118"/>
      <c r="AP118"/>
      <c r="AQ118"/>
      <c r="AR118"/>
      <c r="AS118"/>
      <c r="AT118"/>
      <c r="AU118"/>
      <c r="AV118"/>
      <c r="AW118"/>
      <c r="AX118"/>
      <c r="AY118"/>
    </row>
    <row r="119" spans="1:51" s="186" customFormat="1" ht="18.5" x14ac:dyDescent="0.45">
      <c r="A119" s="360"/>
      <c r="B119" s="361"/>
      <c r="C119" s="360" t="str">
        <f t="shared" si="10"/>
        <v/>
      </c>
      <c r="D119" s="362"/>
      <c r="E119" s="146"/>
      <c r="F119" s="362"/>
      <c r="G119" s="137"/>
      <c r="H119" s="363"/>
      <c r="I119" s="497"/>
      <c r="J119" s="498"/>
      <c r="K119" s="496"/>
      <c r="L119" s="496"/>
      <c r="M119" s="497">
        <f t="shared" si="9"/>
        <v>0</v>
      </c>
      <c r="N119" s="364">
        <f t="shared" si="11"/>
        <v>0</v>
      </c>
      <c r="O119" s="164"/>
      <c r="P119" s="164"/>
      <c r="Q119" s="164"/>
      <c r="R119" s="130"/>
      <c r="S119" s="365">
        <f t="shared" si="12"/>
        <v>0</v>
      </c>
      <c r="T119" s="362"/>
      <c r="U119" s="532"/>
      <c r="V119" s="318">
        <f t="shared" si="13"/>
        <v>0</v>
      </c>
      <c r="W119" s="366"/>
      <c r="X119" s="318"/>
      <c r="Y119" s="366"/>
      <c r="Z119" s="362"/>
      <c r="AA119" s="503"/>
      <c r="AB119" s="362"/>
      <c r="AC119" s="362"/>
      <c r="AF119"/>
      <c r="AG119"/>
      <c r="AH119"/>
      <c r="AI119"/>
      <c r="AJ119"/>
      <c r="AK119"/>
      <c r="AL119"/>
      <c r="AM119"/>
      <c r="AN119"/>
      <c r="AO119"/>
      <c r="AP119"/>
      <c r="AQ119"/>
      <c r="AR119"/>
      <c r="AS119"/>
      <c r="AT119"/>
      <c r="AU119"/>
      <c r="AV119"/>
      <c r="AW119"/>
      <c r="AX119"/>
      <c r="AY119"/>
    </row>
    <row r="120" spans="1:51" s="186" customFormat="1" ht="18.5" x14ac:dyDescent="0.45">
      <c r="A120" s="360"/>
      <c r="B120" s="361"/>
      <c r="C120" s="360" t="str">
        <f t="shared" si="10"/>
        <v/>
      </c>
      <c r="D120" s="362"/>
      <c r="E120" s="146"/>
      <c r="F120" s="362"/>
      <c r="G120" s="137"/>
      <c r="H120" s="363"/>
      <c r="I120" s="497"/>
      <c r="J120" s="498"/>
      <c r="K120" s="496"/>
      <c r="L120" s="496"/>
      <c r="M120" s="497">
        <f t="shared" si="9"/>
        <v>0</v>
      </c>
      <c r="N120" s="364">
        <f t="shared" si="11"/>
        <v>0</v>
      </c>
      <c r="O120" s="164"/>
      <c r="P120" s="164"/>
      <c r="Q120" s="164"/>
      <c r="R120" s="130"/>
      <c r="S120" s="365">
        <f t="shared" si="12"/>
        <v>0</v>
      </c>
      <c r="T120" s="362"/>
      <c r="U120" s="532"/>
      <c r="V120" s="318">
        <f t="shared" si="13"/>
        <v>0</v>
      </c>
      <c r="W120" s="366"/>
      <c r="X120" s="318"/>
      <c r="Y120" s="366"/>
      <c r="Z120" s="362"/>
      <c r="AA120" s="503"/>
      <c r="AB120" s="362"/>
      <c r="AC120" s="362"/>
      <c r="AF120"/>
      <c r="AG120"/>
      <c r="AH120"/>
      <c r="AI120"/>
      <c r="AJ120"/>
      <c r="AK120"/>
      <c r="AL120"/>
      <c r="AM120"/>
      <c r="AN120"/>
      <c r="AO120"/>
      <c r="AP120"/>
      <c r="AQ120"/>
      <c r="AR120"/>
      <c r="AS120"/>
      <c r="AT120"/>
      <c r="AU120"/>
      <c r="AV120"/>
      <c r="AW120"/>
      <c r="AX120"/>
      <c r="AY120"/>
    </row>
    <row r="121" spans="1:51" s="186" customFormat="1" ht="18.5" x14ac:dyDescent="0.45">
      <c r="A121" s="360"/>
      <c r="B121" s="361"/>
      <c r="C121" s="360" t="str">
        <f t="shared" si="10"/>
        <v/>
      </c>
      <c r="D121" s="362"/>
      <c r="E121" s="146"/>
      <c r="F121" s="362"/>
      <c r="G121" s="137"/>
      <c r="H121" s="363"/>
      <c r="I121" s="497"/>
      <c r="J121" s="498"/>
      <c r="K121" s="496"/>
      <c r="L121" s="496"/>
      <c r="M121" s="497">
        <f t="shared" si="9"/>
        <v>0</v>
      </c>
      <c r="N121" s="364">
        <f t="shared" si="11"/>
        <v>0</v>
      </c>
      <c r="O121" s="164"/>
      <c r="P121" s="164"/>
      <c r="Q121" s="164"/>
      <c r="R121" s="130"/>
      <c r="S121" s="365">
        <f t="shared" si="12"/>
        <v>0</v>
      </c>
      <c r="T121" s="362"/>
      <c r="U121" s="532"/>
      <c r="V121" s="318">
        <f t="shared" si="13"/>
        <v>0</v>
      </c>
      <c r="W121" s="366"/>
      <c r="X121" s="318"/>
      <c r="Y121" s="366"/>
      <c r="Z121" s="362"/>
      <c r="AA121" s="503"/>
      <c r="AB121" s="362"/>
      <c r="AC121" s="362"/>
      <c r="AF121"/>
      <c r="AG121"/>
      <c r="AH121"/>
      <c r="AI121"/>
      <c r="AJ121"/>
      <c r="AK121"/>
      <c r="AL121"/>
      <c r="AM121"/>
      <c r="AN121"/>
      <c r="AO121"/>
      <c r="AP121"/>
      <c r="AQ121"/>
      <c r="AR121"/>
      <c r="AS121"/>
      <c r="AT121"/>
      <c r="AU121"/>
      <c r="AV121"/>
      <c r="AW121"/>
      <c r="AX121"/>
      <c r="AY121"/>
    </row>
    <row r="122" spans="1:51" s="186" customFormat="1" ht="18.5" x14ac:dyDescent="0.45">
      <c r="A122" s="360"/>
      <c r="B122" s="361"/>
      <c r="C122" s="360" t="str">
        <f t="shared" si="10"/>
        <v/>
      </c>
      <c r="D122" s="362"/>
      <c r="E122" s="146"/>
      <c r="F122" s="362"/>
      <c r="G122" s="137"/>
      <c r="H122" s="363"/>
      <c r="I122" s="497"/>
      <c r="J122" s="498"/>
      <c r="K122" s="496"/>
      <c r="L122" s="496"/>
      <c r="M122" s="497">
        <f t="shared" si="9"/>
        <v>0</v>
      </c>
      <c r="N122" s="364">
        <f t="shared" si="11"/>
        <v>0</v>
      </c>
      <c r="O122" s="164"/>
      <c r="P122" s="164"/>
      <c r="Q122" s="164"/>
      <c r="R122" s="130"/>
      <c r="S122" s="365">
        <f t="shared" si="12"/>
        <v>0</v>
      </c>
      <c r="T122" s="362"/>
      <c r="U122" s="532"/>
      <c r="V122" s="318">
        <f t="shared" si="13"/>
        <v>0</v>
      </c>
      <c r="W122" s="366"/>
      <c r="X122" s="318"/>
      <c r="Y122" s="366"/>
      <c r="Z122" s="362"/>
      <c r="AA122" s="503"/>
      <c r="AB122" s="362"/>
      <c r="AC122" s="362"/>
      <c r="AF122"/>
      <c r="AG122"/>
      <c r="AH122"/>
      <c r="AI122"/>
      <c r="AJ122"/>
      <c r="AK122"/>
      <c r="AL122"/>
      <c r="AM122"/>
      <c r="AN122"/>
      <c r="AO122"/>
      <c r="AP122"/>
      <c r="AQ122"/>
      <c r="AR122"/>
      <c r="AS122"/>
      <c r="AT122"/>
      <c r="AU122"/>
      <c r="AV122"/>
      <c r="AW122"/>
      <c r="AX122"/>
      <c r="AY122"/>
    </row>
    <row r="123" spans="1:51" s="186" customFormat="1" ht="18.5" x14ac:dyDescent="0.45">
      <c r="A123" s="360"/>
      <c r="B123" s="361"/>
      <c r="C123" s="360" t="str">
        <f t="shared" si="10"/>
        <v/>
      </c>
      <c r="D123" s="362"/>
      <c r="E123" s="146"/>
      <c r="F123" s="362"/>
      <c r="G123" s="137"/>
      <c r="H123" s="363"/>
      <c r="I123" s="497"/>
      <c r="J123" s="498"/>
      <c r="K123" s="496"/>
      <c r="L123" s="496"/>
      <c r="M123" s="497">
        <f t="shared" si="9"/>
        <v>0</v>
      </c>
      <c r="N123" s="364">
        <f t="shared" si="11"/>
        <v>0</v>
      </c>
      <c r="O123" s="164"/>
      <c r="P123" s="164"/>
      <c r="Q123" s="164"/>
      <c r="R123" s="130"/>
      <c r="S123" s="365">
        <f t="shared" si="12"/>
        <v>0</v>
      </c>
      <c r="T123" s="362"/>
      <c r="U123" s="532"/>
      <c r="V123" s="318">
        <f t="shared" si="13"/>
        <v>0</v>
      </c>
      <c r="W123" s="366"/>
      <c r="X123" s="318"/>
      <c r="Y123" s="366"/>
      <c r="Z123" s="362"/>
      <c r="AA123" s="503"/>
      <c r="AB123" s="362"/>
      <c r="AC123" s="362"/>
      <c r="AF123"/>
      <c r="AG123"/>
      <c r="AH123"/>
      <c r="AI123"/>
      <c r="AJ123"/>
      <c r="AK123"/>
      <c r="AL123"/>
      <c r="AM123"/>
      <c r="AN123"/>
      <c r="AO123"/>
      <c r="AP123"/>
      <c r="AQ123"/>
      <c r="AR123"/>
      <c r="AS123"/>
      <c r="AT123"/>
      <c r="AU123"/>
      <c r="AV123"/>
      <c r="AW123"/>
      <c r="AX123"/>
      <c r="AY123"/>
    </row>
    <row r="124" spans="1:51" s="186" customFormat="1" ht="18.5" x14ac:dyDescent="0.45">
      <c r="A124" s="360"/>
      <c r="B124" s="361"/>
      <c r="C124" s="360" t="str">
        <f t="shared" si="10"/>
        <v/>
      </c>
      <c r="D124" s="362"/>
      <c r="E124" s="146"/>
      <c r="F124" s="362"/>
      <c r="G124" s="137"/>
      <c r="H124" s="363"/>
      <c r="I124" s="497"/>
      <c r="J124" s="498"/>
      <c r="K124" s="496"/>
      <c r="L124" s="496"/>
      <c r="M124" s="497">
        <f t="shared" si="9"/>
        <v>0</v>
      </c>
      <c r="N124" s="364">
        <f t="shared" si="11"/>
        <v>0</v>
      </c>
      <c r="O124" s="164"/>
      <c r="P124" s="164"/>
      <c r="Q124" s="164"/>
      <c r="R124" s="130"/>
      <c r="S124" s="365">
        <f t="shared" si="12"/>
        <v>0</v>
      </c>
      <c r="T124" s="362"/>
      <c r="U124" s="532"/>
      <c r="V124" s="318">
        <f t="shared" si="13"/>
        <v>0</v>
      </c>
      <c r="W124" s="366"/>
      <c r="X124" s="318"/>
      <c r="Y124" s="366"/>
      <c r="Z124" s="362"/>
      <c r="AA124" s="503"/>
      <c r="AB124" s="362"/>
      <c r="AC124" s="362"/>
      <c r="AF124"/>
      <c r="AG124"/>
      <c r="AH124"/>
      <c r="AI124"/>
      <c r="AJ124"/>
      <c r="AK124"/>
      <c r="AL124"/>
      <c r="AM124"/>
      <c r="AN124"/>
      <c r="AO124"/>
      <c r="AP124"/>
      <c r="AQ124"/>
      <c r="AR124"/>
      <c r="AS124"/>
      <c r="AT124"/>
      <c r="AU124"/>
      <c r="AV124"/>
      <c r="AW124"/>
      <c r="AX124"/>
      <c r="AY124"/>
    </row>
    <row r="125" spans="1:51" s="186" customFormat="1" ht="18.5" x14ac:dyDescent="0.45">
      <c r="A125" s="360"/>
      <c r="B125" s="361"/>
      <c r="C125" s="360" t="str">
        <f t="shared" si="10"/>
        <v/>
      </c>
      <c r="D125" s="362"/>
      <c r="E125" s="146"/>
      <c r="F125" s="362"/>
      <c r="G125" s="137"/>
      <c r="H125" s="363"/>
      <c r="I125" s="497"/>
      <c r="J125" s="498"/>
      <c r="K125" s="496"/>
      <c r="L125" s="496"/>
      <c r="M125" s="497">
        <f t="shared" si="9"/>
        <v>0</v>
      </c>
      <c r="N125" s="364">
        <f t="shared" si="11"/>
        <v>0</v>
      </c>
      <c r="O125" s="164"/>
      <c r="P125" s="164"/>
      <c r="Q125" s="164"/>
      <c r="R125" s="130"/>
      <c r="S125" s="365">
        <f t="shared" si="12"/>
        <v>0</v>
      </c>
      <c r="T125" s="362"/>
      <c r="U125" s="532"/>
      <c r="V125" s="318">
        <f t="shared" si="13"/>
        <v>0</v>
      </c>
      <c r="W125" s="366"/>
      <c r="X125" s="318"/>
      <c r="Y125" s="366"/>
      <c r="Z125" s="362"/>
      <c r="AA125" s="503"/>
      <c r="AB125" s="362"/>
      <c r="AC125" s="362"/>
      <c r="AF125"/>
      <c r="AG125"/>
      <c r="AH125"/>
      <c r="AI125"/>
      <c r="AJ125"/>
      <c r="AK125"/>
      <c r="AL125"/>
      <c r="AM125"/>
      <c r="AN125"/>
      <c r="AO125"/>
      <c r="AP125"/>
      <c r="AQ125"/>
      <c r="AR125"/>
      <c r="AS125"/>
      <c r="AT125"/>
      <c r="AU125"/>
      <c r="AV125"/>
      <c r="AW125"/>
      <c r="AX125"/>
      <c r="AY125"/>
    </row>
    <row r="126" spans="1:51" s="186" customFormat="1" ht="18.5" x14ac:dyDescent="0.45">
      <c r="A126" s="360"/>
      <c r="B126" s="361"/>
      <c r="C126" s="360" t="str">
        <f t="shared" si="10"/>
        <v/>
      </c>
      <c r="D126" s="362"/>
      <c r="E126" s="146"/>
      <c r="F126" s="362"/>
      <c r="G126" s="137"/>
      <c r="H126" s="363"/>
      <c r="I126" s="497"/>
      <c r="J126" s="498"/>
      <c r="K126" s="496"/>
      <c r="L126" s="496"/>
      <c r="M126" s="497">
        <f t="shared" si="9"/>
        <v>0</v>
      </c>
      <c r="N126" s="364">
        <f t="shared" si="11"/>
        <v>0</v>
      </c>
      <c r="O126" s="164"/>
      <c r="P126" s="164"/>
      <c r="Q126" s="164"/>
      <c r="R126" s="130"/>
      <c r="S126" s="365">
        <f t="shared" si="12"/>
        <v>0</v>
      </c>
      <c r="T126" s="362"/>
      <c r="U126" s="532"/>
      <c r="V126" s="318">
        <f t="shared" si="13"/>
        <v>0</v>
      </c>
      <c r="W126" s="366"/>
      <c r="X126" s="318"/>
      <c r="Y126" s="366"/>
      <c r="Z126" s="362"/>
      <c r="AA126" s="503"/>
      <c r="AB126" s="362"/>
      <c r="AC126" s="362"/>
      <c r="AF126"/>
      <c r="AG126"/>
      <c r="AH126"/>
      <c r="AI126"/>
      <c r="AJ126"/>
      <c r="AK126"/>
      <c r="AL126"/>
      <c r="AM126"/>
      <c r="AN126"/>
      <c r="AO126"/>
      <c r="AP126"/>
      <c r="AQ126"/>
      <c r="AR126"/>
      <c r="AS126"/>
      <c r="AT126"/>
      <c r="AU126"/>
      <c r="AV126"/>
      <c r="AW126"/>
      <c r="AX126"/>
      <c r="AY126"/>
    </row>
    <row r="127" spans="1:51" s="186" customFormat="1" ht="18.5" x14ac:dyDescent="0.45">
      <c r="A127" s="360"/>
      <c r="B127" s="361"/>
      <c r="C127" s="360" t="str">
        <f t="shared" si="10"/>
        <v/>
      </c>
      <c r="D127" s="362"/>
      <c r="E127" s="146"/>
      <c r="F127" s="362"/>
      <c r="G127" s="137"/>
      <c r="H127" s="363"/>
      <c r="I127" s="497"/>
      <c r="J127" s="498"/>
      <c r="K127" s="496"/>
      <c r="L127" s="496"/>
      <c r="M127" s="497">
        <f t="shared" si="9"/>
        <v>0</v>
      </c>
      <c r="N127" s="364">
        <f t="shared" si="11"/>
        <v>0</v>
      </c>
      <c r="O127" s="164"/>
      <c r="P127" s="164"/>
      <c r="Q127" s="164"/>
      <c r="R127" s="130"/>
      <c r="S127" s="365">
        <f t="shared" si="12"/>
        <v>0</v>
      </c>
      <c r="T127" s="362"/>
      <c r="U127" s="532"/>
      <c r="V127" s="318">
        <f t="shared" si="13"/>
        <v>0</v>
      </c>
      <c r="W127" s="366"/>
      <c r="X127" s="318"/>
      <c r="Y127" s="366"/>
      <c r="Z127" s="362"/>
      <c r="AA127" s="503"/>
      <c r="AB127" s="362"/>
      <c r="AC127" s="362"/>
      <c r="AF127"/>
      <c r="AG127"/>
      <c r="AH127"/>
      <c r="AI127"/>
      <c r="AJ127"/>
      <c r="AK127"/>
      <c r="AL127"/>
      <c r="AM127"/>
      <c r="AN127"/>
      <c r="AO127"/>
      <c r="AP127"/>
      <c r="AQ127"/>
      <c r="AR127"/>
      <c r="AS127"/>
      <c r="AT127"/>
      <c r="AU127"/>
      <c r="AV127"/>
      <c r="AW127"/>
      <c r="AX127"/>
      <c r="AY127"/>
    </row>
    <row r="128" spans="1:51" s="186" customFormat="1" ht="18.5" x14ac:dyDescent="0.45">
      <c r="A128" s="360"/>
      <c r="B128" s="361"/>
      <c r="C128" s="360" t="str">
        <f t="shared" si="10"/>
        <v/>
      </c>
      <c r="D128" s="362"/>
      <c r="E128" s="146"/>
      <c r="F128" s="362"/>
      <c r="G128" s="137"/>
      <c r="H128" s="363"/>
      <c r="I128" s="497"/>
      <c r="J128" s="498"/>
      <c r="K128" s="496"/>
      <c r="L128" s="496"/>
      <c r="M128" s="497">
        <f t="shared" si="9"/>
        <v>0</v>
      </c>
      <c r="N128" s="364">
        <f t="shared" si="11"/>
        <v>0</v>
      </c>
      <c r="O128" s="164"/>
      <c r="P128" s="164"/>
      <c r="Q128" s="164"/>
      <c r="R128" s="130"/>
      <c r="S128" s="365">
        <f t="shared" si="12"/>
        <v>0</v>
      </c>
      <c r="T128" s="362"/>
      <c r="U128" s="532"/>
      <c r="V128" s="318">
        <f t="shared" si="13"/>
        <v>0</v>
      </c>
      <c r="W128" s="366"/>
      <c r="X128" s="318"/>
      <c r="Y128" s="366"/>
      <c r="Z128" s="362"/>
      <c r="AA128" s="503"/>
      <c r="AB128" s="362"/>
      <c r="AC128" s="362"/>
      <c r="AF128"/>
      <c r="AG128"/>
      <c r="AH128"/>
      <c r="AI128"/>
      <c r="AJ128"/>
      <c r="AK128"/>
      <c r="AL128"/>
      <c r="AM128"/>
      <c r="AN128"/>
      <c r="AO128"/>
      <c r="AP128"/>
      <c r="AQ128"/>
      <c r="AR128"/>
      <c r="AS128"/>
      <c r="AT128"/>
      <c r="AU128"/>
      <c r="AV128"/>
      <c r="AW128"/>
      <c r="AX128"/>
      <c r="AY128"/>
    </row>
    <row r="129" spans="1:51" s="186" customFormat="1" ht="18.5" x14ac:dyDescent="0.45">
      <c r="A129" s="360"/>
      <c r="B129" s="361"/>
      <c r="C129" s="360" t="str">
        <f t="shared" si="10"/>
        <v/>
      </c>
      <c r="D129" s="362"/>
      <c r="E129" s="146"/>
      <c r="F129" s="362"/>
      <c r="G129" s="137"/>
      <c r="H129" s="363"/>
      <c r="I129" s="497"/>
      <c r="J129" s="498"/>
      <c r="K129" s="496"/>
      <c r="L129" s="496"/>
      <c r="M129" s="497">
        <f t="shared" si="9"/>
        <v>0</v>
      </c>
      <c r="N129" s="364">
        <f t="shared" si="11"/>
        <v>0</v>
      </c>
      <c r="O129" s="164"/>
      <c r="P129" s="164"/>
      <c r="Q129" s="164"/>
      <c r="R129" s="130"/>
      <c r="S129" s="365">
        <f t="shared" si="12"/>
        <v>0</v>
      </c>
      <c r="T129" s="362"/>
      <c r="U129" s="532"/>
      <c r="V129" s="318">
        <f t="shared" si="13"/>
        <v>0</v>
      </c>
      <c r="W129" s="366"/>
      <c r="X129" s="318"/>
      <c r="Y129" s="366"/>
      <c r="Z129" s="362"/>
      <c r="AA129" s="503"/>
      <c r="AB129" s="362"/>
      <c r="AC129" s="362"/>
      <c r="AF129"/>
      <c r="AG129"/>
      <c r="AH129"/>
      <c r="AI129"/>
      <c r="AJ129"/>
      <c r="AK129"/>
      <c r="AL129"/>
      <c r="AM129"/>
      <c r="AN129"/>
      <c r="AO129"/>
      <c r="AP129"/>
      <c r="AQ129"/>
      <c r="AR129"/>
      <c r="AS129"/>
      <c r="AT129"/>
      <c r="AU129"/>
      <c r="AV129"/>
      <c r="AW129"/>
      <c r="AX129"/>
      <c r="AY129"/>
    </row>
    <row r="130" spans="1:51" s="186" customFormat="1" ht="18.5" x14ac:dyDescent="0.45">
      <c r="A130" s="360"/>
      <c r="B130" s="361"/>
      <c r="C130" s="360" t="str">
        <f t="shared" si="10"/>
        <v/>
      </c>
      <c r="D130" s="362"/>
      <c r="E130" s="146"/>
      <c r="F130" s="362"/>
      <c r="G130" s="137"/>
      <c r="H130" s="363"/>
      <c r="I130" s="497"/>
      <c r="J130" s="498"/>
      <c r="K130" s="496"/>
      <c r="L130" s="496"/>
      <c r="M130" s="497">
        <f t="shared" si="9"/>
        <v>0</v>
      </c>
      <c r="N130" s="364">
        <f t="shared" si="11"/>
        <v>0</v>
      </c>
      <c r="O130" s="164"/>
      <c r="P130" s="164"/>
      <c r="Q130" s="164"/>
      <c r="R130" s="130"/>
      <c r="S130" s="365">
        <f t="shared" si="12"/>
        <v>0</v>
      </c>
      <c r="T130" s="362"/>
      <c r="U130" s="532"/>
      <c r="V130" s="318">
        <f t="shared" si="13"/>
        <v>0</v>
      </c>
      <c r="W130" s="366"/>
      <c r="X130" s="318"/>
      <c r="Y130" s="366"/>
      <c r="Z130" s="362"/>
      <c r="AA130" s="503"/>
      <c r="AB130" s="362"/>
      <c r="AC130" s="362"/>
      <c r="AF130"/>
      <c r="AG130"/>
      <c r="AH130"/>
      <c r="AI130"/>
      <c r="AJ130"/>
      <c r="AK130"/>
      <c r="AL130"/>
      <c r="AM130"/>
      <c r="AN130"/>
      <c r="AO130"/>
      <c r="AP130"/>
      <c r="AQ130"/>
      <c r="AR130"/>
      <c r="AS130"/>
      <c r="AT130"/>
      <c r="AU130"/>
      <c r="AV130"/>
      <c r="AW130"/>
      <c r="AX130"/>
      <c r="AY130"/>
    </row>
    <row r="131" spans="1:51" s="186" customFormat="1" ht="18.5" x14ac:dyDescent="0.45">
      <c r="A131" s="360"/>
      <c r="B131" s="361"/>
      <c r="C131" s="360" t="str">
        <f t="shared" si="10"/>
        <v/>
      </c>
      <c r="D131" s="362"/>
      <c r="E131" s="146"/>
      <c r="F131" s="362"/>
      <c r="G131" s="137"/>
      <c r="H131" s="363"/>
      <c r="I131" s="497"/>
      <c r="J131" s="498"/>
      <c r="K131" s="496"/>
      <c r="L131" s="496"/>
      <c r="M131" s="497">
        <f t="shared" si="9"/>
        <v>0</v>
      </c>
      <c r="N131" s="364">
        <f t="shared" si="11"/>
        <v>0</v>
      </c>
      <c r="O131" s="164"/>
      <c r="P131" s="164"/>
      <c r="Q131" s="164"/>
      <c r="R131" s="130"/>
      <c r="S131" s="365">
        <f t="shared" si="12"/>
        <v>0</v>
      </c>
      <c r="T131" s="362"/>
      <c r="U131" s="532"/>
      <c r="V131" s="318">
        <f t="shared" si="13"/>
        <v>0</v>
      </c>
      <c r="W131" s="366"/>
      <c r="X131" s="318"/>
      <c r="Y131" s="366"/>
      <c r="Z131" s="362"/>
      <c r="AA131" s="503"/>
      <c r="AB131" s="362"/>
      <c r="AC131" s="362"/>
      <c r="AF131"/>
      <c r="AG131"/>
      <c r="AH131"/>
      <c r="AI131"/>
      <c r="AJ131"/>
      <c r="AK131"/>
      <c r="AL131"/>
      <c r="AM131"/>
      <c r="AN131"/>
      <c r="AO131"/>
      <c r="AP131"/>
      <c r="AQ131"/>
      <c r="AR131"/>
      <c r="AS131"/>
      <c r="AT131"/>
      <c r="AU131"/>
      <c r="AV131"/>
      <c r="AW131"/>
      <c r="AX131"/>
      <c r="AY131"/>
    </row>
    <row r="132" spans="1:51" s="186" customFormat="1" ht="18.5" x14ac:dyDescent="0.45">
      <c r="A132" s="360"/>
      <c r="B132" s="361"/>
      <c r="C132" s="360" t="str">
        <f t="shared" si="10"/>
        <v/>
      </c>
      <c r="D132" s="362"/>
      <c r="E132" s="146"/>
      <c r="F132" s="362"/>
      <c r="G132" s="137"/>
      <c r="H132" s="363"/>
      <c r="I132" s="497"/>
      <c r="J132" s="498"/>
      <c r="K132" s="496"/>
      <c r="L132" s="496"/>
      <c r="M132" s="497">
        <f t="shared" si="9"/>
        <v>0</v>
      </c>
      <c r="N132" s="364">
        <f t="shared" si="11"/>
        <v>0</v>
      </c>
      <c r="O132" s="164"/>
      <c r="P132" s="164"/>
      <c r="Q132" s="164"/>
      <c r="R132" s="130"/>
      <c r="S132" s="365">
        <f t="shared" si="12"/>
        <v>0</v>
      </c>
      <c r="T132" s="362"/>
      <c r="U132" s="532"/>
      <c r="V132" s="318">
        <f t="shared" si="13"/>
        <v>0</v>
      </c>
      <c r="W132" s="366"/>
      <c r="X132" s="318"/>
      <c r="Y132" s="366"/>
      <c r="Z132" s="362"/>
      <c r="AA132" s="503"/>
      <c r="AB132" s="362"/>
      <c r="AC132" s="362"/>
      <c r="AF132"/>
      <c r="AG132"/>
      <c r="AH132"/>
      <c r="AI132"/>
      <c r="AJ132"/>
      <c r="AK132"/>
      <c r="AL132"/>
      <c r="AM132"/>
      <c r="AN132"/>
      <c r="AO132"/>
      <c r="AP132"/>
      <c r="AQ132"/>
      <c r="AR132"/>
      <c r="AS132"/>
      <c r="AT132"/>
      <c r="AU132"/>
      <c r="AV132"/>
      <c r="AW132"/>
      <c r="AX132"/>
      <c r="AY132"/>
    </row>
    <row r="133" spans="1:51" s="186" customFormat="1" ht="18.5" x14ac:dyDescent="0.45">
      <c r="A133" s="360"/>
      <c r="B133" s="361"/>
      <c r="C133" s="360" t="str">
        <f t="shared" si="10"/>
        <v/>
      </c>
      <c r="D133" s="362"/>
      <c r="E133" s="146"/>
      <c r="F133" s="362"/>
      <c r="G133" s="137"/>
      <c r="H133" s="363"/>
      <c r="I133" s="497"/>
      <c r="J133" s="498"/>
      <c r="K133" s="496"/>
      <c r="L133" s="496"/>
      <c r="M133" s="497">
        <f t="shared" si="9"/>
        <v>0</v>
      </c>
      <c r="N133" s="364">
        <f t="shared" si="11"/>
        <v>0</v>
      </c>
      <c r="O133" s="164"/>
      <c r="P133" s="164"/>
      <c r="Q133" s="164"/>
      <c r="R133" s="130"/>
      <c r="S133" s="365">
        <f t="shared" si="12"/>
        <v>0</v>
      </c>
      <c r="T133" s="362"/>
      <c r="U133" s="532"/>
      <c r="V133" s="318">
        <f t="shared" si="13"/>
        <v>0</v>
      </c>
      <c r="W133" s="366"/>
      <c r="X133" s="318"/>
      <c r="Y133" s="366"/>
      <c r="Z133" s="362"/>
      <c r="AA133" s="503"/>
      <c r="AB133" s="362"/>
      <c r="AC133" s="362"/>
      <c r="AF133"/>
      <c r="AG133"/>
      <c r="AH133"/>
      <c r="AI133"/>
      <c r="AJ133"/>
      <c r="AK133"/>
      <c r="AL133"/>
      <c r="AM133"/>
      <c r="AN133"/>
      <c r="AO133"/>
      <c r="AP133"/>
      <c r="AQ133"/>
      <c r="AR133"/>
      <c r="AS133"/>
      <c r="AT133"/>
      <c r="AU133"/>
      <c r="AV133"/>
      <c r="AW133"/>
      <c r="AX133"/>
      <c r="AY133"/>
    </row>
    <row r="134" spans="1:51" s="186" customFormat="1" ht="18.5" x14ac:dyDescent="0.45">
      <c r="A134" s="360"/>
      <c r="B134" s="361"/>
      <c r="C134" s="360" t="str">
        <f t="shared" si="10"/>
        <v/>
      </c>
      <c r="D134" s="362"/>
      <c r="E134" s="146"/>
      <c r="F134" s="362"/>
      <c r="G134" s="137"/>
      <c r="H134" s="363"/>
      <c r="I134" s="497"/>
      <c r="J134" s="498"/>
      <c r="K134" s="496"/>
      <c r="L134" s="496"/>
      <c r="M134" s="497">
        <f t="shared" si="9"/>
        <v>0</v>
      </c>
      <c r="N134" s="364">
        <f t="shared" si="11"/>
        <v>0</v>
      </c>
      <c r="O134" s="164"/>
      <c r="P134" s="164"/>
      <c r="Q134" s="164"/>
      <c r="R134" s="130"/>
      <c r="S134" s="365">
        <f t="shared" si="12"/>
        <v>0</v>
      </c>
      <c r="T134" s="362"/>
      <c r="U134" s="532"/>
      <c r="V134" s="318">
        <f t="shared" si="13"/>
        <v>0</v>
      </c>
      <c r="W134" s="366"/>
      <c r="X134" s="318"/>
      <c r="Y134" s="366"/>
      <c r="Z134" s="362"/>
      <c r="AA134" s="503"/>
      <c r="AB134" s="362"/>
      <c r="AC134" s="362"/>
      <c r="AF134"/>
      <c r="AG134"/>
      <c r="AH134"/>
      <c r="AI134"/>
      <c r="AJ134"/>
      <c r="AK134"/>
      <c r="AL134"/>
      <c r="AM134"/>
      <c r="AN134"/>
      <c r="AO134"/>
      <c r="AP134"/>
      <c r="AQ134"/>
      <c r="AR134"/>
      <c r="AS134"/>
      <c r="AT134"/>
      <c r="AU134"/>
      <c r="AV134"/>
      <c r="AW134"/>
      <c r="AX134"/>
      <c r="AY134"/>
    </row>
    <row r="135" spans="1:51" s="186" customFormat="1" ht="18.5" x14ac:dyDescent="0.45">
      <c r="A135" s="360"/>
      <c r="B135" s="361"/>
      <c r="C135" s="360" t="str">
        <f t="shared" si="10"/>
        <v/>
      </c>
      <c r="D135" s="362"/>
      <c r="E135" s="146"/>
      <c r="F135" s="362"/>
      <c r="G135" s="137"/>
      <c r="H135" s="363"/>
      <c r="I135" s="497"/>
      <c r="J135" s="498"/>
      <c r="K135" s="496"/>
      <c r="L135" s="496"/>
      <c r="M135" s="497">
        <f t="shared" si="9"/>
        <v>0</v>
      </c>
      <c r="N135" s="364">
        <f t="shared" si="11"/>
        <v>0</v>
      </c>
      <c r="O135" s="164"/>
      <c r="P135" s="164"/>
      <c r="Q135" s="164"/>
      <c r="R135" s="130"/>
      <c r="S135" s="365">
        <f t="shared" si="12"/>
        <v>0</v>
      </c>
      <c r="T135" s="362"/>
      <c r="U135" s="532"/>
      <c r="V135" s="318">
        <f t="shared" si="13"/>
        <v>0</v>
      </c>
      <c r="W135" s="366"/>
      <c r="X135" s="318"/>
      <c r="Y135" s="366"/>
      <c r="Z135" s="362"/>
      <c r="AA135" s="503"/>
      <c r="AB135" s="362"/>
      <c r="AC135" s="362"/>
      <c r="AF135"/>
      <c r="AG135"/>
      <c r="AH135"/>
      <c r="AI135"/>
      <c r="AJ135"/>
      <c r="AK135"/>
      <c r="AL135"/>
      <c r="AM135"/>
      <c r="AN135"/>
      <c r="AO135"/>
      <c r="AP135"/>
      <c r="AQ135"/>
      <c r="AR135"/>
      <c r="AS135"/>
      <c r="AT135"/>
      <c r="AU135"/>
      <c r="AV135"/>
      <c r="AW135"/>
      <c r="AX135"/>
      <c r="AY135"/>
    </row>
    <row r="136" spans="1:51" s="186" customFormat="1" ht="18.5" x14ac:dyDescent="0.45">
      <c r="A136" s="360"/>
      <c r="B136" s="361"/>
      <c r="C136" s="360" t="str">
        <f t="shared" si="10"/>
        <v/>
      </c>
      <c r="D136" s="362"/>
      <c r="E136" s="146"/>
      <c r="F136" s="362"/>
      <c r="G136" s="137"/>
      <c r="H136" s="363"/>
      <c r="I136" s="497"/>
      <c r="J136" s="498"/>
      <c r="K136" s="496"/>
      <c r="L136" s="496"/>
      <c r="M136" s="497">
        <f t="shared" si="9"/>
        <v>0</v>
      </c>
      <c r="N136" s="364">
        <f t="shared" si="11"/>
        <v>0</v>
      </c>
      <c r="O136" s="164"/>
      <c r="P136" s="164"/>
      <c r="Q136" s="164"/>
      <c r="R136" s="130"/>
      <c r="S136" s="365">
        <f t="shared" si="12"/>
        <v>0</v>
      </c>
      <c r="T136" s="362"/>
      <c r="U136" s="532"/>
      <c r="V136" s="318">
        <f t="shared" si="13"/>
        <v>0</v>
      </c>
      <c r="W136" s="366"/>
      <c r="X136" s="318"/>
      <c r="Y136" s="366"/>
      <c r="Z136" s="362"/>
      <c r="AA136" s="503"/>
      <c r="AB136" s="362"/>
      <c r="AC136" s="362"/>
      <c r="AF136"/>
      <c r="AG136"/>
      <c r="AH136"/>
      <c r="AI136"/>
      <c r="AJ136"/>
      <c r="AK136"/>
      <c r="AL136"/>
      <c r="AM136"/>
      <c r="AN136"/>
      <c r="AO136"/>
      <c r="AP136"/>
      <c r="AQ136"/>
      <c r="AR136"/>
      <c r="AS136"/>
      <c r="AT136"/>
      <c r="AU136"/>
      <c r="AV136"/>
      <c r="AW136"/>
      <c r="AX136"/>
      <c r="AY136"/>
    </row>
    <row r="137" spans="1:51" s="186" customFormat="1" ht="18.5" x14ac:dyDescent="0.45">
      <c r="A137" s="360"/>
      <c r="B137" s="361"/>
      <c r="C137" s="360" t="str">
        <f t="shared" si="10"/>
        <v/>
      </c>
      <c r="D137" s="362"/>
      <c r="E137" s="146"/>
      <c r="F137" s="362"/>
      <c r="G137" s="137"/>
      <c r="H137" s="363"/>
      <c r="I137" s="497"/>
      <c r="J137" s="498"/>
      <c r="K137" s="496"/>
      <c r="L137" s="496"/>
      <c r="M137" s="497">
        <f t="shared" ref="M137:M200" si="14">+K137*0.12</f>
        <v>0</v>
      </c>
      <c r="N137" s="364">
        <f t="shared" si="11"/>
        <v>0</v>
      </c>
      <c r="O137" s="164"/>
      <c r="P137" s="164"/>
      <c r="Q137" s="164"/>
      <c r="R137" s="130"/>
      <c r="S137" s="365">
        <f t="shared" si="12"/>
        <v>0</v>
      </c>
      <c r="T137" s="362"/>
      <c r="U137" s="532"/>
      <c r="V137" s="318">
        <f t="shared" si="13"/>
        <v>0</v>
      </c>
      <c r="W137" s="366"/>
      <c r="X137" s="318"/>
      <c r="Y137" s="366"/>
      <c r="Z137" s="362"/>
      <c r="AA137" s="503"/>
      <c r="AB137" s="362"/>
      <c r="AC137" s="362"/>
      <c r="AF137"/>
      <c r="AG137"/>
      <c r="AH137"/>
      <c r="AI137"/>
      <c r="AJ137"/>
      <c r="AK137"/>
      <c r="AL137"/>
      <c r="AM137"/>
      <c r="AN137"/>
      <c r="AO137"/>
      <c r="AP137"/>
      <c r="AQ137"/>
      <c r="AR137"/>
      <c r="AS137"/>
      <c r="AT137"/>
      <c r="AU137"/>
      <c r="AV137"/>
      <c r="AW137"/>
      <c r="AX137"/>
      <c r="AY137"/>
    </row>
    <row r="138" spans="1:51" s="186" customFormat="1" ht="18.5" x14ac:dyDescent="0.45">
      <c r="A138" s="360"/>
      <c r="B138" s="361"/>
      <c r="C138" s="360" t="str">
        <f t="shared" si="10"/>
        <v/>
      </c>
      <c r="D138" s="362"/>
      <c r="E138" s="146"/>
      <c r="F138" s="362"/>
      <c r="G138" s="137"/>
      <c r="H138" s="363"/>
      <c r="I138" s="497"/>
      <c r="J138" s="498"/>
      <c r="K138" s="496"/>
      <c r="L138" s="496"/>
      <c r="M138" s="497">
        <f t="shared" si="14"/>
        <v>0</v>
      </c>
      <c r="N138" s="364">
        <f t="shared" si="11"/>
        <v>0</v>
      </c>
      <c r="O138" s="164"/>
      <c r="P138" s="164"/>
      <c r="Q138" s="164"/>
      <c r="R138" s="130"/>
      <c r="S138" s="365">
        <f t="shared" si="12"/>
        <v>0</v>
      </c>
      <c r="T138" s="362"/>
      <c r="U138" s="532"/>
      <c r="V138" s="318">
        <f t="shared" si="13"/>
        <v>0</v>
      </c>
      <c r="W138" s="366"/>
      <c r="X138" s="318"/>
      <c r="Y138" s="366"/>
      <c r="Z138" s="362"/>
      <c r="AA138" s="503"/>
      <c r="AB138" s="362"/>
      <c r="AC138" s="362"/>
      <c r="AF138"/>
      <c r="AG138"/>
      <c r="AH138"/>
      <c r="AI138"/>
      <c r="AJ138"/>
      <c r="AK138"/>
      <c r="AL138"/>
      <c r="AM138"/>
      <c r="AN138"/>
      <c r="AO138"/>
      <c r="AP138"/>
      <c r="AQ138"/>
      <c r="AR138"/>
      <c r="AS138"/>
      <c r="AT138"/>
      <c r="AU138"/>
      <c r="AV138"/>
      <c r="AW138"/>
      <c r="AX138"/>
      <c r="AY138"/>
    </row>
    <row r="139" spans="1:51" s="186" customFormat="1" ht="18.5" x14ac:dyDescent="0.45">
      <c r="A139" s="360"/>
      <c r="B139" s="361"/>
      <c r="C139" s="360" t="str">
        <f t="shared" si="10"/>
        <v/>
      </c>
      <c r="D139" s="362"/>
      <c r="E139" s="146"/>
      <c r="F139" s="362"/>
      <c r="G139" s="137"/>
      <c r="H139" s="363"/>
      <c r="I139" s="497"/>
      <c r="J139" s="498"/>
      <c r="K139" s="496"/>
      <c r="L139" s="496"/>
      <c r="M139" s="497">
        <f t="shared" si="14"/>
        <v>0</v>
      </c>
      <c r="N139" s="364">
        <f t="shared" si="11"/>
        <v>0</v>
      </c>
      <c r="O139" s="164"/>
      <c r="P139" s="164"/>
      <c r="Q139" s="164"/>
      <c r="R139" s="130"/>
      <c r="S139" s="365">
        <f t="shared" si="12"/>
        <v>0</v>
      </c>
      <c r="T139" s="362"/>
      <c r="U139" s="532"/>
      <c r="V139" s="318">
        <f t="shared" si="13"/>
        <v>0</v>
      </c>
      <c r="W139" s="366"/>
      <c r="X139" s="318"/>
      <c r="Y139" s="366"/>
      <c r="Z139" s="362"/>
      <c r="AA139" s="503"/>
      <c r="AB139" s="362"/>
      <c r="AC139" s="362"/>
      <c r="AF139"/>
      <c r="AG139"/>
      <c r="AH139"/>
      <c r="AI139"/>
      <c r="AJ139"/>
      <c r="AK139"/>
      <c r="AL139"/>
      <c r="AM139"/>
      <c r="AN139"/>
      <c r="AO139"/>
      <c r="AP139"/>
      <c r="AQ139"/>
      <c r="AR139"/>
      <c r="AS139"/>
      <c r="AT139"/>
      <c r="AU139"/>
      <c r="AV139"/>
      <c r="AW139"/>
      <c r="AX139"/>
      <c r="AY139"/>
    </row>
    <row r="140" spans="1:51" s="186" customFormat="1" ht="18.5" x14ac:dyDescent="0.45">
      <c r="A140" s="360"/>
      <c r="B140" s="361"/>
      <c r="C140" s="360" t="str">
        <f t="shared" si="10"/>
        <v/>
      </c>
      <c r="D140" s="362"/>
      <c r="E140" s="146"/>
      <c r="F140" s="362"/>
      <c r="G140" s="137"/>
      <c r="H140" s="363"/>
      <c r="I140" s="497"/>
      <c r="J140" s="498"/>
      <c r="K140" s="496"/>
      <c r="L140" s="496"/>
      <c r="M140" s="497">
        <f t="shared" si="14"/>
        <v>0</v>
      </c>
      <c r="N140" s="364">
        <f t="shared" si="11"/>
        <v>0</v>
      </c>
      <c r="O140" s="164"/>
      <c r="P140" s="164"/>
      <c r="Q140" s="164"/>
      <c r="R140" s="130"/>
      <c r="S140" s="365">
        <f t="shared" si="12"/>
        <v>0</v>
      </c>
      <c r="T140" s="362"/>
      <c r="U140" s="532"/>
      <c r="V140" s="318">
        <f t="shared" si="13"/>
        <v>0</v>
      </c>
      <c r="W140" s="366"/>
      <c r="X140" s="318"/>
      <c r="Y140" s="366"/>
      <c r="Z140" s="362"/>
      <c r="AA140" s="503"/>
      <c r="AB140" s="362"/>
      <c r="AC140" s="362"/>
      <c r="AF140"/>
      <c r="AG140"/>
      <c r="AH140"/>
      <c r="AI140"/>
      <c r="AJ140"/>
      <c r="AK140"/>
      <c r="AL140"/>
      <c r="AM140"/>
      <c r="AN140"/>
      <c r="AO140"/>
      <c r="AP140"/>
      <c r="AQ140"/>
      <c r="AR140"/>
      <c r="AS140"/>
      <c r="AT140"/>
      <c r="AU140"/>
      <c r="AV140"/>
      <c r="AW140"/>
      <c r="AX140"/>
      <c r="AY140"/>
    </row>
    <row r="141" spans="1:51" s="186" customFormat="1" ht="18.5" x14ac:dyDescent="0.45">
      <c r="A141" s="360"/>
      <c r="B141" s="361"/>
      <c r="C141" s="360" t="str">
        <f t="shared" si="10"/>
        <v/>
      </c>
      <c r="D141" s="362"/>
      <c r="E141" s="146"/>
      <c r="F141" s="362"/>
      <c r="G141" s="137"/>
      <c r="H141" s="363"/>
      <c r="I141" s="497"/>
      <c r="J141" s="498"/>
      <c r="K141" s="496"/>
      <c r="L141" s="496"/>
      <c r="M141" s="497">
        <f t="shared" si="14"/>
        <v>0</v>
      </c>
      <c r="N141" s="364">
        <f t="shared" si="11"/>
        <v>0</v>
      </c>
      <c r="O141" s="164"/>
      <c r="P141" s="164"/>
      <c r="Q141" s="164"/>
      <c r="R141" s="130"/>
      <c r="S141" s="365">
        <f t="shared" si="12"/>
        <v>0</v>
      </c>
      <c r="T141" s="362"/>
      <c r="U141" s="532"/>
      <c r="V141" s="318">
        <f t="shared" si="13"/>
        <v>0</v>
      </c>
      <c r="W141" s="366"/>
      <c r="X141" s="318"/>
      <c r="Y141" s="366"/>
      <c r="Z141" s="362"/>
      <c r="AA141" s="503"/>
      <c r="AB141" s="362"/>
      <c r="AC141" s="362"/>
      <c r="AF141"/>
      <c r="AG141"/>
      <c r="AH141"/>
      <c r="AI141"/>
      <c r="AJ141"/>
      <c r="AK141"/>
      <c r="AL141"/>
      <c r="AM141"/>
      <c r="AN141"/>
      <c r="AO141"/>
      <c r="AP141"/>
      <c r="AQ141"/>
      <c r="AR141"/>
      <c r="AS141"/>
      <c r="AT141"/>
      <c r="AU141"/>
      <c r="AV141"/>
      <c r="AW141"/>
      <c r="AX141"/>
      <c r="AY141"/>
    </row>
    <row r="142" spans="1:51" s="186" customFormat="1" ht="18.5" x14ac:dyDescent="0.45">
      <c r="A142" s="360"/>
      <c r="B142" s="361"/>
      <c r="C142" s="360" t="str">
        <f t="shared" ref="C142:C205" si="15">Validentificaciones(D142)</f>
        <v/>
      </c>
      <c r="D142" s="362"/>
      <c r="E142" s="146"/>
      <c r="F142" s="362"/>
      <c r="G142" s="137"/>
      <c r="H142" s="363"/>
      <c r="I142" s="497"/>
      <c r="J142" s="498"/>
      <c r="K142" s="496"/>
      <c r="L142" s="496"/>
      <c r="M142" s="497">
        <f t="shared" si="14"/>
        <v>0</v>
      </c>
      <c r="N142" s="364">
        <f t="shared" ref="N142:N205" si="16">L142*0.14</f>
        <v>0</v>
      </c>
      <c r="O142" s="164"/>
      <c r="P142" s="164"/>
      <c r="Q142" s="164"/>
      <c r="R142" s="130"/>
      <c r="S142" s="365">
        <f t="shared" ref="S142:S205" si="17">I142+J142+K142+N142+L142-O142-P142+M142</f>
        <v>0</v>
      </c>
      <c r="T142" s="362"/>
      <c r="U142" s="532"/>
      <c r="V142" s="318">
        <f t="shared" ref="V142:V205" si="18">IF(OR(MID(E142,1,2)="41",MID(B142,1,1)="E"),0,IF(OR(E142="04-Nota de crédito",E142="04",E142="04-N/C Ventas",E142="51-N/C A Inst. Estado y Empr. Públicas que percibe ingreso exento de Imp. Renta",E142="51",E142="47-N/C por Reembolso Emitida por Intermediario",E142="47"),-I142-J142-K142-L142,I142+J142+K142+L142))</f>
        <v>0</v>
      </c>
      <c r="W142" s="366"/>
      <c r="X142" s="318"/>
      <c r="Y142" s="366"/>
      <c r="Z142" s="362"/>
      <c r="AA142" s="503"/>
      <c r="AB142" s="362"/>
      <c r="AC142" s="362"/>
      <c r="AF142"/>
      <c r="AG142"/>
      <c r="AH142"/>
      <c r="AI142"/>
      <c r="AJ142"/>
      <c r="AK142"/>
      <c r="AL142"/>
      <c r="AM142"/>
      <c r="AN142"/>
      <c r="AO142"/>
      <c r="AP142"/>
      <c r="AQ142"/>
      <c r="AR142"/>
      <c r="AS142"/>
      <c r="AT142"/>
      <c r="AU142"/>
      <c r="AV142"/>
      <c r="AW142"/>
      <c r="AX142"/>
      <c r="AY142"/>
    </row>
    <row r="143" spans="1:51" s="186" customFormat="1" ht="18.5" x14ac:dyDescent="0.45">
      <c r="A143" s="360"/>
      <c r="B143" s="361"/>
      <c r="C143" s="360" t="str">
        <f t="shared" si="15"/>
        <v/>
      </c>
      <c r="D143" s="362"/>
      <c r="E143" s="146"/>
      <c r="F143" s="362"/>
      <c r="G143" s="137"/>
      <c r="H143" s="363"/>
      <c r="I143" s="497"/>
      <c r="J143" s="498"/>
      <c r="K143" s="496"/>
      <c r="L143" s="496"/>
      <c r="M143" s="497">
        <f t="shared" si="14"/>
        <v>0</v>
      </c>
      <c r="N143" s="364">
        <f t="shared" si="16"/>
        <v>0</v>
      </c>
      <c r="O143" s="164"/>
      <c r="P143" s="164"/>
      <c r="Q143" s="164"/>
      <c r="R143" s="130"/>
      <c r="S143" s="365">
        <f t="shared" si="17"/>
        <v>0</v>
      </c>
      <c r="T143" s="362"/>
      <c r="U143" s="532"/>
      <c r="V143" s="318">
        <f t="shared" si="18"/>
        <v>0</v>
      </c>
      <c r="W143" s="366"/>
      <c r="X143" s="318"/>
      <c r="Y143" s="366"/>
      <c r="Z143" s="362"/>
      <c r="AA143" s="503"/>
      <c r="AB143" s="362"/>
      <c r="AC143" s="362"/>
      <c r="AF143"/>
      <c r="AG143"/>
      <c r="AH143"/>
      <c r="AI143"/>
      <c r="AJ143"/>
      <c r="AK143"/>
      <c r="AL143"/>
      <c r="AM143"/>
      <c r="AN143"/>
      <c r="AO143"/>
      <c r="AP143"/>
      <c r="AQ143"/>
      <c r="AR143"/>
      <c r="AS143"/>
      <c r="AT143"/>
      <c r="AU143"/>
      <c r="AV143"/>
      <c r="AW143"/>
      <c r="AX143"/>
      <c r="AY143"/>
    </row>
    <row r="144" spans="1:51" s="186" customFormat="1" ht="18.5" x14ac:dyDescent="0.45">
      <c r="A144" s="360"/>
      <c r="B144" s="361"/>
      <c r="C144" s="360" t="str">
        <f t="shared" si="15"/>
        <v/>
      </c>
      <c r="D144" s="362"/>
      <c r="E144" s="146"/>
      <c r="F144" s="362"/>
      <c r="G144" s="137"/>
      <c r="H144" s="363"/>
      <c r="I144" s="497"/>
      <c r="J144" s="498"/>
      <c r="K144" s="496"/>
      <c r="L144" s="496"/>
      <c r="M144" s="497">
        <f t="shared" si="14"/>
        <v>0</v>
      </c>
      <c r="N144" s="364">
        <f t="shared" si="16"/>
        <v>0</v>
      </c>
      <c r="O144" s="164"/>
      <c r="P144" s="164"/>
      <c r="Q144" s="164"/>
      <c r="R144" s="130"/>
      <c r="S144" s="365">
        <f t="shared" si="17"/>
        <v>0</v>
      </c>
      <c r="T144" s="362"/>
      <c r="U144" s="532"/>
      <c r="V144" s="318">
        <f t="shared" si="18"/>
        <v>0</v>
      </c>
      <c r="W144" s="366"/>
      <c r="X144" s="318"/>
      <c r="Y144" s="366"/>
      <c r="Z144" s="362"/>
      <c r="AA144" s="503"/>
      <c r="AB144" s="362"/>
      <c r="AC144" s="362"/>
      <c r="AF144"/>
      <c r="AG144"/>
      <c r="AH144"/>
      <c r="AI144"/>
      <c r="AJ144"/>
      <c r="AK144"/>
      <c r="AL144"/>
      <c r="AM144"/>
      <c r="AN144"/>
      <c r="AO144"/>
      <c r="AP144"/>
      <c r="AQ144"/>
      <c r="AR144"/>
      <c r="AS144"/>
      <c r="AT144"/>
      <c r="AU144"/>
      <c r="AV144"/>
      <c r="AW144"/>
      <c r="AX144"/>
      <c r="AY144"/>
    </row>
    <row r="145" spans="1:51" s="186" customFormat="1" ht="18.5" x14ac:dyDescent="0.45">
      <c r="A145" s="360"/>
      <c r="B145" s="361"/>
      <c r="C145" s="360" t="str">
        <f t="shared" si="15"/>
        <v/>
      </c>
      <c r="D145" s="362"/>
      <c r="E145" s="146"/>
      <c r="F145" s="362"/>
      <c r="G145" s="137"/>
      <c r="H145" s="363"/>
      <c r="I145" s="497"/>
      <c r="J145" s="498"/>
      <c r="K145" s="496"/>
      <c r="L145" s="496"/>
      <c r="M145" s="497">
        <f t="shared" si="14"/>
        <v>0</v>
      </c>
      <c r="N145" s="364">
        <f t="shared" si="16"/>
        <v>0</v>
      </c>
      <c r="O145" s="164"/>
      <c r="P145" s="164"/>
      <c r="Q145" s="164"/>
      <c r="R145" s="130"/>
      <c r="S145" s="365">
        <f t="shared" si="17"/>
        <v>0</v>
      </c>
      <c r="T145" s="362"/>
      <c r="U145" s="532"/>
      <c r="V145" s="318">
        <f t="shared" si="18"/>
        <v>0</v>
      </c>
      <c r="W145" s="366"/>
      <c r="X145" s="318"/>
      <c r="Y145" s="366"/>
      <c r="Z145" s="362"/>
      <c r="AA145" s="503"/>
      <c r="AB145" s="362"/>
      <c r="AC145" s="362"/>
      <c r="AF145"/>
      <c r="AG145"/>
      <c r="AH145"/>
      <c r="AI145"/>
      <c r="AJ145"/>
      <c r="AK145"/>
      <c r="AL145"/>
      <c r="AM145"/>
      <c r="AN145"/>
      <c r="AO145"/>
      <c r="AP145"/>
      <c r="AQ145"/>
      <c r="AR145"/>
      <c r="AS145"/>
      <c r="AT145"/>
      <c r="AU145"/>
      <c r="AV145"/>
      <c r="AW145"/>
      <c r="AX145"/>
      <c r="AY145"/>
    </row>
    <row r="146" spans="1:51" s="186" customFormat="1" ht="18.5" x14ac:dyDescent="0.45">
      <c r="A146" s="360"/>
      <c r="B146" s="361"/>
      <c r="C146" s="360" t="str">
        <f t="shared" si="15"/>
        <v/>
      </c>
      <c r="D146" s="362"/>
      <c r="E146" s="146"/>
      <c r="F146" s="362"/>
      <c r="G146" s="137"/>
      <c r="H146" s="363"/>
      <c r="I146" s="497"/>
      <c r="J146" s="498"/>
      <c r="K146" s="496"/>
      <c r="L146" s="496"/>
      <c r="M146" s="497">
        <f t="shared" si="14"/>
        <v>0</v>
      </c>
      <c r="N146" s="364">
        <f t="shared" si="16"/>
        <v>0</v>
      </c>
      <c r="O146" s="164"/>
      <c r="P146" s="164"/>
      <c r="Q146" s="164"/>
      <c r="R146" s="130"/>
      <c r="S146" s="365">
        <f t="shared" si="17"/>
        <v>0</v>
      </c>
      <c r="T146" s="362"/>
      <c r="U146" s="532"/>
      <c r="V146" s="318">
        <f t="shared" si="18"/>
        <v>0</v>
      </c>
      <c r="W146" s="366"/>
      <c r="X146" s="318"/>
      <c r="Y146" s="366"/>
      <c r="Z146" s="362"/>
      <c r="AA146" s="503"/>
      <c r="AB146" s="362"/>
      <c r="AC146" s="362"/>
      <c r="AF146"/>
      <c r="AG146"/>
      <c r="AH146"/>
      <c r="AI146"/>
      <c r="AJ146"/>
      <c r="AK146"/>
      <c r="AL146"/>
      <c r="AM146"/>
      <c r="AN146"/>
      <c r="AO146"/>
      <c r="AP146"/>
      <c r="AQ146"/>
      <c r="AR146"/>
      <c r="AS146"/>
      <c r="AT146"/>
      <c r="AU146"/>
      <c r="AV146"/>
      <c r="AW146"/>
      <c r="AX146"/>
      <c r="AY146"/>
    </row>
    <row r="147" spans="1:51" s="186" customFormat="1" ht="18.5" x14ac:dyDescent="0.45">
      <c r="A147" s="360"/>
      <c r="B147" s="361"/>
      <c r="C147" s="360" t="str">
        <f t="shared" si="15"/>
        <v/>
      </c>
      <c r="D147" s="362"/>
      <c r="E147" s="146"/>
      <c r="F147" s="362"/>
      <c r="G147" s="137"/>
      <c r="H147" s="363"/>
      <c r="I147" s="497"/>
      <c r="J147" s="498"/>
      <c r="K147" s="496"/>
      <c r="L147" s="496"/>
      <c r="M147" s="497">
        <f t="shared" si="14"/>
        <v>0</v>
      </c>
      <c r="N147" s="364">
        <f t="shared" si="16"/>
        <v>0</v>
      </c>
      <c r="O147" s="164"/>
      <c r="P147" s="164"/>
      <c r="Q147" s="164"/>
      <c r="R147" s="130"/>
      <c r="S147" s="365">
        <f t="shared" si="17"/>
        <v>0</v>
      </c>
      <c r="T147" s="362"/>
      <c r="U147" s="532"/>
      <c r="V147" s="318">
        <f t="shared" si="18"/>
        <v>0</v>
      </c>
      <c r="W147" s="366"/>
      <c r="X147" s="318"/>
      <c r="Y147" s="366"/>
      <c r="Z147" s="362"/>
      <c r="AA147" s="503"/>
      <c r="AB147" s="362"/>
      <c r="AC147" s="362"/>
      <c r="AF147"/>
      <c r="AG147"/>
      <c r="AH147"/>
      <c r="AI147"/>
      <c r="AJ147"/>
      <c r="AK147"/>
      <c r="AL147"/>
      <c r="AM147"/>
      <c r="AN147"/>
      <c r="AO147"/>
      <c r="AP147"/>
      <c r="AQ147"/>
      <c r="AR147"/>
      <c r="AS147"/>
      <c r="AT147"/>
      <c r="AU147"/>
      <c r="AV147"/>
      <c r="AW147"/>
      <c r="AX147"/>
      <c r="AY147"/>
    </row>
    <row r="148" spans="1:51" s="186" customFormat="1" ht="18.5" x14ac:dyDescent="0.45">
      <c r="A148" s="360"/>
      <c r="B148" s="361"/>
      <c r="C148" s="360" t="str">
        <f t="shared" si="15"/>
        <v/>
      </c>
      <c r="D148" s="362"/>
      <c r="E148" s="146"/>
      <c r="F148" s="362"/>
      <c r="G148" s="137"/>
      <c r="H148" s="363"/>
      <c r="I148" s="497"/>
      <c r="J148" s="498"/>
      <c r="K148" s="496"/>
      <c r="L148" s="496"/>
      <c r="M148" s="497">
        <f t="shared" si="14"/>
        <v>0</v>
      </c>
      <c r="N148" s="364">
        <f t="shared" si="16"/>
        <v>0</v>
      </c>
      <c r="O148" s="164"/>
      <c r="P148" s="164"/>
      <c r="Q148" s="164"/>
      <c r="R148" s="130"/>
      <c r="S148" s="365">
        <f t="shared" si="17"/>
        <v>0</v>
      </c>
      <c r="T148" s="362"/>
      <c r="U148" s="532"/>
      <c r="V148" s="318">
        <f t="shared" si="18"/>
        <v>0</v>
      </c>
      <c r="W148" s="366"/>
      <c r="X148" s="318"/>
      <c r="Y148" s="366"/>
      <c r="Z148" s="362"/>
      <c r="AA148" s="503"/>
      <c r="AB148" s="362"/>
      <c r="AC148" s="362"/>
      <c r="AF148"/>
      <c r="AG148"/>
      <c r="AH148"/>
      <c r="AI148"/>
      <c r="AJ148"/>
      <c r="AK148"/>
      <c r="AL148"/>
      <c r="AM148"/>
      <c r="AN148"/>
      <c r="AO148"/>
      <c r="AP148"/>
      <c r="AQ148"/>
      <c r="AR148"/>
      <c r="AS148"/>
      <c r="AT148"/>
      <c r="AU148"/>
      <c r="AV148"/>
      <c r="AW148"/>
      <c r="AX148"/>
      <c r="AY148"/>
    </row>
    <row r="149" spans="1:51" s="186" customFormat="1" ht="18.5" x14ac:dyDescent="0.45">
      <c r="A149" s="360"/>
      <c r="B149" s="361"/>
      <c r="C149" s="360" t="str">
        <f t="shared" si="15"/>
        <v/>
      </c>
      <c r="D149" s="362"/>
      <c r="E149" s="146"/>
      <c r="F149" s="362"/>
      <c r="G149" s="137"/>
      <c r="H149" s="363"/>
      <c r="I149" s="497"/>
      <c r="J149" s="498"/>
      <c r="K149" s="496"/>
      <c r="L149" s="496"/>
      <c r="M149" s="497">
        <f t="shared" si="14"/>
        <v>0</v>
      </c>
      <c r="N149" s="364">
        <f t="shared" si="16"/>
        <v>0</v>
      </c>
      <c r="O149" s="164"/>
      <c r="P149" s="164"/>
      <c r="Q149" s="164"/>
      <c r="R149" s="130"/>
      <c r="S149" s="365">
        <f t="shared" si="17"/>
        <v>0</v>
      </c>
      <c r="T149" s="362"/>
      <c r="U149" s="532"/>
      <c r="V149" s="318">
        <f t="shared" si="18"/>
        <v>0</v>
      </c>
      <c r="W149" s="366"/>
      <c r="X149" s="318"/>
      <c r="Y149" s="366"/>
      <c r="Z149" s="362"/>
      <c r="AA149" s="503"/>
      <c r="AB149" s="362"/>
      <c r="AC149" s="362"/>
      <c r="AF149"/>
      <c r="AG149"/>
      <c r="AH149"/>
      <c r="AI149"/>
      <c r="AJ149"/>
      <c r="AK149"/>
      <c r="AL149"/>
      <c r="AM149"/>
      <c r="AN149"/>
      <c r="AO149"/>
      <c r="AP149"/>
      <c r="AQ149"/>
      <c r="AR149"/>
      <c r="AS149"/>
      <c r="AT149"/>
      <c r="AU149"/>
      <c r="AV149"/>
      <c r="AW149"/>
      <c r="AX149"/>
      <c r="AY149"/>
    </row>
    <row r="150" spans="1:51" s="186" customFormat="1" ht="18.5" x14ac:dyDescent="0.45">
      <c r="A150" s="360"/>
      <c r="B150" s="361"/>
      <c r="C150" s="360" t="str">
        <f t="shared" si="15"/>
        <v/>
      </c>
      <c r="D150" s="362"/>
      <c r="E150" s="146"/>
      <c r="F150" s="362"/>
      <c r="G150" s="137"/>
      <c r="H150" s="363"/>
      <c r="I150" s="497"/>
      <c r="J150" s="498"/>
      <c r="K150" s="496"/>
      <c r="L150" s="496"/>
      <c r="M150" s="497">
        <f t="shared" si="14"/>
        <v>0</v>
      </c>
      <c r="N150" s="364">
        <f t="shared" si="16"/>
        <v>0</v>
      </c>
      <c r="O150" s="164"/>
      <c r="P150" s="164"/>
      <c r="Q150" s="164"/>
      <c r="R150" s="130"/>
      <c r="S150" s="365">
        <f t="shared" si="17"/>
        <v>0</v>
      </c>
      <c r="T150" s="362"/>
      <c r="U150" s="532"/>
      <c r="V150" s="318">
        <f t="shared" si="18"/>
        <v>0</v>
      </c>
      <c r="W150" s="366"/>
      <c r="X150" s="318"/>
      <c r="Y150" s="366"/>
      <c r="Z150" s="362"/>
      <c r="AA150" s="503"/>
      <c r="AB150" s="362"/>
      <c r="AC150" s="362"/>
      <c r="AF150"/>
      <c r="AG150"/>
      <c r="AH150"/>
      <c r="AI150"/>
      <c r="AJ150"/>
      <c r="AK150"/>
      <c r="AL150"/>
      <c r="AM150"/>
      <c r="AN150"/>
      <c r="AO150"/>
      <c r="AP150"/>
      <c r="AQ150"/>
      <c r="AR150"/>
      <c r="AS150"/>
      <c r="AT150"/>
      <c r="AU150"/>
      <c r="AV150"/>
      <c r="AW150"/>
      <c r="AX150"/>
      <c r="AY150"/>
    </row>
    <row r="151" spans="1:51" s="186" customFormat="1" ht="18.5" x14ac:dyDescent="0.45">
      <c r="A151" s="360"/>
      <c r="B151" s="361"/>
      <c r="C151" s="360" t="str">
        <f t="shared" si="15"/>
        <v/>
      </c>
      <c r="D151" s="362"/>
      <c r="E151" s="146"/>
      <c r="F151" s="362"/>
      <c r="G151" s="137"/>
      <c r="H151" s="363"/>
      <c r="I151" s="497"/>
      <c r="J151" s="498"/>
      <c r="K151" s="496"/>
      <c r="L151" s="496"/>
      <c r="M151" s="497">
        <f t="shared" si="14"/>
        <v>0</v>
      </c>
      <c r="N151" s="364">
        <f t="shared" si="16"/>
        <v>0</v>
      </c>
      <c r="O151" s="164"/>
      <c r="P151" s="164"/>
      <c r="Q151" s="164"/>
      <c r="R151" s="130"/>
      <c r="S151" s="365">
        <f t="shared" si="17"/>
        <v>0</v>
      </c>
      <c r="T151" s="362"/>
      <c r="U151" s="532"/>
      <c r="V151" s="318">
        <f t="shared" si="18"/>
        <v>0</v>
      </c>
      <c r="W151" s="366"/>
      <c r="X151" s="318"/>
      <c r="Y151" s="366"/>
      <c r="Z151" s="362"/>
      <c r="AA151" s="503"/>
      <c r="AB151" s="362"/>
      <c r="AC151" s="362"/>
      <c r="AF151"/>
      <c r="AG151"/>
      <c r="AH151"/>
      <c r="AI151"/>
      <c r="AJ151"/>
      <c r="AK151"/>
      <c r="AL151"/>
      <c r="AM151"/>
      <c r="AN151"/>
      <c r="AO151"/>
      <c r="AP151"/>
      <c r="AQ151"/>
      <c r="AR151"/>
      <c r="AS151"/>
      <c r="AT151"/>
      <c r="AU151"/>
      <c r="AV151"/>
      <c r="AW151"/>
      <c r="AX151"/>
      <c r="AY151"/>
    </row>
    <row r="152" spans="1:51" s="186" customFormat="1" ht="18.5" x14ac:dyDescent="0.45">
      <c r="A152" s="360"/>
      <c r="B152" s="361"/>
      <c r="C152" s="360" t="str">
        <f t="shared" si="15"/>
        <v/>
      </c>
      <c r="D152" s="362"/>
      <c r="E152" s="146"/>
      <c r="F152" s="362"/>
      <c r="G152" s="137"/>
      <c r="H152" s="363"/>
      <c r="I152" s="497"/>
      <c r="J152" s="498"/>
      <c r="K152" s="496"/>
      <c r="L152" s="496"/>
      <c r="M152" s="497">
        <f t="shared" si="14"/>
        <v>0</v>
      </c>
      <c r="N152" s="364">
        <f t="shared" si="16"/>
        <v>0</v>
      </c>
      <c r="O152" s="164"/>
      <c r="P152" s="164"/>
      <c r="Q152" s="164"/>
      <c r="R152" s="130"/>
      <c r="S152" s="365">
        <f t="shared" si="17"/>
        <v>0</v>
      </c>
      <c r="T152" s="362"/>
      <c r="U152" s="532"/>
      <c r="V152" s="318">
        <f t="shared" si="18"/>
        <v>0</v>
      </c>
      <c r="W152" s="366"/>
      <c r="X152" s="318"/>
      <c r="Y152" s="366"/>
      <c r="Z152" s="362"/>
      <c r="AA152" s="503"/>
      <c r="AB152" s="362"/>
      <c r="AC152" s="362"/>
      <c r="AF152"/>
      <c r="AG152"/>
      <c r="AH152"/>
      <c r="AI152"/>
      <c r="AJ152"/>
      <c r="AK152"/>
      <c r="AL152"/>
      <c r="AM152"/>
      <c r="AN152"/>
      <c r="AO152"/>
      <c r="AP152"/>
      <c r="AQ152"/>
      <c r="AR152"/>
      <c r="AS152"/>
      <c r="AT152"/>
      <c r="AU152"/>
      <c r="AV152"/>
      <c r="AW152"/>
      <c r="AX152"/>
      <c r="AY152"/>
    </row>
    <row r="153" spans="1:51" s="186" customFormat="1" ht="18.5" x14ac:dyDescent="0.45">
      <c r="A153" s="360"/>
      <c r="B153" s="361"/>
      <c r="C153" s="360" t="str">
        <f t="shared" si="15"/>
        <v/>
      </c>
      <c r="D153" s="362"/>
      <c r="E153" s="146"/>
      <c r="F153" s="362"/>
      <c r="G153" s="137"/>
      <c r="H153" s="363"/>
      <c r="I153" s="497"/>
      <c r="J153" s="498"/>
      <c r="K153" s="496"/>
      <c r="L153" s="496"/>
      <c r="M153" s="497">
        <f t="shared" si="14"/>
        <v>0</v>
      </c>
      <c r="N153" s="364">
        <f t="shared" si="16"/>
        <v>0</v>
      </c>
      <c r="O153" s="164"/>
      <c r="P153" s="164"/>
      <c r="Q153" s="164"/>
      <c r="R153" s="130"/>
      <c r="S153" s="365">
        <f t="shared" si="17"/>
        <v>0</v>
      </c>
      <c r="T153" s="362"/>
      <c r="U153" s="532"/>
      <c r="V153" s="318">
        <f t="shared" si="18"/>
        <v>0</v>
      </c>
      <c r="W153" s="366"/>
      <c r="X153" s="318"/>
      <c r="Y153" s="366"/>
      <c r="Z153" s="362"/>
      <c r="AA153" s="503"/>
      <c r="AB153" s="362"/>
      <c r="AC153" s="362"/>
      <c r="AF153"/>
      <c r="AG153"/>
      <c r="AH153"/>
      <c r="AI153"/>
      <c r="AJ153"/>
      <c r="AK153"/>
      <c r="AL153"/>
      <c r="AM153"/>
      <c r="AN153"/>
      <c r="AO153"/>
      <c r="AP153"/>
      <c r="AQ153"/>
      <c r="AR153"/>
      <c r="AS153"/>
      <c r="AT153"/>
      <c r="AU153"/>
      <c r="AV153"/>
      <c r="AW153"/>
      <c r="AX153"/>
      <c r="AY153"/>
    </row>
    <row r="154" spans="1:51" s="186" customFormat="1" ht="18.5" x14ac:dyDescent="0.45">
      <c r="A154" s="360"/>
      <c r="B154" s="361"/>
      <c r="C154" s="360" t="str">
        <f t="shared" si="15"/>
        <v/>
      </c>
      <c r="D154" s="362"/>
      <c r="E154" s="146"/>
      <c r="F154" s="362"/>
      <c r="G154" s="137"/>
      <c r="H154" s="363"/>
      <c r="I154" s="497"/>
      <c r="J154" s="498"/>
      <c r="K154" s="496"/>
      <c r="L154" s="496"/>
      <c r="M154" s="497">
        <f t="shared" si="14"/>
        <v>0</v>
      </c>
      <c r="N154" s="364">
        <f t="shared" si="16"/>
        <v>0</v>
      </c>
      <c r="O154" s="164"/>
      <c r="P154" s="164"/>
      <c r="Q154" s="164"/>
      <c r="R154" s="130"/>
      <c r="S154" s="365">
        <f t="shared" si="17"/>
        <v>0</v>
      </c>
      <c r="T154" s="362"/>
      <c r="U154" s="532"/>
      <c r="V154" s="318">
        <f t="shared" si="18"/>
        <v>0</v>
      </c>
      <c r="W154" s="366"/>
      <c r="X154" s="318"/>
      <c r="Y154" s="366"/>
      <c r="Z154" s="362"/>
      <c r="AA154" s="503"/>
      <c r="AB154" s="362"/>
      <c r="AC154" s="362"/>
      <c r="AF154"/>
      <c r="AG154"/>
      <c r="AH154"/>
      <c r="AI154"/>
      <c r="AJ154"/>
      <c r="AK154"/>
      <c r="AL154"/>
      <c r="AM154"/>
      <c r="AN154"/>
      <c r="AO154"/>
      <c r="AP154"/>
      <c r="AQ154"/>
      <c r="AR154"/>
      <c r="AS154"/>
      <c r="AT154"/>
      <c r="AU154"/>
      <c r="AV154"/>
      <c r="AW154"/>
      <c r="AX154"/>
      <c r="AY154"/>
    </row>
    <row r="155" spans="1:51" s="186" customFormat="1" ht="18.5" x14ac:dyDescent="0.45">
      <c r="A155" s="360"/>
      <c r="B155" s="361"/>
      <c r="C155" s="360" t="str">
        <f t="shared" si="15"/>
        <v/>
      </c>
      <c r="D155" s="362"/>
      <c r="E155" s="146"/>
      <c r="F155" s="362"/>
      <c r="G155" s="137"/>
      <c r="H155" s="363"/>
      <c r="I155" s="497"/>
      <c r="J155" s="498"/>
      <c r="K155" s="496"/>
      <c r="L155" s="496"/>
      <c r="M155" s="497">
        <f t="shared" si="14"/>
        <v>0</v>
      </c>
      <c r="N155" s="364">
        <f t="shared" si="16"/>
        <v>0</v>
      </c>
      <c r="O155" s="164"/>
      <c r="P155" s="164"/>
      <c r="Q155" s="164"/>
      <c r="R155" s="130"/>
      <c r="S155" s="365">
        <f t="shared" si="17"/>
        <v>0</v>
      </c>
      <c r="T155" s="362"/>
      <c r="U155" s="532"/>
      <c r="V155" s="318">
        <f t="shared" si="18"/>
        <v>0</v>
      </c>
      <c r="W155" s="366"/>
      <c r="X155" s="318"/>
      <c r="Y155" s="366"/>
      <c r="Z155" s="362"/>
      <c r="AA155" s="503"/>
      <c r="AB155" s="362"/>
      <c r="AC155" s="362"/>
      <c r="AF155"/>
      <c r="AG155"/>
      <c r="AH155"/>
      <c r="AI155"/>
      <c r="AJ155"/>
      <c r="AK155"/>
      <c r="AL155"/>
      <c r="AM155"/>
      <c r="AN155"/>
      <c r="AO155"/>
      <c r="AP155"/>
      <c r="AQ155"/>
      <c r="AR155"/>
      <c r="AS155"/>
      <c r="AT155"/>
      <c r="AU155"/>
      <c r="AV155"/>
      <c r="AW155"/>
      <c r="AX155"/>
      <c r="AY155"/>
    </row>
    <row r="156" spans="1:51" s="186" customFormat="1" ht="18.5" x14ac:dyDescent="0.45">
      <c r="A156" s="360"/>
      <c r="B156" s="361"/>
      <c r="C156" s="360" t="str">
        <f t="shared" si="15"/>
        <v/>
      </c>
      <c r="D156" s="362"/>
      <c r="E156" s="146"/>
      <c r="F156" s="362"/>
      <c r="G156" s="137"/>
      <c r="H156" s="363"/>
      <c r="I156" s="497"/>
      <c r="J156" s="498"/>
      <c r="K156" s="496"/>
      <c r="L156" s="496"/>
      <c r="M156" s="497">
        <f t="shared" si="14"/>
        <v>0</v>
      </c>
      <c r="N156" s="364">
        <f t="shared" si="16"/>
        <v>0</v>
      </c>
      <c r="O156" s="164"/>
      <c r="P156" s="164"/>
      <c r="Q156" s="164"/>
      <c r="R156" s="130"/>
      <c r="S156" s="365">
        <f t="shared" si="17"/>
        <v>0</v>
      </c>
      <c r="T156" s="362"/>
      <c r="U156" s="532"/>
      <c r="V156" s="318">
        <f t="shared" si="18"/>
        <v>0</v>
      </c>
      <c r="W156" s="366"/>
      <c r="X156" s="318"/>
      <c r="Y156" s="366"/>
      <c r="Z156" s="362"/>
      <c r="AA156" s="503"/>
      <c r="AB156" s="362"/>
      <c r="AC156" s="362"/>
      <c r="AF156"/>
      <c r="AG156"/>
      <c r="AH156"/>
      <c r="AI156"/>
      <c r="AJ156"/>
      <c r="AK156"/>
      <c r="AL156"/>
      <c r="AM156"/>
      <c r="AN156"/>
      <c r="AO156"/>
      <c r="AP156"/>
      <c r="AQ156"/>
      <c r="AR156"/>
      <c r="AS156"/>
      <c r="AT156"/>
      <c r="AU156"/>
      <c r="AV156"/>
      <c r="AW156"/>
      <c r="AX156"/>
      <c r="AY156"/>
    </row>
    <row r="157" spans="1:51" s="186" customFormat="1" ht="18.5" x14ac:dyDescent="0.45">
      <c r="A157" s="360"/>
      <c r="B157" s="361"/>
      <c r="C157" s="360" t="str">
        <f t="shared" si="15"/>
        <v/>
      </c>
      <c r="D157" s="362"/>
      <c r="E157" s="146"/>
      <c r="F157" s="362"/>
      <c r="G157" s="137"/>
      <c r="H157" s="363"/>
      <c r="I157" s="497"/>
      <c r="J157" s="498"/>
      <c r="K157" s="496"/>
      <c r="L157" s="496"/>
      <c r="M157" s="497">
        <f t="shared" si="14"/>
        <v>0</v>
      </c>
      <c r="N157" s="364">
        <f t="shared" si="16"/>
        <v>0</v>
      </c>
      <c r="O157" s="164"/>
      <c r="P157" s="164"/>
      <c r="Q157" s="164"/>
      <c r="R157" s="130"/>
      <c r="S157" s="365">
        <f t="shared" si="17"/>
        <v>0</v>
      </c>
      <c r="T157" s="362"/>
      <c r="U157" s="532"/>
      <c r="V157" s="318">
        <f t="shared" si="18"/>
        <v>0</v>
      </c>
      <c r="W157" s="366"/>
      <c r="X157" s="318"/>
      <c r="Y157" s="366"/>
      <c r="Z157" s="362"/>
      <c r="AA157" s="503"/>
      <c r="AB157" s="362"/>
      <c r="AC157" s="362"/>
      <c r="AF157"/>
      <c r="AG157"/>
      <c r="AH157"/>
      <c r="AI157"/>
      <c r="AJ157"/>
      <c r="AK157"/>
      <c r="AL157"/>
      <c r="AM157"/>
      <c r="AN157"/>
      <c r="AO157"/>
      <c r="AP157"/>
      <c r="AQ157"/>
      <c r="AR157"/>
      <c r="AS157"/>
      <c r="AT157"/>
      <c r="AU157"/>
      <c r="AV157"/>
      <c r="AW157"/>
      <c r="AX157"/>
      <c r="AY157"/>
    </row>
    <row r="158" spans="1:51" s="186" customFormat="1" ht="18.5" x14ac:dyDescent="0.45">
      <c r="A158" s="360"/>
      <c r="B158" s="361"/>
      <c r="C158" s="360" t="str">
        <f t="shared" si="15"/>
        <v/>
      </c>
      <c r="D158" s="362"/>
      <c r="E158" s="146"/>
      <c r="F158" s="362"/>
      <c r="G158" s="137"/>
      <c r="H158" s="363"/>
      <c r="I158" s="497"/>
      <c r="J158" s="498"/>
      <c r="K158" s="496"/>
      <c r="L158" s="496"/>
      <c r="M158" s="497">
        <f t="shared" si="14"/>
        <v>0</v>
      </c>
      <c r="N158" s="364">
        <f t="shared" si="16"/>
        <v>0</v>
      </c>
      <c r="O158" s="164"/>
      <c r="P158" s="164"/>
      <c r="Q158" s="164"/>
      <c r="R158" s="130"/>
      <c r="S158" s="365">
        <f t="shared" si="17"/>
        <v>0</v>
      </c>
      <c r="T158" s="362"/>
      <c r="U158" s="532"/>
      <c r="V158" s="318">
        <f t="shared" si="18"/>
        <v>0</v>
      </c>
      <c r="W158" s="366"/>
      <c r="X158" s="318"/>
      <c r="Y158" s="366"/>
      <c r="Z158" s="362"/>
      <c r="AA158" s="503"/>
      <c r="AB158" s="362"/>
      <c r="AC158" s="362"/>
      <c r="AF158"/>
      <c r="AG158"/>
      <c r="AH158"/>
      <c r="AI158"/>
      <c r="AJ158"/>
      <c r="AK158"/>
      <c r="AL158"/>
      <c r="AM158"/>
      <c r="AN158"/>
      <c r="AO158"/>
      <c r="AP158"/>
      <c r="AQ158"/>
      <c r="AR158"/>
      <c r="AS158"/>
      <c r="AT158"/>
      <c r="AU158"/>
      <c r="AV158"/>
      <c r="AW158"/>
      <c r="AX158"/>
      <c r="AY158"/>
    </row>
    <row r="159" spans="1:51" s="186" customFormat="1" ht="18.5" x14ac:dyDescent="0.45">
      <c r="A159" s="360"/>
      <c r="B159" s="361"/>
      <c r="C159" s="360" t="str">
        <f t="shared" si="15"/>
        <v/>
      </c>
      <c r="D159" s="362"/>
      <c r="E159" s="146"/>
      <c r="F159" s="362"/>
      <c r="G159" s="137"/>
      <c r="H159" s="363"/>
      <c r="I159" s="497"/>
      <c r="J159" s="498"/>
      <c r="K159" s="496"/>
      <c r="L159" s="496"/>
      <c r="M159" s="497">
        <f t="shared" si="14"/>
        <v>0</v>
      </c>
      <c r="N159" s="364">
        <f t="shared" si="16"/>
        <v>0</v>
      </c>
      <c r="O159" s="164"/>
      <c r="P159" s="164"/>
      <c r="Q159" s="164"/>
      <c r="R159" s="130"/>
      <c r="S159" s="365">
        <f t="shared" si="17"/>
        <v>0</v>
      </c>
      <c r="T159" s="362"/>
      <c r="U159" s="532"/>
      <c r="V159" s="318">
        <f t="shared" si="18"/>
        <v>0</v>
      </c>
      <c r="W159" s="366"/>
      <c r="X159" s="318"/>
      <c r="Y159" s="366"/>
      <c r="Z159" s="362"/>
      <c r="AA159" s="503"/>
      <c r="AB159" s="362"/>
      <c r="AC159" s="362"/>
      <c r="AF159"/>
      <c r="AG159"/>
      <c r="AH159"/>
      <c r="AI159"/>
      <c r="AJ159"/>
      <c r="AK159"/>
      <c r="AL159"/>
      <c r="AM159"/>
      <c r="AN159"/>
      <c r="AO159"/>
      <c r="AP159"/>
      <c r="AQ159"/>
      <c r="AR159"/>
      <c r="AS159"/>
      <c r="AT159"/>
      <c r="AU159"/>
      <c r="AV159"/>
      <c r="AW159"/>
      <c r="AX159"/>
      <c r="AY159"/>
    </row>
    <row r="160" spans="1:51" s="186" customFormat="1" ht="18.5" x14ac:dyDescent="0.45">
      <c r="A160" s="360"/>
      <c r="B160" s="361"/>
      <c r="C160" s="360" t="str">
        <f t="shared" si="15"/>
        <v/>
      </c>
      <c r="D160" s="362"/>
      <c r="E160" s="146"/>
      <c r="F160" s="362"/>
      <c r="G160" s="137"/>
      <c r="H160" s="363"/>
      <c r="I160" s="497"/>
      <c r="J160" s="498"/>
      <c r="K160" s="496"/>
      <c r="L160" s="496"/>
      <c r="M160" s="497">
        <f t="shared" si="14"/>
        <v>0</v>
      </c>
      <c r="N160" s="364">
        <f t="shared" si="16"/>
        <v>0</v>
      </c>
      <c r="O160" s="164"/>
      <c r="P160" s="164"/>
      <c r="Q160" s="164"/>
      <c r="R160" s="130"/>
      <c r="S160" s="365">
        <f t="shared" si="17"/>
        <v>0</v>
      </c>
      <c r="T160" s="362"/>
      <c r="U160" s="532"/>
      <c r="V160" s="318">
        <f t="shared" si="18"/>
        <v>0</v>
      </c>
      <c r="W160" s="366"/>
      <c r="X160" s="318"/>
      <c r="Y160" s="366"/>
      <c r="Z160" s="362"/>
      <c r="AA160" s="503"/>
      <c r="AB160" s="362"/>
      <c r="AC160" s="362"/>
      <c r="AF160"/>
      <c r="AG160"/>
      <c r="AH160"/>
      <c r="AI160"/>
      <c r="AJ160"/>
      <c r="AK160"/>
      <c r="AL160"/>
      <c r="AM160"/>
      <c r="AN160"/>
      <c r="AO160"/>
      <c r="AP160"/>
      <c r="AQ160"/>
      <c r="AR160"/>
      <c r="AS160"/>
      <c r="AT160"/>
      <c r="AU160"/>
      <c r="AV160"/>
      <c r="AW160"/>
      <c r="AX160"/>
      <c r="AY160"/>
    </row>
    <row r="161" spans="1:51" s="186" customFormat="1" ht="18.5" x14ac:dyDescent="0.45">
      <c r="A161" s="360"/>
      <c r="B161" s="361"/>
      <c r="C161" s="360" t="str">
        <f t="shared" si="15"/>
        <v/>
      </c>
      <c r="D161" s="362"/>
      <c r="E161" s="146"/>
      <c r="F161" s="362"/>
      <c r="G161" s="137"/>
      <c r="H161" s="363"/>
      <c r="I161" s="497"/>
      <c r="J161" s="498"/>
      <c r="K161" s="496"/>
      <c r="L161" s="496"/>
      <c r="M161" s="497">
        <f t="shared" si="14"/>
        <v>0</v>
      </c>
      <c r="N161" s="364">
        <f t="shared" si="16"/>
        <v>0</v>
      </c>
      <c r="O161" s="164"/>
      <c r="P161" s="164"/>
      <c r="Q161" s="164"/>
      <c r="R161" s="130"/>
      <c r="S161" s="365">
        <f t="shared" si="17"/>
        <v>0</v>
      </c>
      <c r="T161" s="362"/>
      <c r="U161" s="532"/>
      <c r="V161" s="318">
        <f t="shared" si="18"/>
        <v>0</v>
      </c>
      <c r="W161" s="366"/>
      <c r="X161" s="318"/>
      <c r="Y161" s="366"/>
      <c r="Z161" s="362"/>
      <c r="AA161" s="503"/>
      <c r="AB161" s="362"/>
      <c r="AC161" s="362"/>
      <c r="AF161"/>
      <c r="AG161"/>
      <c r="AH161"/>
      <c r="AI161"/>
      <c r="AJ161"/>
      <c r="AK161"/>
      <c r="AL161"/>
      <c r="AM161"/>
      <c r="AN161"/>
      <c r="AO161"/>
      <c r="AP161"/>
      <c r="AQ161"/>
      <c r="AR161"/>
      <c r="AS161"/>
      <c r="AT161"/>
      <c r="AU161"/>
      <c r="AV161"/>
      <c r="AW161"/>
      <c r="AX161"/>
      <c r="AY161"/>
    </row>
    <row r="162" spans="1:51" s="186" customFormat="1" ht="18.5" x14ac:dyDescent="0.45">
      <c r="A162" s="360"/>
      <c r="B162" s="361"/>
      <c r="C162" s="360" t="str">
        <f t="shared" si="15"/>
        <v/>
      </c>
      <c r="D162" s="362"/>
      <c r="E162" s="146"/>
      <c r="F162" s="362"/>
      <c r="G162" s="137"/>
      <c r="H162" s="363"/>
      <c r="I162" s="497"/>
      <c r="J162" s="498"/>
      <c r="K162" s="496"/>
      <c r="L162" s="496"/>
      <c r="M162" s="497">
        <f t="shared" si="14"/>
        <v>0</v>
      </c>
      <c r="N162" s="364">
        <f t="shared" si="16"/>
        <v>0</v>
      </c>
      <c r="O162" s="164"/>
      <c r="P162" s="164"/>
      <c r="Q162" s="164"/>
      <c r="R162" s="130"/>
      <c r="S162" s="365">
        <f t="shared" si="17"/>
        <v>0</v>
      </c>
      <c r="T162" s="362"/>
      <c r="U162" s="532"/>
      <c r="V162" s="318">
        <f t="shared" si="18"/>
        <v>0</v>
      </c>
      <c r="W162" s="366"/>
      <c r="X162" s="318"/>
      <c r="Y162" s="366"/>
      <c r="Z162" s="362"/>
      <c r="AA162" s="503"/>
      <c r="AB162" s="362"/>
      <c r="AC162" s="362"/>
      <c r="AF162"/>
      <c r="AG162"/>
      <c r="AH162"/>
      <c r="AI162"/>
      <c r="AJ162"/>
      <c r="AK162"/>
      <c r="AL162"/>
      <c r="AM162"/>
      <c r="AN162"/>
      <c r="AO162"/>
      <c r="AP162"/>
      <c r="AQ162"/>
      <c r="AR162"/>
      <c r="AS162"/>
      <c r="AT162"/>
      <c r="AU162"/>
      <c r="AV162"/>
      <c r="AW162"/>
      <c r="AX162"/>
      <c r="AY162"/>
    </row>
    <row r="163" spans="1:51" s="186" customFormat="1" ht="18.5" x14ac:dyDescent="0.45">
      <c r="A163" s="360"/>
      <c r="B163" s="361"/>
      <c r="C163" s="360" t="str">
        <f t="shared" si="15"/>
        <v/>
      </c>
      <c r="D163" s="362"/>
      <c r="E163" s="146"/>
      <c r="F163" s="362"/>
      <c r="G163" s="137"/>
      <c r="H163" s="363"/>
      <c r="I163" s="497"/>
      <c r="J163" s="498"/>
      <c r="K163" s="496"/>
      <c r="L163" s="496"/>
      <c r="M163" s="497">
        <f t="shared" si="14"/>
        <v>0</v>
      </c>
      <c r="N163" s="364">
        <f t="shared" si="16"/>
        <v>0</v>
      </c>
      <c r="O163" s="164"/>
      <c r="P163" s="164"/>
      <c r="Q163" s="164"/>
      <c r="R163" s="130"/>
      <c r="S163" s="365">
        <f t="shared" si="17"/>
        <v>0</v>
      </c>
      <c r="T163" s="362"/>
      <c r="U163" s="532"/>
      <c r="V163" s="318">
        <f t="shared" si="18"/>
        <v>0</v>
      </c>
      <c r="W163" s="366"/>
      <c r="X163" s="318"/>
      <c r="Y163" s="366"/>
      <c r="Z163" s="362"/>
      <c r="AA163" s="503"/>
      <c r="AB163" s="362"/>
      <c r="AC163" s="362"/>
      <c r="AF163"/>
      <c r="AG163"/>
      <c r="AH163"/>
      <c r="AI163"/>
      <c r="AJ163"/>
      <c r="AK163"/>
      <c r="AL163"/>
      <c r="AM163"/>
      <c r="AN163"/>
      <c r="AO163"/>
      <c r="AP163"/>
      <c r="AQ163"/>
      <c r="AR163"/>
      <c r="AS163"/>
      <c r="AT163"/>
      <c r="AU163"/>
      <c r="AV163"/>
      <c r="AW163"/>
      <c r="AX163"/>
      <c r="AY163"/>
    </row>
    <row r="164" spans="1:51" s="186" customFormat="1" ht="18.5" x14ac:dyDescent="0.45">
      <c r="A164" s="360"/>
      <c r="B164" s="361"/>
      <c r="C164" s="360" t="str">
        <f t="shared" si="15"/>
        <v/>
      </c>
      <c r="D164" s="362"/>
      <c r="E164" s="146"/>
      <c r="F164" s="362"/>
      <c r="G164" s="137"/>
      <c r="H164" s="363"/>
      <c r="I164" s="497"/>
      <c r="J164" s="498"/>
      <c r="K164" s="496"/>
      <c r="L164" s="496"/>
      <c r="M164" s="497">
        <f t="shared" si="14"/>
        <v>0</v>
      </c>
      <c r="N164" s="364">
        <f t="shared" si="16"/>
        <v>0</v>
      </c>
      <c r="O164" s="164"/>
      <c r="P164" s="164"/>
      <c r="Q164" s="164"/>
      <c r="R164" s="130"/>
      <c r="S164" s="365">
        <f t="shared" si="17"/>
        <v>0</v>
      </c>
      <c r="T164" s="362"/>
      <c r="U164" s="532"/>
      <c r="V164" s="318">
        <f t="shared" si="18"/>
        <v>0</v>
      </c>
      <c r="W164" s="366"/>
      <c r="X164" s="318"/>
      <c r="Y164" s="366"/>
      <c r="Z164" s="362"/>
      <c r="AA164" s="503"/>
      <c r="AB164" s="362"/>
      <c r="AC164" s="362"/>
      <c r="AF164"/>
      <c r="AG164"/>
      <c r="AH164"/>
      <c r="AI164"/>
      <c r="AJ164"/>
      <c r="AK164"/>
      <c r="AL164"/>
      <c r="AM164"/>
      <c r="AN164"/>
      <c r="AO164"/>
      <c r="AP164"/>
      <c r="AQ164"/>
      <c r="AR164"/>
      <c r="AS164"/>
      <c r="AT164"/>
      <c r="AU164"/>
      <c r="AV164"/>
      <c r="AW164"/>
      <c r="AX164"/>
      <c r="AY164"/>
    </row>
    <row r="165" spans="1:51" s="186" customFormat="1" ht="18.5" x14ac:dyDescent="0.45">
      <c r="A165" s="360"/>
      <c r="B165" s="361"/>
      <c r="C165" s="360" t="str">
        <f t="shared" si="15"/>
        <v/>
      </c>
      <c r="D165" s="362"/>
      <c r="E165" s="146"/>
      <c r="F165" s="362"/>
      <c r="G165" s="137"/>
      <c r="H165" s="363"/>
      <c r="I165" s="497"/>
      <c r="J165" s="498"/>
      <c r="K165" s="496"/>
      <c r="L165" s="496"/>
      <c r="M165" s="497">
        <f t="shared" si="14"/>
        <v>0</v>
      </c>
      <c r="N165" s="364">
        <f t="shared" si="16"/>
        <v>0</v>
      </c>
      <c r="O165" s="164"/>
      <c r="P165" s="164"/>
      <c r="Q165" s="164"/>
      <c r="R165" s="130"/>
      <c r="S165" s="365">
        <f t="shared" si="17"/>
        <v>0</v>
      </c>
      <c r="T165" s="362"/>
      <c r="U165" s="532"/>
      <c r="V165" s="318">
        <f t="shared" si="18"/>
        <v>0</v>
      </c>
      <c r="W165" s="366"/>
      <c r="X165" s="318"/>
      <c r="Y165" s="366"/>
      <c r="Z165" s="362"/>
      <c r="AA165" s="503"/>
      <c r="AB165" s="362"/>
      <c r="AC165" s="362"/>
      <c r="AF165"/>
      <c r="AG165"/>
      <c r="AH165"/>
      <c r="AI165"/>
      <c r="AJ165"/>
      <c r="AK165"/>
      <c r="AL165"/>
      <c r="AM165"/>
      <c r="AN165"/>
      <c r="AO165"/>
      <c r="AP165"/>
      <c r="AQ165"/>
      <c r="AR165"/>
      <c r="AS165"/>
      <c r="AT165"/>
      <c r="AU165"/>
      <c r="AV165"/>
      <c r="AW165"/>
      <c r="AX165"/>
      <c r="AY165"/>
    </row>
    <row r="166" spans="1:51" s="186" customFormat="1" ht="18.5" x14ac:dyDescent="0.45">
      <c r="A166" s="360"/>
      <c r="B166" s="361"/>
      <c r="C166" s="360" t="str">
        <f t="shared" si="15"/>
        <v/>
      </c>
      <c r="D166" s="362"/>
      <c r="E166" s="146"/>
      <c r="F166" s="362"/>
      <c r="G166" s="137"/>
      <c r="H166" s="363"/>
      <c r="I166" s="497"/>
      <c r="J166" s="498"/>
      <c r="K166" s="496"/>
      <c r="L166" s="496"/>
      <c r="M166" s="497">
        <f t="shared" si="14"/>
        <v>0</v>
      </c>
      <c r="N166" s="364">
        <f t="shared" si="16"/>
        <v>0</v>
      </c>
      <c r="O166" s="164"/>
      <c r="P166" s="164"/>
      <c r="Q166" s="164"/>
      <c r="R166" s="130"/>
      <c r="S166" s="365">
        <f t="shared" si="17"/>
        <v>0</v>
      </c>
      <c r="T166" s="362"/>
      <c r="U166" s="532"/>
      <c r="V166" s="318">
        <f t="shared" si="18"/>
        <v>0</v>
      </c>
      <c r="W166" s="366"/>
      <c r="X166" s="318"/>
      <c r="Y166" s="366"/>
      <c r="Z166" s="362"/>
      <c r="AA166" s="503"/>
      <c r="AB166" s="362"/>
      <c r="AC166" s="362"/>
      <c r="AF166"/>
      <c r="AG166"/>
      <c r="AH166"/>
      <c r="AI166"/>
      <c r="AJ166"/>
      <c r="AK166"/>
      <c r="AL166"/>
      <c r="AM166"/>
      <c r="AN166"/>
      <c r="AO166"/>
      <c r="AP166"/>
      <c r="AQ166"/>
      <c r="AR166"/>
      <c r="AS166"/>
      <c r="AT166"/>
      <c r="AU166"/>
      <c r="AV166"/>
      <c r="AW166"/>
      <c r="AX166"/>
      <c r="AY166"/>
    </row>
    <row r="167" spans="1:51" s="186" customFormat="1" ht="18.5" x14ac:dyDescent="0.45">
      <c r="A167" s="360"/>
      <c r="B167" s="361"/>
      <c r="C167" s="360" t="str">
        <f t="shared" si="15"/>
        <v/>
      </c>
      <c r="D167" s="362"/>
      <c r="E167" s="146"/>
      <c r="F167" s="362"/>
      <c r="G167" s="137"/>
      <c r="H167" s="363"/>
      <c r="I167" s="497"/>
      <c r="J167" s="498"/>
      <c r="K167" s="496"/>
      <c r="L167" s="496"/>
      <c r="M167" s="497">
        <f t="shared" si="14"/>
        <v>0</v>
      </c>
      <c r="N167" s="364">
        <f t="shared" si="16"/>
        <v>0</v>
      </c>
      <c r="O167" s="164"/>
      <c r="P167" s="164"/>
      <c r="Q167" s="164"/>
      <c r="R167" s="130"/>
      <c r="S167" s="365">
        <f t="shared" si="17"/>
        <v>0</v>
      </c>
      <c r="T167" s="362"/>
      <c r="U167" s="532"/>
      <c r="V167" s="318">
        <f t="shared" si="18"/>
        <v>0</v>
      </c>
      <c r="W167" s="366"/>
      <c r="X167" s="318"/>
      <c r="Y167" s="366"/>
      <c r="Z167" s="362"/>
      <c r="AA167" s="503"/>
      <c r="AB167" s="362"/>
      <c r="AC167" s="362"/>
      <c r="AF167"/>
      <c r="AG167"/>
      <c r="AH167"/>
      <c r="AI167"/>
      <c r="AJ167"/>
      <c r="AK167"/>
      <c r="AL167"/>
      <c r="AM167"/>
      <c r="AN167"/>
      <c r="AO167"/>
      <c r="AP167"/>
      <c r="AQ167"/>
      <c r="AR167"/>
      <c r="AS167"/>
      <c r="AT167"/>
      <c r="AU167"/>
      <c r="AV167"/>
      <c r="AW167"/>
      <c r="AX167"/>
      <c r="AY167"/>
    </row>
    <row r="168" spans="1:51" s="186" customFormat="1" ht="18.5" x14ac:dyDescent="0.45">
      <c r="A168" s="360"/>
      <c r="B168" s="361"/>
      <c r="C168" s="360" t="str">
        <f t="shared" si="15"/>
        <v/>
      </c>
      <c r="D168" s="362"/>
      <c r="E168" s="146"/>
      <c r="F168" s="362"/>
      <c r="G168" s="137"/>
      <c r="H168" s="363"/>
      <c r="I168" s="497"/>
      <c r="J168" s="498"/>
      <c r="K168" s="496"/>
      <c r="L168" s="496"/>
      <c r="M168" s="497">
        <f t="shared" si="14"/>
        <v>0</v>
      </c>
      <c r="N168" s="364">
        <f t="shared" si="16"/>
        <v>0</v>
      </c>
      <c r="O168" s="164"/>
      <c r="P168" s="164"/>
      <c r="Q168" s="164"/>
      <c r="R168" s="130"/>
      <c r="S168" s="365">
        <f t="shared" si="17"/>
        <v>0</v>
      </c>
      <c r="T168" s="362"/>
      <c r="U168" s="532"/>
      <c r="V168" s="318">
        <f t="shared" si="18"/>
        <v>0</v>
      </c>
      <c r="W168" s="366"/>
      <c r="X168" s="318"/>
      <c r="Y168" s="366"/>
      <c r="Z168" s="362"/>
      <c r="AA168" s="503"/>
      <c r="AB168" s="362"/>
      <c r="AC168" s="362"/>
      <c r="AF168"/>
      <c r="AG168"/>
      <c r="AH168"/>
      <c r="AI168"/>
      <c r="AJ168"/>
      <c r="AK168"/>
      <c r="AL168"/>
      <c r="AM168"/>
      <c r="AN168"/>
      <c r="AO168"/>
      <c r="AP168"/>
      <c r="AQ168"/>
      <c r="AR168"/>
      <c r="AS168"/>
      <c r="AT168"/>
      <c r="AU168"/>
      <c r="AV168"/>
      <c r="AW168"/>
      <c r="AX168"/>
      <c r="AY168"/>
    </row>
    <row r="169" spans="1:51" s="186" customFormat="1" ht="18.5" x14ac:dyDescent="0.45">
      <c r="A169" s="360"/>
      <c r="B169" s="361"/>
      <c r="C169" s="360" t="str">
        <f t="shared" si="15"/>
        <v/>
      </c>
      <c r="D169" s="362"/>
      <c r="E169" s="146"/>
      <c r="F169" s="362"/>
      <c r="G169" s="137"/>
      <c r="H169" s="363"/>
      <c r="I169" s="497"/>
      <c r="J169" s="498"/>
      <c r="K169" s="496"/>
      <c r="L169" s="496"/>
      <c r="M169" s="497">
        <f t="shared" si="14"/>
        <v>0</v>
      </c>
      <c r="N169" s="364">
        <f t="shared" si="16"/>
        <v>0</v>
      </c>
      <c r="O169" s="164"/>
      <c r="P169" s="164"/>
      <c r="Q169" s="164"/>
      <c r="R169" s="130"/>
      <c r="S169" s="365">
        <f t="shared" si="17"/>
        <v>0</v>
      </c>
      <c r="T169" s="362"/>
      <c r="U169" s="532"/>
      <c r="V169" s="318">
        <f t="shared" si="18"/>
        <v>0</v>
      </c>
      <c r="W169" s="366"/>
      <c r="X169" s="318"/>
      <c r="Y169" s="366"/>
      <c r="Z169" s="362"/>
      <c r="AA169" s="503"/>
      <c r="AB169" s="362"/>
      <c r="AC169" s="362"/>
      <c r="AF169"/>
      <c r="AG169"/>
      <c r="AH169"/>
      <c r="AI169"/>
      <c r="AJ169"/>
      <c r="AK169"/>
      <c r="AL169"/>
      <c r="AM169"/>
      <c r="AN169"/>
      <c r="AO169"/>
      <c r="AP169"/>
      <c r="AQ169"/>
      <c r="AR169"/>
      <c r="AS169"/>
      <c r="AT169"/>
      <c r="AU169"/>
      <c r="AV169"/>
      <c r="AW169"/>
      <c r="AX169"/>
      <c r="AY169"/>
    </row>
    <row r="170" spans="1:51" s="186" customFormat="1" ht="18.5" x14ac:dyDescent="0.45">
      <c r="A170" s="360"/>
      <c r="B170" s="361"/>
      <c r="C170" s="360" t="str">
        <f t="shared" si="15"/>
        <v/>
      </c>
      <c r="D170" s="362"/>
      <c r="E170" s="146"/>
      <c r="F170" s="362"/>
      <c r="G170" s="137"/>
      <c r="H170" s="363"/>
      <c r="I170" s="497"/>
      <c r="J170" s="498"/>
      <c r="K170" s="496"/>
      <c r="L170" s="496"/>
      <c r="M170" s="497">
        <f t="shared" si="14"/>
        <v>0</v>
      </c>
      <c r="N170" s="364">
        <f t="shared" si="16"/>
        <v>0</v>
      </c>
      <c r="O170" s="164"/>
      <c r="P170" s="164"/>
      <c r="Q170" s="164"/>
      <c r="R170" s="130"/>
      <c r="S170" s="365">
        <f t="shared" si="17"/>
        <v>0</v>
      </c>
      <c r="T170" s="362"/>
      <c r="U170" s="532"/>
      <c r="V170" s="318">
        <f t="shared" si="18"/>
        <v>0</v>
      </c>
      <c r="W170" s="366"/>
      <c r="X170" s="318"/>
      <c r="Y170" s="366"/>
      <c r="Z170" s="362"/>
      <c r="AA170" s="503"/>
      <c r="AB170" s="362"/>
      <c r="AC170" s="362"/>
      <c r="AF170"/>
      <c r="AG170"/>
      <c r="AH170"/>
      <c r="AI170"/>
      <c r="AJ170"/>
      <c r="AK170"/>
      <c r="AL170"/>
      <c r="AM170"/>
      <c r="AN170"/>
      <c r="AO170"/>
      <c r="AP170"/>
      <c r="AQ170"/>
      <c r="AR170"/>
      <c r="AS170"/>
      <c r="AT170"/>
      <c r="AU170"/>
      <c r="AV170"/>
      <c r="AW170"/>
      <c r="AX170"/>
      <c r="AY170"/>
    </row>
    <row r="171" spans="1:51" s="186" customFormat="1" ht="18.5" x14ac:dyDescent="0.45">
      <c r="A171" s="360"/>
      <c r="B171" s="361"/>
      <c r="C171" s="360" t="str">
        <f t="shared" si="15"/>
        <v/>
      </c>
      <c r="D171" s="362"/>
      <c r="E171" s="146"/>
      <c r="F171" s="362"/>
      <c r="G171" s="137"/>
      <c r="H171" s="363"/>
      <c r="I171" s="497"/>
      <c r="J171" s="498"/>
      <c r="K171" s="496"/>
      <c r="L171" s="496"/>
      <c r="M171" s="497">
        <f t="shared" si="14"/>
        <v>0</v>
      </c>
      <c r="N171" s="364">
        <f t="shared" si="16"/>
        <v>0</v>
      </c>
      <c r="O171" s="164"/>
      <c r="P171" s="164"/>
      <c r="Q171" s="164"/>
      <c r="R171" s="130"/>
      <c r="S171" s="365">
        <f t="shared" si="17"/>
        <v>0</v>
      </c>
      <c r="T171" s="362"/>
      <c r="U171" s="532"/>
      <c r="V171" s="318">
        <f t="shared" si="18"/>
        <v>0</v>
      </c>
      <c r="W171" s="366"/>
      <c r="X171" s="318"/>
      <c r="Y171" s="366"/>
      <c r="Z171" s="362"/>
      <c r="AA171" s="503"/>
      <c r="AB171" s="362"/>
      <c r="AC171" s="362"/>
      <c r="AF171"/>
      <c r="AG171"/>
      <c r="AH171"/>
      <c r="AI171"/>
      <c r="AJ171"/>
      <c r="AK171"/>
      <c r="AL171"/>
      <c r="AM171"/>
      <c r="AN171"/>
      <c r="AO171"/>
      <c r="AP171"/>
      <c r="AQ171"/>
      <c r="AR171"/>
      <c r="AS171"/>
      <c r="AT171"/>
      <c r="AU171"/>
      <c r="AV171"/>
      <c r="AW171"/>
      <c r="AX171"/>
      <c r="AY171"/>
    </row>
    <row r="172" spans="1:51" s="186" customFormat="1" ht="18.5" x14ac:dyDescent="0.45">
      <c r="A172" s="360"/>
      <c r="B172" s="361"/>
      <c r="C172" s="360" t="str">
        <f t="shared" si="15"/>
        <v/>
      </c>
      <c r="D172" s="362"/>
      <c r="E172" s="146"/>
      <c r="F172" s="362"/>
      <c r="G172" s="137"/>
      <c r="H172" s="363"/>
      <c r="I172" s="497"/>
      <c r="J172" s="498"/>
      <c r="K172" s="496"/>
      <c r="L172" s="496"/>
      <c r="M172" s="497">
        <f t="shared" si="14"/>
        <v>0</v>
      </c>
      <c r="N172" s="364">
        <f t="shared" si="16"/>
        <v>0</v>
      </c>
      <c r="O172" s="164"/>
      <c r="P172" s="164"/>
      <c r="Q172" s="164"/>
      <c r="R172" s="130"/>
      <c r="S172" s="365">
        <f t="shared" si="17"/>
        <v>0</v>
      </c>
      <c r="T172" s="362"/>
      <c r="U172" s="532"/>
      <c r="V172" s="318">
        <f t="shared" si="18"/>
        <v>0</v>
      </c>
      <c r="W172" s="366"/>
      <c r="X172" s="318"/>
      <c r="Y172" s="366"/>
      <c r="Z172" s="362"/>
      <c r="AA172" s="503"/>
      <c r="AB172" s="362"/>
      <c r="AC172" s="362"/>
      <c r="AF172"/>
      <c r="AG172"/>
      <c r="AH172"/>
      <c r="AI172"/>
      <c r="AJ172"/>
      <c r="AK172"/>
      <c r="AL172"/>
      <c r="AM172"/>
      <c r="AN172"/>
      <c r="AO172"/>
      <c r="AP172"/>
      <c r="AQ172"/>
      <c r="AR172"/>
      <c r="AS172"/>
      <c r="AT172"/>
      <c r="AU172"/>
      <c r="AV172"/>
      <c r="AW172"/>
      <c r="AX172"/>
      <c r="AY172"/>
    </row>
    <row r="173" spans="1:51" s="186" customFormat="1" ht="18.5" x14ac:dyDescent="0.45">
      <c r="A173" s="360"/>
      <c r="B173" s="361"/>
      <c r="C173" s="360" t="str">
        <f t="shared" si="15"/>
        <v/>
      </c>
      <c r="D173" s="362"/>
      <c r="E173" s="146"/>
      <c r="F173" s="362"/>
      <c r="G173" s="137"/>
      <c r="H173" s="363"/>
      <c r="I173" s="497"/>
      <c r="J173" s="498"/>
      <c r="K173" s="496"/>
      <c r="L173" s="496"/>
      <c r="M173" s="497">
        <f t="shared" si="14"/>
        <v>0</v>
      </c>
      <c r="N173" s="364">
        <f t="shared" si="16"/>
        <v>0</v>
      </c>
      <c r="O173" s="164"/>
      <c r="P173" s="164"/>
      <c r="Q173" s="164"/>
      <c r="R173" s="130"/>
      <c r="S173" s="365">
        <f t="shared" si="17"/>
        <v>0</v>
      </c>
      <c r="T173" s="362"/>
      <c r="U173" s="532"/>
      <c r="V173" s="318">
        <f t="shared" si="18"/>
        <v>0</v>
      </c>
      <c r="W173" s="366"/>
      <c r="X173" s="318"/>
      <c r="Y173" s="366"/>
      <c r="Z173" s="362"/>
      <c r="AA173" s="503"/>
      <c r="AB173" s="362"/>
      <c r="AC173" s="362"/>
      <c r="AF173"/>
      <c r="AG173"/>
      <c r="AH173"/>
      <c r="AI173"/>
      <c r="AJ173"/>
      <c r="AK173"/>
      <c r="AL173"/>
      <c r="AM173"/>
      <c r="AN173"/>
      <c r="AO173"/>
      <c r="AP173"/>
      <c r="AQ173"/>
      <c r="AR173"/>
      <c r="AS173"/>
      <c r="AT173"/>
      <c r="AU173"/>
      <c r="AV173"/>
      <c r="AW173"/>
      <c r="AX173"/>
      <c r="AY173"/>
    </row>
    <row r="174" spans="1:51" s="186" customFormat="1" ht="18.5" x14ac:dyDescent="0.45">
      <c r="A174" s="360"/>
      <c r="B174" s="361"/>
      <c r="C174" s="360" t="str">
        <f t="shared" si="15"/>
        <v/>
      </c>
      <c r="D174" s="362"/>
      <c r="E174" s="146"/>
      <c r="F174" s="362"/>
      <c r="G174" s="137"/>
      <c r="H174" s="363"/>
      <c r="I174" s="497"/>
      <c r="J174" s="498"/>
      <c r="K174" s="496"/>
      <c r="L174" s="496"/>
      <c r="M174" s="497">
        <f t="shared" si="14"/>
        <v>0</v>
      </c>
      <c r="N174" s="364">
        <f t="shared" si="16"/>
        <v>0</v>
      </c>
      <c r="O174" s="164"/>
      <c r="P174" s="164"/>
      <c r="Q174" s="164"/>
      <c r="R174" s="130"/>
      <c r="S174" s="365">
        <f t="shared" si="17"/>
        <v>0</v>
      </c>
      <c r="T174" s="362"/>
      <c r="U174" s="532"/>
      <c r="V174" s="318">
        <f t="shared" si="18"/>
        <v>0</v>
      </c>
      <c r="W174" s="366"/>
      <c r="X174" s="318"/>
      <c r="Y174" s="366"/>
      <c r="Z174" s="362"/>
      <c r="AA174" s="503"/>
      <c r="AB174" s="362"/>
      <c r="AC174" s="362"/>
      <c r="AF174"/>
      <c r="AG174"/>
      <c r="AH174"/>
      <c r="AI174"/>
      <c r="AJ174"/>
      <c r="AK174"/>
      <c r="AL174"/>
      <c r="AM174"/>
      <c r="AN174"/>
      <c r="AO174"/>
      <c r="AP174"/>
      <c r="AQ174"/>
      <c r="AR174"/>
      <c r="AS174"/>
      <c r="AT174"/>
      <c r="AU174"/>
      <c r="AV174"/>
      <c r="AW174"/>
      <c r="AX174"/>
      <c r="AY174"/>
    </row>
    <row r="175" spans="1:51" s="186" customFormat="1" ht="18.5" x14ac:dyDescent="0.45">
      <c r="A175" s="360"/>
      <c r="B175" s="361"/>
      <c r="C175" s="360" t="str">
        <f t="shared" si="15"/>
        <v/>
      </c>
      <c r="D175" s="362"/>
      <c r="E175" s="146"/>
      <c r="F175" s="362"/>
      <c r="G175" s="137"/>
      <c r="H175" s="363"/>
      <c r="I175" s="497"/>
      <c r="J175" s="498"/>
      <c r="K175" s="496"/>
      <c r="L175" s="496"/>
      <c r="M175" s="497">
        <f t="shared" si="14"/>
        <v>0</v>
      </c>
      <c r="N175" s="364">
        <f t="shared" si="16"/>
        <v>0</v>
      </c>
      <c r="O175" s="164"/>
      <c r="P175" s="164"/>
      <c r="Q175" s="164"/>
      <c r="R175" s="130"/>
      <c r="S175" s="365">
        <f t="shared" si="17"/>
        <v>0</v>
      </c>
      <c r="T175" s="362"/>
      <c r="U175" s="532"/>
      <c r="V175" s="318">
        <f t="shared" si="18"/>
        <v>0</v>
      </c>
      <c r="W175" s="366"/>
      <c r="X175" s="318"/>
      <c r="Y175" s="366"/>
      <c r="Z175" s="362"/>
      <c r="AA175" s="503"/>
      <c r="AB175" s="362"/>
      <c r="AC175" s="362"/>
      <c r="AF175"/>
      <c r="AG175"/>
      <c r="AH175"/>
      <c r="AI175"/>
      <c r="AJ175"/>
      <c r="AK175"/>
      <c r="AL175"/>
      <c r="AM175"/>
      <c r="AN175"/>
      <c r="AO175"/>
      <c r="AP175"/>
      <c r="AQ175"/>
      <c r="AR175"/>
      <c r="AS175"/>
      <c r="AT175"/>
      <c r="AU175"/>
      <c r="AV175"/>
      <c r="AW175"/>
      <c r="AX175"/>
      <c r="AY175"/>
    </row>
    <row r="176" spans="1:51" s="186" customFormat="1" ht="18.5" x14ac:dyDescent="0.45">
      <c r="A176" s="360"/>
      <c r="B176" s="361"/>
      <c r="C176" s="360" t="str">
        <f t="shared" si="15"/>
        <v/>
      </c>
      <c r="D176" s="362"/>
      <c r="E176" s="146"/>
      <c r="F176" s="362"/>
      <c r="G176" s="137"/>
      <c r="H176" s="363"/>
      <c r="I176" s="497"/>
      <c r="J176" s="498"/>
      <c r="K176" s="496"/>
      <c r="L176" s="496"/>
      <c r="M176" s="497">
        <f t="shared" si="14"/>
        <v>0</v>
      </c>
      <c r="N176" s="364">
        <f t="shared" si="16"/>
        <v>0</v>
      </c>
      <c r="O176" s="164"/>
      <c r="P176" s="164"/>
      <c r="Q176" s="164"/>
      <c r="R176" s="130"/>
      <c r="S176" s="365">
        <f t="shared" si="17"/>
        <v>0</v>
      </c>
      <c r="T176" s="362"/>
      <c r="U176" s="532"/>
      <c r="V176" s="318">
        <f t="shared" si="18"/>
        <v>0</v>
      </c>
      <c r="W176" s="366"/>
      <c r="X176" s="318"/>
      <c r="Y176" s="366"/>
      <c r="Z176" s="362"/>
      <c r="AA176" s="503"/>
      <c r="AB176" s="362"/>
      <c r="AC176" s="362"/>
      <c r="AF176"/>
      <c r="AG176"/>
      <c r="AH176"/>
      <c r="AI176"/>
      <c r="AJ176"/>
      <c r="AK176"/>
      <c r="AL176"/>
      <c r="AM176"/>
      <c r="AN176"/>
      <c r="AO176"/>
      <c r="AP176"/>
      <c r="AQ176"/>
      <c r="AR176"/>
      <c r="AS176"/>
      <c r="AT176"/>
      <c r="AU176"/>
      <c r="AV176"/>
      <c r="AW176"/>
      <c r="AX176"/>
      <c r="AY176"/>
    </row>
    <row r="177" spans="1:51" s="186" customFormat="1" ht="18.5" x14ac:dyDescent="0.45">
      <c r="A177" s="360"/>
      <c r="B177" s="361"/>
      <c r="C177" s="360" t="str">
        <f t="shared" si="15"/>
        <v/>
      </c>
      <c r="D177" s="362"/>
      <c r="E177" s="146"/>
      <c r="F177" s="362"/>
      <c r="G177" s="137"/>
      <c r="H177" s="363"/>
      <c r="I177" s="497"/>
      <c r="J177" s="498"/>
      <c r="K177" s="496"/>
      <c r="L177" s="496"/>
      <c r="M177" s="497">
        <f t="shared" si="14"/>
        <v>0</v>
      </c>
      <c r="N177" s="364">
        <f t="shared" si="16"/>
        <v>0</v>
      </c>
      <c r="O177" s="164"/>
      <c r="P177" s="164"/>
      <c r="Q177" s="164"/>
      <c r="R177" s="130"/>
      <c r="S177" s="365">
        <f t="shared" si="17"/>
        <v>0</v>
      </c>
      <c r="T177" s="362"/>
      <c r="U177" s="532"/>
      <c r="V177" s="318">
        <f t="shared" si="18"/>
        <v>0</v>
      </c>
      <c r="W177" s="366"/>
      <c r="X177" s="318"/>
      <c r="Y177" s="366"/>
      <c r="Z177" s="362"/>
      <c r="AA177" s="503"/>
      <c r="AB177" s="362"/>
      <c r="AC177" s="362"/>
      <c r="AF177"/>
      <c r="AG177"/>
      <c r="AH177"/>
      <c r="AI177"/>
      <c r="AJ177"/>
      <c r="AK177"/>
      <c r="AL177"/>
      <c r="AM177"/>
      <c r="AN177"/>
      <c r="AO177"/>
      <c r="AP177"/>
      <c r="AQ177"/>
      <c r="AR177"/>
      <c r="AS177"/>
      <c r="AT177"/>
      <c r="AU177"/>
      <c r="AV177"/>
      <c r="AW177"/>
      <c r="AX177"/>
      <c r="AY177"/>
    </row>
    <row r="178" spans="1:51" s="186" customFormat="1" ht="18.5" x14ac:dyDescent="0.45">
      <c r="A178" s="360"/>
      <c r="B178" s="361"/>
      <c r="C178" s="360" t="str">
        <f t="shared" si="15"/>
        <v/>
      </c>
      <c r="D178" s="362"/>
      <c r="E178" s="146"/>
      <c r="F178" s="362"/>
      <c r="G178" s="137"/>
      <c r="H178" s="363"/>
      <c r="I178" s="497"/>
      <c r="J178" s="498"/>
      <c r="K178" s="496"/>
      <c r="L178" s="496"/>
      <c r="M178" s="497">
        <f t="shared" si="14"/>
        <v>0</v>
      </c>
      <c r="N178" s="364">
        <f t="shared" si="16"/>
        <v>0</v>
      </c>
      <c r="O178" s="164"/>
      <c r="P178" s="164"/>
      <c r="Q178" s="164"/>
      <c r="R178" s="130"/>
      <c r="S178" s="365">
        <f t="shared" si="17"/>
        <v>0</v>
      </c>
      <c r="T178" s="362"/>
      <c r="U178" s="532"/>
      <c r="V178" s="318">
        <f t="shared" si="18"/>
        <v>0</v>
      </c>
      <c r="W178" s="366"/>
      <c r="X178" s="318"/>
      <c r="Y178" s="366"/>
      <c r="Z178" s="362"/>
      <c r="AA178" s="503"/>
      <c r="AB178" s="362"/>
      <c r="AC178" s="362"/>
      <c r="AF178"/>
      <c r="AG178"/>
      <c r="AH178"/>
      <c r="AI178"/>
      <c r="AJ178"/>
      <c r="AK178"/>
      <c r="AL178"/>
      <c r="AM178"/>
      <c r="AN178"/>
      <c r="AO178"/>
      <c r="AP178"/>
      <c r="AQ178"/>
      <c r="AR178"/>
      <c r="AS178"/>
      <c r="AT178"/>
      <c r="AU178"/>
      <c r="AV178"/>
      <c r="AW178"/>
      <c r="AX178"/>
      <c r="AY178"/>
    </row>
    <row r="179" spans="1:51" s="186" customFormat="1" ht="18.5" x14ac:dyDescent="0.45">
      <c r="A179" s="360"/>
      <c r="B179" s="361"/>
      <c r="C179" s="360" t="str">
        <f t="shared" si="15"/>
        <v/>
      </c>
      <c r="D179" s="362"/>
      <c r="E179" s="146"/>
      <c r="F179" s="362"/>
      <c r="G179" s="137"/>
      <c r="H179" s="363"/>
      <c r="I179" s="497"/>
      <c r="J179" s="498"/>
      <c r="K179" s="496"/>
      <c r="L179" s="496"/>
      <c r="M179" s="497">
        <f t="shared" si="14"/>
        <v>0</v>
      </c>
      <c r="N179" s="364">
        <f t="shared" si="16"/>
        <v>0</v>
      </c>
      <c r="O179" s="164"/>
      <c r="P179" s="164"/>
      <c r="Q179" s="164"/>
      <c r="R179" s="130"/>
      <c r="S179" s="365">
        <f t="shared" si="17"/>
        <v>0</v>
      </c>
      <c r="T179" s="362"/>
      <c r="U179" s="532"/>
      <c r="V179" s="318">
        <f t="shared" si="18"/>
        <v>0</v>
      </c>
      <c r="W179" s="366"/>
      <c r="X179" s="318"/>
      <c r="Y179" s="366"/>
      <c r="Z179" s="362"/>
      <c r="AA179" s="503"/>
      <c r="AB179" s="362"/>
      <c r="AC179" s="362"/>
      <c r="AF179"/>
      <c r="AG179"/>
      <c r="AH179"/>
      <c r="AI179"/>
      <c r="AJ179"/>
      <c r="AK179"/>
      <c r="AL179"/>
      <c r="AM179"/>
      <c r="AN179"/>
      <c r="AO179"/>
      <c r="AP179"/>
      <c r="AQ179"/>
      <c r="AR179"/>
      <c r="AS179"/>
      <c r="AT179"/>
      <c r="AU179"/>
      <c r="AV179"/>
      <c r="AW179"/>
      <c r="AX179"/>
      <c r="AY179"/>
    </row>
    <row r="180" spans="1:51" s="186" customFormat="1" ht="18.5" x14ac:dyDescent="0.45">
      <c r="A180" s="360"/>
      <c r="B180" s="361"/>
      <c r="C180" s="360" t="str">
        <f t="shared" si="15"/>
        <v/>
      </c>
      <c r="D180" s="362"/>
      <c r="E180" s="146"/>
      <c r="F180" s="362"/>
      <c r="G180" s="137"/>
      <c r="H180" s="363"/>
      <c r="I180" s="497"/>
      <c r="J180" s="498"/>
      <c r="K180" s="496"/>
      <c r="L180" s="496"/>
      <c r="M180" s="497">
        <f t="shared" si="14"/>
        <v>0</v>
      </c>
      <c r="N180" s="364">
        <f t="shared" si="16"/>
        <v>0</v>
      </c>
      <c r="O180" s="164"/>
      <c r="P180" s="164"/>
      <c r="Q180" s="164"/>
      <c r="R180" s="130"/>
      <c r="S180" s="365">
        <f t="shared" si="17"/>
        <v>0</v>
      </c>
      <c r="T180" s="362"/>
      <c r="U180" s="532"/>
      <c r="V180" s="318">
        <f t="shared" si="18"/>
        <v>0</v>
      </c>
      <c r="W180" s="366"/>
      <c r="X180" s="318"/>
      <c r="Y180" s="366"/>
      <c r="Z180" s="362"/>
      <c r="AA180" s="503"/>
      <c r="AB180" s="362"/>
      <c r="AC180" s="362"/>
      <c r="AF180"/>
      <c r="AG180"/>
      <c r="AH180"/>
      <c r="AI180"/>
      <c r="AJ180"/>
      <c r="AK180"/>
      <c r="AL180"/>
      <c r="AM180"/>
      <c r="AN180"/>
      <c r="AO180"/>
      <c r="AP180"/>
      <c r="AQ180"/>
      <c r="AR180"/>
      <c r="AS180"/>
      <c r="AT180"/>
      <c r="AU180"/>
      <c r="AV180"/>
      <c r="AW180"/>
      <c r="AX180"/>
      <c r="AY180"/>
    </row>
    <row r="181" spans="1:51" s="186" customFormat="1" ht="18.5" x14ac:dyDescent="0.45">
      <c r="A181" s="360"/>
      <c r="B181" s="361"/>
      <c r="C181" s="360" t="str">
        <f t="shared" si="15"/>
        <v/>
      </c>
      <c r="D181" s="362"/>
      <c r="E181" s="146"/>
      <c r="F181" s="362"/>
      <c r="G181" s="137"/>
      <c r="H181" s="363"/>
      <c r="I181" s="497"/>
      <c r="J181" s="498"/>
      <c r="K181" s="496"/>
      <c r="L181" s="496"/>
      <c r="M181" s="497">
        <f t="shared" si="14"/>
        <v>0</v>
      </c>
      <c r="N181" s="364">
        <f t="shared" si="16"/>
        <v>0</v>
      </c>
      <c r="O181" s="164"/>
      <c r="P181" s="164"/>
      <c r="Q181" s="164"/>
      <c r="R181" s="130"/>
      <c r="S181" s="365">
        <f t="shared" si="17"/>
        <v>0</v>
      </c>
      <c r="T181" s="362"/>
      <c r="U181" s="532"/>
      <c r="V181" s="318">
        <f t="shared" si="18"/>
        <v>0</v>
      </c>
      <c r="W181" s="366"/>
      <c r="X181" s="318"/>
      <c r="Y181" s="366"/>
      <c r="Z181" s="362"/>
      <c r="AA181" s="503"/>
      <c r="AB181" s="362"/>
      <c r="AC181" s="362"/>
      <c r="AF181"/>
      <c r="AG181"/>
      <c r="AH181"/>
      <c r="AI181"/>
      <c r="AJ181"/>
      <c r="AK181"/>
      <c r="AL181"/>
      <c r="AM181"/>
      <c r="AN181"/>
      <c r="AO181"/>
      <c r="AP181"/>
      <c r="AQ181"/>
      <c r="AR181"/>
      <c r="AS181"/>
      <c r="AT181"/>
      <c r="AU181"/>
      <c r="AV181"/>
      <c r="AW181"/>
      <c r="AX181"/>
      <c r="AY181"/>
    </row>
    <row r="182" spans="1:51" s="186" customFormat="1" ht="18.5" x14ac:dyDescent="0.45">
      <c r="A182" s="360"/>
      <c r="B182" s="361"/>
      <c r="C182" s="360" t="str">
        <f t="shared" si="15"/>
        <v/>
      </c>
      <c r="D182" s="362"/>
      <c r="E182" s="146"/>
      <c r="F182" s="362"/>
      <c r="G182" s="137"/>
      <c r="H182" s="363"/>
      <c r="I182" s="497"/>
      <c r="J182" s="498"/>
      <c r="K182" s="496"/>
      <c r="L182" s="496"/>
      <c r="M182" s="497">
        <f t="shared" si="14"/>
        <v>0</v>
      </c>
      <c r="N182" s="364">
        <f t="shared" si="16"/>
        <v>0</v>
      </c>
      <c r="O182" s="164"/>
      <c r="P182" s="164"/>
      <c r="Q182" s="164"/>
      <c r="R182" s="130"/>
      <c r="S182" s="365">
        <f t="shared" si="17"/>
        <v>0</v>
      </c>
      <c r="T182" s="362"/>
      <c r="U182" s="532"/>
      <c r="V182" s="318">
        <f t="shared" si="18"/>
        <v>0</v>
      </c>
      <c r="W182" s="366"/>
      <c r="X182" s="318"/>
      <c r="Y182" s="366"/>
      <c r="Z182" s="362"/>
      <c r="AA182" s="503"/>
      <c r="AB182" s="362"/>
      <c r="AC182" s="362"/>
      <c r="AF182"/>
      <c r="AG182"/>
      <c r="AH182"/>
      <c r="AI182"/>
      <c r="AJ182"/>
      <c r="AK182"/>
      <c r="AL182"/>
      <c r="AM182"/>
      <c r="AN182"/>
      <c r="AO182"/>
      <c r="AP182"/>
      <c r="AQ182"/>
      <c r="AR182"/>
      <c r="AS182"/>
      <c r="AT182"/>
      <c r="AU182"/>
      <c r="AV182"/>
      <c r="AW182"/>
      <c r="AX182"/>
      <c r="AY182"/>
    </row>
    <row r="183" spans="1:51" s="186" customFormat="1" ht="18.5" x14ac:dyDescent="0.45">
      <c r="A183" s="360"/>
      <c r="B183" s="361"/>
      <c r="C183" s="360" t="str">
        <f t="shared" si="15"/>
        <v/>
      </c>
      <c r="D183" s="362"/>
      <c r="E183" s="146"/>
      <c r="F183" s="362"/>
      <c r="G183" s="137"/>
      <c r="H183" s="363"/>
      <c r="I183" s="497"/>
      <c r="J183" s="498"/>
      <c r="K183" s="496"/>
      <c r="L183" s="496"/>
      <c r="M183" s="497">
        <f t="shared" si="14"/>
        <v>0</v>
      </c>
      <c r="N183" s="364">
        <f t="shared" si="16"/>
        <v>0</v>
      </c>
      <c r="O183" s="164"/>
      <c r="P183" s="164"/>
      <c r="Q183" s="164"/>
      <c r="R183" s="130"/>
      <c r="S183" s="365">
        <f t="shared" si="17"/>
        <v>0</v>
      </c>
      <c r="T183" s="362"/>
      <c r="U183" s="532"/>
      <c r="V183" s="318">
        <f t="shared" si="18"/>
        <v>0</v>
      </c>
      <c r="W183" s="366"/>
      <c r="X183" s="318"/>
      <c r="Y183" s="366"/>
      <c r="Z183" s="362"/>
      <c r="AA183" s="503"/>
      <c r="AB183" s="362"/>
      <c r="AC183" s="362"/>
      <c r="AF183"/>
      <c r="AG183"/>
      <c r="AH183"/>
      <c r="AI183"/>
      <c r="AJ183"/>
      <c r="AK183"/>
      <c r="AL183"/>
      <c r="AM183"/>
      <c r="AN183"/>
      <c r="AO183"/>
      <c r="AP183"/>
      <c r="AQ183"/>
      <c r="AR183"/>
      <c r="AS183"/>
      <c r="AT183"/>
      <c r="AU183"/>
      <c r="AV183"/>
      <c r="AW183"/>
      <c r="AX183"/>
      <c r="AY183"/>
    </row>
    <row r="184" spans="1:51" s="186" customFormat="1" ht="18.5" x14ac:dyDescent="0.45">
      <c r="A184" s="360"/>
      <c r="B184" s="361"/>
      <c r="C184" s="360" t="str">
        <f t="shared" si="15"/>
        <v/>
      </c>
      <c r="D184" s="362"/>
      <c r="E184" s="146"/>
      <c r="F184" s="362"/>
      <c r="G184" s="137"/>
      <c r="H184" s="363"/>
      <c r="I184" s="497"/>
      <c r="J184" s="498"/>
      <c r="K184" s="496"/>
      <c r="L184" s="496"/>
      <c r="M184" s="497">
        <f t="shared" si="14"/>
        <v>0</v>
      </c>
      <c r="N184" s="364">
        <f t="shared" si="16"/>
        <v>0</v>
      </c>
      <c r="O184" s="164"/>
      <c r="P184" s="164"/>
      <c r="Q184" s="164"/>
      <c r="R184" s="130"/>
      <c r="S184" s="365">
        <f t="shared" si="17"/>
        <v>0</v>
      </c>
      <c r="T184" s="362"/>
      <c r="U184" s="532"/>
      <c r="V184" s="318">
        <f t="shared" si="18"/>
        <v>0</v>
      </c>
      <c r="W184" s="366"/>
      <c r="X184" s="318"/>
      <c r="Y184" s="366"/>
      <c r="Z184" s="362"/>
      <c r="AA184" s="503"/>
      <c r="AB184" s="362"/>
      <c r="AC184" s="362"/>
      <c r="AF184"/>
      <c r="AG184"/>
      <c r="AH184"/>
      <c r="AI184"/>
      <c r="AJ184"/>
      <c r="AK184"/>
      <c r="AL184"/>
      <c r="AM184"/>
      <c r="AN184"/>
      <c r="AO184"/>
      <c r="AP184"/>
      <c r="AQ184"/>
      <c r="AR184"/>
      <c r="AS184"/>
      <c r="AT184"/>
      <c r="AU184"/>
      <c r="AV184"/>
      <c r="AW184"/>
      <c r="AX184"/>
      <c r="AY184"/>
    </row>
    <row r="185" spans="1:51" s="186" customFormat="1" ht="18.5" x14ac:dyDescent="0.45">
      <c r="A185" s="360"/>
      <c r="B185" s="361"/>
      <c r="C185" s="360" t="str">
        <f t="shared" si="15"/>
        <v/>
      </c>
      <c r="D185" s="362"/>
      <c r="E185" s="146"/>
      <c r="F185" s="362"/>
      <c r="G185" s="137"/>
      <c r="H185" s="363"/>
      <c r="I185" s="497"/>
      <c r="J185" s="498"/>
      <c r="K185" s="496"/>
      <c r="L185" s="496"/>
      <c r="M185" s="497">
        <f t="shared" si="14"/>
        <v>0</v>
      </c>
      <c r="N185" s="364">
        <f t="shared" si="16"/>
        <v>0</v>
      </c>
      <c r="O185" s="164"/>
      <c r="P185" s="164"/>
      <c r="Q185" s="164"/>
      <c r="R185" s="130"/>
      <c r="S185" s="365">
        <f t="shared" si="17"/>
        <v>0</v>
      </c>
      <c r="T185" s="362"/>
      <c r="U185" s="532"/>
      <c r="V185" s="318">
        <f t="shared" si="18"/>
        <v>0</v>
      </c>
      <c r="W185" s="366"/>
      <c r="X185" s="318"/>
      <c r="Y185" s="366"/>
      <c r="Z185" s="362"/>
      <c r="AA185" s="503"/>
      <c r="AB185" s="362"/>
      <c r="AC185" s="362"/>
      <c r="AF185"/>
      <c r="AG185"/>
      <c r="AH185"/>
      <c r="AI185"/>
      <c r="AJ185"/>
      <c r="AK185"/>
      <c r="AL185"/>
      <c r="AM185"/>
      <c r="AN185"/>
      <c r="AO185"/>
      <c r="AP185"/>
      <c r="AQ185"/>
      <c r="AR185"/>
      <c r="AS185"/>
      <c r="AT185"/>
      <c r="AU185"/>
      <c r="AV185"/>
      <c r="AW185"/>
      <c r="AX185"/>
      <c r="AY185"/>
    </row>
    <row r="186" spans="1:51" s="186" customFormat="1" ht="18.5" x14ac:dyDescent="0.45">
      <c r="A186" s="360"/>
      <c r="B186" s="361"/>
      <c r="C186" s="360" t="str">
        <f t="shared" si="15"/>
        <v/>
      </c>
      <c r="D186" s="362"/>
      <c r="E186" s="146"/>
      <c r="F186" s="362"/>
      <c r="G186" s="137"/>
      <c r="H186" s="363"/>
      <c r="I186" s="497"/>
      <c r="J186" s="498"/>
      <c r="K186" s="496"/>
      <c r="L186" s="496"/>
      <c r="M186" s="497">
        <f t="shared" si="14"/>
        <v>0</v>
      </c>
      <c r="N186" s="364">
        <f t="shared" si="16"/>
        <v>0</v>
      </c>
      <c r="O186" s="164"/>
      <c r="P186" s="164"/>
      <c r="Q186" s="164"/>
      <c r="R186" s="130"/>
      <c r="S186" s="365">
        <f t="shared" si="17"/>
        <v>0</v>
      </c>
      <c r="T186" s="362"/>
      <c r="U186" s="532"/>
      <c r="V186" s="318">
        <f t="shared" si="18"/>
        <v>0</v>
      </c>
      <c r="W186" s="366"/>
      <c r="X186" s="318"/>
      <c r="Y186" s="366"/>
      <c r="Z186" s="362"/>
      <c r="AA186" s="503"/>
      <c r="AB186" s="362"/>
      <c r="AC186" s="362"/>
      <c r="AF186"/>
      <c r="AG186"/>
      <c r="AH186"/>
      <c r="AI186"/>
      <c r="AJ186"/>
      <c r="AK186"/>
      <c r="AL186"/>
      <c r="AM186"/>
      <c r="AN186"/>
      <c r="AO186"/>
      <c r="AP186"/>
      <c r="AQ186"/>
      <c r="AR186"/>
      <c r="AS186"/>
      <c r="AT186"/>
      <c r="AU186"/>
      <c r="AV186"/>
      <c r="AW186"/>
      <c r="AX186"/>
      <c r="AY186"/>
    </row>
    <row r="187" spans="1:51" s="186" customFormat="1" ht="18.5" x14ac:dyDescent="0.45">
      <c r="A187" s="360"/>
      <c r="B187" s="361"/>
      <c r="C187" s="360" t="str">
        <f t="shared" si="15"/>
        <v/>
      </c>
      <c r="D187" s="362"/>
      <c r="E187" s="146"/>
      <c r="F187" s="362"/>
      <c r="G187" s="137"/>
      <c r="H187" s="363"/>
      <c r="I187" s="497"/>
      <c r="J187" s="498"/>
      <c r="K187" s="496"/>
      <c r="L187" s="496"/>
      <c r="M187" s="497">
        <f t="shared" si="14"/>
        <v>0</v>
      </c>
      <c r="N187" s="364">
        <f t="shared" si="16"/>
        <v>0</v>
      </c>
      <c r="O187" s="164"/>
      <c r="P187" s="164"/>
      <c r="Q187" s="164"/>
      <c r="R187" s="130"/>
      <c r="S187" s="365">
        <f t="shared" si="17"/>
        <v>0</v>
      </c>
      <c r="T187" s="362"/>
      <c r="U187" s="532"/>
      <c r="V187" s="318">
        <f t="shared" si="18"/>
        <v>0</v>
      </c>
      <c r="W187" s="366"/>
      <c r="X187" s="318"/>
      <c r="Y187" s="366"/>
      <c r="Z187" s="362"/>
      <c r="AA187" s="503"/>
      <c r="AB187" s="362"/>
      <c r="AC187" s="362"/>
      <c r="AF187"/>
      <c r="AG187"/>
      <c r="AH187"/>
      <c r="AI187"/>
      <c r="AJ187"/>
      <c r="AK187"/>
      <c r="AL187"/>
      <c r="AM187"/>
      <c r="AN187"/>
      <c r="AO187"/>
      <c r="AP187"/>
      <c r="AQ187"/>
      <c r="AR187"/>
      <c r="AS187"/>
      <c r="AT187"/>
      <c r="AU187"/>
      <c r="AV187"/>
      <c r="AW187"/>
      <c r="AX187"/>
      <c r="AY187"/>
    </row>
    <row r="188" spans="1:51" s="186" customFormat="1" ht="18.5" x14ac:dyDescent="0.45">
      <c r="A188" s="360"/>
      <c r="B188" s="361"/>
      <c r="C188" s="360" t="str">
        <f t="shared" si="15"/>
        <v/>
      </c>
      <c r="D188" s="362"/>
      <c r="E188" s="146"/>
      <c r="F188" s="362"/>
      <c r="G188" s="137"/>
      <c r="H188" s="363"/>
      <c r="I188" s="497"/>
      <c r="J188" s="498"/>
      <c r="K188" s="496"/>
      <c r="L188" s="496"/>
      <c r="M188" s="497">
        <f t="shared" si="14"/>
        <v>0</v>
      </c>
      <c r="N188" s="364">
        <f t="shared" si="16"/>
        <v>0</v>
      </c>
      <c r="O188" s="164"/>
      <c r="P188" s="164"/>
      <c r="Q188" s="164"/>
      <c r="R188" s="130"/>
      <c r="S188" s="365">
        <f t="shared" si="17"/>
        <v>0</v>
      </c>
      <c r="T188" s="362"/>
      <c r="U188" s="532"/>
      <c r="V188" s="318">
        <f t="shared" si="18"/>
        <v>0</v>
      </c>
      <c r="W188" s="366"/>
      <c r="X188" s="318"/>
      <c r="Y188" s="366"/>
      <c r="Z188" s="362"/>
      <c r="AA188" s="503"/>
      <c r="AB188" s="362"/>
      <c r="AC188" s="362"/>
      <c r="AF188"/>
      <c r="AG188"/>
      <c r="AH188"/>
      <c r="AI188"/>
      <c r="AJ188"/>
      <c r="AK188"/>
      <c r="AL188"/>
      <c r="AM188"/>
      <c r="AN188"/>
      <c r="AO188"/>
      <c r="AP188"/>
      <c r="AQ188"/>
      <c r="AR188"/>
      <c r="AS188"/>
      <c r="AT188"/>
      <c r="AU188"/>
      <c r="AV188"/>
      <c r="AW188"/>
      <c r="AX188"/>
      <c r="AY188"/>
    </row>
    <row r="189" spans="1:51" s="186" customFormat="1" ht="18.5" x14ac:dyDescent="0.45">
      <c r="A189" s="360"/>
      <c r="B189" s="361"/>
      <c r="C189" s="360" t="str">
        <f t="shared" si="15"/>
        <v/>
      </c>
      <c r="D189" s="362"/>
      <c r="E189" s="146"/>
      <c r="F189" s="362"/>
      <c r="G189" s="137"/>
      <c r="H189" s="363"/>
      <c r="I189" s="497"/>
      <c r="J189" s="498"/>
      <c r="K189" s="496"/>
      <c r="L189" s="496"/>
      <c r="M189" s="497">
        <f t="shared" si="14"/>
        <v>0</v>
      </c>
      <c r="N189" s="364">
        <f t="shared" si="16"/>
        <v>0</v>
      </c>
      <c r="O189" s="164"/>
      <c r="P189" s="164"/>
      <c r="Q189" s="164"/>
      <c r="R189" s="130"/>
      <c r="S189" s="365">
        <f t="shared" si="17"/>
        <v>0</v>
      </c>
      <c r="T189" s="362"/>
      <c r="U189" s="532"/>
      <c r="V189" s="318">
        <f t="shared" si="18"/>
        <v>0</v>
      </c>
      <c r="W189" s="366"/>
      <c r="X189" s="318"/>
      <c r="Y189" s="366"/>
      <c r="Z189" s="362"/>
      <c r="AA189" s="503"/>
      <c r="AB189" s="362"/>
      <c r="AC189" s="362"/>
      <c r="AF189"/>
      <c r="AG189"/>
      <c r="AH189"/>
      <c r="AI189"/>
      <c r="AJ189"/>
      <c r="AK189"/>
      <c r="AL189"/>
      <c r="AM189"/>
      <c r="AN189"/>
      <c r="AO189"/>
      <c r="AP189"/>
      <c r="AQ189"/>
      <c r="AR189"/>
      <c r="AS189"/>
      <c r="AT189"/>
      <c r="AU189"/>
      <c r="AV189"/>
      <c r="AW189"/>
      <c r="AX189"/>
      <c r="AY189"/>
    </row>
    <row r="190" spans="1:51" s="186" customFormat="1" ht="18.5" x14ac:dyDescent="0.45">
      <c r="A190" s="360"/>
      <c r="B190" s="361"/>
      <c r="C190" s="360" t="str">
        <f t="shared" si="15"/>
        <v/>
      </c>
      <c r="D190" s="362"/>
      <c r="E190" s="146"/>
      <c r="F190" s="362"/>
      <c r="G190" s="137"/>
      <c r="H190" s="363"/>
      <c r="I190" s="497"/>
      <c r="J190" s="498"/>
      <c r="K190" s="496"/>
      <c r="L190" s="496"/>
      <c r="M190" s="497">
        <f t="shared" si="14"/>
        <v>0</v>
      </c>
      <c r="N190" s="364">
        <f t="shared" si="16"/>
        <v>0</v>
      </c>
      <c r="O190" s="164"/>
      <c r="P190" s="164"/>
      <c r="Q190" s="164"/>
      <c r="R190" s="130"/>
      <c r="S190" s="365">
        <f t="shared" si="17"/>
        <v>0</v>
      </c>
      <c r="T190" s="362"/>
      <c r="U190" s="532"/>
      <c r="V190" s="318">
        <f t="shared" si="18"/>
        <v>0</v>
      </c>
      <c r="W190" s="366"/>
      <c r="X190" s="318"/>
      <c r="Y190" s="366"/>
      <c r="Z190" s="362"/>
      <c r="AA190" s="503"/>
      <c r="AB190" s="362"/>
      <c r="AC190" s="362"/>
      <c r="AF190"/>
      <c r="AG190"/>
      <c r="AH190"/>
      <c r="AI190"/>
      <c r="AJ190"/>
      <c r="AK190"/>
      <c r="AL190"/>
      <c r="AM190"/>
      <c r="AN190"/>
      <c r="AO190"/>
      <c r="AP190"/>
      <c r="AQ190"/>
      <c r="AR190"/>
      <c r="AS190"/>
      <c r="AT190"/>
      <c r="AU190"/>
      <c r="AV190"/>
      <c r="AW190"/>
      <c r="AX190"/>
      <c r="AY190"/>
    </row>
    <row r="191" spans="1:51" s="186" customFormat="1" ht="18.5" x14ac:dyDescent="0.45">
      <c r="A191" s="360"/>
      <c r="B191" s="361"/>
      <c r="C191" s="360" t="str">
        <f t="shared" si="15"/>
        <v/>
      </c>
      <c r="D191" s="362"/>
      <c r="E191" s="146"/>
      <c r="F191" s="362"/>
      <c r="G191" s="137"/>
      <c r="H191" s="363"/>
      <c r="I191" s="497"/>
      <c r="J191" s="498"/>
      <c r="K191" s="496"/>
      <c r="L191" s="496"/>
      <c r="M191" s="497">
        <f t="shared" si="14"/>
        <v>0</v>
      </c>
      <c r="N191" s="364">
        <f t="shared" si="16"/>
        <v>0</v>
      </c>
      <c r="O191" s="164"/>
      <c r="P191" s="164"/>
      <c r="Q191" s="164"/>
      <c r="R191" s="130"/>
      <c r="S191" s="365">
        <f t="shared" si="17"/>
        <v>0</v>
      </c>
      <c r="T191" s="362"/>
      <c r="U191" s="532"/>
      <c r="V191" s="318">
        <f t="shared" si="18"/>
        <v>0</v>
      </c>
      <c r="W191" s="366"/>
      <c r="X191" s="318"/>
      <c r="Y191" s="366"/>
      <c r="Z191" s="362"/>
      <c r="AA191" s="503"/>
      <c r="AB191" s="362"/>
      <c r="AC191" s="362"/>
      <c r="AF191"/>
      <c r="AG191"/>
      <c r="AH191"/>
      <c r="AI191"/>
      <c r="AJ191"/>
      <c r="AK191"/>
      <c r="AL191"/>
      <c r="AM191"/>
      <c r="AN191"/>
      <c r="AO191"/>
      <c r="AP191"/>
      <c r="AQ191"/>
      <c r="AR191"/>
      <c r="AS191"/>
      <c r="AT191"/>
      <c r="AU191"/>
      <c r="AV191"/>
      <c r="AW191"/>
      <c r="AX191"/>
      <c r="AY191"/>
    </row>
    <row r="192" spans="1:51" s="186" customFormat="1" ht="18.5" x14ac:dyDescent="0.45">
      <c r="A192" s="360"/>
      <c r="B192" s="361"/>
      <c r="C192" s="360" t="str">
        <f t="shared" si="15"/>
        <v/>
      </c>
      <c r="D192" s="362"/>
      <c r="E192" s="146"/>
      <c r="F192" s="362"/>
      <c r="G192" s="137"/>
      <c r="H192" s="363"/>
      <c r="I192" s="497"/>
      <c r="J192" s="498"/>
      <c r="K192" s="496"/>
      <c r="L192" s="496"/>
      <c r="M192" s="497">
        <f t="shared" si="14"/>
        <v>0</v>
      </c>
      <c r="N192" s="364">
        <f t="shared" si="16"/>
        <v>0</v>
      </c>
      <c r="O192" s="164"/>
      <c r="P192" s="164"/>
      <c r="Q192" s="164"/>
      <c r="R192" s="130"/>
      <c r="S192" s="365">
        <f t="shared" si="17"/>
        <v>0</v>
      </c>
      <c r="T192" s="362"/>
      <c r="U192" s="532"/>
      <c r="V192" s="318">
        <f t="shared" si="18"/>
        <v>0</v>
      </c>
      <c r="W192" s="366"/>
      <c r="X192" s="318"/>
      <c r="Y192" s="366"/>
      <c r="Z192" s="362"/>
      <c r="AA192" s="503"/>
      <c r="AB192" s="362"/>
      <c r="AC192" s="362"/>
      <c r="AF192"/>
      <c r="AG192"/>
      <c r="AH192"/>
      <c r="AI192"/>
      <c r="AJ192"/>
      <c r="AK192"/>
      <c r="AL192"/>
      <c r="AM192"/>
      <c r="AN192"/>
      <c r="AO192"/>
      <c r="AP192"/>
      <c r="AQ192"/>
      <c r="AR192"/>
      <c r="AS192"/>
      <c r="AT192"/>
      <c r="AU192"/>
      <c r="AV192"/>
      <c r="AW192"/>
      <c r="AX192"/>
      <c r="AY192"/>
    </row>
    <row r="193" spans="1:51" s="186" customFormat="1" ht="18.5" x14ac:dyDescent="0.45">
      <c r="A193" s="360"/>
      <c r="B193" s="361"/>
      <c r="C193" s="360" t="str">
        <f t="shared" si="15"/>
        <v/>
      </c>
      <c r="D193" s="362"/>
      <c r="E193" s="146"/>
      <c r="F193" s="362"/>
      <c r="G193" s="137"/>
      <c r="H193" s="363"/>
      <c r="I193" s="497"/>
      <c r="J193" s="498"/>
      <c r="K193" s="496"/>
      <c r="L193" s="496"/>
      <c r="M193" s="497">
        <f t="shared" si="14"/>
        <v>0</v>
      </c>
      <c r="N193" s="364">
        <f t="shared" si="16"/>
        <v>0</v>
      </c>
      <c r="O193" s="164"/>
      <c r="P193" s="164"/>
      <c r="Q193" s="164"/>
      <c r="R193" s="130"/>
      <c r="S193" s="365">
        <f t="shared" si="17"/>
        <v>0</v>
      </c>
      <c r="T193" s="362"/>
      <c r="U193" s="532"/>
      <c r="V193" s="318">
        <f t="shared" si="18"/>
        <v>0</v>
      </c>
      <c r="W193" s="366"/>
      <c r="X193" s="318"/>
      <c r="Y193" s="366"/>
      <c r="Z193" s="362"/>
      <c r="AA193" s="503"/>
      <c r="AB193" s="362"/>
      <c r="AC193" s="362"/>
      <c r="AF193"/>
      <c r="AG193"/>
      <c r="AH193"/>
      <c r="AI193"/>
      <c r="AJ193"/>
      <c r="AK193"/>
      <c r="AL193"/>
      <c r="AM193"/>
      <c r="AN193"/>
      <c r="AO193"/>
      <c r="AP193" s="204"/>
      <c r="AQ193" s="204"/>
      <c r="AR193" s="204"/>
      <c r="AS193" s="204"/>
      <c r="AT193" s="204"/>
      <c r="AU193" s="204"/>
      <c r="AV193" s="204"/>
      <c r="AW193" s="204"/>
      <c r="AX193" s="204"/>
      <c r="AY193" s="204"/>
    </row>
    <row r="194" spans="1:51" s="186" customFormat="1" ht="18.5" x14ac:dyDescent="0.45">
      <c r="A194" s="360"/>
      <c r="B194" s="361"/>
      <c r="C194" s="360" t="str">
        <f t="shared" si="15"/>
        <v/>
      </c>
      <c r="D194" s="362"/>
      <c r="E194" s="146"/>
      <c r="F194" s="362"/>
      <c r="G194" s="137"/>
      <c r="H194" s="363"/>
      <c r="I194" s="497"/>
      <c r="J194" s="498"/>
      <c r="K194" s="496"/>
      <c r="L194" s="496"/>
      <c r="M194" s="497">
        <f t="shared" si="14"/>
        <v>0</v>
      </c>
      <c r="N194" s="364">
        <f t="shared" si="16"/>
        <v>0</v>
      </c>
      <c r="O194" s="164"/>
      <c r="P194" s="164"/>
      <c r="Q194" s="164"/>
      <c r="R194" s="130"/>
      <c r="S194" s="365">
        <f t="shared" si="17"/>
        <v>0</v>
      </c>
      <c r="T194" s="362"/>
      <c r="U194" s="532"/>
      <c r="V194" s="318">
        <f t="shared" si="18"/>
        <v>0</v>
      </c>
      <c r="W194" s="366"/>
      <c r="X194" s="318"/>
      <c r="Y194" s="366"/>
      <c r="Z194" s="362"/>
      <c r="AA194" s="503"/>
      <c r="AB194" s="362"/>
      <c r="AC194" s="362"/>
      <c r="AF194"/>
      <c r="AG194"/>
      <c r="AH194"/>
      <c r="AI194"/>
      <c r="AJ194"/>
      <c r="AK194"/>
      <c r="AL194"/>
      <c r="AM194"/>
      <c r="AN194"/>
      <c r="AO194"/>
      <c r="AP194" s="204"/>
      <c r="AQ194" s="204"/>
      <c r="AR194" s="204"/>
      <c r="AS194" s="204"/>
      <c r="AT194" s="204"/>
      <c r="AU194" s="204"/>
      <c r="AV194" s="204"/>
      <c r="AW194" s="204"/>
      <c r="AX194" s="204"/>
      <c r="AY194" s="204"/>
    </row>
    <row r="195" spans="1:51" s="186" customFormat="1" ht="18.5" x14ac:dyDescent="0.45">
      <c r="A195" s="360"/>
      <c r="B195" s="361"/>
      <c r="C195" s="360" t="str">
        <f t="shared" si="15"/>
        <v/>
      </c>
      <c r="D195" s="362"/>
      <c r="E195" s="146"/>
      <c r="F195" s="362"/>
      <c r="G195" s="137"/>
      <c r="H195" s="363"/>
      <c r="I195" s="497"/>
      <c r="J195" s="498"/>
      <c r="K195" s="496"/>
      <c r="L195" s="496"/>
      <c r="M195" s="497">
        <f t="shared" si="14"/>
        <v>0</v>
      </c>
      <c r="N195" s="364">
        <f t="shared" si="16"/>
        <v>0</v>
      </c>
      <c r="O195" s="164"/>
      <c r="P195" s="164"/>
      <c r="Q195" s="164"/>
      <c r="R195" s="130"/>
      <c r="S195" s="365">
        <f t="shared" si="17"/>
        <v>0</v>
      </c>
      <c r="T195" s="362"/>
      <c r="U195" s="532"/>
      <c r="V195" s="318">
        <f t="shared" si="18"/>
        <v>0</v>
      </c>
      <c r="W195" s="366"/>
      <c r="X195" s="318"/>
      <c r="Y195" s="366"/>
      <c r="Z195" s="362"/>
      <c r="AA195" s="503"/>
      <c r="AB195" s="362"/>
      <c r="AC195" s="362"/>
      <c r="AF195"/>
      <c r="AG195"/>
      <c r="AH195"/>
      <c r="AI195"/>
      <c r="AJ195"/>
      <c r="AK195"/>
      <c r="AL195"/>
      <c r="AM195"/>
      <c r="AN195"/>
      <c r="AO195"/>
      <c r="AP195" s="204"/>
      <c r="AQ195" s="204"/>
      <c r="AR195" s="204"/>
      <c r="AS195" s="204"/>
      <c r="AT195" s="204"/>
      <c r="AU195" s="204"/>
      <c r="AV195" s="204"/>
      <c r="AW195" s="204"/>
      <c r="AX195" s="204"/>
      <c r="AY195" s="204"/>
    </row>
    <row r="196" spans="1:51" s="186" customFormat="1" ht="18.5" x14ac:dyDescent="0.45">
      <c r="A196" s="360"/>
      <c r="B196" s="361"/>
      <c r="C196" s="360" t="str">
        <f t="shared" si="15"/>
        <v/>
      </c>
      <c r="D196" s="362"/>
      <c r="E196" s="146"/>
      <c r="F196" s="362"/>
      <c r="G196" s="137"/>
      <c r="H196" s="363"/>
      <c r="I196" s="497"/>
      <c r="J196" s="498"/>
      <c r="K196" s="496"/>
      <c r="L196" s="496"/>
      <c r="M196" s="497">
        <f t="shared" si="14"/>
        <v>0</v>
      </c>
      <c r="N196" s="364">
        <f t="shared" si="16"/>
        <v>0</v>
      </c>
      <c r="O196" s="164"/>
      <c r="P196" s="164"/>
      <c r="Q196" s="164"/>
      <c r="R196" s="130"/>
      <c r="S196" s="365">
        <f t="shared" si="17"/>
        <v>0</v>
      </c>
      <c r="T196" s="362"/>
      <c r="U196" s="532"/>
      <c r="V196" s="318">
        <f t="shared" si="18"/>
        <v>0</v>
      </c>
      <c r="W196" s="366"/>
      <c r="X196" s="318"/>
      <c r="Y196" s="366"/>
      <c r="Z196" s="362"/>
      <c r="AA196" s="503"/>
      <c r="AB196" s="362"/>
      <c r="AC196" s="362"/>
      <c r="AF196"/>
      <c r="AG196"/>
      <c r="AH196"/>
      <c r="AI196"/>
      <c r="AJ196"/>
      <c r="AK196"/>
      <c r="AL196"/>
      <c r="AM196"/>
      <c r="AN196"/>
      <c r="AO196"/>
      <c r="AP196" s="204"/>
      <c r="AQ196" s="204"/>
      <c r="AR196" s="204"/>
      <c r="AS196" s="204"/>
      <c r="AT196" s="204"/>
      <c r="AU196" s="204"/>
      <c r="AV196" s="204"/>
      <c r="AW196" s="204"/>
      <c r="AX196" s="204"/>
      <c r="AY196" s="204"/>
    </row>
    <row r="197" spans="1:51" s="186" customFormat="1" ht="18.5" x14ac:dyDescent="0.45">
      <c r="A197" s="360"/>
      <c r="B197" s="361"/>
      <c r="C197" s="360" t="str">
        <f t="shared" si="15"/>
        <v/>
      </c>
      <c r="D197" s="362"/>
      <c r="E197" s="146"/>
      <c r="F197" s="362"/>
      <c r="G197" s="137"/>
      <c r="H197" s="363"/>
      <c r="I197" s="497"/>
      <c r="J197" s="498"/>
      <c r="K197" s="496"/>
      <c r="L197" s="496"/>
      <c r="M197" s="497">
        <f t="shared" si="14"/>
        <v>0</v>
      </c>
      <c r="N197" s="364">
        <f t="shared" si="16"/>
        <v>0</v>
      </c>
      <c r="O197" s="164"/>
      <c r="P197" s="164"/>
      <c r="Q197" s="164"/>
      <c r="R197" s="130"/>
      <c r="S197" s="365">
        <f t="shared" si="17"/>
        <v>0</v>
      </c>
      <c r="T197" s="362"/>
      <c r="U197" s="532"/>
      <c r="V197" s="318">
        <f t="shared" si="18"/>
        <v>0</v>
      </c>
      <c r="W197" s="366"/>
      <c r="X197" s="318"/>
      <c r="Y197" s="366"/>
      <c r="Z197" s="362"/>
      <c r="AA197" s="503"/>
      <c r="AB197" s="362"/>
      <c r="AC197" s="362"/>
      <c r="AF197"/>
      <c r="AG197"/>
      <c r="AH197"/>
      <c r="AI197"/>
      <c r="AJ197"/>
      <c r="AK197"/>
      <c r="AL197"/>
      <c r="AM197"/>
      <c r="AN197"/>
      <c r="AO197"/>
      <c r="AP197" s="204"/>
      <c r="AQ197" s="204"/>
      <c r="AR197" s="204"/>
      <c r="AS197" s="204"/>
      <c r="AT197" s="204"/>
      <c r="AU197" s="204"/>
      <c r="AV197" s="204"/>
      <c r="AW197" s="204"/>
      <c r="AX197" s="204"/>
      <c r="AY197" s="204"/>
    </row>
    <row r="198" spans="1:51" s="186" customFormat="1" ht="18.5" x14ac:dyDescent="0.45">
      <c r="A198" s="360"/>
      <c r="B198" s="361"/>
      <c r="C198" s="360" t="str">
        <f t="shared" si="15"/>
        <v/>
      </c>
      <c r="D198" s="362"/>
      <c r="E198" s="146"/>
      <c r="F198" s="362"/>
      <c r="G198" s="137"/>
      <c r="H198" s="363"/>
      <c r="I198" s="497"/>
      <c r="J198" s="498"/>
      <c r="K198" s="496"/>
      <c r="L198" s="496"/>
      <c r="M198" s="497">
        <f t="shared" si="14"/>
        <v>0</v>
      </c>
      <c r="N198" s="364">
        <f t="shared" si="16"/>
        <v>0</v>
      </c>
      <c r="O198" s="164"/>
      <c r="P198" s="164"/>
      <c r="Q198" s="164"/>
      <c r="R198" s="130"/>
      <c r="S198" s="365">
        <f t="shared" si="17"/>
        <v>0</v>
      </c>
      <c r="T198" s="362"/>
      <c r="U198" s="532"/>
      <c r="V198" s="318">
        <f t="shared" si="18"/>
        <v>0</v>
      </c>
      <c r="W198" s="366"/>
      <c r="X198" s="318"/>
      <c r="Y198" s="366"/>
      <c r="Z198" s="362"/>
      <c r="AA198" s="503"/>
      <c r="AB198" s="362"/>
      <c r="AC198" s="362"/>
      <c r="AF198"/>
      <c r="AG198"/>
      <c r="AH198"/>
      <c r="AI198"/>
      <c r="AJ198"/>
      <c r="AK198"/>
      <c r="AL198"/>
      <c r="AM198"/>
      <c r="AN198"/>
      <c r="AO198"/>
      <c r="AP198" s="204"/>
      <c r="AQ198" s="204"/>
      <c r="AR198" s="204"/>
      <c r="AS198" s="204"/>
      <c r="AT198" s="204"/>
      <c r="AU198" s="204"/>
      <c r="AV198" s="204"/>
      <c r="AW198" s="204"/>
      <c r="AX198" s="204"/>
      <c r="AY198" s="204"/>
    </row>
    <row r="199" spans="1:51" s="186" customFormat="1" ht="18.5" x14ac:dyDescent="0.45">
      <c r="A199" s="360"/>
      <c r="B199" s="361"/>
      <c r="C199" s="360" t="str">
        <f t="shared" si="15"/>
        <v/>
      </c>
      <c r="D199" s="362"/>
      <c r="E199" s="146"/>
      <c r="F199" s="362"/>
      <c r="G199" s="137"/>
      <c r="H199" s="363"/>
      <c r="I199" s="497"/>
      <c r="J199" s="498"/>
      <c r="K199" s="496"/>
      <c r="L199" s="496"/>
      <c r="M199" s="497">
        <f t="shared" si="14"/>
        <v>0</v>
      </c>
      <c r="N199" s="364">
        <f t="shared" si="16"/>
        <v>0</v>
      </c>
      <c r="O199" s="164"/>
      <c r="P199" s="164"/>
      <c r="Q199" s="164"/>
      <c r="R199" s="130"/>
      <c r="S199" s="365">
        <f t="shared" si="17"/>
        <v>0</v>
      </c>
      <c r="T199" s="362"/>
      <c r="U199" s="532"/>
      <c r="V199" s="318">
        <f t="shared" si="18"/>
        <v>0</v>
      </c>
      <c r="W199" s="366"/>
      <c r="X199" s="318"/>
      <c r="Y199" s="366"/>
      <c r="Z199" s="362"/>
      <c r="AA199" s="503"/>
      <c r="AB199" s="362"/>
      <c r="AC199" s="362"/>
      <c r="AF199"/>
      <c r="AG199"/>
      <c r="AH199"/>
      <c r="AI199"/>
      <c r="AJ199"/>
      <c r="AK199"/>
      <c r="AL199"/>
      <c r="AM199"/>
      <c r="AN199"/>
      <c r="AO199"/>
      <c r="AP199" s="204"/>
      <c r="AQ199" s="204"/>
      <c r="AR199" s="204"/>
      <c r="AS199" s="204"/>
      <c r="AT199" s="204"/>
      <c r="AU199" s="204"/>
      <c r="AV199" s="204"/>
      <c r="AW199" s="204"/>
      <c r="AX199" s="204"/>
      <c r="AY199" s="204"/>
    </row>
    <row r="200" spans="1:51" s="186" customFormat="1" ht="18.5" x14ac:dyDescent="0.45">
      <c r="A200" s="360"/>
      <c r="B200" s="361"/>
      <c r="C200" s="360" t="str">
        <f t="shared" si="15"/>
        <v/>
      </c>
      <c r="D200" s="362"/>
      <c r="E200" s="146"/>
      <c r="F200" s="362"/>
      <c r="G200" s="137"/>
      <c r="H200" s="363"/>
      <c r="I200" s="497"/>
      <c r="J200" s="498"/>
      <c r="K200" s="496"/>
      <c r="L200" s="496"/>
      <c r="M200" s="497">
        <f t="shared" si="14"/>
        <v>0</v>
      </c>
      <c r="N200" s="364">
        <f t="shared" si="16"/>
        <v>0</v>
      </c>
      <c r="O200" s="164"/>
      <c r="P200" s="164"/>
      <c r="Q200" s="164"/>
      <c r="R200" s="130"/>
      <c r="S200" s="365">
        <f t="shared" si="17"/>
        <v>0</v>
      </c>
      <c r="T200" s="362"/>
      <c r="U200" s="532"/>
      <c r="V200" s="318">
        <f t="shared" si="18"/>
        <v>0</v>
      </c>
      <c r="W200" s="366"/>
      <c r="X200" s="318"/>
      <c r="Y200" s="366"/>
      <c r="Z200" s="362"/>
      <c r="AA200" s="503"/>
      <c r="AB200" s="362"/>
      <c r="AC200" s="362"/>
      <c r="AF200"/>
      <c r="AG200"/>
      <c r="AH200"/>
      <c r="AI200"/>
      <c r="AJ200"/>
      <c r="AK200"/>
      <c r="AL200"/>
      <c r="AM200"/>
      <c r="AN200"/>
      <c r="AO200"/>
      <c r="AP200" s="204"/>
      <c r="AQ200" s="204"/>
      <c r="AR200" s="204"/>
      <c r="AS200" s="204"/>
      <c r="AT200" s="204"/>
      <c r="AU200" s="204"/>
      <c r="AV200" s="204"/>
      <c r="AW200" s="204"/>
      <c r="AX200" s="204"/>
      <c r="AY200" s="204"/>
    </row>
    <row r="201" spans="1:51" s="186" customFormat="1" ht="18.5" x14ac:dyDescent="0.45">
      <c r="A201" s="360"/>
      <c r="B201" s="361"/>
      <c r="C201" s="360" t="str">
        <f t="shared" si="15"/>
        <v/>
      </c>
      <c r="D201" s="362"/>
      <c r="E201" s="146"/>
      <c r="F201" s="362"/>
      <c r="G201" s="137"/>
      <c r="H201" s="363"/>
      <c r="I201" s="497"/>
      <c r="J201" s="498"/>
      <c r="K201" s="496"/>
      <c r="L201" s="496"/>
      <c r="M201" s="497">
        <f t="shared" ref="M201:M264" si="19">+K201*0.12</f>
        <v>0</v>
      </c>
      <c r="N201" s="364">
        <f t="shared" si="16"/>
        <v>0</v>
      </c>
      <c r="O201" s="164"/>
      <c r="P201" s="164"/>
      <c r="Q201" s="164"/>
      <c r="R201" s="130"/>
      <c r="S201" s="365">
        <f t="shared" si="17"/>
        <v>0</v>
      </c>
      <c r="T201" s="362"/>
      <c r="U201" s="532"/>
      <c r="V201" s="318">
        <f t="shared" si="18"/>
        <v>0</v>
      </c>
      <c r="W201" s="366"/>
      <c r="X201" s="318"/>
      <c r="Y201" s="366"/>
      <c r="Z201" s="362"/>
      <c r="AA201" s="503"/>
      <c r="AB201" s="362"/>
      <c r="AC201" s="362"/>
      <c r="AF201"/>
      <c r="AG201"/>
      <c r="AH201"/>
      <c r="AI201"/>
      <c r="AJ201"/>
      <c r="AK201"/>
      <c r="AL201"/>
      <c r="AM201"/>
      <c r="AN201"/>
      <c r="AO201"/>
      <c r="AP201" s="204"/>
      <c r="AQ201" s="204"/>
      <c r="AR201" s="204"/>
      <c r="AS201" s="204"/>
      <c r="AT201" s="204"/>
      <c r="AU201" s="204"/>
      <c r="AV201" s="204"/>
      <c r="AW201" s="204"/>
      <c r="AX201" s="204"/>
      <c r="AY201" s="204"/>
    </row>
    <row r="202" spans="1:51" s="186" customFormat="1" ht="18.5" x14ac:dyDescent="0.45">
      <c r="A202" s="360"/>
      <c r="B202" s="361"/>
      <c r="C202" s="360" t="str">
        <f t="shared" si="15"/>
        <v/>
      </c>
      <c r="D202" s="362"/>
      <c r="E202" s="146"/>
      <c r="F202" s="362"/>
      <c r="G202" s="137"/>
      <c r="H202" s="363"/>
      <c r="I202" s="497"/>
      <c r="J202" s="498"/>
      <c r="K202" s="496"/>
      <c r="L202" s="496"/>
      <c r="M202" s="497">
        <f t="shared" si="19"/>
        <v>0</v>
      </c>
      <c r="N202" s="364">
        <f t="shared" si="16"/>
        <v>0</v>
      </c>
      <c r="O202" s="164"/>
      <c r="P202" s="164"/>
      <c r="Q202" s="164"/>
      <c r="R202" s="130"/>
      <c r="S202" s="365">
        <f t="shared" si="17"/>
        <v>0</v>
      </c>
      <c r="T202" s="362"/>
      <c r="U202" s="532"/>
      <c r="V202" s="318">
        <f t="shared" si="18"/>
        <v>0</v>
      </c>
      <c r="W202" s="366"/>
      <c r="X202" s="318"/>
      <c r="Y202" s="366"/>
      <c r="Z202" s="362"/>
      <c r="AA202" s="503"/>
      <c r="AB202" s="362"/>
      <c r="AC202" s="362"/>
      <c r="AF202"/>
      <c r="AG202"/>
      <c r="AH202"/>
      <c r="AI202"/>
      <c r="AJ202"/>
      <c r="AK202"/>
      <c r="AL202"/>
      <c r="AM202"/>
      <c r="AN202"/>
      <c r="AO202"/>
      <c r="AP202" s="204"/>
      <c r="AQ202" s="204"/>
      <c r="AR202" s="204"/>
      <c r="AS202" s="204"/>
      <c r="AT202" s="204"/>
      <c r="AU202" s="204"/>
      <c r="AV202" s="204"/>
      <c r="AW202" s="204"/>
      <c r="AX202" s="204"/>
      <c r="AY202" s="204"/>
    </row>
    <row r="203" spans="1:51" s="186" customFormat="1" ht="18.5" x14ac:dyDescent="0.45">
      <c r="A203" s="360"/>
      <c r="B203" s="361"/>
      <c r="C203" s="360" t="str">
        <f t="shared" si="15"/>
        <v/>
      </c>
      <c r="D203" s="362"/>
      <c r="E203" s="146"/>
      <c r="F203" s="362"/>
      <c r="G203" s="137"/>
      <c r="H203" s="363"/>
      <c r="I203" s="497"/>
      <c r="J203" s="498"/>
      <c r="K203" s="496"/>
      <c r="L203" s="496"/>
      <c r="M203" s="497">
        <f t="shared" si="19"/>
        <v>0</v>
      </c>
      <c r="N203" s="364">
        <f t="shared" si="16"/>
        <v>0</v>
      </c>
      <c r="O203" s="164"/>
      <c r="P203" s="164"/>
      <c r="Q203" s="164"/>
      <c r="R203" s="130"/>
      <c r="S203" s="365">
        <f t="shared" si="17"/>
        <v>0</v>
      </c>
      <c r="T203" s="362"/>
      <c r="U203" s="532"/>
      <c r="V203" s="318">
        <f t="shared" si="18"/>
        <v>0</v>
      </c>
      <c r="W203" s="366"/>
      <c r="X203" s="318"/>
      <c r="Y203" s="366"/>
      <c r="Z203" s="362"/>
      <c r="AA203" s="503"/>
      <c r="AB203" s="362"/>
      <c r="AC203" s="362"/>
      <c r="AF203"/>
      <c r="AG203"/>
      <c r="AH203"/>
      <c r="AI203"/>
      <c r="AJ203"/>
      <c r="AK203"/>
      <c r="AL203"/>
      <c r="AM203"/>
      <c r="AN203"/>
      <c r="AO203"/>
      <c r="AP203" s="204"/>
      <c r="AQ203" s="204"/>
      <c r="AR203" s="204"/>
      <c r="AS203" s="204"/>
      <c r="AT203" s="204"/>
      <c r="AU203" s="204"/>
      <c r="AV203" s="204"/>
      <c r="AW203" s="204"/>
      <c r="AX203" s="204"/>
      <c r="AY203" s="204"/>
    </row>
    <row r="204" spans="1:51" s="186" customFormat="1" ht="18.5" x14ac:dyDescent="0.45">
      <c r="A204" s="360"/>
      <c r="B204" s="361"/>
      <c r="C204" s="360" t="str">
        <f t="shared" si="15"/>
        <v/>
      </c>
      <c r="D204" s="362"/>
      <c r="E204" s="146"/>
      <c r="F204" s="362"/>
      <c r="G204" s="137"/>
      <c r="H204" s="363"/>
      <c r="I204" s="497"/>
      <c r="J204" s="498"/>
      <c r="K204" s="496"/>
      <c r="L204" s="496"/>
      <c r="M204" s="497">
        <f t="shared" si="19"/>
        <v>0</v>
      </c>
      <c r="N204" s="364">
        <f t="shared" si="16"/>
        <v>0</v>
      </c>
      <c r="O204" s="164"/>
      <c r="P204" s="164"/>
      <c r="Q204" s="164"/>
      <c r="R204" s="130"/>
      <c r="S204" s="365">
        <f t="shared" si="17"/>
        <v>0</v>
      </c>
      <c r="T204" s="362"/>
      <c r="U204" s="532"/>
      <c r="V204" s="318">
        <f t="shared" si="18"/>
        <v>0</v>
      </c>
      <c r="W204" s="366"/>
      <c r="X204" s="318"/>
      <c r="Y204" s="366"/>
      <c r="Z204" s="362"/>
      <c r="AA204" s="503"/>
      <c r="AB204" s="362"/>
      <c r="AC204" s="362"/>
      <c r="AF204"/>
      <c r="AG204"/>
      <c r="AH204"/>
      <c r="AI204"/>
      <c r="AJ204"/>
      <c r="AK204"/>
      <c r="AL204"/>
      <c r="AM204"/>
      <c r="AN204"/>
      <c r="AO204"/>
      <c r="AP204" s="204"/>
      <c r="AQ204" s="204"/>
      <c r="AR204" s="204"/>
      <c r="AS204" s="204"/>
      <c r="AT204" s="204"/>
      <c r="AU204" s="204"/>
      <c r="AV204" s="204"/>
      <c r="AW204" s="204"/>
      <c r="AX204" s="204"/>
      <c r="AY204" s="204"/>
    </row>
    <row r="205" spans="1:51" s="186" customFormat="1" ht="18.5" x14ac:dyDescent="0.45">
      <c r="A205" s="360"/>
      <c r="B205" s="361"/>
      <c r="C205" s="360" t="str">
        <f t="shared" si="15"/>
        <v/>
      </c>
      <c r="D205" s="362"/>
      <c r="E205" s="146"/>
      <c r="F205" s="362"/>
      <c r="G205" s="137"/>
      <c r="H205" s="363"/>
      <c r="I205" s="497"/>
      <c r="J205" s="498"/>
      <c r="K205" s="496"/>
      <c r="L205" s="496"/>
      <c r="M205" s="497">
        <f t="shared" si="19"/>
        <v>0</v>
      </c>
      <c r="N205" s="364">
        <f t="shared" si="16"/>
        <v>0</v>
      </c>
      <c r="O205" s="164"/>
      <c r="P205" s="164"/>
      <c r="Q205" s="164"/>
      <c r="R205" s="130"/>
      <c r="S205" s="365">
        <f t="shared" si="17"/>
        <v>0</v>
      </c>
      <c r="T205" s="362"/>
      <c r="U205" s="532"/>
      <c r="V205" s="318">
        <f t="shared" si="18"/>
        <v>0</v>
      </c>
      <c r="W205" s="366"/>
      <c r="X205" s="318"/>
      <c r="Y205" s="366"/>
      <c r="Z205" s="362"/>
      <c r="AA205" s="503"/>
      <c r="AB205" s="362"/>
      <c r="AC205" s="362"/>
      <c r="AF205"/>
      <c r="AG205"/>
      <c r="AH205"/>
      <c r="AI205"/>
      <c r="AJ205"/>
      <c r="AK205"/>
      <c r="AL205"/>
      <c r="AM205"/>
      <c r="AN205"/>
      <c r="AO205"/>
      <c r="AP205" s="204"/>
      <c r="AQ205" s="204"/>
      <c r="AR205" s="204"/>
      <c r="AS205" s="204"/>
      <c r="AT205" s="204"/>
      <c r="AU205" s="204"/>
      <c r="AV205" s="204"/>
      <c r="AW205" s="204"/>
      <c r="AX205" s="204"/>
      <c r="AY205" s="204"/>
    </row>
    <row r="206" spans="1:51" s="186" customFormat="1" ht="18.5" x14ac:dyDescent="0.45">
      <c r="A206" s="360"/>
      <c r="B206" s="361"/>
      <c r="C206" s="360" t="str">
        <f t="shared" ref="C206:C269" si="20">Validentificaciones(D206)</f>
        <v/>
      </c>
      <c r="D206" s="362"/>
      <c r="E206" s="146"/>
      <c r="F206" s="362"/>
      <c r="G206" s="137"/>
      <c r="H206" s="363"/>
      <c r="I206" s="497"/>
      <c r="J206" s="498"/>
      <c r="K206" s="496"/>
      <c r="L206" s="496"/>
      <c r="M206" s="497">
        <f t="shared" si="19"/>
        <v>0</v>
      </c>
      <c r="N206" s="364">
        <f t="shared" ref="N206:N269" si="21">L206*0.14</f>
        <v>0</v>
      </c>
      <c r="O206" s="164"/>
      <c r="P206" s="164"/>
      <c r="Q206" s="164"/>
      <c r="R206" s="130"/>
      <c r="S206" s="365">
        <f t="shared" ref="S206:S269" si="22">I206+J206+K206+N206+L206-O206-P206+M206</f>
        <v>0</v>
      </c>
      <c r="T206" s="362"/>
      <c r="U206" s="532"/>
      <c r="V206" s="318">
        <f t="shared" ref="V206:V269" si="23">IF(OR(MID(E206,1,2)="41",MID(B206,1,1)="E"),0,IF(OR(E206="04-Nota de crédito",E206="04",E206="04-N/C Ventas",E206="51-N/C A Inst. Estado y Empr. Públicas que percibe ingreso exento de Imp. Renta",E206="51",E206="47-N/C por Reembolso Emitida por Intermediario",E206="47"),-I206-J206-K206-L206,I206+J206+K206+L206))</f>
        <v>0</v>
      </c>
      <c r="W206" s="366"/>
      <c r="X206" s="318"/>
      <c r="Y206" s="366"/>
      <c r="Z206" s="362"/>
      <c r="AA206" s="503"/>
      <c r="AB206" s="362"/>
      <c r="AC206" s="362"/>
      <c r="AF206"/>
      <c r="AG206"/>
      <c r="AH206"/>
      <c r="AI206"/>
      <c r="AJ206"/>
      <c r="AK206"/>
      <c r="AL206"/>
      <c r="AM206"/>
      <c r="AN206"/>
      <c r="AO206"/>
      <c r="AP206" s="204"/>
      <c r="AQ206" s="204"/>
      <c r="AR206" s="204"/>
      <c r="AS206" s="204"/>
      <c r="AT206" s="204"/>
      <c r="AU206" s="204"/>
      <c r="AV206" s="204"/>
      <c r="AW206" s="204"/>
      <c r="AX206" s="204"/>
      <c r="AY206" s="204"/>
    </row>
    <row r="207" spans="1:51" s="186" customFormat="1" ht="18.5" x14ac:dyDescent="0.45">
      <c r="A207" s="360"/>
      <c r="B207" s="361"/>
      <c r="C207" s="360" t="str">
        <f t="shared" si="20"/>
        <v/>
      </c>
      <c r="D207" s="362"/>
      <c r="E207" s="146"/>
      <c r="F207" s="362"/>
      <c r="G207" s="137"/>
      <c r="H207" s="363"/>
      <c r="I207" s="497"/>
      <c r="J207" s="498"/>
      <c r="K207" s="496"/>
      <c r="L207" s="496"/>
      <c r="M207" s="497">
        <f t="shared" si="19"/>
        <v>0</v>
      </c>
      <c r="N207" s="364">
        <f t="shared" si="21"/>
        <v>0</v>
      </c>
      <c r="O207" s="164"/>
      <c r="P207" s="164"/>
      <c r="Q207" s="164"/>
      <c r="R207" s="130"/>
      <c r="S207" s="365">
        <f t="shared" si="22"/>
        <v>0</v>
      </c>
      <c r="T207" s="362"/>
      <c r="U207" s="532"/>
      <c r="V207" s="318">
        <f t="shared" si="23"/>
        <v>0</v>
      </c>
      <c r="W207" s="366"/>
      <c r="X207" s="318"/>
      <c r="Y207" s="366"/>
      <c r="Z207" s="362"/>
      <c r="AA207" s="503"/>
      <c r="AB207" s="362"/>
      <c r="AC207" s="362"/>
      <c r="AF207"/>
      <c r="AG207"/>
      <c r="AH207"/>
      <c r="AI207"/>
      <c r="AJ207"/>
      <c r="AK207"/>
      <c r="AL207"/>
      <c r="AM207"/>
      <c r="AN207"/>
      <c r="AO207"/>
      <c r="AP207" s="204"/>
      <c r="AQ207" s="204"/>
      <c r="AR207" s="204"/>
      <c r="AS207" s="204"/>
      <c r="AT207" s="204"/>
      <c r="AU207" s="204"/>
      <c r="AV207" s="204"/>
      <c r="AW207" s="204"/>
      <c r="AX207" s="204"/>
      <c r="AY207" s="204"/>
    </row>
    <row r="208" spans="1:51" s="186" customFormat="1" ht="18.5" x14ac:dyDescent="0.45">
      <c r="A208" s="360"/>
      <c r="B208" s="361"/>
      <c r="C208" s="360" t="str">
        <f t="shared" si="20"/>
        <v/>
      </c>
      <c r="D208" s="362"/>
      <c r="E208" s="146"/>
      <c r="F208" s="362"/>
      <c r="G208" s="137"/>
      <c r="H208" s="363"/>
      <c r="I208" s="497"/>
      <c r="J208" s="498"/>
      <c r="K208" s="496"/>
      <c r="L208" s="496"/>
      <c r="M208" s="497">
        <f t="shared" si="19"/>
        <v>0</v>
      </c>
      <c r="N208" s="364">
        <f t="shared" si="21"/>
        <v>0</v>
      </c>
      <c r="O208" s="164"/>
      <c r="P208" s="164"/>
      <c r="Q208" s="164"/>
      <c r="R208" s="130"/>
      <c r="S208" s="365">
        <f t="shared" si="22"/>
        <v>0</v>
      </c>
      <c r="T208" s="362"/>
      <c r="U208" s="532"/>
      <c r="V208" s="318">
        <f t="shared" si="23"/>
        <v>0</v>
      </c>
      <c r="W208" s="366"/>
      <c r="X208" s="318"/>
      <c r="Y208" s="366"/>
      <c r="Z208" s="362"/>
      <c r="AA208" s="503"/>
      <c r="AB208" s="362"/>
      <c r="AC208" s="362"/>
      <c r="AF208"/>
      <c r="AG208"/>
      <c r="AH208"/>
      <c r="AI208"/>
      <c r="AJ208"/>
      <c r="AK208"/>
      <c r="AL208"/>
      <c r="AM208"/>
      <c r="AN208"/>
      <c r="AO208"/>
      <c r="AP208" s="204"/>
      <c r="AQ208" s="204"/>
      <c r="AR208" s="204"/>
      <c r="AS208" s="204"/>
      <c r="AT208" s="204"/>
      <c r="AU208" s="204"/>
      <c r="AV208" s="204"/>
      <c r="AW208" s="204"/>
      <c r="AX208" s="204"/>
      <c r="AY208" s="204"/>
    </row>
    <row r="209" spans="1:51" s="186" customFormat="1" ht="18.5" x14ac:dyDescent="0.45">
      <c r="A209" s="360"/>
      <c r="B209" s="361"/>
      <c r="C209" s="360" t="str">
        <f t="shared" si="20"/>
        <v/>
      </c>
      <c r="D209" s="362"/>
      <c r="E209" s="146"/>
      <c r="F209" s="362"/>
      <c r="G209" s="137"/>
      <c r="H209" s="363"/>
      <c r="I209" s="497"/>
      <c r="J209" s="498"/>
      <c r="K209" s="496"/>
      <c r="L209" s="496"/>
      <c r="M209" s="497">
        <f t="shared" si="19"/>
        <v>0</v>
      </c>
      <c r="N209" s="364">
        <f t="shared" si="21"/>
        <v>0</v>
      </c>
      <c r="O209" s="164"/>
      <c r="P209" s="164"/>
      <c r="Q209" s="164"/>
      <c r="R209" s="130"/>
      <c r="S209" s="365">
        <f t="shared" si="22"/>
        <v>0</v>
      </c>
      <c r="T209" s="362"/>
      <c r="U209" s="532"/>
      <c r="V209" s="318">
        <f t="shared" si="23"/>
        <v>0</v>
      </c>
      <c r="W209" s="366"/>
      <c r="X209" s="318"/>
      <c r="Y209" s="366"/>
      <c r="Z209" s="362"/>
      <c r="AA209" s="503"/>
      <c r="AB209" s="362"/>
      <c r="AC209" s="362"/>
      <c r="AF209"/>
      <c r="AG209"/>
      <c r="AH209"/>
      <c r="AI209"/>
      <c r="AJ209"/>
      <c r="AK209"/>
      <c r="AL209"/>
      <c r="AM209"/>
      <c r="AN209"/>
      <c r="AO209"/>
      <c r="AP209" s="204"/>
      <c r="AQ209" s="204"/>
      <c r="AR209" s="204"/>
      <c r="AS209" s="204"/>
      <c r="AT209" s="204"/>
      <c r="AU209" s="204"/>
      <c r="AV209" s="204"/>
      <c r="AW209" s="204"/>
      <c r="AX209" s="204"/>
      <c r="AY209" s="204"/>
    </row>
    <row r="210" spans="1:51" s="186" customFormat="1" ht="18.5" x14ac:dyDescent="0.45">
      <c r="A210" s="360"/>
      <c r="B210" s="361"/>
      <c r="C210" s="360" t="str">
        <f t="shared" si="20"/>
        <v/>
      </c>
      <c r="D210" s="362"/>
      <c r="E210" s="146"/>
      <c r="F210" s="362"/>
      <c r="G210" s="137"/>
      <c r="H210" s="363"/>
      <c r="I210" s="497"/>
      <c r="J210" s="498"/>
      <c r="K210" s="496"/>
      <c r="L210" s="496"/>
      <c r="M210" s="497">
        <f t="shared" si="19"/>
        <v>0</v>
      </c>
      <c r="N210" s="364">
        <f t="shared" si="21"/>
        <v>0</v>
      </c>
      <c r="O210" s="164"/>
      <c r="P210" s="164"/>
      <c r="Q210" s="164"/>
      <c r="R210" s="130"/>
      <c r="S210" s="365">
        <f t="shared" si="22"/>
        <v>0</v>
      </c>
      <c r="T210" s="362"/>
      <c r="U210" s="532"/>
      <c r="V210" s="318">
        <f t="shared" si="23"/>
        <v>0</v>
      </c>
      <c r="W210" s="366"/>
      <c r="X210" s="318"/>
      <c r="Y210" s="366"/>
      <c r="Z210" s="362"/>
      <c r="AA210" s="503"/>
      <c r="AB210" s="362"/>
      <c r="AC210" s="362"/>
      <c r="AF210"/>
      <c r="AG210"/>
      <c r="AH210"/>
      <c r="AI210"/>
      <c r="AJ210"/>
      <c r="AK210"/>
      <c r="AL210"/>
      <c r="AM210"/>
      <c r="AN210"/>
      <c r="AO210"/>
      <c r="AP210" s="204"/>
      <c r="AQ210" s="204"/>
      <c r="AR210" s="204"/>
      <c r="AS210" s="204"/>
      <c r="AT210" s="204"/>
      <c r="AU210" s="204"/>
      <c r="AV210" s="204"/>
      <c r="AW210" s="204"/>
      <c r="AX210" s="204"/>
      <c r="AY210" s="204"/>
    </row>
    <row r="211" spans="1:51" s="186" customFormat="1" ht="18.5" x14ac:dyDescent="0.45">
      <c r="A211" s="360"/>
      <c r="B211" s="361"/>
      <c r="C211" s="360" t="str">
        <f t="shared" si="20"/>
        <v/>
      </c>
      <c r="D211" s="362"/>
      <c r="E211" s="146"/>
      <c r="F211" s="362"/>
      <c r="G211" s="137"/>
      <c r="H211" s="363"/>
      <c r="I211" s="497"/>
      <c r="J211" s="498"/>
      <c r="K211" s="496"/>
      <c r="L211" s="496"/>
      <c r="M211" s="497">
        <f t="shared" si="19"/>
        <v>0</v>
      </c>
      <c r="N211" s="364">
        <f t="shared" si="21"/>
        <v>0</v>
      </c>
      <c r="O211" s="164"/>
      <c r="P211" s="164"/>
      <c r="Q211" s="164"/>
      <c r="R211" s="130"/>
      <c r="S211" s="365">
        <f t="shared" si="22"/>
        <v>0</v>
      </c>
      <c r="T211" s="362"/>
      <c r="U211" s="532"/>
      <c r="V211" s="318">
        <f t="shared" si="23"/>
        <v>0</v>
      </c>
      <c r="W211" s="366"/>
      <c r="X211" s="318"/>
      <c r="Y211" s="366"/>
      <c r="Z211" s="362"/>
      <c r="AA211" s="503"/>
      <c r="AB211" s="362"/>
      <c r="AC211" s="362"/>
      <c r="AF211"/>
      <c r="AG211"/>
      <c r="AH211"/>
      <c r="AI211"/>
      <c r="AJ211"/>
      <c r="AK211"/>
      <c r="AL211"/>
      <c r="AM211"/>
      <c r="AN211"/>
      <c r="AO211"/>
      <c r="AP211" s="204"/>
      <c r="AQ211" s="204"/>
      <c r="AR211" s="204"/>
      <c r="AS211" s="204"/>
      <c r="AT211" s="204"/>
      <c r="AU211" s="204"/>
      <c r="AV211" s="204"/>
      <c r="AW211" s="204"/>
      <c r="AX211" s="204"/>
      <c r="AY211" s="204"/>
    </row>
    <row r="212" spans="1:51" s="186" customFormat="1" ht="18.5" x14ac:dyDescent="0.45">
      <c r="A212" s="360"/>
      <c r="B212" s="361"/>
      <c r="C212" s="360" t="str">
        <f t="shared" si="20"/>
        <v/>
      </c>
      <c r="D212" s="362"/>
      <c r="E212" s="146"/>
      <c r="F212" s="362"/>
      <c r="G212" s="137"/>
      <c r="H212" s="363"/>
      <c r="I212" s="497"/>
      <c r="J212" s="498"/>
      <c r="K212" s="496"/>
      <c r="L212" s="496"/>
      <c r="M212" s="497">
        <f t="shared" si="19"/>
        <v>0</v>
      </c>
      <c r="N212" s="364">
        <f t="shared" si="21"/>
        <v>0</v>
      </c>
      <c r="O212" s="164"/>
      <c r="P212" s="164"/>
      <c r="Q212" s="164"/>
      <c r="R212" s="130"/>
      <c r="S212" s="365">
        <f t="shared" si="22"/>
        <v>0</v>
      </c>
      <c r="T212" s="362"/>
      <c r="U212" s="532"/>
      <c r="V212" s="318">
        <f t="shared" si="23"/>
        <v>0</v>
      </c>
      <c r="W212" s="366"/>
      <c r="X212" s="318"/>
      <c r="Y212" s="366"/>
      <c r="Z212" s="362"/>
      <c r="AA212" s="503"/>
      <c r="AB212" s="362"/>
      <c r="AC212" s="362"/>
      <c r="AF212"/>
      <c r="AG212"/>
      <c r="AH212"/>
      <c r="AI212"/>
      <c r="AJ212"/>
      <c r="AK212"/>
      <c r="AL212"/>
      <c r="AM212"/>
      <c r="AN212"/>
      <c r="AO212"/>
      <c r="AP212" s="204"/>
      <c r="AQ212" s="204"/>
      <c r="AR212" s="204"/>
      <c r="AS212" s="204"/>
      <c r="AT212" s="204"/>
      <c r="AU212" s="204"/>
      <c r="AV212" s="204"/>
      <c r="AW212" s="204"/>
      <c r="AX212" s="204"/>
      <c r="AY212" s="204"/>
    </row>
    <row r="213" spans="1:51" s="186" customFormat="1" ht="18.5" x14ac:dyDescent="0.45">
      <c r="A213" s="360"/>
      <c r="B213" s="361"/>
      <c r="C213" s="360" t="str">
        <f t="shared" si="20"/>
        <v/>
      </c>
      <c r="D213" s="362"/>
      <c r="E213" s="146"/>
      <c r="F213" s="362"/>
      <c r="G213" s="137"/>
      <c r="H213" s="363"/>
      <c r="I213" s="497"/>
      <c r="J213" s="498"/>
      <c r="K213" s="496"/>
      <c r="L213" s="496"/>
      <c r="M213" s="497">
        <f t="shared" si="19"/>
        <v>0</v>
      </c>
      <c r="N213" s="364">
        <f t="shared" si="21"/>
        <v>0</v>
      </c>
      <c r="O213" s="164"/>
      <c r="P213" s="164"/>
      <c r="Q213" s="164"/>
      <c r="R213" s="130"/>
      <c r="S213" s="365">
        <f t="shared" si="22"/>
        <v>0</v>
      </c>
      <c r="T213" s="362"/>
      <c r="U213" s="532"/>
      <c r="V213" s="318">
        <f t="shared" si="23"/>
        <v>0</v>
      </c>
      <c r="W213" s="366"/>
      <c r="X213" s="318"/>
      <c r="Y213" s="366"/>
      <c r="Z213" s="362"/>
      <c r="AA213" s="503"/>
      <c r="AB213" s="362"/>
      <c r="AC213" s="362"/>
      <c r="AF213"/>
      <c r="AG213"/>
      <c r="AH213"/>
      <c r="AI213"/>
      <c r="AJ213"/>
      <c r="AK213"/>
      <c r="AL213"/>
      <c r="AM213"/>
      <c r="AN213"/>
      <c r="AO213"/>
      <c r="AP213" s="204"/>
      <c r="AQ213" s="204"/>
      <c r="AR213" s="204"/>
      <c r="AS213" s="204"/>
      <c r="AT213" s="204"/>
      <c r="AU213" s="204"/>
      <c r="AV213" s="204"/>
      <c r="AW213" s="204"/>
      <c r="AX213" s="204"/>
      <c r="AY213" s="204"/>
    </row>
    <row r="214" spans="1:51" s="186" customFormat="1" ht="18.5" x14ac:dyDescent="0.45">
      <c r="A214" s="360"/>
      <c r="B214" s="361"/>
      <c r="C214" s="360" t="str">
        <f t="shared" si="20"/>
        <v/>
      </c>
      <c r="D214" s="362"/>
      <c r="E214" s="146"/>
      <c r="F214" s="362"/>
      <c r="G214" s="137"/>
      <c r="H214" s="363"/>
      <c r="I214" s="497"/>
      <c r="J214" s="498"/>
      <c r="K214" s="496"/>
      <c r="L214" s="496"/>
      <c r="M214" s="497">
        <f t="shared" si="19"/>
        <v>0</v>
      </c>
      <c r="N214" s="364">
        <f t="shared" si="21"/>
        <v>0</v>
      </c>
      <c r="O214" s="164"/>
      <c r="P214" s="164"/>
      <c r="Q214" s="164"/>
      <c r="R214" s="130"/>
      <c r="S214" s="365">
        <f t="shared" si="22"/>
        <v>0</v>
      </c>
      <c r="T214" s="362"/>
      <c r="U214" s="532"/>
      <c r="V214" s="318">
        <f t="shared" si="23"/>
        <v>0</v>
      </c>
      <c r="W214" s="366"/>
      <c r="X214" s="318"/>
      <c r="Y214" s="366"/>
      <c r="Z214" s="362"/>
      <c r="AA214" s="503"/>
      <c r="AB214" s="362"/>
      <c r="AC214" s="362"/>
      <c r="AF214"/>
      <c r="AG214"/>
      <c r="AH214"/>
      <c r="AI214"/>
      <c r="AJ214"/>
      <c r="AK214"/>
      <c r="AL214"/>
      <c r="AM214"/>
      <c r="AN214"/>
      <c r="AO214"/>
      <c r="AP214" s="204"/>
      <c r="AQ214" s="204"/>
      <c r="AR214" s="204"/>
      <c r="AS214" s="204"/>
      <c r="AT214" s="204"/>
      <c r="AU214" s="204"/>
      <c r="AV214" s="204"/>
      <c r="AW214" s="204"/>
      <c r="AX214" s="204"/>
      <c r="AY214" s="204"/>
    </row>
    <row r="215" spans="1:51" s="186" customFormat="1" ht="18.5" x14ac:dyDescent="0.45">
      <c r="A215" s="360"/>
      <c r="B215" s="361"/>
      <c r="C215" s="360" t="str">
        <f t="shared" si="20"/>
        <v/>
      </c>
      <c r="D215" s="362"/>
      <c r="E215" s="146"/>
      <c r="F215" s="362"/>
      <c r="G215" s="137"/>
      <c r="H215" s="363"/>
      <c r="I215" s="497"/>
      <c r="J215" s="498"/>
      <c r="K215" s="496"/>
      <c r="L215" s="496"/>
      <c r="M215" s="497">
        <f t="shared" si="19"/>
        <v>0</v>
      </c>
      <c r="N215" s="364">
        <f t="shared" si="21"/>
        <v>0</v>
      </c>
      <c r="O215" s="164"/>
      <c r="P215" s="164"/>
      <c r="Q215" s="164"/>
      <c r="R215" s="130"/>
      <c r="S215" s="365">
        <f t="shared" si="22"/>
        <v>0</v>
      </c>
      <c r="T215" s="362"/>
      <c r="U215" s="532"/>
      <c r="V215" s="318">
        <f t="shared" si="23"/>
        <v>0</v>
      </c>
      <c r="W215" s="366"/>
      <c r="X215" s="318"/>
      <c r="Y215" s="366"/>
      <c r="Z215" s="362"/>
      <c r="AA215" s="503"/>
      <c r="AB215" s="362"/>
      <c r="AC215" s="362"/>
      <c r="AF215"/>
      <c r="AG215"/>
      <c r="AH215"/>
      <c r="AI215"/>
      <c r="AJ215"/>
      <c r="AK215"/>
      <c r="AL215"/>
      <c r="AM215"/>
      <c r="AN215"/>
      <c r="AO215"/>
      <c r="AP215" s="204"/>
      <c r="AQ215" s="204"/>
      <c r="AR215" s="204"/>
      <c r="AS215" s="204"/>
      <c r="AT215" s="204"/>
      <c r="AU215" s="204"/>
      <c r="AV215" s="204"/>
      <c r="AW215" s="204"/>
      <c r="AX215" s="204"/>
      <c r="AY215" s="204"/>
    </row>
    <row r="216" spans="1:51" s="186" customFormat="1" ht="18.5" x14ac:dyDescent="0.45">
      <c r="A216" s="360"/>
      <c r="B216" s="361"/>
      <c r="C216" s="360" t="str">
        <f t="shared" si="20"/>
        <v/>
      </c>
      <c r="D216" s="362"/>
      <c r="E216" s="146"/>
      <c r="F216" s="362"/>
      <c r="G216" s="137"/>
      <c r="H216" s="363"/>
      <c r="I216" s="497"/>
      <c r="J216" s="498"/>
      <c r="K216" s="496"/>
      <c r="L216" s="496"/>
      <c r="M216" s="497">
        <f t="shared" si="19"/>
        <v>0</v>
      </c>
      <c r="N216" s="364">
        <f t="shared" si="21"/>
        <v>0</v>
      </c>
      <c r="O216" s="164"/>
      <c r="P216" s="164"/>
      <c r="Q216" s="164"/>
      <c r="R216" s="130"/>
      <c r="S216" s="365">
        <f t="shared" si="22"/>
        <v>0</v>
      </c>
      <c r="T216" s="362"/>
      <c r="U216" s="532"/>
      <c r="V216" s="318">
        <f t="shared" si="23"/>
        <v>0</v>
      </c>
      <c r="W216" s="366"/>
      <c r="X216" s="318"/>
      <c r="Y216" s="366"/>
      <c r="Z216" s="362"/>
      <c r="AA216" s="503"/>
      <c r="AB216" s="362"/>
      <c r="AC216" s="362"/>
      <c r="AF216"/>
      <c r="AG216"/>
      <c r="AH216"/>
      <c r="AI216"/>
      <c r="AJ216"/>
      <c r="AK216"/>
      <c r="AL216"/>
      <c r="AM216"/>
      <c r="AN216"/>
      <c r="AO216"/>
      <c r="AP216" s="204"/>
      <c r="AQ216" s="204"/>
      <c r="AR216" s="204"/>
      <c r="AS216" s="204"/>
      <c r="AT216" s="204"/>
      <c r="AU216" s="204"/>
      <c r="AV216" s="204"/>
      <c r="AW216" s="204"/>
      <c r="AX216" s="204"/>
      <c r="AY216" s="204"/>
    </row>
    <row r="217" spans="1:51" s="186" customFormat="1" ht="18.5" x14ac:dyDescent="0.45">
      <c r="A217" s="360"/>
      <c r="B217" s="361"/>
      <c r="C217" s="360" t="str">
        <f t="shared" si="20"/>
        <v/>
      </c>
      <c r="D217" s="362"/>
      <c r="E217" s="146"/>
      <c r="F217" s="362"/>
      <c r="G217" s="137"/>
      <c r="H217" s="363"/>
      <c r="I217" s="497"/>
      <c r="J217" s="498"/>
      <c r="K217" s="496"/>
      <c r="L217" s="496"/>
      <c r="M217" s="497">
        <f t="shared" si="19"/>
        <v>0</v>
      </c>
      <c r="N217" s="364">
        <f t="shared" si="21"/>
        <v>0</v>
      </c>
      <c r="O217" s="164"/>
      <c r="P217" s="164"/>
      <c r="Q217" s="164"/>
      <c r="R217" s="130"/>
      <c r="S217" s="365">
        <f t="shared" si="22"/>
        <v>0</v>
      </c>
      <c r="T217" s="362"/>
      <c r="U217" s="532"/>
      <c r="V217" s="318">
        <f t="shared" si="23"/>
        <v>0</v>
      </c>
      <c r="W217" s="366"/>
      <c r="X217" s="318"/>
      <c r="Y217" s="366"/>
      <c r="Z217" s="362"/>
      <c r="AA217" s="503"/>
      <c r="AB217" s="362"/>
      <c r="AC217" s="362"/>
      <c r="AF217"/>
      <c r="AG217"/>
      <c r="AH217"/>
      <c r="AI217"/>
      <c r="AJ217"/>
      <c r="AK217"/>
      <c r="AL217"/>
      <c r="AM217"/>
      <c r="AN217"/>
      <c r="AO217"/>
      <c r="AP217" s="204"/>
      <c r="AQ217" s="204"/>
      <c r="AR217" s="204"/>
      <c r="AS217" s="204"/>
      <c r="AT217" s="204"/>
      <c r="AU217" s="204"/>
      <c r="AV217" s="204"/>
      <c r="AW217" s="204"/>
      <c r="AX217" s="204"/>
      <c r="AY217" s="204"/>
    </row>
    <row r="218" spans="1:51" s="186" customFormat="1" ht="18.5" x14ac:dyDescent="0.45">
      <c r="A218" s="360"/>
      <c r="B218" s="361"/>
      <c r="C218" s="360" t="str">
        <f t="shared" si="20"/>
        <v/>
      </c>
      <c r="D218" s="362"/>
      <c r="E218" s="146"/>
      <c r="F218" s="362"/>
      <c r="G218" s="137"/>
      <c r="H218" s="363"/>
      <c r="I218" s="497"/>
      <c r="J218" s="498"/>
      <c r="K218" s="496"/>
      <c r="L218" s="496"/>
      <c r="M218" s="497">
        <f t="shared" si="19"/>
        <v>0</v>
      </c>
      <c r="N218" s="364">
        <f t="shared" si="21"/>
        <v>0</v>
      </c>
      <c r="O218" s="164"/>
      <c r="P218" s="164"/>
      <c r="Q218" s="164"/>
      <c r="R218" s="130"/>
      <c r="S218" s="365">
        <f t="shared" si="22"/>
        <v>0</v>
      </c>
      <c r="T218" s="362"/>
      <c r="U218" s="532"/>
      <c r="V218" s="318">
        <f t="shared" si="23"/>
        <v>0</v>
      </c>
      <c r="W218" s="366"/>
      <c r="X218" s="318"/>
      <c r="Y218" s="366"/>
      <c r="Z218" s="362"/>
      <c r="AA218" s="503"/>
      <c r="AB218" s="362"/>
      <c r="AC218" s="362"/>
      <c r="AF218"/>
      <c r="AG218"/>
      <c r="AH218"/>
      <c r="AI218"/>
      <c r="AJ218"/>
      <c r="AK218"/>
      <c r="AL218"/>
      <c r="AM218"/>
      <c r="AN218"/>
      <c r="AO218"/>
      <c r="AP218" s="204"/>
      <c r="AQ218" s="204"/>
      <c r="AR218" s="204"/>
      <c r="AS218" s="204"/>
      <c r="AT218" s="204"/>
      <c r="AU218" s="204"/>
      <c r="AV218" s="204"/>
      <c r="AW218" s="204"/>
      <c r="AX218" s="204"/>
      <c r="AY218" s="204"/>
    </row>
    <row r="219" spans="1:51" s="186" customFormat="1" ht="18.5" x14ac:dyDescent="0.45">
      <c r="A219" s="360"/>
      <c r="B219" s="361"/>
      <c r="C219" s="360" t="str">
        <f t="shared" si="20"/>
        <v/>
      </c>
      <c r="D219" s="362"/>
      <c r="E219" s="146"/>
      <c r="F219" s="362"/>
      <c r="G219" s="137"/>
      <c r="H219" s="363"/>
      <c r="I219" s="497"/>
      <c r="J219" s="498"/>
      <c r="K219" s="496"/>
      <c r="L219" s="496"/>
      <c r="M219" s="497">
        <f t="shared" si="19"/>
        <v>0</v>
      </c>
      <c r="N219" s="364">
        <f t="shared" si="21"/>
        <v>0</v>
      </c>
      <c r="O219" s="164"/>
      <c r="P219" s="164"/>
      <c r="Q219" s="164"/>
      <c r="R219" s="130"/>
      <c r="S219" s="365">
        <f t="shared" si="22"/>
        <v>0</v>
      </c>
      <c r="T219" s="362"/>
      <c r="U219" s="532"/>
      <c r="V219" s="318">
        <f t="shared" si="23"/>
        <v>0</v>
      </c>
      <c r="W219" s="366"/>
      <c r="X219" s="318"/>
      <c r="Y219" s="366"/>
      <c r="Z219" s="362"/>
      <c r="AA219" s="503"/>
      <c r="AB219" s="362"/>
      <c r="AC219" s="362"/>
      <c r="AF219"/>
      <c r="AG219"/>
      <c r="AH219"/>
      <c r="AI219"/>
      <c r="AJ219"/>
      <c r="AK219"/>
      <c r="AL219"/>
      <c r="AM219"/>
      <c r="AN219"/>
      <c r="AO219"/>
      <c r="AP219" s="204"/>
      <c r="AQ219" s="204"/>
      <c r="AR219" s="204"/>
      <c r="AS219" s="204"/>
      <c r="AT219" s="204"/>
      <c r="AU219" s="204"/>
      <c r="AV219" s="204"/>
      <c r="AW219" s="204"/>
      <c r="AX219" s="204"/>
      <c r="AY219" s="204"/>
    </row>
    <row r="220" spans="1:51" s="186" customFormat="1" ht="18.5" x14ac:dyDescent="0.45">
      <c r="A220" s="360"/>
      <c r="B220" s="361"/>
      <c r="C220" s="360" t="str">
        <f t="shared" si="20"/>
        <v/>
      </c>
      <c r="D220" s="362"/>
      <c r="E220" s="146"/>
      <c r="F220" s="362"/>
      <c r="G220" s="137"/>
      <c r="H220" s="363"/>
      <c r="I220" s="497"/>
      <c r="J220" s="498"/>
      <c r="K220" s="496"/>
      <c r="L220" s="496"/>
      <c r="M220" s="497">
        <f t="shared" si="19"/>
        <v>0</v>
      </c>
      <c r="N220" s="364">
        <f t="shared" si="21"/>
        <v>0</v>
      </c>
      <c r="O220" s="164"/>
      <c r="P220" s="164"/>
      <c r="Q220" s="164"/>
      <c r="R220" s="130"/>
      <c r="S220" s="365">
        <f t="shared" si="22"/>
        <v>0</v>
      </c>
      <c r="T220" s="362"/>
      <c r="U220" s="532"/>
      <c r="V220" s="318">
        <f t="shared" si="23"/>
        <v>0</v>
      </c>
      <c r="W220" s="366"/>
      <c r="X220" s="318"/>
      <c r="Y220" s="366"/>
      <c r="Z220" s="362"/>
      <c r="AA220" s="503"/>
      <c r="AB220" s="362"/>
      <c r="AC220" s="362"/>
      <c r="AF220"/>
      <c r="AG220"/>
      <c r="AH220"/>
      <c r="AI220"/>
      <c r="AJ220"/>
      <c r="AK220"/>
      <c r="AL220"/>
      <c r="AM220"/>
      <c r="AN220"/>
      <c r="AO220"/>
      <c r="AP220" s="204"/>
      <c r="AQ220" s="204"/>
      <c r="AR220" s="204"/>
      <c r="AS220" s="204"/>
      <c r="AT220" s="204"/>
      <c r="AU220" s="204"/>
      <c r="AV220" s="204"/>
      <c r="AW220" s="204"/>
      <c r="AX220" s="204"/>
      <c r="AY220" s="204"/>
    </row>
    <row r="221" spans="1:51" s="186" customFormat="1" ht="18.5" x14ac:dyDescent="0.45">
      <c r="A221" s="360"/>
      <c r="B221" s="361"/>
      <c r="C221" s="360" t="str">
        <f t="shared" si="20"/>
        <v/>
      </c>
      <c r="D221" s="362"/>
      <c r="E221" s="146"/>
      <c r="F221" s="362"/>
      <c r="G221" s="137"/>
      <c r="H221" s="363"/>
      <c r="I221" s="497"/>
      <c r="J221" s="498"/>
      <c r="K221" s="496"/>
      <c r="L221" s="496"/>
      <c r="M221" s="497">
        <f t="shared" si="19"/>
        <v>0</v>
      </c>
      <c r="N221" s="364">
        <f t="shared" si="21"/>
        <v>0</v>
      </c>
      <c r="O221" s="164"/>
      <c r="P221" s="164"/>
      <c r="Q221" s="164"/>
      <c r="R221" s="130"/>
      <c r="S221" s="365">
        <f t="shared" si="22"/>
        <v>0</v>
      </c>
      <c r="T221" s="362"/>
      <c r="U221" s="532"/>
      <c r="V221" s="318">
        <f t="shared" si="23"/>
        <v>0</v>
      </c>
      <c r="W221" s="366"/>
      <c r="X221" s="318"/>
      <c r="Y221" s="366"/>
      <c r="Z221" s="362"/>
      <c r="AA221" s="503"/>
      <c r="AB221" s="362"/>
      <c r="AC221" s="362"/>
      <c r="AF221"/>
      <c r="AG221"/>
      <c r="AH221"/>
      <c r="AI221"/>
      <c r="AJ221"/>
      <c r="AK221"/>
      <c r="AL221"/>
      <c r="AM221"/>
      <c r="AN221"/>
      <c r="AO221"/>
      <c r="AP221" s="204"/>
      <c r="AQ221" s="204"/>
      <c r="AR221" s="204"/>
      <c r="AS221" s="204"/>
      <c r="AT221" s="204"/>
      <c r="AU221" s="204"/>
      <c r="AV221" s="204"/>
      <c r="AW221" s="204"/>
      <c r="AX221" s="204"/>
      <c r="AY221" s="204"/>
    </row>
    <row r="222" spans="1:51" s="186" customFormat="1" ht="18.5" x14ac:dyDescent="0.45">
      <c r="A222" s="360"/>
      <c r="B222" s="361"/>
      <c r="C222" s="360" t="str">
        <f t="shared" si="20"/>
        <v/>
      </c>
      <c r="D222" s="362"/>
      <c r="E222" s="146"/>
      <c r="F222" s="362"/>
      <c r="G222" s="137"/>
      <c r="H222" s="363"/>
      <c r="I222" s="497"/>
      <c r="J222" s="498"/>
      <c r="K222" s="496"/>
      <c r="L222" s="496"/>
      <c r="M222" s="497">
        <f t="shared" si="19"/>
        <v>0</v>
      </c>
      <c r="N222" s="364">
        <f t="shared" si="21"/>
        <v>0</v>
      </c>
      <c r="O222" s="164"/>
      <c r="P222" s="164"/>
      <c r="Q222" s="164"/>
      <c r="R222" s="130"/>
      <c r="S222" s="365">
        <f t="shared" si="22"/>
        <v>0</v>
      </c>
      <c r="T222" s="362"/>
      <c r="U222" s="532"/>
      <c r="V222" s="318">
        <f t="shared" si="23"/>
        <v>0</v>
      </c>
      <c r="W222" s="366"/>
      <c r="X222" s="318"/>
      <c r="Y222" s="366"/>
      <c r="Z222" s="362"/>
      <c r="AA222" s="503"/>
      <c r="AB222" s="362"/>
      <c r="AC222" s="362"/>
      <c r="AF222"/>
      <c r="AG222"/>
      <c r="AH222"/>
      <c r="AI222"/>
      <c r="AJ222"/>
      <c r="AK222"/>
      <c r="AL222"/>
      <c r="AM222"/>
      <c r="AN222"/>
      <c r="AO222"/>
      <c r="AP222" s="204"/>
      <c r="AQ222" s="204"/>
      <c r="AR222" s="204"/>
      <c r="AS222" s="204"/>
      <c r="AT222" s="204"/>
      <c r="AU222" s="204"/>
      <c r="AV222" s="204"/>
      <c r="AW222" s="204"/>
      <c r="AX222" s="204"/>
      <c r="AY222" s="204"/>
    </row>
    <row r="223" spans="1:51" s="186" customFormat="1" ht="18.5" x14ac:dyDescent="0.45">
      <c r="A223" s="360"/>
      <c r="B223" s="361"/>
      <c r="C223" s="360" t="str">
        <f t="shared" si="20"/>
        <v/>
      </c>
      <c r="D223" s="362"/>
      <c r="E223" s="146"/>
      <c r="F223" s="362"/>
      <c r="G223" s="137"/>
      <c r="H223" s="363"/>
      <c r="I223" s="497"/>
      <c r="J223" s="498"/>
      <c r="K223" s="496"/>
      <c r="L223" s="496"/>
      <c r="M223" s="497">
        <f t="shared" si="19"/>
        <v>0</v>
      </c>
      <c r="N223" s="364">
        <f t="shared" si="21"/>
        <v>0</v>
      </c>
      <c r="O223" s="164"/>
      <c r="P223" s="164"/>
      <c r="Q223" s="164"/>
      <c r="R223" s="130"/>
      <c r="S223" s="365">
        <f t="shared" si="22"/>
        <v>0</v>
      </c>
      <c r="T223" s="362"/>
      <c r="U223" s="532"/>
      <c r="V223" s="318">
        <f t="shared" si="23"/>
        <v>0</v>
      </c>
      <c r="W223" s="366"/>
      <c r="X223" s="318"/>
      <c r="Y223" s="366"/>
      <c r="Z223" s="362"/>
      <c r="AA223" s="503"/>
      <c r="AB223" s="362"/>
      <c r="AC223" s="362"/>
      <c r="AF223"/>
      <c r="AG223"/>
      <c r="AH223"/>
      <c r="AI223"/>
      <c r="AJ223"/>
      <c r="AK223"/>
      <c r="AL223"/>
      <c r="AM223"/>
      <c r="AN223"/>
      <c r="AO223"/>
      <c r="AP223" s="204"/>
      <c r="AQ223" s="204"/>
      <c r="AR223" s="204"/>
      <c r="AS223" s="204"/>
      <c r="AT223" s="204"/>
      <c r="AU223" s="204"/>
      <c r="AV223" s="204"/>
      <c r="AW223" s="204"/>
      <c r="AX223" s="204"/>
      <c r="AY223" s="204"/>
    </row>
    <row r="224" spans="1:51" s="186" customFormat="1" ht="18.5" x14ac:dyDescent="0.45">
      <c r="A224" s="360"/>
      <c r="B224" s="361"/>
      <c r="C224" s="360" t="str">
        <f t="shared" si="20"/>
        <v/>
      </c>
      <c r="D224" s="362"/>
      <c r="E224" s="146"/>
      <c r="F224" s="362"/>
      <c r="G224" s="137"/>
      <c r="H224" s="363"/>
      <c r="I224" s="497"/>
      <c r="J224" s="498"/>
      <c r="K224" s="496"/>
      <c r="L224" s="496"/>
      <c r="M224" s="497">
        <f t="shared" si="19"/>
        <v>0</v>
      </c>
      <c r="N224" s="364">
        <f t="shared" si="21"/>
        <v>0</v>
      </c>
      <c r="O224" s="164"/>
      <c r="P224" s="164"/>
      <c r="Q224" s="164"/>
      <c r="R224" s="130"/>
      <c r="S224" s="365">
        <f t="shared" si="22"/>
        <v>0</v>
      </c>
      <c r="T224" s="362"/>
      <c r="U224" s="532"/>
      <c r="V224" s="318">
        <f t="shared" si="23"/>
        <v>0</v>
      </c>
      <c r="W224" s="366"/>
      <c r="X224" s="318"/>
      <c r="Y224" s="366"/>
      <c r="Z224" s="362"/>
      <c r="AA224" s="503"/>
      <c r="AB224" s="362"/>
      <c r="AC224" s="362"/>
      <c r="AF224"/>
      <c r="AG224"/>
      <c r="AH224"/>
      <c r="AI224"/>
      <c r="AJ224"/>
      <c r="AK224"/>
      <c r="AL224"/>
      <c r="AM224"/>
      <c r="AN224"/>
      <c r="AO224"/>
      <c r="AP224" s="204"/>
      <c r="AQ224" s="204"/>
      <c r="AR224" s="204"/>
      <c r="AS224" s="204"/>
      <c r="AT224" s="204"/>
      <c r="AU224" s="204"/>
      <c r="AV224" s="204"/>
      <c r="AW224" s="204"/>
      <c r="AX224" s="204"/>
      <c r="AY224" s="204"/>
    </row>
    <row r="225" spans="1:51" s="186" customFormat="1" ht="18.5" x14ac:dyDescent="0.45">
      <c r="A225" s="360"/>
      <c r="B225" s="361"/>
      <c r="C225" s="360" t="str">
        <f t="shared" si="20"/>
        <v/>
      </c>
      <c r="D225" s="362"/>
      <c r="E225" s="146"/>
      <c r="F225" s="362"/>
      <c r="G225" s="137"/>
      <c r="H225" s="363"/>
      <c r="I225" s="497"/>
      <c r="J225" s="498"/>
      <c r="K225" s="496"/>
      <c r="L225" s="496"/>
      <c r="M225" s="497">
        <f t="shared" si="19"/>
        <v>0</v>
      </c>
      <c r="N225" s="364">
        <f t="shared" si="21"/>
        <v>0</v>
      </c>
      <c r="O225" s="164"/>
      <c r="P225" s="164"/>
      <c r="Q225" s="164"/>
      <c r="R225" s="130"/>
      <c r="S225" s="365">
        <f t="shared" si="22"/>
        <v>0</v>
      </c>
      <c r="T225" s="362"/>
      <c r="U225" s="532"/>
      <c r="V225" s="318">
        <f t="shared" si="23"/>
        <v>0</v>
      </c>
      <c r="W225" s="366"/>
      <c r="X225" s="318"/>
      <c r="Y225" s="366"/>
      <c r="Z225" s="362"/>
      <c r="AA225" s="503"/>
      <c r="AB225" s="362"/>
      <c r="AC225" s="362"/>
      <c r="AF225"/>
      <c r="AG225"/>
      <c r="AH225"/>
      <c r="AI225"/>
      <c r="AJ225"/>
      <c r="AK225"/>
      <c r="AL225"/>
      <c r="AM225"/>
      <c r="AN225"/>
      <c r="AO225"/>
      <c r="AP225" s="204"/>
      <c r="AQ225" s="204"/>
      <c r="AR225" s="204"/>
      <c r="AS225" s="204"/>
      <c r="AT225" s="204"/>
      <c r="AU225" s="204"/>
      <c r="AV225" s="204"/>
      <c r="AW225" s="204"/>
      <c r="AX225" s="204"/>
      <c r="AY225" s="204"/>
    </row>
    <row r="226" spans="1:51" s="186" customFormat="1" ht="18.5" x14ac:dyDescent="0.45">
      <c r="A226" s="360"/>
      <c r="B226" s="361"/>
      <c r="C226" s="360" t="str">
        <f t="shared" si="20"/>
        <v/>
      </c>
      <c r="D226" s="362"/>
      <c r="E226" s="146"/>
      <c r="F226" s="362"/>
      <c r="G226" s="137"/>
      <c r="H226" s="363"/>
      <c r="I226" s="497"/>
      <c r="J226" s="498"/>
      <c r="K226" s="496"/>
      <c r="L226" s="496"/>
      <c r="M226" s="497">
        <f t="shared" si="19"/>
        <v>0</v>
      </c>
      <c r="N226" s="364">
        <f t="shared" si="21"/>
        <v>0</v>
      </c>
      <c r="O226" s="164"/>
      <c r="P226" s="164"/>
      <c r="Q226" s="164"/>
      <c r="R226" s="130"/>
      <c r="S226" s="365">
        <f t="shared" si="22"/>
        <v>0</v>
      </c>
      <c r="T226" s="362"/>
      <c r="U226" s="532"/>
      <c r="V226" s="318">
        <f t="shared" si="23"/>
        <v>0</v>
      </c>
      <c r="W226" s="366"/>
      <c r="X226" s="318"/>
      <c r="Y226" s="366"/>
      <c r="Z226" s="362"/>
      <c r="AA226" s="503"/>
      <c r="AB226" s="362"/>
      <c r="AC226" s="362"/>
      <c r="AF226"/>
      <c r="AG226"/>
      <c r="AH226"/>
      <c r="AI226"/>
      <c r="AJ226"/>
      <c r="AK226"/>
      <c r="AL226"/>
      <c r="AM226"/>
      <c r="AN226"/>
      <c r="AO226"/>
      <c r="AP226" s="204"/>
      <c r="AQ226" s="204"/>
      <c r="AR226" s="204"/>
      <c r="AS226" s="204"/>
      <c r="AT226" s="204"/>
      <c r="AU226" s="204"/>
      <c r="AV226" s="204"/>
      <c r="AW226" s="204"/>
      <c r="AX226" s="204"/>
      <c r="AY226" s="204"/>
    </row>
    <row r="227" spans="1:51" s="186" customFormat="1" ht="18.5" x14ac:dyDescent="0.45">
      <c r="A227" s="360"/>
      <c r="B227" s="361"/>
      <c r="C227" s="360" t="str">
        <f t="shared" si="20"/>
        <v/>
      </c>
      <c r="D227" s="362"/>
      <c r="E227" s="146"/>
      <c r="F227" s="362"/>
      <c r="G227" s="137"/>
      <c r="H227" s="363"/>
      <c r="I227" s="497"/>
      <c r="J227" s="498"/>
      <c r="K227" s="496"/>
      <c r="L227" s="496"/>
      <c r="M227" s="497">
        <f t="shared" si="19"/>
        <v>0</v>
      </c>
      <c r="N227" s="364">
        <f t="shared" si="21"/>
        <v>0</v>
      </c>
      <c r="O227" s="164"/>
      <c r="P227" s="164"/>
      <c r="Q227" s="164"/>
      <c r="R227" s="130"/>
      <c r="S227" s="365">
        <f t="shared" si="22"/>
        <v>0</v>
      </c>
      <c r="T227" s="362"/>
      <c r="U227" s="532"/>
      <c r="V227" s="318">
        <f t="shared" si="23"/>
        <v>0</v>
      </c>
      <c r="W227" s="366"/>
      <c r="X227" s="318"/>
      <c r="Y227" s="366"/>
      <c r="Z227" s="362"/>
      <c r="AA227" s="503"/>
      <c r="AB227" s="362"/>
      <c r="AC227" s="362"/>
      <c r="AF227"/>
      <c r="AG227"/>
      <c r="AH227"/>
      <c r="AI227"/>
      <c r="AJ227"/>
      <c r="AK227"/>
      <c r="AL227"/>
      <c r="AM227"/>
      <c r="AN227"/>
      <c r="AO227"/>
      <c r="AP227" s="204"/>
      <c r="AQ227" s="204"/>
      <c r="AR227" s="204"/>
      <c r="AS227" s="204"/>
      <c r="AT227" s="204"/>
      <c r="AU227" s="204"/>
      <c r="AV227" s="204"/>
      <c r="AW227" s="204"/>
      <c r="AX227" s="204"/>
      <c r="AY227" s="204"/>
    </row>
    <row r="228" spans="1:51" s="186" customFormat="1" ht="18.5" x14ac:dyDescent="0.45">
      <c r="A228" s="360"/>
      <c r="B228" s="361"/>
      <c r="C228" s="360" t="str">
        <f t="shared" si="20"/>
        <v/>
      </c>
      <c r="D228" s="362"/>
      <c r="E228" s="146"/>
      <c r="F228" s="362"/>
      <c r="G228" s="137"/>
      <c r="H228" s="363"/>
      <c r="I228" s="497"/>
      <c r="J228" s="498"/>
      <c r="K228" s="496"/>
      <c r="L228" s="496"/>
      <c r="M228" s="497">
        <f t="shared" si="19"/>
        <v>0</v>
      </c>
      <c r="N228" s="364">
        <f t="shared" si="21"/>
        <v>0</v>
      </c>
      <c r="O228" s="164"/>
      <c r="P228" s="164"/>
      <c r="Q228" s="164"/>
      <c r="R228" s="130"/>
      <c r="S228" s="365">
        <f t="shared" si="22"/>
        <v>0</v>
      </c>
      <c r="T228" s="362"/>
      <c r="U228" s="532"/>
      <c r="V228" s="318">
        <f t="shared" si="23"/>
        <v>0</v>
      </c>
      <c r="W228" s="366"/>
      <c r="X228" s="318"/>
      <c r="Y228" s="366"/>
      <c r="Z228" s="362"/>
      <c r="AA228" s="503"/>
      <c r="AB228" s="362"/>
      <c r="AC228" s="362"/>
      <c r="AF228"/>
      <c r="AG228"/>
      <c r="AH228"/>
      <c r="AI228"/>
      <c r="AJ228"/>
      <c r="AK228"/>
      <c r="AL228"/>
      <c r="AM228"/>
      <c r="AN228"/>
      <c r="AO228"/>
      <c r="AP228" s="204"/>
      <c r="AQ228" s="204"/>
      <c r="AR228" s="204"/>
      <c r="AS228" s="204"/>
      <c r="AT228" s="204"/>
      <c r="AU228" s="204"/>
      <c r="AV228" s="204"/>
      <c r="AW228" s="204"/>
      <c r="AX228" s="204"/>
      <c r="AY228" s="204"/>
    </row>
    <row r="229" spans="1:51" s="186" customFormat="1" ht="18.5" x14ac:dyDescent="0.45">
      <c r="A229" s="360"/>
      <c r="B229" s="361"/>
      <c r="C229" s="360" t="str">
        <f t="shared" si="20"/>
        <v/>
      </c>
      <c r="D229" s="362"/>
      <c r="E229" s="146"/>
      <c r="F229" s="362"/>
      <c r="G229" s="137"/>
      <c r="H229" s="363"/>
      <c r="I229" s="497"/>
      <c r="J229" s="498"/>
      <c r="K229" s="496"/>
      <c r="L229" s="496"/>
      <c r="M229" s="497">
        <f t="shared" si="19"/>
        <v>0</v>
      </c>
      <c r="N229" s="364">
        <f t="shared" si="21"/>
        <v>0</v>
      </c>
      <c r="O229" s="164"/>
      <c r="P229" s="164"/>
      <c r="Q229" s="164"/>
      <c r="R229" s="130"/>
      <c r="S229" s="365">
        <f t="shared" si="22"/>
        <v>0</v>
      </c>
      <c r="T229" s="362"/>
      <c r="U229" s="532"/>
      <c r="V229" s="318">
        <f t="shared" si="23"/>
        <v>0</v>
      </c>
      <c r="W229" s="366"/>
      <c r="X229" s="318"/>
      <c r="Y229" s="366"/>
      <c r="Z229" s="362"/>
      <c r="AA229" s="503"/>
      <c r="AB229" s="362"/>
      <c r="AC229" s="362"/>
      <c r="AF229"/>
      <c r="AG229"/>
      <c r="AH229"/>
      <c r="AI229"/>
      <c r="AJ229"/>
      <c r="AK229"/>
      <c r="AL229"/>
      <c r="AM229"/>
      <c r="AN229"/>
      <c r="AO229"/>
      <c r="AP229" s="204"/>
      <c r="AQ229" s="204"/>
      <c r="AR229" s="204"/>
      <c r="AS229" s="204"/>
      <c r="AT229" s="204"/>
      <c r="AU229" s="204"/>
      <c r="AV229" s="204"/>
      <c r="AW229" s="204"/>
      <c r="AX229" s="204"/>
      <c r="AY229" s="204"/>
    </row>
    <row r="230" spans="1:51" s="186" customFormat="1" ht="18.5" x14ac:dyDescent="0.45">
      <c r="A230" s="360"/>
      <c r="B230" s="361"/>
      <c r="C230" s="360" t="str">
        <f t="shared" si="20"/>
        <v/>
      </c>
      <c r="D230" s="362"/>
      <c r="E230" s="146"/>
      <c r="F230" s="362"/>
      <c r="G230" s="137"/>
      <c r="H230" s="363"/>
      <c r="I230" s="497"/>
      <c r="J230" s="498"/>
      <c r="K230" s="496"/>
      <c r="L230" s="496"/>
      <c r="M230" s="497">
        <f t="shared" si="19"/>
        <v>0</v>
      </c>
      <c r="N230" s="364">
        <f t="shared" si="21"/>
        <v>0</v>
      </c>
      <c r="O230" s="164"/>
      <c r="P230" s="164"/>
      <c r="Q230" s="164"/>
      <c r="R230" s="130"/>
      <c r="S230" s="365">
        <f t="shared" si="22"/>
        <v>0</v>
      </c>
      <c r="T230" s="362"/>
      <c r="U230" s="532"/>
      <c r="V230" s="318">
        <f t="shared" si="23"/>
        <v>0</v>
      </c>
      <c r="W230" s="366"/>
      <c r="X230" s="318"/>
      <c r="Y230" s="366"/>
      <c r="Z230" s="362"/>
      <c r="AA230" s="503"/>
      <c r="AB230" s="362"/>
      <c r="AC230" s="362"/>
      <c r="AF230"/>
      <c r="AG230"/>
      <c r="AH230"/>
      <c r="AI230"/>
      <c r="AJ230"/>
      <c r="AK230"/>
      <c r="AL230"/>
      <c r="AM230"/>
      <c r="AN230"/>
      <c r="AO230"/>
      <c r="AP230" s="204"/>
      <c r="AQ230" s="204"/>
      <c r="AR230" s="204"/>
      <c r="AS230" s="204"/>
      <c r="AT230" s="204"/>
      <c r="AU230" s="204"/>
      <c r="AV230" s="204"/>
      <c r="AW230" s="204"/>
      <c r="AX230" s="204"/>
      <c r="AY230" s="204"/>
    </row>
    <row r="231" spans="1:51" s="186" customFormat="1" ht="18.5" x14ac:dyDescent="0.45">
      <c r="A231" s="360"/>
      <c r="B231" s="361"/>
      <c r="C231" s="360" t="str">
        <f t="shared" si="20"/>
        <v/>
      </c>
      <c r="D231" s="362"/>
      <c r="E231" s="146"/>
      <c r="F231" s="362"/>
      <c r="G231" s="137"/>
      <c r="H231" s="363"/>
      <c r="I231" s="497"/>
      <c r="J231" s="498"/>
      <c r="K231" s="496"/>
      <c r="L231" s="496"/>
      <c r="M231" s="497">
        <f t="shared" si="19"/>
        <v>0</v>
      </c>
      <c r="N231" s="364">
        <f t="shared" si="21"/>
        <v>0</v>
      </c>
      <c r="O231" s="164"/>
      <c r="P231" s="164"/>
      <c r="Q231" s="164"/>
      <c r="R231" s="130"/>
      <c r="S231" s="365">
        <f t="shared" si="22"/>
        <v>0</v>
      </c>
      <c r="T231" s="362"/>
      <c r="U231" s="532"/>
      <c r="V231" s="318">
        <f t="shared" si="23"/>
        <v>0</v>
      </c>
      <c r="W231" s="366"/>
      <c r="X231" s="318"/>
      <c r="Y231" s="366"/>
      <c r="Z231" s="362"/>
      <c r="AA231" s="503"/>
      <c r="AB231" s="362"/>
      <c r="AC231" s="362"/>
      <c r="AF231"/>
      <c r="AG231"/>
      <c r="AH231"/>
      <c r="AI231"/>
      <c r="AJ231"/>
      <c r="AK231"/>
      <c r="AL231"/>
      <c r="AM231"/>
      <c r="AN231"/>
      <c r="AO231"/>
      <c r="AP231" s="204"/>
      <c r="AQ231" s="204"/>
      <c r="AR231" s="204"/>
      <c r="AS231" s="204"/>
      <c r="AT231" s="204"/>
      <c r="AU231" s="204"/>
      <c r="AV231" s="204"/>
      <c r="AW231" s="204"/>
      <c r="AX231" s="204"/>
      <c r="AY231" s="204"/>
    </row>
    <row r="232" spans="1:51" s="186" customFormat="1" ht="18.5" x14ac:dyDescent="0.45">
      <c r="A232" s="360"/>
      <c r="B232" s="361"/>
      <c r="C232" s="360" t="str">
        <f t="shared" si="20"/>
        <v/>
      </c>
      <c r="D232" s="362"/>
      <c r="E232" s="146"/>
      <c r="F232" s="362"/>
      <c r="G232" s="137"/>
      <c r="H232" s="363"/>
      <c r="I232" s="497"/>
      <c r="J232" s="498"/>
      <c r="K232" s="496"/>
      <c r="L232" s="496"/>
      <c r="M232" s="497">
        <f t="shared" si="19"/>
        <v>0</v>
      </c>
      <c r="N232" s="364">
        <f t="shared" si="21"/>
        <v>0</v>
      </c>
      <c r="O232" s="164"/>
      <c r="P232" s="164"/>
      <c r="Q232" s="164"/>
      <c r="R232" s="130"/>
      <c r="S232" s="365">
        <f t="shared" si="22"/>
        <v>0</v>
      </c>
      <c r="T232" s="362"/>
      <c r="U232" s="532"/>
      <c r="V232" s="318">
        <f t="shared" si="23"/>
        <v>0</v>
      </c>
      <c r="W232" s="366"/>
      <c r="X232" s="318"/>
      <c r="Y232" s="366"/>
      <c r="Z232" s="362"/>
      <c r="AA232" s="503"/>
      <c r="AB232" s="362"/>
      <c r="AC232" s="362"/>
      <c r="AF232"/>
      <c r="AG232"/>
      <c r="AH232"/>
      <c r="AI232"/>
      <c r="AJ232"/>
      <c r="AK232"/>
      <c r="AL232"/>
      <c r="AM232"/>
      <c r="AN232"/>
      <c r="AO232"/>
      <c r="AP232" s="204"/>
      <c r="AQ232" s="204"/>
      <c r="AR232" s="204"/>
      <c r="AS232" s="204"/>
      <c r="AT232" s="204"/>
      <c r="AU232" s="204"/>
      <c r="AV232" s="204"/>
      <c r="AW232" s="204"/>
      <c r="AX232" s="204"/>
      <c r="AY232" s="204"/>
    </row>
    <row r="233" spans="1:51" s="186" customFormat="1" ht="18.5" x14ac:dyDescent="0.45">
      <c r="A233" s="360"/>
      <c r="B233" s="361"/>
      <c r="C233" s="360" t="str">
        <f t="shared" si="20"/>
        <v/>
      </c>
      <c r="D233" s="362"/>
      <c r="E233" s="146"/>
      <c r="F233" s="362"/>
      <c r="G233" s="137"/>
      <c r="H233" s="363"/>
      <c r="I233" s="497"/>
      <c r="J233" s="498"/>
      <c r="K233" s="496"/>
      <c r="L233" s="496"/>
      <c r="M233" s="497">
        <f t="shared" si="19"/>
        <v>0</v>
      </c>
      <c r="N233" s="364">
        <f t="shared" si="21"/>
        <v>0</v>
      </c>
      <c r="O233" s="164"/>
      <c r="P233" s="164"/>
      <c r="Q233" s="164"/>
      <c r="R233" s="130"/>
      <c r="S233" s="365">
        <f t="shared" si="22"/>
        <v>0</v>
      </c>
      <c r="T233" s="362"/>
      <c r="U233" s="532"/>
      <c r="V233" s="318">
        <f t="shared" si="23"/>
        <v>0</v>
      </c>
      <c r="W233" s="366"/>
      <c r="X233" s="318"/>
      <c r="Y233" s="366"/>
      <c r="Z233" s="362"/>
      <c r="AA233" s="503"/>
      <c r="AB233" s="362"/>
      <c r="AC233" s="362"/>
      <c r="AF233"/>
      <c r="AG233"/>
      <c r="AH233"/>
      <c r="AI233"/>
      <c r="AJ233"/>
      <c r="AK233"/>
      <c r="AL233"/>
      <c r="AM233"/>
      <c r="AN233"/>
      <c r="AO233"/>
      <c r="AP233" s="204"/>
      <c r="AQ233" s="204"/>
      <c r="AR233" s="204"/>
      <c r="AS233" s="204"/>
      <c r="AT233" s="204"/>
      <c r="AU233" s="204"/>
      <c r="AV233" s="204"/>
      <c r="AW233" s="204"/>
      <c r="AX233" s="204"/>
      <c r="AY233" s="204"/>
    </row>
    <row r="234" spans="1:51" s="186" customFormat="1" ht="18.5" x14ac:dyDescent="0.45">
      <c r="A234" s="360"/>
      <c r="B234" s="361"/>
      <c r="C234" s="360" t="str">
        <f t="shared" si="20"/>
        <v/>
      </c>
      <c r="D234" s="362"/>
      <c r="E234" s="146"/>
      <c r="F234" s="362"/>
      <c r="G234" s="137"/>
      <c r="H234" s="363"/>
      <c r="I234" s="497"/>
      <c r="J234" s="498"/>
      <c r="K234" s="496"/>
      <c r="L234" s="496"/>
      <c r="M234" s="497">
        <f t="shared" si="19"/>
        <v>0</v>
      </c>
      <c r="N234" s="364">
        <f t="shared" si="21"/>
        <v>0</v>
      </c>
      <c r="O234" s="164"/>
      <c r="P234" s="164"/>
      <c r="Q234" s="164"/>
      <c r="R234" s="130"/>
      <c r="S234" s="365">
        <f t="shared" si="22"/>
        <v>0</v>
      </c>
      <c r="T234" s="362"/>
      <c r="U234" s="532"/>
      <c r="V234" s="318">
        <f t="shared" si="23"/>
        <v>0</v>
      </c>
      <c r="W234" s="366"/>
      <c r="X234" s="318"/>
      <c r="Y234" s="366"/>
      <c r="Z234" s="362"/>
      <c r="AA234" s="503"/>
      <c r="AB234" s="362"/>
      <c r="AC234" s="362"/>
      <c r="AF234"/>
      <c r="AG234"/>
      <c r="AH234"/>
      <c r="AI234"/>
      <c r="AJ234"/>
      <c r="AK234"/>
      <c r="AL234"/>
      <c r="AM234"/>
      <c r="AN234"/>
      <c r="AO234"/>
      <c r="AP234" s="204"/>
      <c r="AQ234" s="204"/>
      <c r="AR234" s="204"/>
      <c r="AS234" s="204"/>
      <c r="AT234" s="204"/>
      <c r="AU234" s="204"/>
      <c r="AV234" s="204"/>
      <c r="AW234" s="204"/>
      <c r="AX234" s="204"/>
      <c r="AY234" s="204"/>
    </row>
    <row r="235" spans="1:51" s="186" customFormat="1" ht="18.5" x14ac:dyDescent="0.45">
      <c r="A235" s="360"/>
      <c r="B235" s="361"/>
      <c r="C235" s="360" t="str">
        <f t="shared" si="20"/>
        <v/>
      </c>
      <c r="D235" s="362"/>
      <c r="E235" s="146"/>
      <c r="F235" s="362"/>
      <c r="G235" s="137"/>
      <c r="H235" s="363"/>
      <c r="I235" s="497"/>
      <c r="J235" s="498"/>
      <c r="K235" s="496"/>
      <c r="L235" s="496"/>
      <c r="M235" s="497">
        <f t="shared" si="19"/>
        <v>0</v>
      </c>
      <c r="N235" s="364">
        <f t="shared" si="21"/>
        <v>0</v>
      </c>
      <c r="O235" s="164"/>
      <c r="P235" s="164"/>
      <c r="Q235" s="164"/>
      <c r="R235" s="130"/>
      <c r="S235" s="365">
        <f t="shared" si="22"/>
        <v>0</v>
      </c>
      <c r="T235" s="362"/>
      <c r="U235" s="532"/>
      <c r="V235" s="318">
        <f t="shared" si="23"/>
        <v>0</v>
      </c>
      <c r="W235" s="366"/>
      <c r="X235" s="318"/>
      <c r="Y235" s="366"/>
      <c r="Z235" s="362"/>
      <c r="AA235" s="503"/>
      <c r="AB235" s="362"/>
      <c r="AC235" s="362"/>
      <c r="AF235"/>
      <c r="AG235"/>
      <c r="AH235"/>
      <c r="AI235"/>
      <c r="AJ235"/>
      <c r="AK235"/>
      <c r="AL235"/>
      <c r="AM235"/>
      <c r="AN235"/>
      <c r="AO235"/>
      <c r="AP235" s="204"/>
      <c r="AQ235" s="204"/>
      <c r="AR235" s="204"/>
      <c r="AS235" s="204"/>
      <c r="AT235" s="204"/>
      <c r="AU235" s="204"/>
      <c r="AV235" s="204"/>
      <c r="AW235" s="204"/>
      <c r="AX235" s="204"/>
      <c r="AY235" s="204"/>
    </row>
    <row r="236" spans="1:51" s="186" customFormat="1" ht="18.5" x14ac:dyDescent="0.45">
      <c r="A236" s="360"/>
      <c r="B236" s="361"/>
      <c r="C236" s="360" t="str">
        <f t="shared" si="20"/>
        <v/>
      </c>
      <c r="D236" s="362"/>
      <c r="E236" s="146"/>
      <c r="F236" s="362"/>
      <c r="G236" s="137"/>
      <c r="H236" s="363"/>
      <c r="I236" s="497"/>
      <c r="J236" s="498"/>
      <c r="K236" s="496"/>
      <c r="L236" s="496"/>
      <c r="M236" s="497">
        <f t="shared" si="19"/>
        <v>0</v>
      </c>
      <c r="N236" s="364">
        <f t="shared" si="21"/>
        <v>0</v>
      </c>
      <c r="O236" s="164"/>
      <c r="P236" s="164"/>
      <c r="Q236" s="164"/>
      <c r="R236" s="130"/>
      <c r="S236" s="365">
        <f t="shared" si="22"/>
        <v>0</v>
      </c>
      <c r="T236" s="362"/>
      <c r="U236" s="532"/>
      <c r="V236" s="318">
        <f t="shared" si="23"/>
        <v>0</v>
      </c>
      <c r="W236" s="366"/>
      <c r="X236" s="318"/>
      <c r="Y236" s="366"/>
      <c r="Z236" s="362"/>
      <c r="AA236" s="503"/>
      <c r="AB236" s="362"/>
      <c r="AC236" s="362"/>
      <c r="AF236"/>
      <c r="AG236"/>
      <c r="AH236"/>
      <c r="AI236"/>
      <c r="AJ236"/>
      <c r="AK236"/>
      <c r="AL236"/>
      <c r="AM236"/>
      <c r="AN236"/>
      <c r="AO236"/>
      <c r="AP236" s="204"/>
      <c r="AQ236" s="204"/>
      <c r="AR236" s="204"/>
      <c r="AS236" s="204"/>
      <c r="AT236" s="204"/>
      <c r="AU236" s="204"/>
      <c r="AV236" s="204"/>
      <c r="AW236" s="204"/>
      <c r="AX236" s="204"/>
      <c r="AY236" s="204"/>
    </row>
    <row r="237" spans="1:51" s="186" customFormat="1" ht="18.5" x14ac:dyDescent="0.45">
      <c r="A237" s="360"/>
      <c r="B237" s="361"/>
      <c r="C237" s="360" t="str">
        <f t="shared" si="20"/>
        <v/>
      </c>
      <c r="D237" s="362"/>
      <c r="E237" s="146"/>
      <c r="F237" s="362"/>
      <c r="G237" s="137"/>
      <c r="H237" s="363"/>
      <c r="I237" s="497"/>
      <c r="J237" s="498"/>
      <c r="K237" s="496"/>
      <c r="L237" s="496"/>
      <c r="M237" s="497">
        <f t="shared" si="19"/>
        <v>0</v>
      </c>
      <c r="N237" s="364">
        <f t="shared" si="21"/>
        <v>0</v>
      </c>
      <c r="O237" s="164"/>
      <c r="P237" s="164"/>
      <c r="Q237" s="164"/>
      <c r="R237" s="130"/>
      <c r="S237" s="365">
        <f t="shared" si="22"/>
        <v>0</v>
      </c>
      <c r="T237" s="362"/>
      <c r="U237" s="532"/>
      <c r="V237" s="318">
        <f t="shared" si="23"/>
        <v>0</v>
      </c>
      <c r="W237" s="366"/>
      <c r="X237" s="318"/>
      <c r="Y237" s="366"/>
      <c r="Z237" s="362"/>
      <c r="AA237" s="503"/>
      <c r="AB237" s="362"/>
      <c r="AC237" s="362"/>
      <c r="AF237"/>
      <c r="AG237"/>
      <c r="AH237"/>
      <c r="AI237"/>
      <c r="AJ237"/>
      <c r="AK237"/>
      <c r="AL237"/>
      <c r="AM237"/>
      <c r="AN237"/>
      <c r="AO237"/>
      <c r="AP237" s="204"/>
      <c r="AQ237" s="204"/>
      <c r="AR237" s="204"/>
      <c r="AS237" s="204"/>
      <c r="AT237" s="204"/>
      <c r="AU237" s="204"/>
      <c r="AV237" s="204"/>
      <c r="AW237" s="204"/>
      <c r="AX237" s="204"/>
      <c r="AY237" s="204"/>
    </row>
    <row r="238" spans="1:51" s="186" customFormat="1" ht="18.5" x14ac:dyDescent="0.45">
      <c r="A238" s="360"/>
      <c r="B238" s="361"/>
      <c r="C238" s="360" t="str">
        <f t="shared" si="20"/>
        <v/>
      </c>
      <c r="D238" s="362"/>
      <c r="E238" s="146"/>
      <c r="F238" s="362"/>
      <c r="G238" s="137"/>
      <c r="H238" s="363"/>
      <c r="I238" s="497"/>
      <c r="J238" s="498"/>
      <c r="K238" s="496"/>
      <c r="L238" s="496"/>
      <c r="M238" s="497">
        <f t="shared" si="19"/>
        <v>0</v>
      </c>
      <c r="N238" s="364">
        <f t="shared" si="21"/>
        <v>0</v>
      </c>
      <c r="O238" s="164"/>
      <c r="P238" s="164"/>
      <c r="Q238" s="164"/>
      <c r="R238" s="130"/>
      <c r="S238" s="365">
        <f t="shared" si="22"/>
        <v>0</v>
      </c>
      <c r="T238" s="362"/>
      <c r="U238" s="532"/>
      <c r="V238" s="318">
        <f t="shared" si="23"/>
        <v>0</v>
      </c>
      <c r="W238" s="366"/>
      <c r="X238" s="318"/>
      <c r="Y238" s="366"/>
      <c r="Z238" s="362"/>
      <c r="AA238" s="503"/>
      <c r="AB238" s="362"/>
      <c r="AC238" s="362"/>
      <c r="AF238"/>
      <c r="AG238"/>
      <c r="AH238"/>
      <c r="AI238"/>
      <c r="AJ238"/>
      <c r="AK238"/>
      <c r="AL238"/>
      <c r="AM238"/>
      <c r="AN238"/>
      <c r="AO238"/>
      <c r="AP238" s="204"/>
      <c r="AQ238" s="204"/>
      <c r="AR238" s="204"/>
      <c r="AS238" s="204"/>
      <c r="AT238" s="204"/>
      <c r="AU238" s="204"/>
      <c r="AV238" s="204"/>
      <c r="AW238" s="204"/>
      <c r="AX238" s="204"/>
      <c r="AY238" s="204"/>
    </row>
    <row r="239" spans="1:51" s="186" customFormat="1" ht="18.5" x14ac:dyDescent="0.45">
      <c r="A239" s="360"/>
      <c r="B239" s="361"/>
      <c r="C239" s="360" t="str">
        <f t="shared" si="20"/>
        <v/>
      </c>
      <c r="D239" s="362"/>
      <c r="E239" s="146"/>
      <c r="F239" s="362"/>
      <c r="G239" s="137"/>
      <c r="H239" s="363"/>
      <c r="I239" s="497"/>
      <c r="J239" s="498"/>
      <c r="K239" s="496"/>
      <c r="L239" s="496"/>
      <c r="M239" s="497">
        <f t="shared" si="19"/>
        <v>0</v>
      </c>
      <c r="N239" s="364">
        <f t="shared" si="21"/>
        <v>0</v>
      </c>
      <c r="O239" s="164"/>
      <c r="P239" s="164"/>
      <c r="Q239" s="164"/>
      <c r="R239" s="130"/>
      <c r="S239" s="365">
        <f t="shared" si="22"/>
        <v>0</v>
      </c>
      <c r="T239" s="362"/>
      <c r="U239" s="532"/>
      <c r="V239" s="318">
        <f t="shared" si="23"/>
        <v>0</v>
      </c>
      <c r="W239" s="366"/>
      <c r="X239" s="318"/>
      <c r="Y239" s="366"/>
      <c r="Z239" s="362"/>
      <c r="AA239" s="503"/>
      <c r="AB239" s="362"/>
      <c r="AC239" s="362"/>
      <c r="AF239"/>
      <c r="AG239"/>
      <c r="AH239"/>
      <c r="AI239"/>
      <c r="AJ239"/>
      <c r="AK239"/>
      <c r="AL239"/>
      <c r="AM239"/>
      <c r="AN239"/>
      <c r="AO239"/>
      <c r="AP239" s="204"/>
      <c r="AQ239" s="204"/>
      <c r="AR239" s="204"/>
      <c r="AS239" s="204"/>
      <c r="AT239" s="204"/>
      <c r="AU239" s="204"/>
      <c r="AV239" s="204"/>
      <c r="AW239" s="204"/>
      <c r="AX239" s="204"/>
      <c r="AY239" s="204"/>
    </row>
    <row r="240" spans="1:51" s="186" customFormat="1" ht="18.5" x14ac:dyDescent="0.45">
      <c r="A240" s="360"/>
      <c r="B240" s="361"/>
      <c r="C240" s="360" t="str">
        <f t="shared" si="20"/>
        <v/>
      </c>
      <c r="D240" s="362"/>
      <c r="E240" s="146"/>
      <c r="F240" s="362"/>
      <c r="G240" s="137"/>
      <c r="H240" s="363"/>
      <c r="I240" s="497"/>
      <c r="J240" s="498"/>
      <c r="K240" s="496"/>
      <c r="L240" s="496"/>
      <c r="M240" s="497">
        <f t="shared" si="19"/>
        <v>0</v>
      </c>
      <c r="N240" s="364">
        <f t="shared" si="21"/>
        <v>0</v>
      </c>
      <c r="O240" s="164"/>
      <c r="P240" s="164"/>
      <c r="Q240" s="164"/>
      <c r="R240" s="130"/>
      <c r="S240" s="365">
        <f t="shared" si="22"/>
        <v>0</v>
      </c>
      <c r="T240" s="362"/>
      <c r="U240" s="532"/>
      <c r="V240" s="318">
        <f t="shared" si="23"/>
        <v>0</v>
      </c>
      <c r="W240" s="366"/>
      <c r="X240" s="318"/>
      <c r="Y240" s="366"/>
      <c r="Z240" s="362"/>
      <c r="AA240" s="503"/>
      <c r="AB240" s="362"/>
      <c r="AC240" s="362"/>
      <c r="AF240"/>
      <c r="AG240"/>
      <c r="AH240"/>
      <c r="AI240"/>
      <c r="AJ240"/>
      <c r="AK240"/>
      <c r="AL240"/>
      <c r="AM240"/>
      <c r="AN240"/>
      <c r="AO240"/>
      <c r="AP240" s="204"/>
      <c r="AQ240" s="204"/>
      <c r="AR240" s="204"/>
      <c r="AS240" s="204"/>
      <c r="AT240" s="204"/>
      <c r="AU240" s="204"/>
      <c r="AV240" s="204"/>
      <c r="AW240" s="204"/>
      <c r="AX240" s="204"/>
      <c r="AY240" s="204"/>
    </row>
    <row r="241" spans="1:51" s="186" customFormat="1" ht="18.5" x14ac:dyDescent="0.45">
      <c r="A241" s="360"/>
      <c r="B241" s="361"/>
      <c r="C241" s="360" t="str">
        <f t="shared" si="20"/>
        <v/>
      </c>
      <c r="D241" s="362"/>
      <c r="E241" s="146"/>
      <c r="F241" s="362"/>
      <c r="G241" s="137"/>
      <c r="H241" s="363"/>
      <c r="I241" s="497"/>
      <c r="J241" s="498"/>
      <c r="K241" s="496"/>
      <c r="L241" s="496"/>
      <c r="M241" s="497">
        <f t="shared" si="19"/>
        <v>0</v>
      </c>
      <c r="N241" s="364">
        <f t="shared" si="21"/>
        <v>0</v>
      </c>
      <c r="O241" s="164"/>
      <c r="P241" s="164"/>
      <c r="Q241" s="164"/>
      <c r="R241" s="130"/>
      <c r="S241" s="365">
        <f t="shared" si="22"/>
        <v>0</v>
      </c>
      <c r="T241" s="362"/>
      <c r="U241" s="532"/>
      <c r="V241" s="318">
        <f t="shared" si="23"/>
        <v>0</v>
      </c>
      <c r="W241" s="366"/>
      <c r="X241" s="318"/>
      <c r="Y241" s="366"/>
      <c r="Z241" s="362"/>
      <c r="AA241" s="503"/>
      <c r="AB241" s="362"/>
      <c r="AC241" s="362"/>
      <c r="AF241"/>
      <c r="AG241"/>
      <c r="AH241"/>
      <c r="AI241"/>
      <c r="AJ241"/>
      <c r="AK241"/>
      <c r="AL241"/>
      <c r="AM241"/>
      <c r="AN241"/>
      <c r="AO241"/>
      <c r="AP241" s="204"/>
      <c r="AQ241" s="204"/>
      <c r="AR241" s="204"/>
      <c r="AS241" s="204"/>
      <c r="AT241" s="204"/>
      <c r="AU241" s="204"/>
      <c r="AV241" s="204"/>
      <c r="AW241" s="204"/>
      <c r="AX241" s="204"/>
      <c r="AY241" s="204"/>
    </row>
    <row r="242" spans="1:51" s="186" customFormat="1" ht="18.5" x14ac:dyDescent="0.45">
      <c r="A242" s="360"/>
      <c r="B242" s="361"/>
      <c r="C242" s="360" t="str">
        <f t="shared" si="20"/>
        <v/>
      </c>
      <c r="D242" s="362"/>
      <c r="E242" s="146"/>
      <c r="F242" s="362"/>
      <c r="G242" s="137"/>
      <c r="H242" s="363"/>
      <c r="I242" s="497"/>
      <c r="J242" s="498"/>
      <c r="K242" s="496"/>
      <c r="L242" s="496"/>
      <c r="M242" s="497">
        <f t="shared" si="19"/>
        <v>0</v>
      </c>
      <c r="N242" s="364">
        <f t="shared" si="21"/>
        <v>0</v>
      </c>
      <c r="O242" s="164"/>
      <c r="P242" s="164"/>
      <c r="Q242" s="164"/>
      <c r="R242" s="130"/>
      <c r="S242" s="365">
        <f t="shared" si="22"/>
        <v>0</v>
      </c>
      <c r="T242" s="362"/>
      <c r="U242" s="532"/>
      <c r="V242" s="318">
        <f t="shared" si="23"/>
        <v>0</v>
      </c>
      <c r="W242" s="366"/>
      <c r="X242" s="318"/>
      <c r="Y242" s="366"/>
      <c r="Z242" s="362"/>
      <c r="AA242" s="503"/>
      <c r="AB242" s="362"/>
      <c r="AC242" s="362"/>
      <c r="AF242"/>
      <c r="AG242"/>
      <c r="AH242"/>
      <c r="AI242"/>
      <c r="AJ242"/>
      <c r="AK242"/>
      <c r="AL242"/>
      <c r="AM242"/>
      <c r="AN242"/>
      <c r="AO242"/>
      <c r="AP242" s="204"/>
      <c r="AQ242" s="204"/>
      <c r="AR242" s="204"/>
      <c r="AS242" s="204"/>
      <c r="AT242" s="204"/>
      <c r="AU242" s="204"/>
      <c r="AV242" s="204"/>
      <c r="AW242" s="204"/>
      <c r="AX242" s="204"/>
      <c r="AY242" s="204"/>
    </row>
    <row r="243" spans="1:51" s="186" customFormat="1" ht="18.5" x14ac:dyDescent="0.45">
      <c r="A243" s="360"/>
      <c r="B243" s="361"/>
      <c r="C243" s="360" t="str">
        <f t="shared" si="20"/>
        <v/>
      </c>
      <c r="D243" s="362"/>
      <c r="E243" s="146"/>
      <c r="F243" s="362"/>
      <c r="G243" s="137"/>
      <c r="H243" s="363"/>
      <c r="I243" s="497"/>
      <c r="J243" s="498"/>
      <c r="K243" s="496"/>
      <c r="L243" s="496"/>
      <c r="M243" s="497">
        <f t="shared" si="19"/>
        <v>0</v>
      </c>
      <c r="N243" s="364">
        <f t="shared" si="21"/>
        <v>0</v>
      </c>
      <c r="O243" s="164"/>
      <c r="P243" s="164"/>
      <c r="Q243" s="164"/>
      <c r="R243" s="130"/>
      <c r="S243" s="365">
        <f t="shared" si="22"/>
        <v>0</v>
      </c>
      <c r="T243" s="362"/>
      <c r="U243" s="532"/>
      <c r="V243" s="318">
        <f t="shared" si="23"/>
        <v>0</v>
      </c>
      <c r="W243" s="366"/>
      <c r="X243" s="318"/>
      <c r="Y243" s="366"/>
      <c r="Z243" s="362"/>
      <c r="AA243" s="503"/>
      <c r="AB243" s="362"/>
      <c r="AC243" s="362"/>
      <c r="AF243"/>
      <c r="AG243"/>
      <c r="AH243"/>
      <c r="AI243"/>
      <c r="AJ243"/>
      <c r="AK243"/>
      <c r="AL243"/>
      <c r="AM243"/>
      <c r="AN243"/>
      <c r="AO243"/>
      <c r="AP243" s="204"/>
      <c r="AQ243" s="204"/>
      <c r="AR243" s="204"/>
      <c r="AS243" s="204"/>
      <c r="AT243" s="204"/>
      <c r="AU243" s="204"/>
      <c r="AV243" s="204"/>
      <c r="AW243" s="204"/>
      <c r="AX243" s="204"/>
      <c r="AY243" s="204"/>
    </row>
    <row r="244" spans="1:51" s="186" customFormat="1" ht="18.5" x14ac:dyDescent="0.45">
      <c r="A244" s="360"/>
      <c r="B244" s="361"/>
      <c r="C244" s="360" t="str">
        <f t="shared" si="20"/>
        <v/>
      </c>
      <c r="D244" s="362"/>
      <c r="E244" s="146"/>
      <c r="F244" s="362"/>
      <c r="G244" s="137"/>
      <c r="H244" s="363"/>
      <c r="I244" s="497"/>
      <c r="J244" s="498"/>
      <c r="K244" s="496"/>
      <c r="L244" s="496"/>
      <c r="M244" s="497">
        <f t="shared" si="19"/>
        <v>0</v>
      </c>
      <c r="N244" s="364">
        <f t="shared" si="21"/>
        <v>0</v>
      </c>
      <c r="O244" s="164"/>
      <c r="P244" s="164"/>
      <c r="Q244" s="164"/>
      <c r="R244" s="130"/>
      <c r="S244" s="365">
        <f t="shared" si="22"/>
        <v>0</v>
      </c>
      <c r="T244" s="362"/>
      <c r="U244" s="532"/>
      <c r="V244" s="318">
        <f t="shared" si="23"/>
        <v>0</v>
      </c>
      <c r="W244" s="366"/>
      <c r="X244" s="318"/>
      <c r="Y244" s="366"/>
      <c r="Z244" s="362"/>
      <c r="AA244" s="503"/>
      <c r="AB244" s="362"/>
      <c r="AC244" s="362"/>
      <c r="AF244"/>
      <c r="AG244"/>
      <c r="AH244"/>
      <c r="AI244"/>
      <c r="AJ244"/>
      <c r="AK244"/>
      <c r="AL244"/>
      <c r="AM244"/>
      <c r="AN244"/>
      <c r="AO244"/>
      <c r="AP244" s="204"/>
      <c r="AQ244" s="204"/>
      <c r="AR244" s="204"/>
      <c r="AS244" s="204"/>
      <c r="AT244" s="204"/>
      <c r="AU244" s="204"/>
      <c r="AV244" s="204"/>
      <c r="AW244" s="204"/>
      <c r="AX244" s="204"/>
      <c r="AY244" s="204"/>
    </row>
    <row r="245" spans="1:51" s="186" customFormat="1" ht="18.5" x14ac:dyDescent="0.45">
      <c r="A245" s="360"/>
      <c r="B245" s="361"/>
      <c r="C245" s="360" t="str">
        <f t="shared" si="20"/>
        <v/>
      </c>
      <c r="D245" s="362"/>
      <c r="E245" s="146"/>
      <c r="F245" s="362"/>
      <c r="G245" s="137"/>
      <c r="H245" s="363"/>
      <c r="I245" s="497"/>
      <c r="J245" s="498"/>
      <c r="K245" s="496"/>
      <c r="L245" s="496"/>
      <c r="M245" s="497">
        <f t="shared" si="19"/>
        <v>0</v>
      </c>
      <c r="N245" s="364">
        <f t="shared" si="21"/>
        <v>0</v>
      </c>
      <c r="O245" s="164"/>
      <c r="P245" s="164"/>
      <c r="Q245" s="164"/>
      <c r="R245" s="130"/>
      <c r="S245" s="365">
        <f t="shared" si="22"/>
        <v>0</v>
      </c>
      <c r="T245" s="362"/>
      <c r="U245" s="532"/>
      <c r="V245" s="318">
        <f t="shared" si="23"/>
        <v>0</v>
      </c>
      <c r="W245" s="366"/>
      <c r="X245" s="318"/>
      <c r="Y245" s="366"/>
      <c r="Z245" s="362"/>
      <c r="AA245" s="503"/>
      <c r="AB245" s="362"/>
      <c r="AC245" s="362"/>
      <c r="AF245"/>
      <c r="AG245"/>
      <c r="AH245"/>
      <c r="AI245"/>
      <c r="AJ245"/>
      <c r="AK245"/>
      <c r="AL245"/>
      <c r="AM245"/>
      <c r="AN245"/>
      <c r="AO245"/>
      <c r="AP245" s="204"/>
      <c r="AQ245" s="204"/>
      <c r="AR245" s="204"/>
      <c r="AS245" s="204"/>
      <c r="AT245" s="204"/>
      <c r="AU245" s="204"/>
      <c r="AV245" s="204"/>
      <c r="AW245" s="204"/>
      <c r="AX245" s="204"/>
      <c r="AY245" s="204"/>
    </row>
    <row r="246" spans="1:51" s="186" customFormat="1" ht="18.5" x14ac:dyDescent="0.45">
      <c r="A246" s="360"/>
      <c r="B246" s="361"/>
      <c r="C246" s="360" t="str">
        <f t="shared" si="20"/>
        <v/>
      </c>
      <c r="D246" s="362"/>
      <c r="E246" s="146"/>
      <c r="F246" s="362"/>
      <c r="G246" s="137"/>
      <c r="H246" s="363"/>
      <c r="I246" s="497"/>
      <c r="J246" s="498"/>
      <c r="K246" s="496"/>
      <c r="L246" s="496"/>
      <c r="M246" s="497">
        <f t="shared" si="19"/>
        <v>0</v>
      </c>
      <c r="N246" s="364">
        <f t="shared" si="21"/>
        <v>0</v>
      </c>
      <c r="O246" s="164"/>
      <c r="P246" s="164"/>
      <c r="Q246" s="164"/>
      <c r="R246" s="130"/>
      <c r="S246" s="365">
        <f t="shared" si="22"/>
        <v>0</v>
      </c>
      <c r="T246" s="362"/>
      <c r="U246" s="532"/>
      <c r="V246" s="318">
        <f t="shared" si="23"/>
        <v>0</v>
      </c>
      <c r="W246" s="366"/>
      <c r="X246" s="318"/>
      <c r="Y246" s="366"/>
      <c r="Z246" s="362"/>
      <c r="AA246" s="503"/>
      <c r="AB246" s="362"/>
      <c r="AC246" s="362"/>
      <c r="AF246"/>
      <c r="AG246"/>
      <c r="AH246"/>
      <c r="AI246"/>
      <c r="AJ246"/>
      <c r="AK246"/>
      <c r="AL246"/>
      <c r="AM246"/>
      <c r="AN246"/>
      <c r="AO246"/>
      <c r="AP246" s="204"/>
      <c r="AQ246" s="204"/>
      <c r="AR246" s="204"/>
      <c r="AS246" s="204"/>
      <c r="AT246" s="204"/>
      <c r="AU246" s="204"/>
      <c r="AV246" s="204"/>
      <c r="AW246" s="204"/>
      <c r="AX246" s="204"/>
      <c r="AY246" s="204"/>
    </row>
    <row r="247" spans="1:51" s="186" customFormat="1" ht="18.5" x14ac:dyDescent="0.45">
      <c r="A247" s="360"/>
      <c r="B247" s="361"/>
      <c r="C247" s="360" t="str">
        <f t="shared" si="20"/>
        <v/>
      </c>
      <c r="D247" s="362"/>
      <c r="E247" s="146"/>
      <c r="F247" s="362"/>
      <c r="G247" s="137"/>
      <c r="H247" s="363"/>
      <c r="I247" s="497"/>
      <c r="J247" s="498"/>
      <c r="K247" s="496"/>
      <c r="L247" s="496"/>
      <c r="M247" s="497">
        <f t="shared" si="19"/>
        <v>0</v>
      </c>
      <c r="N247" s="364">
        <f t="shared" si="21"/>
        <v>0</v>
      </c>
      <c r="O247" s="164"/>
      <c r="P247" s="164"/>
      <c r="Q247" s="164"/>
      <c r="R247" s="130"/>
      <c r="S247" s="365">
        <f t="shared" si="22"/>
        <v>0</v>
      </c>
      <c r="T247" s="362"/>
      <c r="U247" s="532"/>
      <c r="V247" s="318">
        <f t="shared" si="23"/>
        <v>0</v>
      </c>
      <c r="W247" s="366"/>
      <c r="X247" s="318"/>
      <c r="Y247" s="366"/>
      <c r="Z247" s="362"/>
      <c r="AA247" s="503"/>
      <c r="AB247" s="362"/>
      <c r="AC247" s="362"/>
      <c r="AF247"/>
      <c r="AG247"/>
      <c r="AH247"/>
      <c r="AI247"/>
      <c r="AJ247"/>
      <c r="AK247"/>
      <c r="AL247"/>
      <c r="AM247"/>
      <c r="AN247"/>
      <c r="AO247"/>
      <c r="AP247" s="204"/>
      <c r="AQ247" s="204"/>
      <c r="AR247" s="204"/>
      <c r="AS247" s="204"/>
      <c r="AT247" s="204"/>
      <c r="AU247" s="204"/>
      <c r="AV247" s="204"/>
      <c r="AW247" s="204"/>
      <c r="AX247" s="204"/>
      <c r="AY247" s="204"/>
    </row>
    <row r="248" spans="1:51" s="186" customFormat="1" ht="18.5" x14ac:dyDescent="0.45">
      <c r="A248" s="360"/>
      <c r="B248" s="361"/>
      <c r="C248" s="360" t="str">
        <f t="shared" si="20"/>
        <v/>
      </c>
      <c r="D248" s="362"/>
      <c r="E248" s="146"/>
      <c r="F248" s="362"/>
      <c r="G248" s="137"/>
      <c r="H248" s="363"/>
      <c r="I248" s="497"/>
      <c r="J248" s="498"/>
      <c r="K248" s="496"/>
      <c r="L248" s="496"/>
      <c r="M248" s="497">
        <f t="shared" si="19"/>
        <v>0</v>
      </c>
      <c r="N248" s="364">
        <f t="shared" si="21"/>
        <v>0</v>
      </c>
      <c r="O248" s="164"/>
      <c r="P248" s="164"/>
      <c r="Q248" s="164"/>
      <c r="R248" s="130"/>
      <c r="S248" s="365">
        <f t="shared" si="22"/>
        <v>0</v>
      </c>
      <c r="T248" s="362"/>
      <c r="U248" s="532"/>
      <c r="V248" s="318">
        <f t="shared" si="23"/>
        <v>0</v>
      </c>
      <c r="W248" s="366"/>
      <c r="X248" s="318"/>
      <c r="Y248" s="366"/>
      <c r="Z248" s="362"/>
      <c r="AA248" s="503"/>
      <c r="AB248" s="362"/>
      <c r="AC248" s="362"/>
      <c r="AF248"/>
      <c r="AG248"/>
      <c r="AH248"/>
      <c r="AI248"/>
      <c r="AJ248"/>
      <c r="AK248"/>
      <c r="AL248"/>
      <c r="AM248"/>
      <c r="AN248"/>
      <c r="AO248"/>
      <c r="AP248" s="204"/>
      <c r="AQ248" s="204"/>
      <c r="AR248" s="204"/>
      <c r="AS248" s="204"/>
      <c r="AT248" s="204"/>
      <c r="AU248" s="204"/>
      <c r="AV248" s="204"/>
      <c r="AW248" s="204"/>
      <c r="AX248" s="204"/>
      <c r="AY248" s="204"/>
    </row>
    <row r="249" spans="1:51" s="186" customFormat="1" ht="18.5" x14ac:dyDescent="0.45">
      <c r="A249" s="360"/>
      <c r="B249" s="361"/>
      <c r="C249" s="360" t="str">
        <f t="shared" si="20"/>
        <v/>
      </c>
      <c r="D249" s="362"/>
      <c r="E249" s="146"/>
      <c r="F249" s="362"/>
      <c r="G249" s="137"/>
      <c r="H249" s="363"/>
      <c r="I249" s="497"/>
      <c r="J249" s="498"/>
      <c r="K249" s="496"/>
      <c r="L249" s="496"/>
      <c r="M249" s="497">
        <f t="shared" si="19"/>
        <v>0</v>
      </c>
      <c r="N249" s="364">
        <f t="shared" si="21"/>
        <v>0</v>
      </c>
      <c r="O249" s="164"/>
      <c r="P249" s="164"/>
      <c r="Q249" s="164"/>
      <c r="R249" s="130"/>
      <c r="S249" s="365">
        <f t="shared" si="22"/>
        <v>0</v>
      </c>
      <c r="T249" s="362"/>
      <c r="U249" s="532"/>
      <c r="V249" s="318">
        <f t="shared" si="23"/>
        <v>0</v>
      </c>
      <c r="W249" s="366"/>
      <c r="X249" s="318"/>
      <c r="Y249" s="366"/>
      <c r="Z249" s="362"/>
      <c r="AA249" s="503"/>
      <c r="AB249" s="362"/>
      <c r="AC249" s="362"/>
      <c r="AF249"/>
      <c r="AG249"/>
      <c r="AH249"/>
      <c r="AI249"/>
      <c r="AJ249"/>
      <c r="AK249"/>
      <c r="AL249"/>
      <c r="AM249"/>
      <c r="AN249"/>
      <c r="AO249"/>
      <c r="AP249" s="204"/>
      <c r="AQ249" s="204"/>
      <c r="AR249" s="204"/>
      <c r="AS249" s="204"/>
      <c r="AT249" s="204"/>
      <c r="AU249" s="204"/>
      <c r="AV249" s="204"/>
      <c r="AW249" s="204"/>
      <c r="AX249" s="204"/>
      <c r="AY249" s="204"/>
    </row>
    <row r="250" spans="1:51" s="186" customFormat="1" ht="18.5" x14ac:dyDescent="0.45">
      <c r="A250" s="360"/>
      <c r="B250" s="361"/>
      <c r="C250" s="360" t="str">
        <f t="shared" si="20"/>
        <v/>
      </c>
      <c r="D250" s="362"/>
      <c r="E250" s="146"/>
      <c r="F250" s="362"/>
      <c r="G250" s="137"/>
      <c r="H250" s="363"/>
      <c r="I250" s="497"/>
      <c r="J250" s="497"/>
      <c r="K250" s="497"/>
      <c r="L250" s="497"/>
      <c r="M250" s="497">
        <f t="shared" si="19"/>
        <v>0</v>
      </c>
      <c r="N250" s="364">
        <f t="shared" si="21"/>
        <v>0</v>
      </c>
      <c r="O250" s="164"/>
      <c r="P250" s="164"/>
      <c r="Q250" s="164"/>
      <c r="R250" s="130"/>
      <c r="S250" s="365">
        <f t="shared" si="22"/>
        <v>0</v>
      </c>
      <c r="T250" s="362"/>
      <c r="U250" s="532"/>
      <c r="V250" s="318">
        <f t="shared" si="23"/>
        <v>0</v>
      </c>
      <c r="W250" s="366"/>
      <c r="X250" s="318"/>
      <c r="Y250" s="366"/>
      <c r="Z250" s="362"/>
      <c r="AA250" s="503"/>
      <c r="AB250" s="362"/>
      <c r="AC250" s="362"/>
      <c r="AF250"/>
      <c r="AG250"/>
      <c r="AH250"/>
      <c r="AI250"/>
      <c r="AJ250"/>
      <c r="AK250"/>
      <c r="AL250"/>
      <c r="AM250"/>
      <c r="AN250"/>
      <c r="AO250"/>
      <c r="AP250" s="204"/>
      <c r="AQ250" s="204"/>
      <c r="AR250" s="204"/>
      <c r="AS250" s="204"/>
      <c r="AT250" s="204"/>
      <c r="AU250" s="204"/>
      <c r="AV250" s="204"/>
      <c r="AW250" s="204"/>
      <c r="AX250" s="204"/>
      <c r="AY250" s="204"/>
    </row>
    <row r="251" spans="1:51" s="186" customFormat="1" ht="18.5" x14ac:dyDescent="0.45">
      <c r="A251" s="360"/>
      <c r="B251" s="361"/>
      <c r="C251" s="360" t="str">
        <f t="shared" si="20"/>
        <v/>
      </c>
      <c r="D251" s="362"/>
      <c r="E251" s="146"/>
      <c r="F251" s="362"/>
      <c r="G251" s="137"/>
      <c r="H251" s="363"/>
      <c r="I251" s="497"/>
      <c r="J251" s="497"/>
      <c r="K251" s="497"/>
      <c r="L251" s="497"/>
      <c r="M251" s="497">
        <f t="shared" si="19"/>
        <v>0</v>
      </c>
      <c r="N251" s="364">
        <f t="shared" si="21"/>
        <v>0</v>
      </c>
      <c r="O251" s="164"/>
      <c r="P251" s="164"/>
      <c r="Q251" s="164"/>
      <c r="R251" s="130"/>
      <c r="S251" s="365">
        <f t="shared" si="22"/>
        <v>0</v>
      </c>
      <c r="T251" s="362"/>
      <c r="U251" s="532"/>
      <c r="V251" s="318">
        <f t="shared" si="23"/>
        <v>0</v>
      </c>
      <c r="W251" s="366"/>
      <c r="X251" s="318"/>
      <c r="Y251" s="366"/>
      <c r="Z251" s="362"/>
      <c r="AA251" s="503"/>
      <c r="AB251" s="362"/>
      <c r="AC251" s="362"/>
      <c r="AF251"/>
      <c r="AG251"/>
      <c r="AH251"/>
      <c r="AI251"/>
      <c r="AJ251"/>
      <c r="AK251"/>
      <c r="AL251"/>
      <c r="AM251"/>
      <c r="AN251"/>
      <c r="AO251"/>
      <c r="AP251" s="204"/>
      <c r="AQ251" s="204"/>
      <c r="AR251" s="204"/>
      <c r="AS251" s="204"/>
      <c r="AT251" s="204"/>
      <c r="AU251" s="204"/>
      <c r="AV251" s="204"/>
      <c r="AW251" s="204"/>
      <c r="AX251" s="204"/>
      <c r="AY251" s="204"/>
    </row>
    <row r="252" spans="1:51" s="186" customFormat="1" ht="18.5" x14ac:dyDescent="0.45">
      <c r="A252" s="360"/>
      <c r="B252" s="361"/>
      <c r="C252" s="360" t="str">
        <f t="shared" si="20"/>
        <v/>
      </c>
      <c r="D252" s="362"/>
      <c r="E252" s="146"/>
      <c r="F252" s="362"/>
      <c r="G252" s="137"/>
      <c r="H252" s="363"/>
      <c r="I252" s="497"/>
      <c r="J252" s="498"/>
      <c r="K252" s="496"/>
      <c r="L252" s="496"/>
      <c r="M252" s="497">
        <f t="shared" si="19"/>
        <v>0</v>
      </c>
      <c r="N252" s="364">
        <f t="shared" si="21"/>
        <v>0</v>
      </c>
      <c r="O252" s="164"/>
      <c r="P252" s="164"/>
      <c r="Q252" s="164"/>
      <c r="R252" s="130"/>
      <c r="S252" s="365">
        <f t="shared" si="22"/>
        <v>0</v>
      </c>
      <c r="T252" s="362"/>
      <c r="U252" s="532"/>
      <c r="V252" s="318">
        <f t="shared" si="23"/>
        <v>0</v>
      </c>
      <c r="W252" s="366"/>
      <c r="X252" s="318"/>
      <c r="Y252" s="366"/>
      <c r="Z252" s="362"/>
      <c r="AA252" s="503"/>
      <c r="AB252" s="362"/>
      <c r="AC252" s="362"/>
      <c r="AF252"/>
      <c r="AG252"/>
      <c r="AH252"/>
      <c r="AI252"/>
      <c r="AJ252"/>
      <c r="AK252"/>
      <c r="AL252"/>
      <c r="AM252"/>
      <c r="AN252"/>
      <c r="AO252"/>
      <c r="AP252" s="204"/>
      <c r="AQ252" s="204"/>
      <c r="AR252" s="204"/>
      <c r="AS252" s="204"/>
      <c r="AT252" s="204"/>
      <c r="AU252" s="204"/>
      <c r="AV252" s="204"/>
      <c r="AW252" s="204"/>
      <c r="AX252" s="204"/>
      <c r="AY252" s="204"/>
    </row>
    <row r="253" spans="1:51" s="186" customFormat="1" ht="18.5" x14ac:dyDescent="0.45">
      <c r="A253" s="360"/>
      <c r="B253" s="361"/>
      <c r="C253" s="360" t="str">
        <f t="shared" si="20"/>
        <v/>
      </c>
      <c r="D253" s="362"/>
      <c r="E253" s="146"/>
      <c r="F253" s="362"/>
      <c r="G253" s="137"/>
      <c r="H253" s="363"/>
      <c r="I253" s="497"/>
      <c r="J253" s="498"/>
      <c r="K253" s="496"/>
      <c r="L253" s="496"/>
      <c r="M253" s="497">
        <f t="shared" si="19"/>
        <v>0</v>
      </c>
      <c r="N253" s="364">
        <f t="shared" si="21"/>
        <v>0</v>
      </c>
      <c r="O253" s="164"/>
      <c r="P253" s="164"/>
      <c r="Q253" s="164"/>
      <c r="R253" s="130"/>
      <c r="S253" s="365">
        <f t="shared" si="22"/>
        <v>0</v>
      </c>
      <c r="T253" s="362"/>
      <c r="U253" s="532"/>
      <c r="V253" s="318">
        <f t="shared" si="23"/>
        <v>0</v>
      </c>
      <c r="W253" s="366"/>
      <c r="X253" s="318"/>
      <c r="Y253" s="366"/>
      <c r="Z253" s="362"/>
      <c r="AA253" s="503"/>
      <c r="AB253" s="362"/>
      <c r="AC253" s="362"/>
      <c r="AF253"/>
      <c r="AG253"/>
      <c r="AH253"/>
      <c r="AI253"/>
      <c r="AJ253"/>
      <c r="AK253"/>
      <c r="AL253"/>
      <c r="AM253"/>
      <c r="AN253"/>
      <c r="AO253"/>
      <c r="AP253" s="204"/>
      <c r="AQ253" s="204"/>
      <c r="AR253" s="204"/>
      <c r="AS253" s="204"/>
      <c r="AT253" s="204"/>
      <c r="AU253" s="204"/>
      <c r="AV253" s="204"/>
      <c r="AW253" s="204"/>
      <c r="AX253" s="204"/>
      <c r="AY253" s="204"/>
    </row>
    <row r="254" spans="1:51" s="186" customFormat="1" ht="18.5" x14ac:dyDescent="0.45">
      <c r="A254" s="360"/>
      <c r="B254" s="361"/>
      <c r="C254" s="360" t="str">
        <f t="shared" si="20"/>
        <v/>
      </c>
      <c r="D254" s="362"/>
      <c r="E254" s="146"/>
      <c r="F254" s="362"/>
      <c r="G254" s="137"/>
      <c r="H254" s="363"/>
      <c r="I254" s="497"/>
      <c r="J254" s="498"/>
      <c r="K254" s="496"/>
      <c r="L254" s="496"/>
      <c r="M254" s="497">
        <f t="shared" si="19"/>
        <v>0</v>
      </c>
      <c r="N254" s="364">
        <f t="shared" si="21"/>
        <v>0</v>
      </c>
      <c r="O254" s="164"/>
      <c r="P254" s="164"/>
      <c r="Q254" s="164"/>
      <c r="R254" s="130"/>
      <c r="S254" s="365">
        <f t="shared" si="22"/>
        <v>0</v>
      </c>
      <c r="T254" s="362"/>
      <c r="U254" s="532"/>
      <c r="V254" s="318">
        <f t="shared" si="23"/>
        <v>0</v>
      </c>
      <c r="W254" s="366"/>
      <c r="X254" s="318"/>
      <c r="Y254" s="366"/>
      <c r="Z254" s="362"/>
      <c r="AA254" s="503"/>
      <c r="AB254" s="362"/>
      <c r="AC254" s="362"/>
      <c r="AF254"/>
      <c r="AG254"/>
      <c r="AH254"/>
      <c r="AI254"/>
      <c r="AJ254"/>
      <c r="AK254"/>
      <c r="AL254"/>
      <c r="AM254"/>
      <c r="AN254"/>
      <c r="AO254"/>
      <c r="AP254" s="204"/>
      <c r="AQ254" s="204"/>
      <c r="AR254" s="204"/>
      <c r="AS254" s="204"/>
      <c r="AT254" s="204"/>
      <c r="AU254" s="204"/>
      <c r="AV254" s="204"/>
      <c r="AW254" s="204"/>
      <c r="AX254" s="204"/>
      <c r="AY254" s="204"/>
    </row>
    <row r="255" spans="1:51" s="186" customFormat="1" ht="18.5" x14ac:dyDescent="0.45">
      <c r="A255" s="360"/>
      <c r="B255" s="361"/>
      <c r="C255" s="360" t="str">
        <f t="shared" si="20"/>
        <v/>
      </c>
      <c r="D255" s="362"/>
      <c r="E255" s="146"/>
      <c r="F255" s="362"/>
      <c r="G255" s="137"/>
      <c r="H255" s="363"/>
      <c r="I255" s="497"/>
      <c r="J255" s="498"/>
      <c r="K255" s="496"/>
      <c r="L255" s="496"/>
      <c r="M255" s="497">
        <f t="shared" si="19"/>
        <v>0</v>
      </c>
      <c r="N255" s="364">
        <f t="shared" si="21"/>
        <v>0</v>
      </c>
      <c r="O255" s="164"/>
      <c r="P255" s="164"/>
      <c r="Q255" s="164"/>
      <c r="R255" s="130"/>
      <c r="S255" s="365">
        <f t="shared" si="22"/>
        <v>0</v>
      </c>
      <c r="T255" s="362"/>
      <c r="U255" s="532"/>
      <c r="V255" s="318">
        <f t="shared" si="23"/>
        <v>0</v>
      </c>
      <c r="W255" s="366"/>
      <c r="X255" s="318"/>
      <c r="Y255" s="366"/>
      <c r="Z255" s="362"/>
      <c r="AA255" s="503"/>
      <c r="AB255" s="362"/>
      <c r="AC255" s="362"/>
      <c r="AF255"/>
      <c r="AG255"/>
      <c r="AH255"/>
      <c r="AI255"/>
      <c r="AJ255"/>
      <c r="AK255"/>
      <c r="AL255"/>
      <c r="AM255"/>
      <c r="AN255"/>
      <c r="AO255"/>
      <c r="AP255" s="204"/>
      <c r="AQ255" s="204"/>
      <c r="AR255" s="204"/>
      <c r="AS255" s="204"/>
      <c r="AT255" s="204"/>
      <c r="AU255" s="204"/>
      <c r="AV255" s="204"/>
      <c r="AW255" s="204"/>
      <c r="AX255" s="204"/>
      <c r="AY255" s="204"/>
    </row>
    <row r="256" spans="1:51" s="186" customFormat="1" ht="18.5" x14ac:dyDescent="0.45">
      <c r="A256" s="360"/>
      <c r="B256" s="361"/>
      <c r="C256" s="360" t="str">
        <f t="shared" si="20"/>
        <v/>
      </c>
      <c r="D256" s="362"/>
      <c r="E256" s="146"/>
      <c r="F256" s="362"/>
      <c r="G256" s="137"/>
      <c r="H256" s="363"/>
      <c r="I256" s="497"/>
      <c r="J256" s="498"/>
      <c r="K256" s="496"/>
      <c r="L256" s="496"/>
      <c r="M256" s="497">
        <f t="shared" si="19"/>
        <v>0</v>
      </c>
      <c r="N256" s="364">
        <f t="shared" si="21"/>
        <v>0</v>
      </c>
      <c r="O256" s="164"/>
      <c r="P256" s="164"/>
      <c r="Q256" s="164"/>
      <c r="R256" s="130"/>
      <c r="S256" s="365">
        <f t="shared" si="22"/>
        <v>0</v>
      </c>
      <c r="T256" s="362"/>
      <c r="U256" s="532"/>
      <c r="V256" s="318">
        <f t="shared" si="23"/>
        <v>0</v>
      </c>
      <c r="W256" s="366"/>
      <c r="X256" s="318"/>
      <c r="Y256" s="366"/>
      <c r="Z256" s="362"/>
      <c r="AA256" s="503"/>
      <c r="AB256" s="362"/>
      <c r="AC256" s="362"/>
      <c r="AF256"/>
      <c r="AG256"/>
      <c r="AH256"/>
      <c r="AI256"/>
      <c r="AJ256"/>
      <c r="AK256"/>
      <c r="AL256"/>
      <c r="AM256"/>
      <c r="AN256"/>
      <c r="AO256"/>
      <c r="AP256" s="204"/>
      <c r="AQ256" s="204"/>
      <c r="AR256" s="204"/>
      <c r="AS256" s="204"/>
      <c r="AT256" s="204"/>
      <c r="AU256" s="204"/>
      <c r="AV256" s="204"/>
      <c r="AW256" s="204"/>
      <c r="AX256" s="204"/>
      <c r="AY256" s="204"/>
    </row>
    <row r="257" spans="1:51" s="186" customFormat="1" ht="18.5" x14ac:dyDescent="0.45">
      <c r="A257" s="360"/>
      <c r="B257" s="361"/>
      <c r="C257" s="360" t="str">
        <f t="shared" si="20"/>
        <v/>
      </c>
      <c r="D257" s="362"/>
      <c r="E257" s="146"/>
      <c r="F257" s="362"/>
      <c r="G257" s="137"/>
      <c r="H257" s="363"/>
      <c r="I257" s="497"/>
      <c r="J257" s="498"/>
      <c r="K257" s="496"/>
      <c r="L257" s="496"/>
      <c r="M257" s="497">
        <f t="shared" si="19"/>
        <v>0</v>
      </c>
      <c r="N257" s="364">
        <f t="shared" si="21"/>
        <v>0</v>
      </c>
      <c r="O257" s="164"/>
      <c r="P257" s="164"/>
      <c r="Q257" s="164"/>
      <c r="R257" s="130"/>
      <c r="S257" s="365">
        <f t="shared" si="22"/>
        <v>0</v>
      </c>
      <c r="T257" s="362"/>
      <c r="U257" s="532"/>
      <c r="V257" s="318">
        <f t="shared" si="23"/>
        <v>0</v>
      </c>
      <c r="W257" s="366"/>
      <c r="X257" s="318"/>
      <c r="Y257" s="366"/>
      <c r="Z257" s="362"/>
      <c r="AA257" s="503"/>
      <c r="AB257" s="362"/>
      <c r="AC257" s="362"/>
      <c r="AF257"/>
      <c r="AG257"/>
      <c r="AH257"/>
      <c r="AI257"/>
      <c r="AJ257"/>
      <c r="AK257"/>
      <c r="AL257"/>
      <c r="AM257"/>
      <c r="AN257"/>
      <c r="AO257"/>
      <c r="AP257" s="204"/>
      <c r="AQ257" s="204"/>
      <c r="AR257" s="204"/>
      <c r="AS257" s="204"/>
      <c r="AT257" s="204"/>
      <c r="AU257" s="204"/>
      <c r="AV257" s="204"/>
      <c r="AW257" s="204"/>
      <c r="AX257" s="204"/>
      <c r="AY257" s="204"/>
    </row>
    <row r="258" spans="1:51" s="186" customFormat="1" ht="18.5" x14ac:dyDescent="0.45">
      <c r="A258" s="360"/>
      <c r="B258" s="361"/>
      <c r="C258" s="360" t="str">
        <f t="shared" si="20"/>
        <v/>
      </c>
      <c r="D258" s="362"/>
      <c r="E258" s="146"/>
      <c r="F258" s="362"/>
      <c r="G258" s="137"/>
      <c r="H258" s="363"/>
      <c r="I258" s="497"/>
      <c r="J258" s="498"/>
      <c r="K258" s="496"/>
      <c r="L258" s="496"/>
      <c r="M258" s="497">
        <f t="shared" si="19"/>
        <v>0</v>
      </c>
      <c r="N258" s="364">
        <f t="shared" si="21"/>
        <v>0</v>
      </c>
      <c r="O258" s="164"/>
      <c r="P258" s="164"/>
      <c r="Q258" s="164"/>
      <c r="R258" s="130"/>
      <c r="S258" s="365">
        <f t="shared" si="22"/>
        <v>0</v>
      </c>
      <c r="T258" s="362"/>
      <c r="U258" s="532"/>
      <c r="V258" s="318">
        <f t="shared" si="23"/>
        <v>0</v>
      </c>
      <c r="W258" s="366"/>
      <c r="X258" s="318"/>
      <c r="Y258" s="366"/>
      <c r="Z258" s="362"/>
      <c r="AA258" s="503"/>
      <c r="AB258" s="362"/>
      <c r="AC258" s="362"/>
      <c r="AF258"/>
      <c r="AG258"/>
      <c r="AH258"/>
      <c r="AI258"/>
      <c r="AJ258"/>
      <c r="AK258"/>
      <c r="AL258"/>
      <c r="AM258"/>
      <c r="AN258"/>
      <c r="AO258"/>
      <c r="AP258" s="204"/>
      <c r="AQ258" s="204"/>
      <c r="AR258" s="204"/>
      <c r="AS258" s="204"/>
      <c r="AT258" s="204"/>
      <c r="AU258" s="204"/>
      <c r="AV258" s="204"/>
      <c r="AW258" s="204"/>
      <c r="AX258" s="204"/>
      <c r="AY258" s="204"/>
    </row>
    <row r="259" spans="1:51" s="186" customFormat="1" ht="18.5" x14ac:dyDescent="0.45">
      <c r="A259" s="360"/>
      <c r="B259" s="361"/>
      <c r="C259" s="360" t="str">
        <f t="shared" si="20"/>
        <v/>
      </c>
      <c r="D259" s="362"/>
      <c r="E259" s="146"/>
      <c r="F259" s="362"/>
      <c r="G259" s="137"/>
      <c r="H259" s="363"/>
      <c r="I259" s="497"/>
      <c r="J259" s="498"/>
      <c r="K259" s="496"/>
      <c r="L259" s="496"/>
      <c r="M259" s="497">
        <f t="shared" si="19"/>
        <v>0</v>
      </c>
      <c r="N259" s="364">
        <f t="shared" si="21"/>
        <v>0</v>
      </c>
      <c r="O259" s="164"/>
      <c r="P259" s="164"/>
      <c r="Q259" s="164"/>
      <c r="R259" s="130"/>
      <c r="S259" s="365">
        <f t="shared" si="22"/>
        <v>0</v>
      </c>
      <c r="T259" s="362"/>
      <c r="U259" s="532"/>
      <c r="V259" s="318">
        <f t="shared" si="23"/>
        <v>0</v>
      </c>
      <c r="W259" s="366"/>
      <c r="X259" s="318"/>
      <c r="Y259" s="366"/>
      <c r="Z259" s="362"/>
      <c r="AA259" s="503"/>
      <c r="AB259" s="362"/>
      <c r="AC259" s="362"/>
      <c r="AF259"/>
      <c r="AG259"/>
      <c r="AH259"/>
      <c r="AI259"/>
      <c r="AJ259"/>
      <c r="AK259"/>
      <c r="AL259"/>
      <c r="AM259"/>
      <c r="AN259"/>
      <c r="AO259"/>
      <c r="AP259" s="204"/>
      <c r="AQ259" s="204"/>
      <c r="AR259" s="204"/>
      <c r="AS259" s="204"/>
      <c r="AT259" s="204"/>
      <c r="AU259" s="204"/>
      <c r="AV259" s="204"/>
      <c r="AW259" s="204"/>
      <c r="AX259" s="204"/>
      <c r="AY259" s="204"/>
    </row>
    <row r="260" spans="1:51" s="186" customFormat="1" ht="18.5" x14ac:dyDescent="0.45">
      <c r="A260" s="360"/>
      <c r="B260" s="361"/>
      <c r="C260" s="360" t="str">
        <f t="shared" si="20"/>
        <v/>
      </c>
      <c r="D260" s="362"/>
      <c r="E260" s="146"/>
      <c r="F260" s="362"/>
      <c r="G260" s="137"/>
      <c r="H260" s="363"/>
      <c r="I260" s="497"/>
      <c r="J260" s="498"/>
      <c r="K260" s="496"/>
      <c r="L260" s="496"/>
      <c r="M260" s="497">
        <f t="shared" si="19"/>
        <v>0</v>
      </c>
      <c r="N260" s="364">
        <f t="shared" si="21"/>
        <v>0</v>
      </c>
      <c r="O260" s="164"/>
      <c r="P260" s="164"/>
      <c r="Q260" s="164"/>
      <c r="R260" s="130"/>
      <c r="S260" s="365">
        <f t="shared" si="22"/>
        <v>0</v>
      </c>
      <c r="T260" s="362"/>
      <c r="U260" s="532"/>
      <c r="V260" s="318">
        <f t="shared" si="23"/>
        <v>0</v>
      </c>
      <c r="W260" s="366"/>
      <c r="X260" s="318"/>
      <c r="Y260" s="366"/>
      <c r="Z260" s="362"/>
      <c r="AA260" s="503"/>
      <c r="AB260" s="362"/>
      <c r="AC260" s="362"/>
      <c r="AF260"/>
      <c r="AG260"/>
      <c r="AH260"/>
      <c r="AI260"/>
      <c r="AJ260"/>
      <c r="AK260"/>
      <c r="AL260"/>
      <c r="AM260"/>
      <c r="AN260"/>
      <c r="AO260"/>
      <c r="AP260" s="204"/>
      <c r="AQ260" s="204"/>
      <c r="AR260" s="204"/>
      <c r="AS260" s="204"/>
      <c r="AT260" s="204"/>
      <c r="AU260" s="204"/>
      <c r="AV260" s="204"/>
      <c r="AW260" s="204"/>
      <c r="AX260" s="204"/>
      <c r="AY260" s="204"/>
    </row>
    <row r="261" spans="1:51" s="186" customFormat="1" ht="18.5" x14ac:dyDescent="0.45">
      <c r="A261" s="360"/>
      <c r="B261" s="361"/>
      <c r="C261" s="360" t="str">
        <f t="shared" si="20"/>
        <v/>
      </c>
      <c r="D261" s="362"/>
      <c r="E261" s="146"/>
      <c r="F261" s="362"/>
      <c r="G261" s="137"/>
      <c r="H261" s="363"/>
      <c r="I261" s="497"/>
      <c r="J261" s="498"/>
      <c r="K261" s="496"/>
      <c r="L261" s="496"/>
      <c r="M261" s="497">
        <f t="shared" si="19"/>
        <v>0</v>
      </c>
      <c r="N261" s="364">
        <f t="shared" si="21"/>
        <v>0</v>
      </c>
      <c r="O261" s="164"/>
      <c r="P261" s="164"/>
      <c r="Q261" s="164"/>
      <c r="R261" s="130"/>
      <c r="S261" s="365">
        <f t="shared" si="22"/>
        <v>0</v>
      </c>
      <c r="T261" s="362"/>
      <c r="U261" s="532"/>
      <c r="V261" s="318">
        <f t="shared" si="23"/>
        <v>0</v>
      </c>
      <c r="W261" s="366"/>
      <c r="X261" s="318"/>
      <c r="Y261" s="366"/>
      <c r="Z261" s="362"/>
      <c r="AA261" s="503"/>
      <c r="AB261" s="362"/>
      <c r="AC261" s="362"/>
      <c r="AF261"/>
      <c r="AG261"/>
      <c r="AH261"/>
      <c r="AI261"/>
      <c r="AJ261"/>
      <c r="AK261"/>
      <c r="AL261"/>
      <c r="AM261"/>
      <c r="AN261"/>
      <c r="AO261"/>
      <c r="AP261" s="204"/>
      <c r="AQ261" s="204"/>
      <c r="AR261" s="204"/>
      <c r="AS261" s="204"/>
      <c r="AT261" s="204"/>
      <c r="AU261" s="204"/>
      <c r="AV261" s="204"/>
      <c r="AW261" s="204"/>
      <c r="AX261" s="204"/>
      <c r="AY261" s="204"/>
    </row>
    <row r="262" spans="1:51" s="186" customFormat="1" ht="18.5" x14ac:dyDescent="0.45">
      <c r="A262" s="360"/>
      <c r="B262" s="361"/>
      <c r="C262" s="360" t="str">
        <f t="shared" si="20"/>
        <v/>
      </c>
      <c r="D262" s="362"/>
      <c r="E262" s="146"/>
      <c r="F262" s="362"/>
      <c r="G262" s="137"/>
      <c r="H262" s="363"/>
      <c r="I262" s="497"/>
      <c r="J262" s="498"/>
      <c r="K262" s="496"/>
      <c r="L262" s="496"/>
      <c r="M262" s="497">
        <f t="shared" si="19"/>
        <v>0</v>
      </c>
      <c r="N262" s="364">
        <f t="shared" si="21"/>
        <v>0</v>
      </c>
      <c r="O262" s="164"/>
      <c r="P262" s="164"/>
      <c r="Q262" s="164"/>
      <c r="R262" s="130"/>
      <c r="S262" s="365">
        <f t="shared" si="22"/>
        <v>0</v>
      </c>
      <c r="T262" s="362"/>
      <c r="U262" s="532"/>
      <c r="V262" s="318">
        <f t="shared" si="23"/>
        <v>0</v>
      </c>
      <c r="W262" s="366"/>
      <c r="X262" s="318"/>
      <c r="Y262" s="366"/>
      <c r="Z262" s="362"/>
      <c r="AA262" s="503"/>
      <c r="AB262" s="362"/>
      <c r="AC262" s="362"/>
      <c r="AF262"/>
      <c r="AG262"/>
      <c r="AH262"/>
      <c r="AI262"/>
      <c r="AJ262"/>
      <c r="AK262"/>
      <c r="AL262"/>
      <c r="AM262"/>
      <c r="AN262"/>
      <c r="AO262"/>
      <c r="AP262" s="204"/>
      <c r="AQ262" s="204"/>
      <c r="AR262" s="204"/>
      <c r="AS262" s="204"/>
      <c r="AT262" s="204"/>
      <c r="AU262" s="204"/>
      <c r="AV262" s="204"/>
      <c r="AW262" s="204"/>
      <c r="AX262" s="204"/>
      <c r="AY262" s="204"/>
    </row>
    <row r="263" spans="1:51" s="186" customFormat="1" ht="18.5" x14ac:dyDescent="0.45">
      <c r="A263" s="360"/>
      <c r="B263" s="361"/>
      <c r="C263" s="360" t="str">
        <f t="shared" si="20"/>
        <v/>
      </c>
      <c r="D263" s="362"/>
      <c r="E263" s="146"/>
      <c r="F263" s="362"/>
      <c r="G263" s="137"/>
      <c r="H263" s="363"/>
      <c r="I263" s="497"/>
      <c r="J263" s="498"/>
      <c r="K263" s="496"/>
      <c r="L263" s="496"/>
      <c r="M263" s="497">
        <f t="shared" si="19"/>
        <v>0</v>
      </c>
      <c r="N263" s="364">
        <f t="shared" si="21"/>
        <v>0</v>
      </c>
      <c r="O263" s="164"/>
      <c r="P263" s="164"/>
      <c r="Q263" s="164"/>
      <c r="R263" s="130"/>
      <c r="S263" s="365">
        <f t="shared" si="22"/>
        <v>0</v>
      </c>
      <c r="T263" s="362"/>
      <c r="U263" s="532"/>
      <c r="V263" s="318">
        <f t="shared" si="23"/>
        <v>0</v>
      </c>
      <c r="W263" s="366"/>
      <c r="X263" s="318"/>
      <c r="Y263" s="366"/>
      <c r="Z263" s="362"/>
      <c r="AA263" s="503"/>
      <c r="AB263" s="362"/>
      <c r="AC263" s="362"/>
      <c r="AF263"/>
      <c r="AG263"/>
      <c r="AH263"/>
      <c r="AI263"/>
      <c r="AJ263"/>
      <c r="AK263"/>
      <c r="AL263"/>
      <c r="AM263"/>
      <c r="AN263"/>
      <c r="AO263"/>
      <c r="AP263" s="204"/>
      <c r="AQ263" s="204"/>
      <c r="AR263" s="204"/>
      <c r="AS263" s="204"/>
      <c r="AT263" s="204"/>
      <c r="AU263" s="204"/>
      <c r="AV263" s="204"/>
      <c r="AW263" s="204"/>
      <c r="AX263" s="204"/>
      <c r="AY263" s="204"/>
    </row>
    <row r="264" spans="1:51" s="186" customFormat="1" ht="18.5" x14ac:dyDescent="0.45">
      <c r="A264" s="360"/>
      <c r="B264" s="361"/>
      <c r="C264" s="360" t="str">
        <f t="shared" si="20"/>
        <v/>
      </c>
      <c r="D264" s="362"/>
      <c r="E264" s="146"/>
      <c r="F264" s="362"/>
      <c r="G264" s="137"/>
      <c r="H264" s="363"/>
      <c r="I264" s="497"/>
      <c r="J264" s="498"/>
      <c r="K264" s="496"/>
      <c r="L264" s="496"/>
      <c r="M264" s="497">
        <f t="shared" si="19"/>
        <v>0</v>
      </c>
      <c r="N264" s="364">
        <f t="shared" si="21"/>
        <v>0</v>
      </c>
      <c r="O264" s="164"/>
      <c r="P264" s="164"/>
      <c r="Q264" s="164"/>
      <c r="R264" s="130"/>
      <c r="S264" s="365">
        <f t="shared" si="22"/>
        <v>0</v>
      </c>
      <c r="T264" s="362"/>
      <c r="U264" s="532"/>
      <c r="V264" s="318">
        <f t="shared" si="23"/>
        <v>0</v>
      </c>
      <c r="W264" s="366"/>
      <c r="X264" s="318"/>
      <c r="Y264" s="366"/>
      <c r="Z264" s="362"/>
      <c r="AA264" s="503"/>
      <c r="AB264" s="362"/>
      <c r="AC264" s="362"/>
      <c r="AF264"/>
      <c r="AG264"/>
      <c r="AH264"/>
      <c r="AI264"/>
      <c r="AJ264"/>
      <c r="AK264"/>
      <c r="AL264"/>
      <c r="AM264"/>
      <c r="AN264"/>
      <c r="AO264"/>
      <c r="AP264" s="204"/>
      <c r="AQ264" s="204"/>
      <c r="AR264" s="204"/>
      <c r="AS264" s="204"/>
      <c r="AT264" s="204"/>
      <c r="AU264" s="204"/>
      <c r="AV264" s="204"/>
      <c r="AW264" s="204"/>
      <c r="AX264" s="204"/>
      <c r="AY264" s="204"/>
    </row>
    <row r="265" spans="1:51" s="186" customFormat="1" ht="18.5" x14ac:dyDescent="0.45">
      <c r="A265" s="360"/>
      <c r="B265" s="361"/>
      <c r="C265" s="360" t="str">
        <f t="shared" si="20"/>
        <v/>
      </c>
      <c r="D265" s="362"/>
      <c r="E265" s="146"/>
      <c r="F265" s="362"/>
      <c r="G265" s="137"/>
      <c r="H265" s="363"/>
      <c r="I265" s="497"/>
      <c r="J265" s="498"/>
      <c r="K265" s="496"/>
      <c r="L265" s="496"/>
      <c r="M265" s="497">
        <f t="shared" ref="M265:M328" si="24">+K265*0.12</f>
        <v>0</v>
      </c>
      <c r="N265" s="364">
        <f t="shared" si="21"/>
        <v>0</v>
      </c>
      <c r="O265" s="164"/>
      <c r="P265" s="164"/>
      <c r="Q265" s="164"/>
      <c r="R265" s="130"/>
      <c r="S265" s="365">
        <f t="shared" si="22"/>
        <v>0</v>
      </c>
      <c r="T265" s="362"/>
      <c r="U265" s="532"/>
      <c r="V265" s="318">
        <f t="shared" si="23"/>
        <v>0</v>
      </c>
      <c r="W265" s="366"/>
      <c r="X265" s="318"/>
      <c r="Y265" s="366"/>
      <c r="Z265" s="362"/>
      <c r="AA265" s="503"/>
      <c r="AB265" s="362"/>
      <c r="AC265" s="362"/>
      <c r="AF265"/>
      <c r="AG265"/>
      <c r="AH265"/>
      <c r="AI265"/>
      <c r="AJ265"/>
      <c r="AK265"/>
      <c r="AL265"/>
      <c r="AM265"/>
      <c r="AN265"/>
      <c r="AO265"/>
      <c r="AP265" s="204"/>
      <c r="AQ265" s="204"/>
      <c r="AR265" s="204"/>
      <c r="AS265" s="204"/>
      <c r="AT265" s="204"/>
      <c r="AU265" s="204"/>
      <c r="AV265" s="204"/>
      <c r="AW265" s="204"/>
      <c r="AX265" s="204"/>
      <c r="AY265" s="204"/>
    </row>
    <row r="266" spans="1:51" s="186" customFormat="1" ht="18.5" x14ac:dyDescent="0.45">
      <c r="A266" s="360"/>
      <c r="B266" s="361"/>
      <c r="C266" s="360" t="str">
        <f t="shared" si="20"/>
        <v/>
      </c>
      <c r="D266" s="362"/>
      <c r="E266" s="146"/>
      <c r="F266" s="362"/>
      <c r="G266" s="137"/>
      <c r="H266" s="363"/>
      <c r="I266" s="497"/>
      <c r="J266" s="498"/>
      <c r="K266" s="496"/>
      <c r="L266" s="496"/>
      <c r="M266" s="497">
        <f t="shared" si="24"/>
        <v>0</v>
      </c>
      <c r="N266" s="364">
        <f t="shared" si="21"/>
        <v>0</v>
      </c>
      <c r="O266" s="164"/>
      <c r="P266" s="164"/>
      <c r="Q266" s="164"/>
      <c r="R266" s="130"/>
      <c r="S266" s="365">
        <f t="shared" si="22"/>
        <v>0</v>
      </c>
      <c r="T266" s="362"/>
      <c r="U266" s="532"/>
      <c r="V266" s="318">
        <f t="shared" si="23"/>
        <v>0</v>
      </c>
      <c r="W266" s="366"/>
      <c r="X266" s="318"/>
      <c r="Y266" s="366"/>
      <c r="Z266" s="362"/>
      <c r="AA266" s="503"/>
      <c r="AB266" s="362"/>
      <c r="AC266" s="362"/>
      <c r="AF266"/>
      <c r="AG266"/>
      <c r="AH266"/>
      <c r="AI266"/>
      <c r="AJ266"/>
      <c r="AK266"/>
      <c r="AL266"/>
      <c r="AM266"/>
      <c r="AN266"/>
      <c r="AO266"/>
      <c r="AP266" s="204"/>
      <c r="AQ266" s="204"/>
      <c r="AR266" s="204"/>
      <c r="AS266" s="204"/>
      <c r="AT266" s="204"/>
      <c r="AU266" s="204"/>
      <c r="AV266" s="204"/>
      <c r="AW266" s="204"/>
      <c r="AX266" s="204"/>
      <c r="AY266" s="204"/>
    </row>
    <row r="267" spans="1:51" s="186" customFormat="1" ht="18.5" x14ac:dyDescent="0.45">
      <c r="A267" s="360"/>
      <c r="B267" s="361"/>
      <c r="C267" s="360" t="str">
        <f t="shared" si="20"/>
        <v/>
      </c>
      <c r="D267" s="362"/>
      <c r="E267" s="146"/>
      <c r="F267" s="362"/>
      <c r="G267" s="137"/>
      <c r="H267" s="363"/>
      <c r="I267" s="497"/>
      <c r="J267" s="498"/>
      <c r="K267" s="496"/>
      <c r="L267" s="496"/>
      <c r="M267" s="497">
        <f t="shared" si="24"/>
        <v>0</v>
      </c>
      <c r="N267" s="364">
        <f t="shared" si="21"/>
        <v>0</v>
      </c>
      <c r="O267" s="164"/>
      <c r="P267" s="164"/>
      <c r="Q267" s="164"/>
      <c r="R267" s="130"/>
      <c r="S267" s="365">
        <f t="shared" si="22"/>
        <v>0</v>
      </c>
      <c r="T267" s="362"/>
      <c r="U267" s="532"/>
      <c r="V267" s="318">
        <f t="shared" si="23"/>
        <v>0</v>
      </c>
      <c r="W267" s="366"/>
      <c r="X267" s="318"/>
      <c r="Y267" s="366"/>
      <c r="Z267" s="362"/>
      <c r="AA267" s="503"/>
      <c r="AB267" s="362"/>
      <c r="AC267" s="362"/>
      <c r="AF267"/>
      <c r="AG267"/>
      <c r="AH267"/>
      <c r="AI267"/>
      <c r="AJ267"/>
      <c r="AK267"/>
      <c r="AL267"/>
      <c r="AM267"/>
      <c r="AN267"/>
      <c r="AO267"/>
      <c r="AP267" s="204"/>
      <c r="AQ267" s="204"/>
      <c r="AR267" s="204"/>
      <c r="AS267" s="204"/>
      <c r="AT267" s="204"/>
      <c r="AU267" s="204"/>
      <c r="AV267" s="204"/>
      <c r="AW267" s="204"/>
      <c r="AX267" s="204"/>
      <c r="AY267" s="204"/>
    </row>
    <row r="268" spans="1:51" s="186" customFormat="1" ht="18.5" x14ac:dyDescent="0.45">
      <c r="A268" s="360"/>
      <c r="B268" s="361"/>
      <c r="C268" s="360" t="str">
        <f t="shared" si="20"/>
        <v/>
      </c>
      <c r="D268" s="362"/>
      <c r="E268" s="146"/>
      <c r="F268" s="362"/>
      <c r="G268" s="137"/>
      <c r="H268" s="363"/>
      <c r="I268" s="497"/>
      <c r="J268" s="498"/>
      <c r="K268" s="496"/>
      <c r="L268" s="496"/>
      <c r="M268" s="497">
        <f t="shared" si="24"/>
        <v>0</v>
      </c>
      <c r="N268" s="364">
        <f t="shared" si="21"/>
        <v>0</v>
      </c>
      <c r="O268" s="164"/>
      <c r="P268" s="164"/>
      <c r="Q268" s="164"/>
      <c r="R268" s="130"/>
      <c r="S268" s="365">
        <f t="shared" si="22"/>
        <v>0</v>
      </c>
      <c r="T268" s="362"/>
      <c r="U268" s="532"/>
      <c r="V268" s="318">
        <f t="shared" si="23"/>
        <v>0</v>
      </c>
      <c r="W268" s="366"/>
      <c r="X268" s="318"/>
      <c r="Y268" s="366"/>
      <c r="Z268" s="362"/>
      <c r="AA268" s="503"/>
      <c r="AB268" s="362"/>
      <c r="AC268" s="362"/>
      <c r="AF268"/>
      <c r="AG268"/>
      <c r="AH268"/>
      <c r="AI268"/>
      <c r="AJ268"/>
      <c r="AK268"/>
      <c r="AL268"/>
      <c r="AM268"/>
      <c r="AN268"/>
      <c r="AO268"/>
      <c r="AP268" s="204"/>
      <c r="AQ268" s="204"/>
      <c r="AR268" s="204"/>
      <c r="AS268" s="204"/>
      <c r="AT268" s="204"/>
      <c r="AU268" s="204"/>
      <c r="AV268" s="204"/>
      <c r="AW268" s="204"/>
      <c r="AX268" s="204"/>
      <c r="AY268" s="204"/>
    </row>
    <row r="269" spans="1:51" s="186" customFormat="1" ht="18.5" x14ac:dyDescent="0.45">
      <c r="A269" s="360"/>
      <c r="B269" s="361"/>
      <c r="C269" s="360" t="str">
        <f t="shared" si="20"/>
        <v/>
      </c>
      <c r="D269" s="362"/>
      <c r="E269" s="146"/>
      <c r="F269" s="362"/>
      <c r="G269" s="137"/>
      <c r="H269" s="363"/>
      <c r="I269" s="497"/>
      <c r="J269" s="498"/>
      <c r="K269" s="496"/>
      <c r="L269" s="496"/>
      <c r="M269" s="497">
        <f t="shared" si="24"/>
        <v>0</v>
      </c>
      <c r="N269" s="364">
        <f t="shared" si="21"/>
        <v>0</v>
      </c>
      <c r="O269" s="164"/>
      <c r="P269" s="164"/>
      <c r="Q269" s="164"/>
      <c r="R269" s="130"/>
      <c r="S269" s="365">
        <f t="shared" si="22"/>
        <v>0</v>
      </c>
      <c r="T269" s="362"/>
      <c r="U269" s="532"/>
      <c r="V269" s="318">
        <f t="shared" si="23"/>
        <v>0</v>
      </c>
      <c r="W269" s="366"/>
      <c r="X269" s="318"/>
      <c r="Y269" s="366"/>
      <c r="Z269" s="362"/>
      <c r="AA269" s="503"/>
      <c r="AB269" s="362"/>
      <c r="AC269" s="362"/>
      <c r="AF269"/>
      <c r="AG269"/>
      <c r="AH269"/>
      <c r="AI269"/>
      <c r="AJ269"/>
      <c r="AK269"/>
      <c r="AL269"/>
      <c r="AM269"/>
      <c r="AN269"/>
      <c r="AO269"/>
      <c r="AP269" s="204"/>
      <c r="AQ269" s="204"/>
      <c r="AR269" s="204"/>
      <c r="AS269" s="204"/>
      <c r="AT269" s="204"/>
      <c r="AU269" s="204"/>
      <c r="AV269" s="204"/>
      <c r="AW269" s="204"/>
      <c r="AX269" s="204"/>
      <c r="AY269" s="204"/>
    </row>
    <row r="270" spans="1:51" s="186" customFormat="1" ht="18.5" x14ac:dyDescent="0.45">
      <c r="A270" s="360"/>
      <c r="B270" s="361"/>
      <c r="C270" s="360" t="str">
        <f t="shared" ref="C270:C333" si="25">Validentificaciones(D270)</f>
        <v/>
      </c>
      <c r="D270" s="362"/>
      <c r="E270" s="146"/>
      <c r="F270" s="362"/>
      <c r="G270" s="137"/>
      <c r="H270" s="363"/>
      <c r="I270" s="497"/>
      <c r="J270" s="498"/>
      <c r="K270" s="496"/>
      <c r="L270" s="496"/>
      <c r="M270" s="497">
        <f t="shared" si="24"/>
        <v>0</v>
      </c>
      <c r="N270" s="364">
        <f t="shared" ref="N270:N333" si="26">L270*0.14</f>
        <v>0</v>
      </c>
      <c r="O270" s="164"/>
      <c r="P270" s="164"/>
      <c r="Q270" s="164"/>
      <c r="R270" s="130"/>
      <c r="S270" s="365">
        <f t="shared" ref="S270:S333" si="27">I270+J270+K270+N270+L270-O270-P270+M270</f>
        <v>0</v>
      </c>
      <c r="T270" s="362"/>
      <c r="U270" s="532"/>
      <c r="V270" s="318">
        <f t="shared" ref="V270:V333" si="28">IF(OR(MID(E270,1,2)="41",MID(B270,1,1)="E"),0,IF(OR(E270="04-Nota de crédito",E270="04",E270="04-N/C Ventas",E270="51-N/C A Inst. Estado y Empr. Públicas que percibe ingreso exento de Imp. Renta",E270="51",E270="47-N/C por Reembolso Emitida por Intermediario",E270="47"),-I270-J270-K270-L270,I270+J270+K270+L270))</f>
        <v>0</v>
      </c>
      <c r="W270" s="366"/>
      <c r="X270" s="318"/>
      <c r="Y270" s="366"/>
      <c r="Z270" s="362"/>
      <c r="AA270" s="503"/>
      <c r="AB270" s="362"/>
      <c r="AC270" s="362"/>
      <c r="AF270"/>
      <c r="AG270"/>
      <c r="AH270"/>
      <c r="AI270"/>
      <c r="AJ270"/>
      <c r="AK270"/>
      <c r="AL270"/>
      <c r="AM270"/>
      <c r="AN270"/>
      <c r="AO270"/>
      <c r="AP270" s="204"/>
      <c r="AQ270" s="204"/>
      <c r="AR270" s="204"/>
      <c r="AS270" s="204"/>
      <c r="AT270" s="204"/>
      <c r="AU270" s="204"/>
      <c r="AV270" s="204"/>
      <c r="AW270" s="204"/>
      <c r="AX270" s="204"/>
      <c r="AY270" s="204"/>
    </row>
    <row r="271" spans="1:51" s="186" customFormat="1" ht="18.5" x14ac:dyDescent="0.45">
      <c r="A271" s="360"/>
      <c r="B271" s="361"/>
      <c r="C271" s="360" t="str">
        <f t="shared" si="25"/>
        <v/>
      </c>
      <c r="D271" s="362"/>
      <c r="E271" s="146"/>
      <c r="F271" s="362"/>
      <c r="G271" s="137"/>
      <c r="H271" s="363"/>
      <c r="I271" s="497"/>
      <c r="J271" s="498"/>
      <c r="K271" s="496"/>
      <c r="L271" s="496"/>
      <c r="M271" s="497">
        <f t="shared" si="24"/>
        <v>0</v>
      </c>
      <c r="N271" s="364">
        <f t="shared" si="26"/>
        <v>0</v>
      </c>
      <c r="O271" s="164"/>
      <c r="P271" s="164"/>
      <c r="Q271" s="164"/>
      <c r="R271" s="130"/>
      <c r="S271" s="365">
        <f t="shared" si="27"/>
        <v>0</v>
      </c>
      <c r="T271" s="362"/>
      <c r="U271" s="532"/>
      <c r="V271" s="318">
        <f t="shared" si="28"/>
        <v>0</v>
      </c>
      <c r="W271" s="366"/>
      <c r="X271" s="318"/>
      <c r="Y271" s="366"/>
      <c r="Z271" s="362"/>
      <c r="AA271" s="503"/>
      <c r="AB271" s="362"/>
      <c r="AC271" s="362"/>
      <c r="AF271"/>
      <c r="AG271"/>
      <c r="AH271"/>
      <c r="AI271"/>
      <c r="AJ271"/>
      <c r="AK271"/>
      <c r="AL271"/>
      <c r="AM271"/>
      <c r="AN271"/>
      <c r="AO271"/>
      <c r="AP271" s="204"/>
      <c r="AQ271" s="204"/>
      <c r="AR271" s="204"/>
      <c r="AS271" s="204"/>
      <c r="AT271" s="204"/>
      <c r="AU271" s="204"/>
      <c r="AV271" s="204"/>
      <c r="AW271" s="204"/>
      <c r="AX271" s="204"/>
      <c r="AY271" s="204"/>
    </row>
    <row r="272" spans="1:51" s="186" customFormat="1" ht="18.5" x14ac:dyDescent="0.45">
      <c r="A272" s="360"/>
      <c r="B272" s="361"/>
      <c r="C272" s="360" t="str">
        <f t="shared" si="25"/>
        <v/>
      </c>
      <c r="D272" s="362"/>
      <c r="E272" s="146"/>
      <c r="F272" s="362"/>
      <c r="G272" s="137"/>
      <c r="H272" s="363"/>
      <c r="I272" s="497"/>
      <c r="J272" s="498"/>
      <c r="K272" s="496"/>
      <c r="L272" s="496"/>
      <c r="M272" s="497">
        <f t="shared" si="24"/>
        <v>0</v>
      </c>
      <c r="N272" s="364">
        <f t="shared" si="26"/>
        <v>0</v>
      </c>
      <c r="O272" s="164"/>
      <c r="P272" s="164"/>
      <c r="Q272" s="164"/>
      <c r="R272" s="130"/>
      <c r="S272" s="365">
        <f t="shared" si="27"/>
        <v>0</v>
      </c>
      <c r="T272" s="362"/>
      <c r="U272" s="532"/>
      <c r="V272" s="318">
        <f t="shared" si="28"/>
        <v>0</v>
      </c>
      <c r="W272" s="366"/>
      <c r="X272" s="318"/>
      <c r="Y272" s="366"/>
      <c r="Z272" s="362"/>
      <c r="AA272" s="503"/>
      <c r="AB272" s="362"/>
      <c r="AC272" s="362"/>
      <c r="AF272"/>
      <c r="AG272"/>
      <c r="AH272"/>
      <c r="AI272"/>
      <c r="AJ272"/>
      <c r="AK272"/>
      <c r="AL272"/>
      <c r="AM272"/>
      <c r="AN272"/>
      <c r="AO272"/>
      <c r="AP272" s="204"/>
      <c r="AQ272" s="204"/>
      <c r="AR272" s="204"/>
      <c r="AS272" s="204"/>
      <c r="AT272" s="204"/>
      <c r="AU272" s="204"/>
      <c r="AV272" s="204"/>
      <c r="AW272" s="204"/>
      <c r="AX272" s="204"/>
      <c r="AY272" s="204"/>
    </row>
    <row r="273" spans="1:51" s="186" customFormat="1" ht="18.5" x14ac:dyDescent="0.45">
      <c r="A273" s="360"/>
      <c r="B273" s="361"/>
      <c r="C273" s="360" t="str">
        <f t="shared" si="25"/>
        <v/>
      </c>
      <c r="D273" s="362"/>
      <c r="E273" s="146"/>
      <c r="F273" s="362"/>
      <c r="G273" s="137"/>
      <c r="H273" s="363"/>
      <c r="I273" s="497"/>
      <c r="J273" s="498"/>
      <c r="K273" s="496"/>
      <c r="L273" s="496"/>
      <c r="M273" s="497">
        <f t="shared" si="24"/>
        <v>0</v>
      </c>
      <c r="N273" s="364">
        <f t="shared" si="26"/>
        <v>0</v>
      </c>
      <c r="O273" s="164"/>
      <c r="P273" s="164"/>
      <c r="Q273" s="164"/>
      <c r="R273" s="130"/>
      <c r="S273" s="365">
        <f t="shared" si="27"/>
        <v>0</v>
      </c>
      <c r="T273" s="362"/>
      <c r="U273" s="532"/>
      <c r="V273" s="318">
        <f t="shared" si="28"/>
        <v>0</v>
      </c>
      <c r="W273" s="366"/>
      <c r="X273" s="318"/>
      <c r="Y273" s="366"/>
      <c r="Z273" s="362"/>
      <c r="AA273" s="503"/>
      <c r="AB273" s="362"/>
      <c r="AC273" s="362"/>
      <c r="AF273"/>
      <c r="AG273"/>
      <c r="AH273"/>
      <c r="AI273"/>
      <c r="AJ273"/>
      <c r="AK273"/>
      <c r="AL273"/>
      <c r="AM273"/>
      <c r="AN273"/>
      <c r="AO273"/>
      <c r="AP273" s="204"/>
      <c r="AQ273" s="204"/>
      <c r="AR273" s="204"/>
      <c r="AS273" s="204"/>
      <c r="AT273" s="204"/>
      <c r="AU273" s="204"/>
      <c r="AV273" s="204"/>
      <c r="AW273" s="204"/>
      <c r="AX273" s="204"/>
      <c r="AY273" s="204"/>
    </row>
    <row r="274" spans="1:51" s="186" customFormat="1" ht="18.5" x14ac:dyDescent="0.45">
      <c r="A274" s="360"/>
      <c r="B274" s="361"/>
      <c r="C274" s="360" t="str">
        <f t="shared" si="25"/>
        <v/>
      </c>
      <c r="D274" s="362"/>
      <c r="E274" s="146"/>
      <c r="F274" s="362"/>
      <c r="G274" s="137"/>
      <c r="H274" s="363"/>
      <c r="I274" s="497"/>
      <c r="J274" s="498"/>
      <c r="K274" s="496"/>
      <c r="L274" s="496"/>
      <c r="M274" s="497">
        <f t="shared" si="24"/>
        <v>0</v>
      </c>
      <c r="N274" s="364">
        <f t="shared" si="26"/>
        <v>0</v>
      </c>
      <c r="O274" s="164"/>
      <c r="P274" s="164"/>
      <c r="Q274" s="164"/>
      <c r="R274" s="130"/>
      <c r="S274" s="365">
        <f t="shared" si="27"/>
        <v>0</v>
      </c>
      <c r="T274" s="362"/>
      <c r="U274" s="532"/>
      <c r="V274" s="318">
        <f t="shared" si="28"/>
        <v>0</v>
      </c>
      <c r="W274" s="366"/>
      <c r="X274" s="318"/>
      <c r="Y274" s="366"/>
      <c r="Z274" s="362"/>
      <c r="AA274" s="503"/>
      <c r="AB274" s="362"/>
      <c r="AC274" s="362"/>
      <c r="AF274"/>
      <c r="AG274"/>
      <c r="AH274"/>
      <c r="AI274"/>
      <c r="AJ274"/>
      <c r="AK274"/>
      <c r="AL274"/>
      <c r="AM274"/>
      <c r="AN274"/>
      <c r="AO274"/>
      <c r="AP274" s="204"/>
      <c r="AQ274" s="204"/>
      <c r="AR274" s="204"/>
      <c r="AS274" s="204"/>
      <c r="AT274" s="204"/>
      <c r="AU274" s="204"/>
      <c r="AV274" s="204"/>
      <c r="AW274" s="204"/>
      <c r="AX274" s="204"/>
      <c r="AY274" s="204"/>
    </row>
    <row r="275" spans="1:51" s="186" customFormat="1" ht="18.5" x14ac:dyDescent="0.45">
      <c r="A275" s="360"/>
      <c r="B275" s="361"/>
      <c r="C275" s="360" t="str">
        <f t="shared" si="25"/>
        <v/>
      </c>
      <c r="D275" s="362"/>
      <c r="E275" s="146"/>
      <c r="F275" s="362"/>
      <c r="G275" s="137"/>
      <c r="H275" s="363"/>
      <c r="I275" s="497"/>
      <c r="J275" s="498"/>
      <c r="K275" s="496"/>
      <c r="L275" s="496"/>
      <c r="M275" s="497">
        <f t="shared" si="24"/>
        <v>0</v>
      </c>
      <c r="N275" s="364">
        <f t="shared" si="26"/>
        <v>0</v>
      </c>
      <c r="O275" s="164"/>
      <c r="P275" s="164"/>
      <c r="Q275" s="164"/>
      <c r="R275" s="130"/>
      <c r="S275" s="365">
        <f t="shared" si="27"/>
        <v>0</v>
      </c>
      <c r="T275" s="362"/>
      <c r="U275" s="532"/>
      <c r="V275" s="318">
        <f t="shared" si="28"/>
        <v>0</v>
      </c>
      <c r="W275" s="366"/>
      <c r="X275" s="318"/>
      <c r="Y275" s="366"/>
      <c r="Z275" s="362"/>
      <c r="AA275" s="503"/>
      <c r="AB275" s="362"/>
      <c r="AC275" s="362"/>
      <c r="AF275"/>
      <c r="AG275"/>
      <c r="AH275"/>
      <c r="AI275"/>
      <c r="AJ275"/>
      <c r="AK275"/>
      <c r="AL275"/>
      <c r="AM275"/>
      <c r="AN275"/>
      <c r="AO275"/>
      <c r="AP275" s="204"/>
      <c r="AQ275" s="204"/>
      <c r="AR275" s="204"/>
      <c r="AS275" s="204"/>
      <c r="AT275" s="204"/>
      <c r="AU275" s="204"/>
      <c r="AV275" s="204"/>
      <c r="AW275" s="204"/>
      <c r="AX275" s="204"/>
      <c r="AY275" s="204"/>
    </row>
    <row r="276" spans="1:51" s="186" customFormat="1" ht="18.5" x14ac:dyDescent="0.45">
      <c r="A276" s="360"/>
      <c r="B276" s="361"/>
      <c r="C276" s="360" t="str">
        <f t="shared" si="25"/>
        <v/>
      </c>
      <c r="D276" s="362"/>
      <c r="E276" s="146"/>
      <c r="F276" s="362"/>
      <c r="G276" s="137"/>
      <c r="H276" s="363"/>
      <c r="I276" s="497"/>
      <c r="J276" s="498"/>
      <c r="K276" s="496"/>
      <c r="L276" s="496"/>
      <c r="M276" s="497">
        <f t="shared" si="24"/>
        <v>0</v>
      </c>
      <c r="N276" s="364">
        <f t="shared" si="26"/>
        <v>0</v>
      </c>
      <c r="O276" s="164"/>
      <c r="P276" s="164"/>
      <c r="Q276" s="164"/>
      <c r="R276" s="130"/>
      <c r="S276" s="365">
        <f t="shared" si="27"/>
        <v>0</v>
      </c>
      <c r="T276" s="362"/>
      <c r="U276" s="532"/>
      <c r="V276" s="318">
        <f t="shared" si="28"/>
        <v>0</v>
      </c>
      <c r="W276" s="366"/>
      <c r="X276" s="318"/>
      <c r="Y276" s="366"/>
      <c r="Z276" s="362"/>
      <c r="AA276" s="503"/>
      <c r="AB276" s="362"/>
      <c r="AC276" s="362"/>
      <c r="AF276"/>
      <c r="AG276"/>
      <c r="AH276"/>
      <c r="AI276"/>
      <c r="AJ276"/>
      <c r="AK276"/>
      <c r="AL276"/>
      <c r="AM276"/>
      <c r="AN276"/>
      <c r="AO276"/>
      <c r="AP276" s="204"/>
      <c r="AQ276" s="204"/>
      <c r="AR276" s="204"/>
      <c r="AS276" s="204"/>
      <c r="AT276" s="204"/>
      <c r="AU276" s="204"/>
      <c r="AV276" s="204"/>
      <c r="AW276" s="204"/>
      <c r="AX276" s="204"/>
      <c r="AY276" s="204"/>
    </row>
    <row r="277" spans="1:51" s="186" customFormat="1" ht="18.5" x14ac:dyDescent="0.45">
      <c r="A277" s="360"/>
      <c r="B277" s="361"/>
      <c r="C277" s="360" t="str">
        <f t="shared" si="25"/>
        <v/>
      </c>
      <c r="D277" s="362"/>
      <c r="E277" s="146"/>
      <c r="F277" s="362"/>
      <c r="G277" s="137"/>
      <c r="H277" s="363"/>
      <c r="I277" s="497"/>
      <c r="J277" s="498"/>
      <c r="K277" s="496"/>
      <c r="L277" s="496"/>
      <c r="M277" s="497">
        <f t="shared" si="24"/>
        <v>0</v>
      </c>
      <c r="N277" s="364">
        <f t="shared" si="26"/>
        <v>0</v>
      </c>
      <c r="O277" s="164"/>
      <c r="P277" s="164"/>
      <c r="Q277" s="164"/>
      <c r="R277" s="130"/>
      <c r="S277" s="365">
        <f t="shared" si="27"/>
        <v>0</v>
      </c>
      <c r="T277" s="362"/>
      <c r="U277" s="532"/>
      <c r="V277" s="318">
        <f t="shared" si="28"/>
        <v>0</v>
      </c>
      <c r="W277" s="366"/>
      <c r="X277" s="318"/>
      <c r="Y277" s="366"/>
      <c r="Z277" s="362"/>
      <c r="AA277" s="503"/>
      <c r="AB277" s="362"/>
      <c r="AC277" s="362"/>
      <c r="AF277"/>
      <c r="AG277"/>
      <c r="AH277"/>
      <c r="AI277"/>
      <c r="AJ277"/>
      <c r="AK277"/>
      <c r="AL277"/>
      <c r="AM277"/>
      <c r="AN277"/>
      <c r="AO277"/>
      <c r="AP277" s="204"/>
      <c r="AQ277" s="204"/>
      <c r="AR277" s="204"/>
      <c r="AS277" s="204"/>
      <c r="AT277" s="204"/>
      <c r="AU277" s="204"/>
      <c r="AV277" s="204"/>
      <c r="AW277" s="204"/>
      <c r="AX277" s="204"/>
      <c r="AY277" s="204"/>
    </row>
    <row r="278" spans="1:51" s="186" customFormat="1" ht="18.5" x14ac:dyDescent="0.45">
      <c r="A278" s="360"/>
      <c r="B278" s="361"/>
      <c r="C278" s="360" t="str">
        <f t="shared" si="25"/>
        <v/>
      </c>
      <c r="D278" s="362"/>
      <c r="E278" s="146"/>
      <c r="F278" s="362"/>
      <c r="G278" s="137"/>
      <c r="H278" s="363"/>
      <c r="I278" s="497"/>
      <c r="J278" s="498"/>
      <c r="K278" s="496"/>
      <c r="L278" s="496"/>
      <c r="M278" s="497">
        <f t="shared" si="24"/>
        <v>0</v>
      </c>
      <c r="N278" s="364">
        <f t="shared" si="26"/>
        <v>0</v>
      </c>
      <c r="O278" s="164"/>
      <c r="P278" s="164"/>
      <c r="Q278" s="164"/>
      <c r="R278" s="130"/>
      <c r="S278" s="365">
        <f t="shared" si="27"/>
        <v>0</v>
      </c>
      <c r="T278" s="362"/>
      <c r="U278" s="532"/>
      <c r="V278" s="318">
        <f t="shared" si="28"/>
        <v>0</v>
      </c>
      <c r="W278" s="366"/>
      <c r="X278" s="318"/>
      <c r="Y278" s="366"/>
      <c r="Z278" s="362"/>
      <c r="AA278" s="503"/>
      <c r="AB278" s="362"/>
      <c r="AC278" s="362"/>
      <c r="AF278"/>
      <c r="AG278"/>
      <c r="AH278"/>
      <c r="AI278"/>
      <c r="AJ278"/>
      <c r="AK278"/>
      <c r="AL278"/>
      <c r="AM278"/>
      <c r="AN278"/>
      <c r="AO278"/>
      <c r="AP278" s="204"/>
      <c r="AQ278" s="204"/>
      <c r="AR278" s="204"/>
      <c r="AS278" s="204"/>
      <c r="AT278" s="204"/>
      <c r="AU278" s="204"/>
      <c r="AV278" s="204"/>
      <c r="AW278" s="204"/>
      <c r="AX278" s="204"/>
      <c r="AY278" s="204"/>
    </row>
    <row r="279" spans="1:51" s="186" customFormat="1" ht="18.5" x14ac:dyDescent="0.45">
      <c r="A279" s="360"/>
      <c r="B279" s="361"/>
      <c r="C279" s="360" t="str">
        <f t="shared" si="25"/>
        <v/>
      </c>
      <c r="D279" s="362"/>
      <c r="E279" s="146"/>
      <c r="F279" s="362"/>
      <c r="G279" s="137"/>
      <c r="H279" s="363"/>
      <c r="I279" s="497"/>
      <c r="J279" s="498"/>
      <c r="K279" s="496"/>
      <c r="L279" s="496"/>
      <c r="M279" s="497">
        <f t="shared" si="24"/>
        <v>0</v>
      </c>
      <c r="N279" s="364">
        <f t="shared" si="26"/>
        <v>0</v>
      </c>
      <c r="O279" s="164"/>
      <c r="P279" s="164"/>
      <c r="Q279" s="164"/>
      <c r="R279" s="130"/>
      <c r="S279" s="365">
        <f t="shared" si="27"/>
        <v>0</v>
      </c>
      <c r="T279" s="362"/>
      <c r="U279" s="532"/>
      <c r="V279" s="318">
        <f t="shared" si="28"/>
        <v>0</v>
      </c>
      <c r="W279" s="366"/>
      <c r="X279" s="318"/>
      <c r="Y279" s="366"/>
      <c r="Z279" s="362"/>
      <c r="AA279" s="503"/>
      <c r="AB279" s="362"/>
      <c r="AC279" s="362"/>
      <c r="AF279"/>
      <c r="AG279"/>
      <c r="AH279"/>
      <c r="AI279"/>
      <c r="AJ279"/>
      <c r="AK279"/>
      <c r="AL279"/>
      <c r="AM279"/>
      <c r="AN279"/>
      <c r="AO279"/>
      <c r="AP279" s="204"/>
      <c r="AQ279" s="204"/>
      <c r="AR279" s="204"/>
      <c r="AS279" s="204"/>
      <c r="AT279" s="204"/>
      <c r="AU279" s="204"/>
      <c r="AV279" s="204"/>
      <c r="AW279" s="204"/>
      <c r="AX279" s="204"/>
      <c r="AY279" s="204"/>
    </row>
    <row r="280" spans="1:51" s="186" customFormat="1" ht="18.5" x14ac:dyDescent="0.45">
      <c r="A280" s="360"/>
      <c r="B280" s="361"/>
      <c r="C280" s="360" t="str">
        <f t="shared" si="25"/>
        <v/>
      </c>
      <c r="D280" s="362"/>
      <c r="E280" s="146"/>
      <c r="F280" s="362"/>
      <c r="G280" s="137"/>
      <c r="H280" s="363"/>
      <c r="I280" s="497"/>
      <c r="J280" s="498"/>
      <c r="K280" s="496"/>
      <c r="L280" s="496"/>
      <c r="M280" s="497">
        <f t="shared" si="24"/>
        <v>0</v>
      </c>
      <c r="N280" s="364">
        <f t="shared" si="26"/>
        <v>0</v>
      </c>
      <c r="O280" s="164"/>
      <c r="P280" s="164"/>
      <c r="Q280" s="164"/>
      <c r="R280" s="130"/>
      <c r="S280" s="365">
        <f t="shared" si="27"/>
        <v>0</v>
      </c>
      <c r="T280" s="362"/>
      <c r="U280" s="532"/>
      <c r="V280" s="318">
        <f t="shared" si="28"/>
        <v>0</v>
      </c>
      <c r="W280" s="366"/>
      <c r="X280" s="318"/>
      <c r="Y280" s="366"/>
      <c r="Z280" s="362"/>
      <c r="AA280" s="503"/>
      <c r="AB280" s="362"/>
      <c r="AC280" s="362"/>
      <c r="AF280"/>
      <c r="AG280"/>
      <c r="AH280"/>
      <c r="AI280"/>
      <c r="AJ280"/>
      <c r="AK280"/>
      <c r="AL280"/>
      <c r="AM280"/>
      <c r="AN280"/>
      <c r="AO280"/>
      <c r="AP280" s="204"/>
      <c r="AQ280" s="204"/>
      <c r="AR280" s="204"/>
      <c r="AS280" s="204"/>
      <c r="AT280" s="204"/>
      <c r="AU280" s="204"/>
      <c r="AV280" s="204"/>
      <c r="AW280" s="204"/>
      <c r="AX280" s="204"/>
      <c r="AY280" s="204"/>
    </row>
    <row r="281" spans="1:51" s="186" customFormat="1" ht="18.5" x14ac:dyDescent="0.45">
      <c r="A281" s="360"/>
      <c r="B281" s="361"/>
      <c r="C281" s="360" t="str">
        <f t="shared" si="25"/>
        <v/>
      </c>
      <c r="D281" s="362"/>
      <c r="E281" s="146"/>
      <c r="F281" s="362"/>
      <c r="G281" s="137"/>
      <c r="H281" s="363"/>
      <c r="I281" s="497"/>
      <c r="J281" s="498"/>
      <c r="K281" s="496"/>
      <c r="L281" s="496"/>
      <c r="M281" s="497">
        <f t="shared" si="24"/>
        <v>0</v>
      </c>
      <c r="N281" s="364">
        <f t="shared" si="26"/>
        <v>0</v>
      </c>
      <c r="O281" s="164"/>
      <c r="P281" s="164"/>
      <c r="Q281" s="164"/>
      <c r="R281" s="130"/>
      <c r="S281" s="365">
        <f t="shared" si="27"/>
        <v>0</v>
      </c>
      <c r="T281" s="362"/>
      <c r="U281" s="532"/>
      <c r="V281" s="318">
        <f t="shared" si="28"/>
        <v>0</v>
      </c>
      <c r="W281" s="366"/>
      <c r="X281" s="318"/>
      <c r="Y281" s="366"/>
      <c r="Z281" s="362"/>
      <c r="AA281" s="503"/>
      <c r="AB281" s="362"/>
      <c r="AC281" s="362"/>
      <c r="AF281"/>
      <c r="AG281"/>
      <c r="AH281"/>
      <c r="AI281"/>
      <c r="AJ281"/>
      <c r="AK281"/>
      <c r="AL281"/>
      <c r="AM281"/>
      <c r="AN281"/>
      <c r="AO281"/>
      <c r="AP281" s="204"/>
      <c r="AQ281" s="204"/>
      <c r="AR281" s="204"/>
      <c r="AS281" s="204"/>
      <c r="AT281" s="204"/>
      <c r="AU281" s="204"/>
      <c r="AV281" s="204"/>
      <c r="AW281" s="204"/>
      <c r="AX281" s="204"/>
      <c r="AY281" s="204"/>
    </row>
    <row r="282" spans="1:51" s="186" customFormat="1" ht="18.5" x14ac:dyDescent="0.45">
      <c r="A282" s="360"/>
      <c r="B282" s="361"/>
      <c r="C282" s="360" t="str">
        <f t="shared" si="25"/>
        <v/>
      </c>
      <c r="D282" s="362"/>
      <c r="E282" s="146"/>
      <c r="F282" s="362"/>
      <c r="G282" s="137"/>
      <c r="H282" s="363"/>
      <c r="I282" s="497"/>
      <c r="J282" s="498"/>
      <c r="K282" s="496"/>
      <c r="L282" s="496"/>
      <c r="M282" s="497">
        <f t="shared" si="24"/>
        <v>0</v>
      </c>
      <c r="N282" s="364">
        <f t="shared" si="26"/>
        <v>0</v>
      </c>
      <c r="O282" s="164"/>
      <c r="P282" s="164"/>
      <c r="Q282" s="164"/>
      <c r="R282" s="130"/>
      <c r="S282" s="365">
        <f t="shared" si="27"/>
        <v>0</v>
      </c>
      <c r="T282" s="362"/>
      <c r="U282" s="532"/>
      <c r="V282" s="318">
        <f t="shared" si="28"/>
        <v>0</v>
      </c>
      <c r="W282" s="366"/>
      <c r="X282" s="318"/>
      <c r="Y282" s="366"/>
      <c r="Z282" s="362"/>
      <c r="AA282" s="503"/>
      <c r="AB282" s="362"/>
      <c r="AC282" s="362"/>
      <c r="AF282"/>
      <c r="AG282"/>
      <c r="AH282"/>
      <c r="AI282"/>
      <c r="AJ282"/>
      <c r="AK282"/>
      <c r="AL282"/>
      <c r="AM282"/>
      <c r="AN282"/>
      <c r="AO282"/>
      <c r="AP282" s="204"/>
      <c r="AQ282" s="204"/>
      <c r="AR282" s="204"/>
      <c r="AS282" s="204"/>
      <c r="AT282" s="204"/>
      <c r="AU282" s="204"/>
      <c r="AV282" s="204"/>
      <c r="AW282" s="204"/>
      <c r="AX282" s="204"/>
      <c r="AY282" s="204"/>
    </row>
    <row r="283" spans="1:51" s="186" customFormat="1" ht="18.5" x14ac:dyDescent="0.45">
      <c r="A283" s="360"/>
      <c r="B283" s="361"/>
      <c r="C283" s="360" t="str">
        <f t="shared" si="25"/>
        <v/>
      </c>
      <c r="D283" s="362"/>
      <c r="E283" s="146"/>
      <c r="F283" s="362"/>
      <c r="G283" s="137"/>
      <c r="H283" s="363"/>
      <c r="I283" s="497"/>
      <c r="J283" s="498"/>
      <c r="K283" s="496"/>
      <c r="L283" s="496"/>
      <c r="M283" s="497">
        <f t="shared" si="24"/>
        <v>0</v>
      </c>
      <c r="N283" s="364">
        <f t="shared" si="26"/>
        <v>0</v>
      </c>
      <c r="O283" s="164"/>
      <c r="P283" s="164"/>
      <c r="Q283" s="164"/>
      <c r="R283" s="130"/>
      <c r="S283" s="365">
        <f t="shared" si="27"/>
        <v>0</v>
      </c>
      <c r="T283" s="362"/>
      <c r="U283" s="532"/>
      <c r="V283" s="318">
        <f t="shared" si="28"/>
        <v>0</v>
      </c>
      <c r="W283" s="366"/>
      <c r="X283" s="318"/>
      <c r="Y283" s="366"/>
      <c r="Z283" s="362"/>
      <c r="AA283" s="503"/>
      <c r="AB283" s="362"/>
      <c r="AC283" s="362"/>
      <c r="AF283"/>
      <c r="AG283"/>
      <c r="AH283"/>
      <c r="AI283"/>
      <c r="AJ283"/>
      <c r="AK283"/>
      <c r="AL283"/>
      <c r="AM283"/>
      <c r="AN283"/>
      <c r="AO283"/>
      <c r="AP283" s="204"/>
      <c r="AQ283" s="204"/>
      <c r="AR283" s="204"/>
      <c r="AS283" s="204"/>
      <c r="AT283" s="204"/>
      <c r="AU283" s="204"/>
      <c r="AV283" s="204"/>
      <c r="AW283" s="204"/>
      <c r="AX283" s="204"/>
      <c r="AY283" s="204"/>
    </row>
    <row r="284" spans="1:51" s="186" customFormat="1" ht="18.5" x14ac:dyDescent="0.45">
      <c r="A284" s="360"/>
      <c r="B284" s="361"/>
      <c r="C284" s="360" t="str">
        <f t="shared" si="25"/>
        <v/>
      </c>
      <c r="D284" s="362"/>
      <c r="E284" s="146"/>
      <c r="F284" s="362"/>
      <c r="G284" s="137"/>
      <c r="H284" s="363"/>
      <c r="I284" s="497"/>
      <c r="J284" s="498"/>
      <c r="K284" s="496"/>
      <c r="L284" s="496"/>
      <c r="M284" s="497">
        <f t="shared" si="24"/>
        <v>0</v>
      </c>
      <c r="N284" s="364">
        <f t="shared" si="26"/>
        <v>0</v>
      </c>
      <c r="O284" s="164"/>
      <c r="P284" s="164"/>
      <c r="Q284" s="164"/>
      <c r="R284" s="130"/>
      <c r="S284" s="365">
        <f t="shared" si="27"/>
        <v>0</v>
      </c>
      <c r="T284" s="362"/>
      <c r="U284" s="532"/>
      <c r="V284" s="318">
        <f t="shared" si="28"/>
        <v>0</v>
      </c>
      <c r="W284" s="366"/>
      <c r="X284" s="318"/>
      <c r="Y284" s="366"/>
      <c r="Z284" s="362"/>
      <c r="AA284" s="503"/>
      <c r="AB284" s="362"/>
      <c r="AC284" s="362"/>
      <c r="AF284"/>
      <c r="AG284"/>
      <c r="AH284"/>
      <c r="AI284"/>
      <c r="AJ284"/>
      <c r="AK284"/>
      <c r="AL284"/>
      <c r="AM284"/>
      <c r="AN284"/>
      <c r="AO284"/>
      <c r="AP284" s="204"/>
      <c r="AQ284" s="204"/>
      <c r="AR284" s="204"/>
      <c r="AS284" s="204"/>
      <c r="AT284" s="204"/>
      <c r="AU284" s="204"/>
      <c r="AV284" s="204"/>
      <c r="AW284" s="204"/>
      <c r="AX284" s="204"/>
      <c r="AY284" s="204"/>
    </row>
    <row r="285" spans="1:51" s="186" customFormat="1" ht="18.5" x14ac:dyDescent="0.45">
      <c r="A285" s="360"/>
      <c r="B285" s="361"/>
      <c r="C285" s="360" t="str">
        <f t="shared" si="25"/>
        <v/>
      </c>
      <c r="D285" s="362"/>
      <c r="E285" s="146"/>
      <c r="F285" s="362"/>
      <c r="G285" s="137"/>
      <c r="H285" s="363"/>
      <c r="I285" s="497"/>
      <c r="J285" s="498"/>
      <c r="K285" s="496"/>
      <c r="L285" s="496"/>
      <c r="M285" s="497">
        <f t="shared" si="24"/>
        <v>0</v>
      </c>
      <c r="N285" s="364">
        <f t="shared" si="26"/>
        <v>0</v>
      </c>
      <c r="O285" s="164"/>
      <c r="P285" s="164"/>
      <c r="Q285" s="164"/>
      <c r="R285" s="130"/>
      <c r="S285" s="365">
        <f t="shared" si="27"/>
        <v>0</v>
      </c>
      <c r="T285" s="362"/>
      <c r="U285" s="532"/>
      <c r="V285" s="318">
        <f t="shared" si="28"/>
        <v>0</v>
      </c>
      <c r="W285" s="366"/>
      <c r="X285" s="318"/>
      <c r="Y285" s="366"/>
      <c r="Z285" s="362"/>
      <c r="AA285" s="503"/>
      <c r="AB285" s="362"/>
      <c r="AC285" s="362"/>
      <c r="AF285"/>
      <c r="AG285"/>
      <c r="AH285"/>
      <c r="AI285"/>
      <c r="AJ285"/>
      <c r="AK285"/>
      <c r="AL285"/>
      <c r="AM285"/>
      <c r="AN285"/>
      <c r="AO285"/>
      <c r="AP285" s="204"/>
      <c r="AQ285" s="204"/>
      <c r="AR285" s="204"/>
      <c r="AS285" s="204"/>
      <c r="AT285" s="204"/>
      <c r="AU285" s="204"/>
      <c r="AV285" s="204"/>
      <c r="AW285" s="204"/>
      <c r="AX285" s="204"/>
      <c r="AY285" s="204"/>
    </row>
    <row r="286" spans="1:51" s="186" customFormat="1" ht="18.5" x14ac:dyDescent="0.45">
      <c r="A286" s="360"/>
      <c r="B286" s="361"/>
      <c r="C286" s="360" t="str">
        <f t="shared" si="25"/>
        <v/>
      </c>
      <c r="D286" s="362"/>
      <c r="E286" s="146"/>
      <c r="F286" s="362"/>
      <c r="G286" s="137"/>
      <c r="H286" s="363"/>
      <c r="I286" s="497"/>
      <c r="J286" s="498"/>
      <c r="K286" s="496"/>
      <c r="L286" s="496"/>
      <c r="M286" s="497">
        <f t="shared" si="24"/>
        <v>0</v>
      </c>
      <c r="N286" s="364">
        <f t="shared" si="26"/>
        <v>0</v>
      </c>
      <c r="O286" s="164"/>
      <c r="P286" s="164"/>
      <c r="Q286" s="164"/>
      <c r="R286" s="130"/>
      <c r="S286" s="365">
        <f t="shared" si="27"/>
        <v>0</v>
      </c>
      <c r="T286" s="362"/>
      <c r="U286" s="532"/>
      <c r="V286" s="318">
        <f t="shared" si="28"/>
        <v>0</v>
      </c>
      <c r="W286" s="366"/>
      <c r="X286" s="318"/>
      <c r="Y286" s="366"/>
      <c r="Z286" s="362"/>
      <c r="AA286" s="503"/>
      <c r="AB286" s="362"/>
      <c r="AC286" s="362"/>
      <c r="AF286"/>
      <c r="AG286"/>
      <c r="AH286"/>
      <c r="AI286"/>
      <c r="AJ286"/>
      <c r="AK286"/>
      <c r="AL286"/>
      <c r="AM286"/>
      <c r="AN286"/>
      <c r="AO286"/>
      <c r="AP286" s="204"/>
      <c r="AQ286" s="204"/>
      <c r="AR286" s="204"/>
      <c r="AS286" s="204"/>
      <c r="AT286" s="204"/>
      <c r="AU286" s="204"/>
      <c r="AV286" s="204"/>
      <c r="AW286" s="204"/>
      <c r="AX286" s="204"/>
      <c r="AY286" s="204"/>
    </row>
    <row r="287" spans="1:51" s="186" customFormat="1" ht="18.5" x14ac:dyDescent="0.45">
      <c r="A287" s="360"/>
      <c r="B287" s="361"/>
      <c r="C287" s="360" t="str">
        <f t="shared" si="25"/>
        <v/>
      </c>
      <c r="D287" s="362"/>
      <c r="E287" s="146"/>
      <c r="F287" s="362"/>
      <c r="G287" s="137"/>
      <c r="H287" s="363"/>
      <c r="I287" s="497"/>
      <c r="J287" s="498"/>
      <c r="K287" s="496"/>
      <c r="L287" s="496"/>
      <c r="M287" s="497">
        <f t="shared" si="24"/>
        <v>0</v>
      </c>
      <c r="N287" s="364">
        <f t="shared" si="26"/>
        <v>0</v>
      </c>
      <c r="O287" s="164"/>
      <c r="P287" s="164"/>
      <c r="Q287" s="164"/>
      <c r="R287" s="130"/>
      <c r="S287" s="365">
        <f t="shared" si="27"/>
        <v>0</v>
      </c>
      <c r="T287" s="362"/>
      <c r="U287" s="532"/>
      <c r="V287" s="318">
        <f t="shared" si="28"/>
        <v>0</v>
      </c>
      <c r="W287" s="366"/>
      <c r="X287" s="318"/>
      <c r="Y287" s="366"/>
      <c r="Z287" s="362"/>
      <c r="AA287" s="503"/>
      <c r="AB287" s="362"/>
      <c r="AC287" s="362"/>
      <c r="AF287"/>
      <c r="AG287"/>
      <c r="AH287"/>
      <c r="AI287"/>
      <c r="AJ287"/>
      <c r="AK287"/>
      <c r="AL287"/>
      <c r="AM287"/>
      <c r="AN287"/>
      <c r="AO287"/>
      <c r="AP287" s="204"/>
      <c r="AQ287" s="204"/>
      <c r="AR287" s="204"/>
      <c r="AS287" s="204"/>
      <c r="AT287" s="204"/>
      <c r="AU287" s="204"/>
      <c r="AV287" s="204"/>
      <c r="AW287" s="204"/>
      <c r="AX287" s="204"/>
      <c r="AY287" s="204"/>
    </row>
    <row r="288" spans="1:51" s="186" customFormat="1" ht="18.5" x14ac:dyDescent="0.45">
      <c r="A288" s="360"/>
      <c r="B288" s="361"/>
      <c r="C288" s="360" t="str">
        <f t="shared" si="25"/>
        <v/>
      </c>
      <c r="D288" s="362"/>
      <c r="E288" s="146"/>
      <c r="F288" s="362"/>
      <c r="G288" s="137"/>
      <c r="H288" s="363"/>
      <c r="I288" s="497"/>
      <c r="J288" s="498"/>
      <c r="K288" s="496"/>
      <c r="L288" s="496"/>
      <c r="M288" s="497">
        <f t="shared" si="24"/>
        <v>0</v>
      </c>
      <c r="N288" s="364">
        <f t="shared" si="26"/>
        <v>0</v>
      </c>
      <c r="O288" s="164"/>
      <c r="P288" s="164"/>
      <c r="Q288" s="164"/>
      <c r="R288" s="130"/>
      <c r="S288" s="365">
        <f t="shared" si="27"/>
        <v>0</v>
      </c>
      <c r="T288" s="362"/>
      <c r="U288" s="532"/>
      <c r="V288" s="318">
        <f t="shared" si="28"/>
        <v>0</v>
      </c>
      <c r="W288" s="366"/>
      <c r="X288" s="318"/>
      <c r="Y288" s="366"/>
      <c r="Z288" s="362"/>
      <c r="AA288" s="503"/>
      <c r="AB288" s="362"/>
      <c r="AC288" s="362"/>
      <c r="AF288"/>
      <c r="AG288"/>
      <c r="AH288"/>
      <c r="AI288"/>
      <c r="AJ288"/>
      <c r="AK288"/>
      <c r="AL288"/>
      <c r="AM288"/>
      <c r="AN288"/>
      <c r="AO288"/>
      <c r="AP288" s="204"/>
      <c r="AQ288" s="204"/>
      <c r="AR288" s="204"/>
      <c r="AS288" s="204"/>
      <c r="AT288" s="204"/>
      <c r="AU288" s="204"/>
      <c r="AV288" s="204"/>
      <c r="AW288" s="204"/>
      <c r="AX288" s="204"/>
      <c r="AY288" s="204"/>
    </row>
    <row r="289" spans="1:51" s="186" customFormat="1" ht="18.5" x14ac:dyDescent="0.45">
      <c r="A289" s="360"/>
      <c r="B289" s="361"/>
      <c r="C289" s="360" t="str">
        <f t="shared" si="25"/>
        <v/>
      </c>
      <c r="D289" s="362"/>
      <c r="E289" s="146"/>
      <c r="F289" s="362"/>
      <c r="G289" s="137"/>
      <c r="H289" s="363"/>
      <c r="I289" s="497"/>
      <c r="J289" s="498"/>
      <c r="K289" s="496"/>
      <c r="L289" s="496"/>
      <c r="M289" s="497">
        <f t="shared" si="24"/>
        <v>0</v>
      </c>
      <c r="N289" s="364">
        <f t="shared" si="26"/>
        <v>0</v>
      </c>
      <c r="O289" s="164"/>
      <c r="P289" s="164"/>
      <c r="Q289" s="164"/>
      <c r="R289" s="130"/>
      <c r="S289" s="365">
        <f t="shared" si="27"/>
        <v>0</v>
      </c>
      <c r="T289" s="362"/>
      <c r="U289" s="532"/>
      <c r="V289" s="318">
        <f t="shared" si="28"/>
        <v>0</v>
      </c>
      <c r="W289" s="366"/>
      <c r="X289" s="318"/>
      <c r="Y289" s="366"/>
      <c r="Z289" s="362"/>
      <c r="AA289" s="503"/>
      <c r="AB289" s="362"/>
      <c r="AC289" s="362"/>
      <c r="AF289"/>
      <c r="AG289"/>
      <c r="AH289"/>
      <c r="AI289"/>
      <c r="AJ289"/>
      <c r="AK289"/>
      <c r="AL289"/>
      <c r="AM289"/>
      <c r="AN289"/>
      <c r="AO289"/>
      <c r="AP289" s="204"/>
      <c r="AQ289" s="204"/>
      <c r="AR289" s="204"/>
      <c r="AS289" s="204"/>
      <c r="AT289" s="204"/>
      <c r="AU289" s="204"/>
      <c r="AV289" s="204"/>
      <c r="AW289" s="204"/>
      <c r="AX289" s="204"/>
      <c r="AY289" s="204"/>
    </row>
    <row r="290" spans="1:51" s="186" customFormat="1" ht="18.5" x14ac:dyDescent="0.45">
      <c r="A290" s="360"/>
      <c r="B290" s="361"/>
      <c r="C290" s="360" t="str">
        <f t="shared" si="25"/>
        <v/>
      </c>
      <c r="D290" s="362"/>
      <c r="E290" s="146"/>
      <c r="F290" s="362"/>
      <c r="G290" s="137"/>
      <c r="H290" s="363"/>
      <c r="I290" s="497"/>
      <c r="J290" s="498"/>
      <c r="K290" s="496"/>
      <c r="L290" s="496"/>
      <c r="M290" s="497">
        <f t="shared" si="24"/>
        <v>0</v>
      </c>
      <c r="N290" s="364">
        <f t="shared" si="26"/>
        <v>0</v>
      </c>
      <c r="O290" s="164"/>
      <c r="P290" s="164"/>
      <c r="Q290" s="164"/>
      <c r="R290" s="130"/>
      <c r="S290" s="365">
        <f t="shared" si="27"/>
        <v>0</v>
      </c>
      <c r="T290" s="362"/>
      <c r="U290" s="532"/>
      <c r="V290" s="318">
        <f t="shared" si="28"/>
        <v>0</v>
      </c>
      <c r="W290" s="366"/>
      <c r="X290" s="318"/>
      <c r="Y290" s="366"/>
      <c r="Z290" s="362"/>
      <c r="AA290" s="503"/>
      <c r="AB290" s="362"/>
      <c r="AC290" s="362"/>
      <c r="AF290"/>
      <c r="AG290"/>
      <c r="AH290"/>
      <c r="AI290"/>
      <c r="AJ290"/>
      <c r="AK290"/>
      <c r="AL290"/>
      <c r="AM290"/>
      <c r="AN290"/>
      <c r="AO290"/>
      <c r="AP290" s="204"/>
      <c r="AQ290" s="204"/>
      <c r="AR290" s="204"/>
      <c r="AS290" s="204"/>
      <c r="AT290" s="204"/>
      <c r="AU290" s="204"/>
      <c r="AV290" s="204"/>
      <c r="AW290" s="204"/>
      <c r="AX290" s="204"/>
      <c r="AY290" s="204"/>
    </row>
    <row r="291" spans="1:51" s="186" customFormat="1" ht="18.5" x14ac:dyDescent="0.45">
      <c r="A291" s="360"/>
      <c r="B291" s="361"/>
      <c r="C291" s="360" t="str">
        <f t="shared" si="25"/>
        <v/>
      </c>
      <c r="D291" s="362"/>
      <c r="E291" s="146"/>
      <c r="F291" s="362"/>
      <c r="G291" s="137"/>
      <c r="H291" s="363"/>
      <c r="I291" s="497"/>
      <c r="J291" s="498"/>
      <c r="K291" s="496"/>
      <c r="L291" s="496"/>
      <c r="M291" s="497">
        <f t="shared" si="24"/>
        <v>0</v>
      </c>
      <c r="N291" s="364">
        <f t="shared" si="26"/>
        <v>0</v>
      </c>
      <c r="O291" s="164"/>
      <c r="P291" s="164"/>
      <c r="Q291" s="164"/>
      <c r="R291" s="130"/>
      <c r="S291" s="365">
        <f t="shared" si="27"/>
        <v>0</v>
      </c>
      <c r="T291" s="362"/>
      <c r="U291" s="532"/>
      <c r="V291" s="318">
        <f t="shared" si="28"/>
        <v>0</v>
      </c>
      <c r="W291" s="366"/>
      <c r="X291" s="318"/>
      <c r="Y291" s="366"/>
      <c r="Z291" s="362"/>
      <c r="AA291" s="503"/>
      <c r="AB291" s="362"/>
      <c r="AC291" s="362"/>
      <c r="AF291"/>
      <c r="AG291"/>
      <c r="AH291"/>
      <c r="AI291"/>
      <c r="AJ291"/>
      <c r="AK291"/>
      <c r="AL291"/>
      <c r="AM291"/>
      <c r="AN291"/>
      <c r="AO291"/>
      <c r="AP291" s="204"/>
      <c r="AQ291" s="204"/>
      <c r="AR291" s="204"/>
      <c r="AS291" s="204"/>
      <c r="AT291" s="204"/>
      <c r="AU291" s="204"/>
      <c r="AV291" s="204"/>
      <c r="AW291" s="204"/>
      <c r="AX291" s="204"/>
      <c r="AY291" s="204"/>
    </row>
    <row r="292" spans="1:51" s="186" customFormat="1" ht="18.5" x14ac:dyDescent="0.45">
      <c r="A292" s="360"/>
      <c r="B292" s="361"/>
      <c r="C292" s="360" t="str">
        <f t="shared" si="25"/>
        <v/>
      </c>
      <c r="D292" s="362"/>
      <c r="E292" s="146"/>
      <c r="F292" s="362"/>
      <c r="G292" s="137"/>
      <c r="H292" s="363"/>
      <c r="I292" s="497"/>
      <c r="J292" s="498"/>
      <c r="K292" s="496"/>
      <c r="L292" s="496"/>
      <c r="M292" s="497">
        <f t="shared" si="24"/>
        <v>0</v>
      </c>
      <c r="N292" s="364">
        <f t="shared" si="26"/>
        <v>0</v>
      </c>
      <c r="O292" s="164"/>
      <c r="P292" s="164"/>
      <c r="Q292" s="164"/>
      <c r="R292" s="130"/>
      <c r="S292" s="365">
        <f t="shared" si="27"/>
        <v>0</v>
      </c>
      <c r="T292" s="362"/>
      <c r="U292" s="532"/>
      <c r="V292" s="318">
        <f t="shared" si="28"/>
        <v>0</v>
      </c>
      <c r="W292" s="366"/>
      <c r="X292" s="318"/>
      <c r="Y292" s="366"/>
      <c r="Z292" s="362"/>
      <c r="AA292" s="503"/>
      <c r="AB292" s="362"/>
      <c r="AC292" s="362"/>
      <c r="AF292"/>
      <c r="AG292"/>
      <c r="AH292"/>
      <c r="AI292"/>
      <c r="AJ292"/>
      <c r="AK292"/>
      <c r="AL292"/>
      <c r="AM292"/>
      <c r="AN292"/>
      <c r="AO292"/>
      <c r="AP292" s="204"/>
      <c r="AQ292" s="204"/>
      <c r="AR292" s="204"/>
      <c r="AS292" s="204"/>
      <c r="AT292" s="204"/>
      <c r="AU292" s="204"/>
      <c r="AV292" s="204"/>
      <c r="AW292" s="204"/>
      <c r="AX292" s="204"/>
      <c r="AY292" s="204"/>
    </row>
    <row r="293" spans="1:51" s="186" customFormat="1" ht="18.5" x14ac:dyDescent="0.45">
      <c r="A293" s="360"/>
      <c r="B293" s="361"/>
      <c r="C293" s="360" t="str">
        <f t="shared" si="25"/>
        <v/>
      </c>
      <c r="D293" s="362"/>
      <c r="E293" s="146"/>
      <c r="F293" s="362"/>
      <c r="G293" s="137"/>
      <c r="H293" s="363"/>
      <c r="I293" s="497"/>
      <c r="J293" s="498"/>
      <c r="K293" s="496"/>
      <c r="L293" s="496"/>
      <c r="M293" s="497">
        <f t="shared" si="24"/>
        <v>0</v>
      </c>
      <c r="N293" s="364">
        <f t="shared" si="26"/>
        <v>0</v>
      </c>
      <c r="O293" s="164"/>
      <c r="P293" s="164"/>
      <c r="Q293" s="164"/>
      <c r="R293" s="130"/>
      <c r="S293" s="365">
        <f t="shared" si="27"/>
        <v>0</v>
      </c>
      <c r="T293" s="362"/>
      <c r="U293" s="532"/>
      <c r="V293" s="318">
        <f t="shared" si="28"/>
        <v>0</v>
      </c>
      <c r="W293" s="366"/>
      <c r="X293" s="318"/>
      <c r="Y293" s="366"/>
      <c r="Z293" s="362"/>
      <c r="AA293" s="503"/>
      <c r="AB293" s="362"/>
      <c r="AC293" s="362"/>
      <c r="AF293"/>
      <c r="AG293"/>
      <c r="AH293"/>
      <c r="AI293"/>
      <c r="AJ293"/>
      <c r="AK293"/>
      <c r="AL293"/>
      <c r="AM293"/>
      <c r="AN293"/>
      <c r="AO293"/>
      <c r="AP293" s="204"/>
      <c r="AQ293" s="204"/>
      <c r="AR293" s="204"/>
      <c r="AS293" s="204"/>
      <c r="AT293" s="204"/>
      <c r="AU293" s="204"/>
      <c r="AV293" s="204"/>
      <c r="AW293" s="204"/>
      <c r="AX293" s="204"/>
      <c r="AY293" s="204"/>
    </row>
    <row r="294" spans="1:51" s="186" customFormat="1" ht="18.5" x14ac:dyDescent="0.45">
      <c r="A294" s="360"/>
      <c r="B294" s="361"/>
      <c r="C294" s="360" t="str">
        <f t="shared" si="25"/>
        <v/>
      </c>
      <c r="D294" s="362"/>
      <c r="E294" s="146"/>
      <c r="F294" s="362"/>
      <c r="G294" s="137"/>
      <c r="H294" s="363"/>
      <c r="I294" s="497"/>
      <c r="J294" s="498"/>
      <c r="K294" s="496"/>
      <c r="L294" s="496"/>
      <c r="M294" s="497">
        <f t="shared" si="24"/>
        <v>0</v>
      </c>
      <c r="N294" s="364">
        <f t="shared" si="26"/>
        <v>0</v>
      </c>
      <c r="O294" s="164"/>
      <c r="P294" s="164"/>
      <c r="Q294" s="164"/>
      <c r="R294" s="130"/>
      <c r="S294" s="365">
        <f t="shared" si="27"/>
        <v>0</v>
      </c>
      <c r="T294" s="362"/>
      <c r="U294" s="532"/>
      <c r="V294" s="318">
        <f t="shared" si="28"/>
        <v>0</v>
      </c>
      <c r="W294" s="366"/>
      <c r="X294" s="318"/>
      <c r="Y294" s="366"/>
      <c r="Z294" s="362"/>
      <c r="AA294" s="503"/>
      <c r="AB294" s="362"/>
      <c r="AC294" s="362"/>
      <c r="AF294"/>
      <c r="AG294"/>
      <c r="AH294"/>
      <c r="AI294"/>
      <c r="AJ294"/>
      <c r="AK294"/>
      <c r="AL294"/>
      <c r="AM294"/>
      <c r="AN294"/>
      <c r="AO294"/>
      <c r="AP294" s="204"/>
      <c r="AQ294" s="204"/>
      <c r="AR294" s="204"/>
      <c r="AS294" s="204"/>
      <c r="AT294" s="204"/>
      <c r="AU294" s="204"/>
      <c r="AV294" s="204"/>
      <c r="AW294" s="204"/>
      <c r="AX294" s="204"/>
      <c r="AY294" s="204"/>
    </row>
    <row r="295" spans="1:51" s="186" customFormat="1" ht="18.5" x14ac:dyDescent="0.45">
      <c r="A295" s="360"/>
      <c r="B295" s="361"/>
      <c r="C295" s="360" t="str">
        <f t="shared" si="25"/>
        <v/>
      </c>
      <c r="D295" s="362"/>
      <c r="E295" s="146"/>
      <c r="F295" s="362"/>
      <c r="G295" s="137"/>
      <c r="H295" s="363"/>
      <c r="I295" s="497"/>
      <c r="J295" s="498"/>
      <c r="K295" s="496"/>
      <c r="L295" s="496"/>
      <c r="M295" s="497">
        <f t="shared" si="24"/>
        <v>0</v>
      </c>
      <c r="N295" s="364">
        <f t="shared" si="26"/>
        <v>0</v>
      </c>
      <c r="O295" s="164"/>
      <c r="P295" s="164"/>
      <c r="Q295" s="164"/>
      <c r="R295" s="130"/>
      <c r="S295" s="365">
        <f t="shared" si="27"/>
        <v>0</v>
      </c>
      <c r="T295" s="362"/>
      <c r="U295" s="532"/>
      <c r="V295" s="318">
        <f t="shared" si="28"/>
        <v>0</v>
      </c>
      <c r="W295" s="366"/>
      <c r="X295" s="318"/>
      <c r="Y295" s="366"/>
      <c r="Z295" s="362"/>
      <c r="AA295" s="503"/>
      <c r="AB295" s="362"/>
      <c r="AC295" s="362"/>
      <c r="AF295"/>
      <c r="AG295"/>
      <c r="AH295"/>
      <c r="AI295"/>
      <c r="AJ295"/>
      <c r="AK295"/>
      <c r="AL295"/>
      <c r="AM295"/>
      <c r="AN295"/>
      <c r="AO295"/>
      <c r="AP295" s="204"/>
      <c r="AQ295" s="204"/>
      <c r="AR295" s="204"/>
      <c r="AS295" s="204"/>
      <c r="AT295" s="204"/>
      <c r="AU295" s="204"/>
      <c r="AV295" s="204"/>
      <c r="AW295" s="204"/>
      <c r="AX295" s="204"/>
      <c r="AY295" s="204"/>
    </row>
    <row r="296" spans="1:51" s="186" customFormat="1" ht="18.5" x14ac:dyDescent="0.45">
      <c r="A296" s="360"/>
      <c r="B296" s="361"/>
      <c r="C296" s="360" t="str">
        <f t="shared" si="25"/>
        <v/>
      </c>
      <c r="D296" s="362"/>
      <c r="E296" s="146"/>
      <c r="F296" s="362"/>
      <c r="G296" s="137"/>
      <c r="H296" s="363"/>
      <c r="I296" s="497"/>
      <c r="J296" s="498"/>
      <c r="K296" s="496"/>
      <c r="L296" s="496"/>
      <c r="M296" s="497">
        <f t="shared" si="24"/>
        <v>0</v>
      </c>
      <c r="N296" s="364">
        <f t="shared" si="26"/>
        <v>0</v>
      </c>
      <c r="O296" s="164"/>
      <c r="P296" s="164"/>
      <c r="Q296" s="164"/>
      <c r="R296" s="130"/>
      <c r="S296" s="365">
        <f t="shared" si="27"/>
        <v>0</v>
      </c>
      <c r="T296" s="362"/>
      <c r="U296" s="532"/>
      <c r="V296" s="318">
        <f t="shared" si="28"/>
        <v>0</v>
      </c>
      <c r="W296" s="366"/>
      <c r="X296" s="318"/>
      <c r="Y296" s="366"/>
      <c r="Z296" s="362"/>
      <c r="AA296" s="503"/>
      <c r="AB296" s="362"/>
      <c r="AC296" s="362"/>
      <c r="AF296"/>
      <c r="AG296"/>
      <c r="AH296"/>
      <c r="AI296"/>
      <c r="AJ296"/>
      <c r="AK296"/>
      <c r="AL296"/>
      <c r="AM296"/>
      <c r="AN296"/>
      <c r="AO296"/>
      <c r="AP296" s="204"/>
      <c r="AQ296" s="204"/>
      <c r="AR296" s="204"/>
      <c r="AS296" s="204"/>
      <c r="AT296" s="204"/>
      <c r="AU296" s="204"/>
      <c r="AV296" s="204"/>
      <c r="AW296" s="204"/>
      <c r="AX296" s="204"/>
      <c r="AY296" s="204"/>
    </row>
    <row r="297" spans="1:51" s="186" customFormat="1" ht="18.5" x14ac:dyDescent="0.45">
      <c r="A297" s="360"/>
      <c r="B297" s="361"/>
      <c r="C297" s="360" t="str">
        <f t="shared" si="25"/>
        <v/>
      </c>
      <c r="D297" s="362"/>
      <c r="E297" s="146"/>
      <c r="F297" s="362"/>
      <c r="G297" s="137"/>
      <c r="H297" s="363"/>
      <c r="I297" s="497"/>
      <c r="J297" s="498"/>
      <c r="K297" s="496"/>
      <c r="L297" s="496"/>
      <c r="M297" s="497">
        <f t="shared" si="24"/>
        <v>0</v>
      </c>
      <c r="N297" s="364">
        <f t="shared" si="26"/>
        <v>0</v>
      </c>
      <c r="O297" s="164"/>
      <c r="P297" s="164"/>
      <c r="Q297" s="164"/>
      <c r="R297" s="130"/>
      <c r="S297" s="365">
        <f t="shared" si="27"/>
        <v>0</v>
      </c>
      <c r="T297" s="362"/>
      <c r="U297" s="532"/>
      <c r="V297" s="318">
        <f t="shared" si="28"/>
        <v>0</v>
      </c>
      <c r="W297" s="366"/>
      <c r="X297" s="318"/>
      <c r="Y297" s="366"/>
      <c r="Z297" s="362"/>
      <c r="AA297" s="503"/>
      <c r="AB297" s="362"/>
      <c r="AC297" s="362"/>
      <c r="AF297"/>
      <c r="AG297"/>
      <c r="AH297"/>
      <c r="AI297"/>
      <c r="AJ297"/>
      <c r="AK297"/>
      <c r="AL297"/>
      <c r="AM297"/>
      <c r="AN297"/>
      <c r="AO297"/>
      <c r="AP297" s="204"/>
      <c r="AQ297" s="204"/>
      <c r="AR297" s="204"/>
      <c r="AS297" s="204"/>
      <c r="AT297" s="204"/>
      <c r="AU297" s="204"/>
      <c r="AV297" s="204"/>
      <c r="AW297" s="204"/>
      <c r="AX297" s="204"/>
      <c r="AY297" s="204"/>
    </row>
    <row r="298" spans="1:51" s="186" customFormat="1" ht="18.5" x14ac:dyDescent="0.45">
      <c r="A298" s="360"/>
      <c r="B298" s="361"/>
      <c r="C298" s="360" t="str">
        <f t="shared" si="25"/>
        <v/>
      </c>
      <c r="D298" s="362"/>
      <c r="E298" s="146"/>
      <c r="F298" s="362"/>
      <c r="G298" s="137"/>
      <c r="H298" s="363"/>
      <c r="I298" s="497"/>
      <c r="J298" s="498"/>
      <c r="K298" s="496"/>
      <c r="L298" s="496"/>
      <c r="M298" s="497">
        <f t="shared" si="24"/>
        <v>0</v>
      </c>
      <c r="N298" s="364">
        <f t="shared" si="26"/>
        <v>0</v>
      </c>
      <c r="O298" s="164"/>
      <c r="P298" s="164"/>
      <c r="Q298" s="164"/>
      <c r="R298" s="130"/>
      <c r="S298" s="365">
        <f t="shared" si="27"/>
        <v>0</v>
      </c>
      <c r="T298" s="362"/>
      <c r="U298" s="532"/>
      <c r="V298" s="318">
        <f t="shared" si="28"/>
        <v>0</v>
      </c>
      <c r="W298" s="366"/>
      <c r="X298" s="318"/>
      <c r="Y298" s="366"/>
      <c r="Z298" s="362"/>
      <c r="AA298" s="503"/>
      <c r="AB298" s="362"/>
      <c r="AC298" s="362"/>
      <c r="AF298"/>
      <c r="AG298"/>
      <c r="AH298"/>
      <c r="AI298"/>
      <c r="AJ298"/>
      <c r="AK298"/>
      <c r="AL298"/>
      <c r="AM298"/>
      <c r="AN298"/>
      <c r="AO298"/>
      <c r="AP298" s="204"/>
      <c r="AQ298" s="204"/>
      <c r="AR298" s="204"/>
      <c r="AS298" s="204"/>
      <c r="AT298" s="204"/>
      <c r="AU298" s="204"/>
      <c r="AV298" s="204"/>
      <c r="AW298" s="204"/>
      <c r="AX298" s="204"/>
      <c r="AY298" s="204"/>
    </row>
    <row r="299" spans="1:51" s="186" customFormat="1" ht="18.5" x14ac:dyDescent="0.45">
      <c r="A299" s="360"/>
      <c r="B299" s="361"/>
      <c r="C299" s="360" t="str">
        <f t="shared" si="25"/>
        <v/>
      </c>
      <c r="D299" s="362"/>
      <c r="E299" s="146"/>
      <c r="F299" s="362"/>
      <c r="G299" s="137"/>
      <c r="H299" s="363"/>
      <c r="I299" s="497"/>
      <c r="J299" s="498"/>
      <c r="K299" s="496"/>
      <c r="L299" s="496"/>
      <c r="M299" s="497">
        <f t="shared" si="24"/>
        <v>0</v>
      </c>
      <c r="N299" s="364">
        <f t="shared" si="26"/>
        <v>0</v>
      </c>
      <c r="O299" s="164"/>
      <c r="P299" s="164"/>
      <c r="Q299" s="164"/>
      <c r="R299" s="130"/>
      <c r="S299" s="365">
        <f t="shared" si="27"/>
        <v>0</v>
      </c>
      <c r="T299" s="362"/>
      <c r="U299" s="532"/>
      <c r="V299" s="318">
        <f t="shared" si="28"/>
        <v>0</v>
      </c>
      <c r="W299" s="366"/>
      <c r="X299" s="318"/>
      <c r="Y299" s="366"/>
      <c r="Z299" s="362"/>
      <c r="AA299" s="503"/>
      <c r="AB299" s="362"/>
      <c r="AC299" s="362"/>
      <c r="AF299"/>
      <c r="AG299"/>
      <c r="AH299"/>
      <c r="AI299"/>
      <c r="AJ299"/>
      <c r="AK299"/>
      <c r="AL299"/>
      <c r="AM299"/>
      <c r="AN299"/>
      <c r="AO299"/>
      <c r="AP299" s="204"/>
      <c r="AQ299" s="204"/>
      <c r="AR299" s="204"/>
      <c r="AS299" s="204"/>
      <c r="AT299" s="204"/>
      <c r="AU299" s="204"/>
      <c r="AV299" s="204"/>
      <c r="AW299" s="204"/>
      <c r="AX299" s="204"/>
      <c r="AY299" s="204"/>
    </row>
    <row r="300" spans="1:51" s="186" customFormat="1" ht="18.5" x14ac:dyDescent="0.45">
      <c r="A300" s="360"/>
      <c r="B300" s="361"/>
      <c r="C300" s="360" t="str">
        <f t="shared" si="25"/>
        <v/>
      </c>
      <c r="D300" s="362"/>
      <c r="E300" s="146"/>
      <c r="F300" s="362"/>
      <c r="G300" s="137"/>
      <c r="H300" s="363"/>
      <c r="I300" s="497"/>
      <c r="J300" s="498"/>
      <c r="K300" s="496"/>
      <c r="L300" s="496"/>
      <c r="M300" s="497">
        <f t="shared" si="24"/>
        <v>0</v>
      </c>
      <c r="N300" s="364">
        <f t="shared" si="26"/>
        <v>0</v>
      </c>
      <c r="O300" s="164"/>
      <c r="P300" s="164"/>
      <c r="Q300" s="164"/>
      <c r="R300" s="130"/>
      <c r="S300" s="365">
        <f t="shared" si="27"/>
        <v>0</v>
      </c>
      <c r="T300" s="362"/>
      <c r="U300" s="532"/>
      <c r="V300" s="318">
        <f t="shared" si="28"/>
        <v>0</v>
      </c>
      <c r="W300" s="366"/>
      <c r="X300" s="318"/>
      <c r="Y300" s="366"/>
      <c r="Z300" s="362"/>
      <c r="AA300" s="503"/>
      <c r="AB300" s="362"/>
      <c r="AC300" s="362"/>
      <c r="AF300"/>
      <c r="AG300"/>
      <c r="AH300"/>
      <c r="AI300"/>
      <c r="AJ300"/>
      <c r="AK300"/>
      <c r="AL300"/>
      <c r="AM300"/>
      <c r="AN300"/>
      <c r="AO300"/>
      <c r="AP300" s="204"/>
      <c r="AQ300" s="204"/>
      <c r="AR300" s="204"/>
      <c r="AS300" s="204"/>
      <c r="AT300" s="204"/>
      <c r="AU300" s="204"/>
      <c r="AV300" s="204"/>
      <c r="AW300" s="204"/>
      <c r="AX300" s="204"/>
      <c r="AY300" s="204"/>
    </row>
    <row r="301" spans="1:51" s="186" customFormat="1" ht="18.5" x14ac:dyDescent="0.45">
      <c r="A301" s="360"/>
      <c r="B301" s="361"/>
      <c r="C301" s="360" t="str">
        <f t="shared" si="25"/>
        <v/>
      </c>
      <c r="D301" s="362"/>
      <c r="E301" s="146"/>
      <c r="F301" s="362"/>
      <c r="G301" s="137"/>
      <c r="H301" s="363"/>
      <c r="I301" s="497"/>
      <c r="J301" s="498"/>
      <c r="K301" s="496"/>
      <c r="L301" s="496"/>
      <c r="M301" s="497">
        <f t="shared" si="24"/>
        <v>0</v>
      </c>
      <c r="N301" s="364">
        <f t="shared" si="26"/>
        <v>0</v>
      </c>
      <c r="O301" s="164"/>
      <c r="P301" s="164"/>
      <c r="Q301" s="164"/>
      <c r="R301" s="130"/>
      <c r="S301" s="365">
        <f t="shared" si="27"/>
        <v>0</v>
      </c>
      <c r="T301" s="362"/>
      <c r="U301" s="532"/>
      <c r="V301" s="318">
        <f t="shared" si="28"/>
        <v>0</v>
      </c>
      <c r="W301" s="366"/>
      <c r="X301" s="318"/>
      <c r="Y301" s="366"/>
      <c r="Z301" s="362"/>
      <c r="AA301" s="503"/>
      <c r="AB301" s="362"/>
      <c r="AC301" s="362"/>
      <c r="AF301"/>
      <c r="AG301"/>
      <c r="AH301"/>
      <c r="AI301"/>
      <c r="AJ301"/>
      <c r="AK301"/>
      <c r="AL301"/>
      <c r="AM301"/>
      <c r="AN301"/>
      <c r="AO301"/>
      <c r="AP301" s="204"/>
      <c r="AQ301" s="204"/>
      <c r="AR301" s="204"/>
      <c r="AS301" s="204"/>
      <c r="AT301" s="204"/>
      <c r="AU301" s="204"/>
      <c r="AV301" s="204"/>
      <c r="AW301" s="204"/>
      <c r="AX301" s="204"/>
      <c r="AY301" s="204"/>
    </row>
    <row r="302" spans="1:51" s="186" customFormat="1" ht="18.5" x14ac:dyDescent="0.45">
      <c r="A302" s="360"/>
      <c r="B302" s="361"/>
      <c r="C302" s="360" t="str">
        <f t="shared" si="25"/>
        <v/>
      </c>
      <c r="D302" s="362"/>
      <c r="E302" s="146"/>
      <c r="F302" s="362"/>
      <c r="G302" s="137"/>
      <c r="H302" s="363"/>
      <c r="I302" s="497"/>
      <c r="J302" s="498"/>
      <c r="K302" s="496"/>
      <c r="L302" s="496"/>
      <c r="M302" s="497">
        <f t="shared" si="24"/>
        <v>0</v>
      </c>
      <c r="N302" s="364">
        <f t="shared" si="26"/>
        <v>0</v>
      </c>
      <c r="O302" s="164"/>
      <c r="P302" s="164"/>
      <c r="Q302" s="164"/>
      <c r="R302" s="130"/>
      <c r="S302" s="365">
        <f t="shared" si="27"/>
        <v>0</v>
      </c>
      <c r="T302" s="362"/>
      <c r="U302" s="532"/>
      <c r="V302" s="318">
        <f t="shared" si="28"/>
        <v>0</v>
      </c>
      <c r="W302" s="366"/>
      <c r="X302" s="318"/>
      <c r="Y302" s="366"/>
      <c r="Z302" s="362"/>
      <c r="AA302" s="503"/>
      <c r="AB302" s="362"/>
      <c r="AC302" s="362"/>
      <c r="AF302"/>
      <c r="AG302"/>
      <c r="AH302"/>
      <c r="AI302"/>
      <c r="AJ302"/>
      <c r="AK302"/>
      <c r="AL302"/>
      <c r="AM302"/>
      <c r="AN302"/>
      <c r="AO302"/>
      <c r="AP302" s="204"/>
      <c r="AQ302" s="204"/>
      <c r="AR302" s="204"/>
      <c r="AS302" s="204"/>
      <c r="AT302" s="204"/>
      <c r="AU302" s="204"/>
      <c r="AV302" s="204"/>
      <c r="AW302" s="204"/>
      <c r="AX302" s="204"/>
      <c r="AY302" s="204"/>
    </row>
    <row r="303" spans="1:51" s="186" customFormat="1" ht="18.5" x14ac:dyDescent="0.45">
      <c r="A303" s="360"/>
      <c r="B303" s="361"/>
      <c r="C303" s="360" t="str">
        <f t="shared" si="25"/>
        <v/>
      </c>
      <c r="D303" s="362"/>
      <c r="E303" s="146"/>
      <c r="F303" s="362"/>
      <c r="G303" s="137"/>
      <c r="H303" s="363"/>
      <c r="I303" s="497"/>
      <c r="J303" s="498"/>
      <c r="K303" s="496"/>
      <c r="L303" s="496"/>
      <c r="M303" s="497">
        <f t="shared" si="24"/>
        <v>0</v>
      </c>
      <c r="N303" s="364">
        <f t="shared" si="26"/>
        <v>0</v>
      </c>
      <c r="O303" s="164"/>
      <c r="P303" s="164"/>
      <c r="Q303" s="164"/>
      <c r="R303" s="130"/>
      <c r="S303" s="365">
        <f t="shared" si="27"/>
        <v>0</v>
      </c>
      <c r="T303" s="362"/>
      <c r="U303" s="532"/>
      <c r="V303" s="318">
        <f t="shared" si="28"/>
        <v>0</v>
      </c>
      <c r="W303" s="366"/>
      <c r="X303" s="318"/>
      <c r="Y303" s="366"/>
      <c r="Z303" s="362"/>
      <c r="AA303" s="503"/>
      <c r="AB303" s="362"/>
      <c r="AC303" s="362"/>
      <c r="AF303"/>
      <c r="AG303"/>
      <c r="AH303"/>
      <c r="AI303"/>
      <c r="AJ303"/>
      <c r="AK303"/>
      <c r="AL303"/>
      <c r="AM303"/>
      <c r="AN303"/>
      <c r="AO303"/>
      <c r="AP303" s="204"/>
      <c r="AQ303" s="204"/>
      <c r="AR303" s="204"/>
      <c r="AS303" s="204"/>
      <c r="AT303" s="204"/>
      <c r="AU303" s="204"/>
      <c r="AV303" s="204"/>
      <c r="AW303" s="204"/>
      <c r="AX303" s="204"/>
      <c r="AY303" s="204"/>
    </row>
    <row r="304" spans="1:51" s="186" customFormat="1" ht="18.5" x14ac:dyDescent="0.45">
      <c r="A304" s="360"/>
      <c r="B304" s="361"/>
      <c r="C304" s="360" t="str">
        <f t="shared" si="25"/>
        <v/>
      </c>
      <c r="D304" s="362"/>
      <c r="E304" s="146"/>
      <c r="F304" s="362"/>
      <c r="G304" s="137"/>
      <c r="H304" s="363"/>
      <c r="I304" s="497"/>
      <c r="J304" s="498"/>
      <c r="K304" s="496"/>
      <c r="L304" s="496"/>
      <c r="M304" s="497">
        <f t="shared" si="24"/>
        <v>0</v>
      </c>
      <c r="N304" s="364">
        <f t="shared" si="26"/>
        <v>0</v>
      </c>
      <c r="O304" s="164"/>
      <c r="P304" s="164"/>
      <c r="Q304" s="164"/>
      <c r="R304" s="130"/>
      <c r="S304" s="365">
        <f t="shared" si="27"/>
        <v>0</v>
      </c>
      <c r="T304" s="362"/>
      <c r="U304" s="532"/>
      <c r="V304" s="318">
        <f t="shared" si="28"/>
        <v>0</v>
      </c>
      <c r="W304" s="366"/>
      <c r="X304" s="318"/>
      <c r="Y304" s="366"/>
      <c r="Z304" s="362"/>
      <c r="AA304" s="503"/>
      <c r="AB304" s="362"/>
      <c r="AC304" s="362"/>
      <c r="AF304"/>
      <c r="AG304"/>
      <c r="AH304"/>
      <c r="AI304"/>
      <c r="AJ304"/>
      <c r="AK304"/>
      <c r="AL304"/>
      <c r="AM304"/>
      <c r="AN304"/>
      <c r="AO304"/>
      <c r="AP304" s="204"/>
      <c r="AQ304" s="204"/>
      <c r="AR304" s="204"/>
      <c r="AS304" s="204"/>
      <c r="AT304" s="204"/>
      <c r="AU304" s="204"/>
      <c r="AV304" s="204"/>
      <c r="AW304" s="204"/>
      <c r="AX304" s="204"/>
      <c r="AY304" s="204"/>
    </row>
    <row r="305" spans="1:51" s="186" customFormat="1" ht="18.5" x14ac:dyDescent="0.45">
      <c r="A305" s="360"/>
      <c r="B305" s="361"/>
      <c r="C305" s="360" t="str">
        <f t="shared" si="25"/>
        <v/>
      </c>
      <c r="D305" s="362"/>
      <c r="E305" s="146"/>
      <c r="F305" s="362"/>
      <c r="G305" s="137"/>
      <c r="H305" s="363"/>
      <c r="I305" s="497"/>
      <c r="J305" s="498"/>
      <c r="K305" s="496"/>
      <c r="L305" s="496"/>
      <c r="M305" s="497">
        <f t="shared" si="24"/>
        <v>0</v>
      </c>
      <c r="N305" s="364">
        <f t="shared" si="26"/>
        <v>0</v>
      </c>
      <c r="O305" s="164"/>
      <c r="P305" s="164"/>
      <c r="Q305" s="164"/>
      <c r="R305" s="130"/>
      <c r="S305" s="365">
        <f t="shared" si="27"/>
        <v>0</v>
      </c>
      <c r="T305" s="362"/>
      <c r="U305" s="532"/>
      <c r="V305" s="318">
        <f t="shared" si="28"/>
        <v>0</v>
      </c>
      <c r="W305" s="366"/>
      <c r="X305" s="318"/>
      <c r="Y305" s="366"/>
      <c r="Z305" s="362"/>
      <c r="AA305" s="503"/>
      <c r="AB305" s="362"/>
      <c r="AC305" s="362"/>
      <c r="AF305"/>
      <c r="AG305"/>
      <c r="AH305"/>
      <c r="AI305"/>
      <c r="AJ305"/>
      <c r="AK305"/>
      <c r="AL305"/>
      <c r="AM305"/>
      <c r="AN305"/>
      <c r="AO305"/>
      <c r="AP305" s="204"/>
      <c r="AQ305" s="204"/>
      <c r="AR305" s="204"/>
      <c r="AS305" s="204"/>
      <c r="AT305" s="204"/>
      <c r="AU305" s="204"/>
      <c r="AV305" s="204"/>
      <c r="AW305" s="204"/>
      <c r="AX305" s="204"/>
      <c r="AY305" s="204"/>
    </row>
    <row r="306" spans="1:51" s="186" customFormat="1" ht="18.5" x14ac:dyDescent="0.45">
      <c r="A306" s="360"/>
      <c r="B306" s="361"/>
      <c r="C306" s="360" t="str">
        <f t="shared" si="25"/>
        <v/>
      </c>
      <c r="D306" s="362"/>
      <c r="E306" s="146"/>
      <c r="F306" s="362"/>
      <c r="G306" s="137"/>
      <c r="H306" s="363"/>
      <c r="I306" s="497"/>
      <c r="J306" s="498"/>
      <c r="K306" s="496"/>
      <c r="L306" s="496"/>
      <c r="M306" s="497">
        <f t="shared" si="24"/>
        <v>0</v>
      </c>
      <c r="N306" s="364">
        <f t="shared" si="26"/>
        <v>0</v>
      </c>
      <c r="O306" s="164"/>
      <c r="P306" s="164"/>
      <c r="Q306" s="164"/>
      <c r="R306" s="130"/>
      <c r="S306" s="365">
        <f t="shared" si="27"/>
        <v>0</v>
      </c>
      <c r="T306" s="362"/>
      <c r="U306" s="532"/>
      <c r="V306" s="318">
        <f t="shared" si="28"/>
        <v>0</v>
      </c>
      <c r="W306" s="366"/>
      <c r="X306" s="318"/>
      <c r="Y306" s="366"/>
      <c r="Z306" s="362"/>
      <c r="AA306" s="503"/>
      <c r="AB306" s="362"/>
      <c r="AC306" s="362"/>
      <c r="AF306"/>
      <c r="AG306"/>
      <c r="AH306"/>
      <c r="AI306"/>
      <c r="AJ306"/>
      <c r="AK306"/>
      <c r="AL306"/>
      <c r="AM306"/>
      <c r="AN306"/>
      <c r="AO306"/>
      <c r="AP306" s="204"/>
      <c r="AQ306" s="204"/>
      <c r="AR306" s="204"/>
      <c r="AS306" s="204"/>
      <c r="AT306" s="204"/>
      <c r="AU306" s="204"/>
      <c r="AV306" s="204"/>
      <c r="AW306" s="204"/>
      <c r="AX306" s="204"/>
      <c r="AY306" s="204"/>
    </row>
    <row r="307" spans="1:51" s="186" customFormat="1" ht="18.5" x14ac:dyDescent="0.45">
      <c r="A307" s="360"/>
      <c r="B307" s="361"/>
      <c r="C307" s="360" t="str">
        <f t="shared" si="25"/>
        <v/>
      </c>
      <c r="D307" s="362"/>
      <c r="E307" s="146"/>
      <c r="F307" s="362"/>
      <c r="G307" s="137"/>
      <c r="H307" s="363"/>
      <c r="I307" s="497"/>
      <c r="J307" s="498"/>
      <c r="K307" s="496"/>
      <c r="L307" s="496"/>
      <c r="M307" s="497">
        <f t="shared" si="24"/>
        <v>0</v>
      </c>
      <c r="N307" s="364">
        <f t="shared" si="26"/>
        <v>0</v>
      </c>
      <c r="O307" s="164"/>
      <c r="P307" s="164"/>
      <c r="Q307" s="164"/>
      <c r="R307" s="130"/>
      <c r="S307" s="365">
        <f t="shared" si="27"/>
        <v>0</v>
      </c>
      <c r="T307" s="362"/>
      <c r="U307" s="532"/>
      <c r="V307" s="318">
        <f t="shared" si="28"/>
        <v>0</v>
      </c>
      <c r="W307" s="366"/>
      <c r="X307" s="318"/>
      <c r="Y307" s="366"/>
      <c r="Z307" s="362"/>
      <c r="AA307" s="503"/>
      <c r="AB307" s="362"/>
      <c r="AC307" s="362"/>
      <c r="AF307"/>
      <c r="AG307"/>
      <c r="AH307"/>
      <c r="AI307"/>
      <c r="AJ307"/>
      <c r="AK307"/>
      <c r="AL307"/>
      <c r="AM307"/>
      <c r="AN307"/>
      <c r="AO307"/>
      <c r="AP307" s="204"/>
      <c r="AQ307" s="204"/>
      <c r="AR307" s="204"/>
      <c r="AS307" s="204"/>
      <c r="AT307" s="204"/>
      <c r="AU307" s="204"/>
      <c r="AV307" s="204"/>
      <c r="AW307" s="204"/>
      <c r="AX307" s="204"/>
      <c r="AY307" s="204"/>
    </row>
    <row r="308" spans="1:51" s="186" customFormat="1" ht="18.5" x14ac:dyDescent="0.45">
      <c r="A308" s="360"/>
      <c r="B308" s="361"/>
      <c r="C308" s="360" t="str">
        <f t="shared" si="25"/>
        <v/>
      </c>
      <c r="D308" s="362"/>
      <c r="E308" s="146"/>
      <c r="F308" s="362"/>
      <c r="G308" s="137"/>
      <c r="H308" s="363"/>
      <c r="I308" s="497"/>
      <c r="J308" s="498"/>
      <c r="K308" s="496"/>
      <c r="L308" s="496"/>
      <c r="M308" s="497">
        <f t="shared" si="24"/>
        <v>0</v>
      </c>
      <c r="N308" s="364">
        <f t="shared" si="26"/>
        <v>0</v>
      </c>
      <c r="O308" s="164"/>
      <c r="P308" s="164"/>
      <c r="Q308" s="164"/>
      <c r="R308" s="130"/>
      <c r="S308" s="365">
        <f t="shared" si="27"/>
        <v>0</v>
      </c>
      <c r="T308" s="362"/>
      <c r="U308" s="532"/>
      <c r="V308" s="318">
        <f t="shared" si="28"/>
        <v>0</v>
      </c>
      <c r="W308" s="366"/>
      <c r="X308" s="318"/>
      <c r="Y308" s="366"/>
      <c r="Z308" s="362"/>
      <c r="AA308" s="503"/>
      <c r="AB308" s="362"/>
      <c r="AC308" s="362"/>
      <c r="AF308"/>
      <c r="AG308"/>
      <c r="AH308"/>
      <c r="AI308"/>
      <c r="AJ308"/>
      <c r="AK308"/>
      <c r="AL308"/>
      <c r="AM308"/>
      <c r="AN308"/>
      <c r="AO308"/>
      <c r="AP308" s="204"/>
      <c r="AQ308" s="204"/>
      <c r="AR308" s="204"/>
      <c r="AS308" s="204"/>
      <c r="AT308" s="204"/>
      <c r="AU308" s="204"/>
      <c r="AV308" s="204"/>
      <c r="AW308" s="204"/>
      <c r="AX308" s="204"/>
      <c r="AY308" s="204"/>
    </row>
    <row r="309" spans="1:51" s="186" customFormat="1" ht="18.5" x14ac:dyDescent="0.45">
      <c r="A309" s="360"/>
      <c r="B309" s="361"/>
      <c r="C309" s="360" t="str">
        <f t="shared" si="25"/>
        <v/>
      </c>
      <c r="D309" s="362"/>
      <c r="E309" s="146"/>
      <c r="F309" s="362"/>
      <c r="G309" s="137"/>
      <c r="H309" s="363"/>
      <c r="I309" s="497"/>
      <c r="J309" s="498"/>
      <c r="K309" s="496"/>
      <c r="L309" s="496"/>
      <c r="M309" s="497">
        <f t="shared" si="24"/>
        <v>0</v>
      </c>
      <c r="N309" s="364">
        <f t="shared" si="26"/>
        <v>0</v>
      </c>
      <c r="O309" s="164"/>
      <c r="P309" s="164"/>
      <c r="Q309" s="164"/>
      <c r="R309" s="130"/>
      <c r="S309" s="365">
        <f t="shared" si="27"/>
        <v>0</v>
      </c>
      <c r="T309" s="362"/>
      <c r="U309" s="532"/>
      <c r="V309" s="318">
        <f t="shared" si="28"/>
        <v>0</v>
      </c>
      <c r="W309" s="366"/>
      <c r="X309" s="318"/>
      <c r="Y309" s="366"/>
      <c r="Z309" s="362"/>
      <c r="AA309" s="503"/>
      <c r="AB309" s="362"/>
      <c r="AC309" s="362"/>
      <c r="AF309"/>
      <c r="AG309"/>
      <c r="AH309"/>
      <c r="AI309"/>
      <c r="AJ309"/>
      <c r="AK309"/>
      <c r="AL309"/>
      <c r="AM309"/>
      <c r="AN309"/>
      <c r="AO309"/>
      <c r="AP309" s="204"/>
      <c r="AQ309" s="204"/>
      <c r="AR309" s="204"/>
      <c r="AS309" s="204"/>
      <c r="AT309" s="204"/>
      <c r="AU309" s="204"/>
      <c r="AV309" s="204"/>
      <c r="AW309" s="204"/>
      <c r="AX309" s="204"/>
      <c r="AY309" s="204"/>
    </row>
    <row r="310" spans="1:51" s="186" customFormat="1" ht="18.5" x14ac:dyDescent="0.45">
      <c r="A310" s="360"/>
      <c r="B310" s="361"/>
      <c r="C310" s="360" t="str">
        <f t="shared" si="25"/>
        <v/>
      </c>
      <c r="D310" s="362"/>
      <c r="E310" s="146"/>
      <c r="F310" s="362"/>
      <c r="G310" s="137"/>
      <c r="H310" s="363"/>
      <c r="I310" s="497"/>
      <c r="J310" s="498"/>
      <c r="K310" s="496"/>
      <c r="L310" s="496"/>
      <c r="M310" s="497">
        <f t="shared" si="24"/>
        <v>0</v>
      </c>
      <c r="N310" s="364">
        <f t="shared" si="26"/>
        <v>0</v>
      </c>
      <c r="O310" s="164"/>
      <c r="P310" s="164"/>
      <c r="Q310" s="164"/>
      <c r="R310" s="130"/>
      <c r="S310" s="365">
        <f t="shared" si="27"/>
        <v>0</v>
      </c>
      <c r="T310" s="362"/>
      <c r="U310" s="532"/>
      <c r="V310" s="318">
        <f t="shared" si="28"/>
        <v>0</v>
      </c>
      <c r="W310" s="366"/>
      <c r="X310" s="318"/>
      <c r="Y310" s="366"/>
      <c r="Z310" s="362"/>
      <c r="AA310" s="503"/>
      <c r="AB310" s="362"/>
      <c r="AC310" s="362"/>
      <c r="AF310"/>
      <c r="AG310"/>
      <c r="AH310"/>
      <c r="AI310"/>
      <c r="AJ310"/>
      <c r="AK310"/>
      <c r="AL310"/>
      <c r="AM310"/>
      <c r="AN310"/>
      <c r="AO310"/>
      <c r="AP310" s="204"/>
      <c r="AQ310" s="204"/>
      <c r="AR310" s="204"/>
      <c r="AS310" s="204"/>
      <c r="AT310" s="204"/>
      <c r="AU310" s="204"/>
      <c r="AV310" s="204"/>
      <c r="AW310" s="204"/>
      <c r="AX310" s="204"/>
      <c r="AY310" s="204"/>
    </row>
    <row r="311" spans="1:51" s="186" customFormat="1" ht="18.5" x14ac:dyDescent="0.45">
      <c r="A311" s="360"/>
      <c r="B311" s="361"/>
      <c r="C311" s="360" t="str">
        <f t="shared" si="25"/>
        <v/>
      </c>
      <c r="D311" s="362"/>
      <c r="E311" s="146"/>
      <c r="F311" s="362"/>
      <c r="G311" s="137"/>
      <c r="H311" s="363"/>
      <c r="I311" s="497"/>
      <c r="J311" s="498"/>
      <c r="K311" s="496"/>
      <c r="L311" s="496"/>
      <c r="M311" s="497">
        <f t="shared" si="24"/>
        <v>0</v>
      </c>
      <c r="N311" s="364">
        <f t="shared" si="26"/>
        <v>0</v>
      </c>
      <c r="O311" s="164"/>
      <c r="P311" s="164"/>
      <c r="Q311" s="164"/>
      <c r="R311" s="130"/>
      <c r="S311" s="365">
        <f t="shared" si="27"/>
        <v>0</v>
      </c>
      <c r="T311" s="362"/>
      <c r="U311" s="532"/>
      <c r="V311" s="318">
        <f t="shared" si="28"/>
        <v>0</v>
      </c>
      <c r="W311" s="366"/>
      <c r="X311" s="318"/>
      <c r="Y311" s="366"/>
      <c r="Z311" s="362"/>
      <c r="AA311" s="503"/>
      <c r="AB311" s="362"/>
      <c r="AC311" s="362"/>
      <c r="AF311"/>
      <c r="AG311"/>
      <c r="AH311"/>
      <c r="AI311"/>
      <c r="AJ311"/>
      <c r="AK311"/>
      <c r="AL311"/>
      <c r="AM311"/>
      <c r="AN311"/>
      <c r="AO311"/>
      <c r="AP311" s="204"/>
      <c r="AQ311" s="204"/>
      <c r="AR311" s="204"/>
      <c r="AS311" s="204"/>
      <c r="AT311" s="204"/>
      <c r="AU311" s="204"/>
      <c r="AV311" s="204"/>
      <c r="AW311" s="204"/>
      <c r="AX311" s="204"/>
      <c r="AY311" s="204"/>
    </row>
    <row r="312" spans="1:51" s="186" customFormat="1" ht="18.5" x14ac:dyDescent="0.45">
      <c r="A312" s="360"/>
      <c r="B312" s="361"/>
      <c r="C312" s="360" t="str">
        <f t="shared" si="25"/>
        <v/>
      </c>
      <c r="D312" s="362"/>
      <c r="E312" s="146"/>
      <c r="F312" s="362"/>
      <c r="G312" s="137"/>
      <c r="H312" s="363"/>
      <c r="I312" s="497"/>
      <c r="J312" s="498"/>
      <c r="K312" s="496"/>
      <c r="L312" s="496"/>
      <c r="M312" s="497">
        <f t="shared" si="24"/>
        <v>0</v>
      </c>
      <c r="N312" s="364">
        <f t="shared" si="26"/>
        <v>0</v>
      </c>
      <c r="O312" s="164"/>
      <c r="P312" s="164"/>
      <c r="Q312" s="164"/>
      <c r="R312" s="130"/>
      <c r="S312" s="365">
        <f t="shared" si="27"/>
        <v>0</v>
      </c>
      <c r="T312" s="362"/>
      <c r="U312" s="532"/>
      <c r="V312" s="318">
        <f t="shared" si="28"/>
        <v>0</v>
      </c>
      <c r="W312" s="366"/>
      <c r="X312" s="318"/>
      <c r="Y312" s="366"/>
      <c r="Z312" s="362"/>
      <c r="AA312" s="503"/>
      <c r="AB312" s="362"/>
      <c r="AC312" s="362"/>
      <c r="AF312"/>
      <c r="AG312"/>
      <c r="AH312"/>
      <c r="AI312"/>
      <c r="AJ312"/>
      <c r="AK312"/>
      <c r="AL312"/>
      <c r="AM312"/>
      <c r="AN312"/>
      <c r="AO312"/>
      <c r="AP312" s="204"/>
      <c r="AQ312" s="204"/>
      <c r="AR312" s="204"/>
      <c r="AS312" s="204"/>
      <c r="AT312" s="204"/>
      <c r="AU312" s="204"/>
      <c r="AV312" s="204"/>
      <c r="AW312" s="204"/>
      <c r="AX312" s="204"/>
      <c r="AY312" s="204"/>
    </row>
    <row r="313" spans="1:51" s="186" customFormat="1" ht="18.5" x14ac:dyDescent="0.45">
      <c r="A313" s="360"/>
      <c r="B313" s="361"/>
      <c r="C313" s="360" t="str">
        <f t="shared" si="25"/>
        <v/>
      </c>
      <c r="D313" s="362"/>
      <c r="E313" s="146"/>
      <c r="F313" s="362"/>
      <c r="G313" s="137"/>
      <c r="H313" s="363"/>
      <c r="I313" s="497"/>
      <c r="J313" s="498"/>
      <c r="K313" s="496"/>
      <c r="L313" s="496"/>
      <c r="M313" s="497">
        <f t="shared" si="24"/>
        <v>0</v>
      </c>
      <c r="N313" s="364">
        <f t="shared" si="26"/>
        <v>0</v>
      </c>
      <c r="O313" s="164"/>
      <c r="P313" s="164"/>
      <c r="Q313" s="164"/>
      <c r="R313" s="130"/>
      <c r="S313" s="365">
        <f t="shared" si="27"/>
        <v>0</v>
      </c>
      <c r="T313" s="362"/>
      <c r="U313" s="532"/>
      <c r="V313" s="318">
        <f t="shared" si="28"/>
        <v>0</v>
      </c>
      <c r="W313" s="366"/>
      <c r="X313" s="318"/>
      <c r="Y313" s="366"/>
      <c r="Z313" s="362"/>
      <c r="AA313" s="503"/>
      <c r="AB313" s="362"/>
      <c r="AC313" s="362"/>
      <c r="AF313"/>
      <c r="AG313"/>
      <c r="AH313"/>
      <c r="AI313"/>
      <c r="AJ313"/>
      <c r="AK313"/>
      <c r="AL313"/>
      <c r="AM313"/>
      <c r="AN313"/>
      <c r="AO313"/>
      <c r="AP313" s="204"/>
      <c r="AQ313" s="204"/>
      <c r="AR313" s="204"/>
      <c r="AS313" s="204"/>
      <c r="AT313" s="204"/>
      <c r="AU313" s="204"/>
      <c r="AV313" s="204"/>
      <c r="AW313" s="204"/>
      <c r="AX313" s="204"/>
      <c r="AY313" s="204"/>
    </row>
    <row r="314" spans="1:51" s="186" customFormat="1" ht="18.5" x14ac:dyDescent="0.45">
      <c r="A314" s="360"/>
      <c r="B314" s="361"/>
      <c r="C314" s="360" t="str">
        <f t="shared" si="25"/>
        <v/>
      </c>
      <c r="D314" s="362"/>
      <c r="E314" s="146"/>
      <c r="F314" s="362"/>
      <c r="G314" s="137"/>
      <c r="H314" s="363"/>
      <c r="I314" s="497"/>
      <c r="J314" s="498"/>
      <c r="K314" s="496"/>
      <c r="L314" s="496"/>
      <c r="M314" s="497">
        <f t="shared" si="24"/>
        <v>0</v>
      </c>
      <c r="N314" s="364">
        <f t="shared" si="26"/>
        <v>0</v>
      </c>
      <c r="O314" s="164"/>
      <c r="P314" s="164"/>
      <c r="Q314" s="164"/>
      <c r="R314" s="130"/>
      <c r="S314" s="365">
        <f t="shared" si="27"/>
        <v>0</v>
      </c>
      <c r="T314" s="362"/>
      <c r="U314" s="532"/>
      <c r="V314" s="318">
        <f t="shared" si="28"/>
        <v>0</v>
      </c>
      <c r="W314" s="366"/>
      <c r="X314" s="318"/>
      <c r="Y314" s="366"/>
      <c r="Z314" s="362"/>
      <c r="AA314" s="503"/>
      <c r="AB314" s="362"/>
      <c r="AC314" s="362"/>
      <c r="AF314"/>
      <c r="AG314"/>
      <c r="AH314"/>
      <c r="AI314"/>
      <c r="AJ314"/>
      <c r="AK314"/>
      <c r="AL314"/>
      <c r="AM314"/>
      <c r="AN314"/>
      <c r="AO314"/>
      <c r="AP314" s="204"/>
      <c r="AQ314" s="204"/>
      <c r="AR314" s="204"/>
      <c r="AS314" s="204"/>
      <c r="AT314" s="204"/>
      <c r="AU314" s="204"/>
      <c r="AV314" s="204"/>
      <c r="AW314" s="204"/>
      <c r="AX314" s="204"/>
      <c r="AY314" s="204"/>
    </row>
    <row r="315" spans="1:51" s="186" customFormat="1" ht="18.5" x14ac:dyDescent="0.45">
      <c r="A315" s="360"/>
      <c r="B315" s="361"/>
      <c r="C315" s="360" t="str">
        <f t="shared" si="25"/>
        <v/>
      </c>
      <c r="D315" s="362"/>
      <c r="E315" s="146"/>
      <c r="F315" s="362"/>
      <c r="G315" s="137"/>
      <c r="H315" s="363"/>
      <c r="I315" s="497"/>
      <c r="J315" s="498"/>
      <c r="K315" s="496"/>
      <c r="L315" s="496"/>
      <c r="M315" s="497">
        <f t="shared" si="24"/>
        <v>0</v>
      </c>
      <c r="N315" s="364">
        <f t="shared" si="26"/>
        <v>0</v>
      </c>
      <c r="O315" s="164"/>
      <c r="P315" s="164"/>
      <c r="Q315" s="164"/>
      <c r="R315" s="130"/>
      <c r="S315" s="365">
        <f t="shared" si="27"/>
        <v>0</v>
      </c>
      <c r="T315" s="362"/>
      <c r="U315" s="532"/>
      <c r="V315" s="318">
        <f t="shared" si="28"/>
        <v>0</v>
      </c>
      <c r="W315" s="366"/>
      <c r="X315" s="318"/>
      <c r="Y315" s="366"/>
      <c r="Z315" s="362"/>
      <c r="AA315" s="503"/>
      <c r="AB315" s="362"/>
      <c r="AC315" s="362"/>
      <c r="AF315"/>
      <c r="AG315"/>
      <c r="AH315"/>
      <c r="AI315"/>
      <c r="AJ315"/>
      <c r="AK315"/>
      <c r="AL315"/>
      <c r="AM315"/>
      <c r="AN315"/>
      <c r="AO315"/>
      <c r="AP315" s="204"/>
      <c r="AQ315" s="204"/>
      <c r="AR315" s="204"/>
      <c r="AS315" s="204"/>
      <c r="AT315" s="204"/>
      <c r="AU315" s="204"/>
      <c r="AV315" s="204"/>
      <c r="AW315" s="204"/>
      <c r="AX315" s="204"/>
      <c r="AY315" s="204"/>
    </row>
    <row r="316" spans="1:51" s="186" customFormat="1" ht="18.5" x14ac:dyDescent="0.45">
      <c r="A316" s="360"/>
      <c r="B316" s="361"/>
      <c r="C316" s="360" t="str">
        <f t="shared" si="25"/>
        <v/>
      </c>
      <c r="D316" s="362"/>
      <c r="E316" s="146"/>
      <c r="F316" s="362"/>
      <c r="G316" s="137"/>
      <c r="H316" s="363"/>
      <c r="I316" s="497"/>
      <c r="J316" s="498"/>
      <c r="K316" s="496"/>
      <c r="L316" s="496"/>
      <c r="M316" s="497">
        <f t="shared" si="24"/>
        <v>0</v>
      </c>
      <c r="N316" s="364">
        <f t="shared" si="26"/>
        <v>0</v>
      </c>
      <c r="O316" s="164"/>
      <c r="P316" s="164"/>
      <c r="Q316" s="164"/>
      <c r="R316" s="130"/>
      <c r="S316" s="365">
        <f t="shared" si="27"/>
        <v>0</v>
      </c>
      <c r="T316" s="362"/>
      <c r="U316" s="532"/>
      <c r="V316" s="318">
        <f t="shared" si="28"/>
        <v>0</v>
      </c>
      <c r="W316" s="366"/>
      <c r="X316" s="318"/>
      <c r="Y316" s="366"/>
      <c r="Z316" s="362"/>
      <c r="AA316" s="503"/>
      <c r="AB316" s="362"/>
      <c r="AC316" s="362"/>
      <c r="AF316"/>
      <c r="AG316"/>
      <c r="AH316"/>
      <c r="AI316"/>
      <c r="AJ316"/>
      <c r="AK316"/>
      <c r="AL316"/>
      <c r="AM316"/>
      <c r="AN316"/>
      <c r="AO316"/>
      <c r="AP316" s="204"/>
      <c r="AQ316" s="204"/>
      <c r="AR316" s="204"/>
      <c r="AS316" s="204"/>
      <c r="AT316" s="204"/>
      <c r="AU316" s="204"/>
      <c r="AV316" s="204"/>
      <c r="AW316" s="204"/>
      <c r="AX316" s="204"/>
      <c r="AY316" s="204"/>
    </row>
    <row r="317" spans="1:51" s="186" customFormat="1" ht="18.5" x14ac:dyDescent="0.45">
      <c r="A317" s="360"/>
      <c r="B317" s="361"/>
      <c r="C317" s="360" t="str">
        <f t="shared" si="25"/>
        <v/>
      </c>
      <c r="D317" s="362"/>
      <c r="E317" s="146"/>
      <c r="F317" s="362"/>
      <c r="G317" s="137"/>
      <c r="H317" s="363"/>
      <c r="I317" s="497"/>
      <c r="J317" s="498"/>
      <c r="K317" s="496"/>
      <c r="L317" s="496"/>
      <c r="M317" s="497">
        <f t="shared" si="24"/>
        <v>0</v>
      </c>
      <c r="N317" s="364">
        <f t="shared" si="26"/>
        <v>0</v>
      </c>
      <c r="O317" s="164"/>
      <c r="P317" s="164"/>
      <c r="Q317" s="164"/>
      <c r="R317" s="130"/>
      <c r="S317" s="365">
        <f t="shared" si="27"/>
        <v>0</v>
      </c>
      <c r="T317" s="362"/>
      <c r="U317" s="532"/>
      <c r="V317" s="318">
        <f t="shared" si="28"/>
        <v>0</v>
      </c>
      <c r="W317" s="366"/>
      <c r="X317" s="318"/>
      <c r="Y317" s="366"/>
      <c r="Z317" s="362"/>
      <c r="AA317" s="503"/>
      <c r="AB317" s="362"/>
      <c r="AC317" s="362"/>
      <c r="AF317"/>
      <c r="AG317"/>
      <c r="AH317"/>
      <c r="AI317"/>
      <c r="AJ317"/>
      <c r="AK317"/>
      <c r="AL317"/>
      <c r="AM317"/>
      <c r="AN317"/>
      <c r="AO317"/>
      <c r="AP317" s="204"/>
      <c r="AQ317" s="204"/>
      <c r="AR317" s="204"/>
      <c r="AS317" s="204"/>
      <c r="AT317" s="204"/>
      <c r="AU317" s="204"/>
      <c r="AV317" s="204"/>
      <c r="AW317" s="204"/>
      <c r="AX317" s="204"/>
      <c r="AY317" s="204"/>
    </row>
    <row r="318" spans="1:51" s="186" customFormat="1" ht="18.5" x14ac:dyDescent="0.45">
      <c r="A318" s="360"/>
      <c r="B318" s="361"/>
      <c r="C318" s="360" t="str">
        <f t="shared" si="25"/>
        <v/>
      </c>
      <c r="D318" s="362"/>
      <c r="E318" s="146"/>
      <c r="F318" s="362"/>
      <c r="G318" s="137"/>
      <c r="H318" s="363"/>
      <c r="I318" s="497"/>
      <c r="J318" s="498"/>
      <c r="K318" s="496"/>
      <c r="L318" s="496"/>
      <c r="M318" s="497">
        <f t="shared" si="24"/>
        <v>0</v>
      </c>
      <c r="N318" s="364">
        <f t="shared" si="26"/>
        <v>0</v>
      </c>
      <c r="O318" s="164"/>
      <c r="P318" s="164"/>
      <c r="Q318" s="164"/>
      <c r="R318" s="130"/>
      <c r="S318" s="365">
        <f t="shared" si="27"/>
        <v>0</v>
      </c>
      <c r="T318" s="362"/>
      <c r="U318" s="532"/>
      <c r="V318" s="318">
        <f t="shared" si="28"/>
        <v>0</v>
      </c>
      <c r="W318" s="366"/>
      <c r="X318" s="318"/>
      <c r="Y318" s="366"/>
      <c r="Z318" s="362"/>
      <c r="AA318" s="503"/>
      <c r="AB318" s="362"/>
      <c r="AC318" s="362"/>
      <c r="AF318"/>
      <c r="AG318"/>
      <c r="AH318"/>
      <c r="AI318"/>
      <c r="AJ318"/>
      <c r="AK318"/>
      <c r="AL318"/>
      <c r="AM318"/>
      <c r="AN318"/>
      <c r="AO318"/>
      <c r="AP318" s="204"/>
      <c r="AQ318" s="204"/>
      <c r="AR318" s="204"/>
      <c r="AS318" s="204"/>
      <c r="AT318" s="204"/>
      <c r="AU318" s="204"/>
      <c r="AV318" s="204"/>
      <c r="AW318" s="204"/>
      <c r="AX318" s="204"/>
      <c r="AY318" s="204"/>
    </row>
    <row r="319" spans="1:51" s="186" customFormat="1" ht="18.5" x14ac:dyDescent="0.45">
      <c r="A319" s="360"/>
      <c r="B319" s="361"/>
      <c r="C319" s="360" t="str">
        <f t="shared" si="25"/>
        <v/>
      </c>
      <c r="D319" s="362"/>
      <c r="E319" s="146"/>
      <c r="F319" s="362"/>
      <c r="G319" s="137"/>
      <c r="H319" s="363"/>
      <c r="I319" s="497"/>
      <c r="J319" s="498"/>
      <c r="K319" s="496"/>
      <c r="L319" s="496"/>
      <c r="M319" s="497">
        <f t="shared" si="24"/>
        <v>0</v>
      </c>
      <c r="N319" s="364">
        <f t="shared" si="26"/>
        <v>0</v>
      </c>
      <c r="O319" s="164"/>
      <c r="P319" s="164"/>
      <c r="Q319" s="164"/>
      <c r="R319" s="130"/>
      <c r="S319" s="365">
        <f t="shared" si="27"/>
        <v>0</v>
      </c>
      <c r="T319" s="362"/>
      <c r="U319" s="532"/>
      <c r="V319" s="318">
        <f t="shared" si="28"/>
        <v>0</v>
      </c>
      <c r="W319" s="366"/>
      <c r="X319" s="318"/>
      <c r="Y319" s="366"/>
      <c r="Z319" s="362"/>
      <c r="AA319" s="503"/>
      <c r="AB319" s="362"/>
      <c r="AC319" s="362"/>
      <c r="AF319"/>
      <c r="AG319"/>
      <c r="AH319"/>
      <c r="AI319"/>
      <c r="AJ319"/>
      <c r="AK319"/>
      <c r="AL319"/>
      <c r="AM319"/>
      <c r="AN319"/>
      <c r="AO319"/>
      <c r="AP319" s="204"/>
      <c r="AQ319" s="204"/>
      <c r="AR319" s="204"/>
      <c r="AS319" s="204"/>
      <c r="AT319" s="204"/>
      <c r="AU319" s="204"/>
      <c r="AV319" s="204"/>
      <c r="AW319" s="204"/>
      <c r="AX319" s="204"/>
      <c r="AY319" s="204"/>
    </row>
    <row r="320" spans="1:51" s="186" customFormat="1" ht="18.5" x14ac:dyDescent="0.45">
      <c r="A320" s="360"/>
      <c r="B320" s="361"/>
      <c r="C320" s="360" t="str">
        <f t="shared" si="25"/>
        <v/>
      </c>
      <c r="D320" s="362"/>
      <c r="E320" s="146"/>
      <c r="F320" s="362"/>
      <c r="G320" s="137"/>
      <c r="H320" s="363"/>
      <c r="I320" s="497"/>
      <c r="J320" s="498"/>
      <c r="K320" s="496"/>
      <c r="L320" s="496"/>
      <c r="M320" s="497">
        <f t="shared" si="24"/>
        <v>0</v>
      </c>
      <c r="N320" s="364">
        <f t="shared" si="26"/>
        <v>0</v>
      </c>
      <c r="O320" s="164"/>
      <c r="P320" s="164"/>
      <c r="Q320" s="164"/>
      <c r="R320" s="130"/>
      <c r="S320" s="365">
        <f t="shared" si="27"/>
        <v>0</v>
      </c>
      <c r="T320" s="362"/>
      <c r="U320" s="532"/>
      <c r="V320" s="318">
        <f t="shared" si="28"/>
        <v>0</v>
      </c>
      <c r="W320" s="366"/>
      <c r="X320" s="318"/>
      <c r="Y320" s="366"/>
      <c r="Z320" s="362"/>
      <c r="AA320" s="503"/>
      <c r="AB320" s="362"/>
      <c r="AC320" s="362"/>
      <c r="AF320"/>
      <c r="AG320"/>
      <c r="AH320"/>
      <c r="AI320"/>
      <c r="AJ320"/>
      <c r="AK320"/>
      <c r="AL320"/>
      <c r="AM320"/>
      <c r="AN320"/>
      <c r="AO320"/>
      <c r="AP320" s="204"/>
      <c r="AQ320" s="204"/>
      <c r="AR320" s="204"/>
      <c r="AS320" s="204"/>
      <c r="AT320" s="204"/>
      <c r="AU320" s="204"/>
      <c r="AV320" s="204"/>
      <c r="AW320" s="204"/>
      <c r="AX320" s="204"/>
      <c r="AY320" s="204"/>
    </row>
    <row r="321" spans="1:51" s="186" customFormat="1" ht="18.5" x14ac:dyDescent="0.45">
      <c r="A321" s="360"/>
      <c r="B321" s="361"/>
      <c r="C321" s="360" t="str">
        <f t="shared" si="25"/>
        <v/>
      </c>
      <c r="D321" s="362"/>
      <c r="E321" s="146"/>
      <c r="F321" s="362"/>
      <c r="G321" s="137"/>
      <c r="H321" s="363"/>
      <c r="I321" s="497"/>
      <c r="J321" s="498"/>
      <c r="K321" s="496"/>
      <c r="L321" s="496"/>
      <c r="M321" s="497">
        <f t="shared" si="24"/>
        <v>0</v>
      </c>
      <c r="N321" s="364">
        <f t="shared" si="26"/>
        <v>0</v>
      </c>
      <c r="O321" s="164"/>
      <c r="P321" s="164"/>
      <c r="Q321" s="164"/>
      <c r="R321" s="130"/>
      <c r="S321" s="365">
        <f t="shared" si="27"/>
        <v>0</v>
      </c>
      <c r="T321" s="362"/>
      <c r="U321" s="532"/>
      <c r="V321" s="318">
        <f t="shared" si="28"/>
        <v>0</v>
      </c>
      <c r="W321" s="366"/>
      <c r="X321" s="318"/>
      <c r="Y321" s="366"/>
      <c r="Z321" s="362"/>
      <c r="AA321" s="503"/>
      <c r="AB321" s="362"/>
      <c r="AC321" s="362"/>
      <c r="AF321"/>
      <c r="AG321"/>
      <c r="AH321"/>
      <c r="AI321"/>
      <c r="AJ321"/>
      <c r="AK321"/>
      <c r="AL321"/>
      <c r="AM321"/>
      <c r="AN321"/>
      <c r="AO321"/>
      <c r="AP321" s="204"/>
      <c r="AQ321" s="204"/>
      <c r="AR321" s="204"/>
      <c r="AS321" s="204"/>
      <c r="AT321" s="204"/>
      <c r="AU321" s="204"/>
      <c r="AV321" s="204"/>
      <c r="AW321" s="204"/>
      <c r="AX321" s="204"/>
      <c r="AY321" s="204"/>
    </row>
    <row r="322" spans="1:51" s="186" customFormat="1" ht="18.5" x14ac:dyDescent="0.45">
      <c r="A322" s="360"/>
      <c r="B322" s="361"/>
      <c r="C322" s="360" t="str">
        <f t="shared" si="25"/>
        <v/>
      </c>
      <c r="D322" s="362"/>
      <c r="E322" s="146"/>
      <c r="F322" s="362"/>
      <c r="G322" s="137"/>
      <c r="H322" s="363"/>
      <c r="I322" s="497"/>
      <c r="J322" s="498"/>
      <c r="K322" s="496"/>
      <c r="L322" s="496"/>
      <c r="M322" s="497">
        <f t="shared" si="24"/>
        <v>0</v>
      </c>
      <c r="N322" s="364">
        <f t="shared" si="26"/>
        <v>0</v>
      </c>
      <c r="O322" s="164"/>
      <c r="P322" s="164"/>
      <c r="Q322" s="164"/>
      <c r="R322" s="130"/>
      <c r="S322" s="365">
        <f t="shared" si="27"/>
        <v>0</v>
      </c>
      <c r="T322" s="362"/>
      <c r="U322" s="532"/>
      <c r="V322" s="318">
        <f t="shared" si="28"/>
        <v>0</v>
      </c>
      <c r="W322" s="366"/>
      <c r="X322" s="318"/>
      <c r="Y322" s="366"/>
      <c r="Z322" s="362"/>
      <c r="AA322" s="503"/>
      <c r="AB322" s="362"/>
      <c r="AC322" s="362"/>
      <c r="AF322"/>
      <c r="AG322"/>
      <c r="AH322"/>
      <c r="AI322"/>
      <c r="AJ322"/>
      <c r="AK322"/>
      <c r="AL322"/>
      <c r="AM322"/>
      <c r="AN322"/>
      <c r="AO322"/>
      <c r="AP322" s="204"/>
      <c r="AQ322" s="204"/>
      <c r="AR322" s="204"/>
      <c r="AS322" s="204"/>
      <c r="AT322" s="204"/>
      <c r="AU322" s="204"/>
      <c r="AV322" s="204"/>
      <c r="AW322" s="204"/>
      <c r="AX322" s="204"/>
      <c r="AY322" s="204"/>
    </row>
    <row r="323" spans="1:51" s="186" customFormat="1" ht="18.5" x14ac:dyDescent="0.45">
      <c r="A323" s="360"/>
      <c r="B323" s="361"/>
      <c r="C323" s="360" t="str">
        <f t="shared" si="25"/>
        <v/>
      </c>
      <c r="D323" s="362"/>
      <c r="E323" s="146"/>
      <c r="F323" s="362"/>
      <c r="G323" s="137"/>
      <c r="H323" s="363"/>
      <c r="I323" s="497"/>
      <c r="J323" s="498"/>
      <c r="K323" s="496"/>
      <c r="L323" s="496"/>
      <c r="M323" s="497">
        <f t="shared" si="24"/>
        <v>0</v>
      </c>
      <c r="N323" s="364">
        <f t="shared" si="26"/>
        <v>0</v>
      </c>
      <c r="O323" s="164"/>
      <c r="P323" s="164"/>
      <c r="Q323" s="164"/>
      <c r="R323" s="130"/>
      <c r="S323" s="365">
        <f t="shared" si="27"/>
        <v>0</v>
      </c>
      <c r="T323" s="362"/>
      <c r="U323" s="532"/>
      <c r="V323" s="318">
        <f t="shared" si="28"/>
        <v>0</v>
      </c>
      <c r="W323" s="366"/>
      <c r="X323" s="318"/>
      <c r="Y323" s="366"/>
      <c r="Z323" s="362"/>
      <c r="AA323" s="503"/>
      <c r="AB323" s="362"/>
      <c r="AC323" s="362"/>
      <c r="AF323"/>
      <c r="AG323"/>
      <c r="AH323"/>
      <c r="AI323"/>
      <c r="AJ323"/>
      <c r="AK323"/>
      <c r="AL323"/>
      <c r="AM323"/>
      <c r="AN323"/>
      <c r="AO323"/>
      <c r="AP323" s="204"/>
      <c r="AQ323" s="204"/>
      <c r="AR323" s="204"/>
      <c r="AS323" s="204"/>
      <c r="AT323" s="204"/>
      <c r="AU323" s="204"/>
      <c r="AV323" s="204"/>
      <c r="AW323" s="204"/>
      <c r="AX323" s="204"/>
      <c r="AY323" s="204"/>
    </row>
    <row r="324" spans="1:51" s="186" customFormat="1" ht="18.5" x14ac:dyDescent="0.45">
      <c r="A324" s="360"/>
      <c r="B324" s="361"/>
      <c r="C324" s="360" t="str">
        <f t="shared" si="25"/>
        <v/>
      </c>
      <c r="D324" s="362"/>
      <c r="E324" s="146"/>
      <c r="F324" s="362"/>
      <c r="G324" s="137"/>
      <c r="H324" s="363"/>
      <c r="I324" s="497"/>
      <c r="J324" s="498"/>
      <c r="K324" s="496"/>
      <c r="L324" s="496"/>
      <c r="M324" s="497">
        <f t="shared" si="24"/>
        <v>0</v>
      </c>
      <c r="N324" s="364">
        <f t="shared" si="26"/>
        <v>0</v>
      </c>
      <c r="O324" s="164"/>
      <c r="P324" s="164"/>
      <c r="Q324" s="164"/>
      <c r="R324" s="130"/>
      <c r="S324" s="365">
        <f t="shared" si="27"/>
        <v>0</v>
      </c>
      <c r="T324" s="362"/>
      <c r="U324" s="532"/>
      <c r="V324" s="318">
        <f t="shared" si="28"/>
        <v>0</v>
      </c>
      <c r="W324" s="366"/>
      <c r="X324" s="318"/>
      <c r="Y324" s="366"/>
      <c r="Z324" s="362"/>
      <c r="AA324" s="503"/>
      <c r="AB324" s="362"/>
      <c r="AC324" s="362"/>
      <c r="AF324"/>
      <c r="AG324"/>
      <c r="AH324"/>
      <c r="AI324"/>
      <c r="AJ324"/>
      <c r="AK324"/>
      <c r="AL324"/>
      <c r="AM324"/>
      <c r="AN324"/>
      <c r="AO324"/>
      <c r="AP324" s="204"/>
      <c r="AQ324" s="204"/>
      <c r="AR324" s="204"/>
      <c r="AS324" s="204"/>
      <c r="AT324" s="204"/>
      <c r="AU324" s="204"/>
      <c r="AV324" s="204"/>
      <c r="AW324" s="204"/>
      <c r="AX324" s="204"/>
      <c r="AY324" s="204"/>
    </row>
    <row r="325" spans="1:51" s="186" customFormat="1" ht="18.5" x14ac:dyDescent="0.45">
      <c r="A325" s="360"/>
      <c r="B325" s="361"/>
      <c r="C325" s="360" t="str">
        <f t="shared" si="25"/>
        <v/>
      </c>
      <c r="D325" s="362"/>
      <c r="E325" s="146"/>
      <c r="F325" s="362"/>
      <c r="G325" s="137"/>
      <c r="H325" s="363"/>
      <c r="I325" s="497"/>
      <c r="J325" s="498"/>
      <c r="K325" s="496"/>
      <c r="L325" s="496"/>
      <c r="M325" s="497">
        <f t="shared" si="24"/>
        <v>0</v>
      </c>
      <c r="N325" s="364">
        <f t="shared" si="26"/>
        <v>0</v>
      </c>
      <c r="O325" s="164"/>
      <c r="P325" s="164"/>
      <c r="Q325" s="164"/>
      <c r="R325" s="130"/>
      <c r="S325" s="365">
        <f t="shared" si="27"/>
        <v>0</v>
      </c>
      <c r="T325" s="362"/>
      <c r="U325" s="532"/>
      <c r="V325" s="318">
        <f t="shared" si="28"/>
        <v>0</v>
      </c>
      <c r="W325" s="366"/>
      <c r="X325" s="318"/>
      <c r="Y325" s="366"/>
      <c r="Z325" s="362"/>
      <c r="AA325" s="503"/>
      <c r="AB325" s="362"/>
      <c r="AC325" s="362"/>
      <c r="AF325"/>
      <c r="AG325"/>
      <c r="AH325"/>
      <c r="AI325"/>
      <c r="AJ325"/>
      <c r="AK325"/>
      <c r="AL325"/>
      <c r="AM325"/>
      <c r="AN325"/>
      <c r="AO325"/>
      <c r="AP325" s="204"/>
      <c r="AQ325" s="204"/>
      <c r="AR325" s="204"/>
      <c r="AS325" s="204"/>
      <c r="AT325" s="204"/>
      <c r="AU325" s="204"/>
      <c r="AV325" s="204"/>
      <c r="AW325" s="204"/>
      <c r="AX325" s="204"/>
      <c r="AY325" s="204"/>
    </row>
    <row r="326" spans="1:51" s="186" customFormat="1" ht="18.5" x14ac:dyDescent="0.45">
      <c r="A326" s="360"/>
      <c r="B326" s="361"/>
      <c r="C326" s="360" t="str">
        <f t="shared" si="25"/>
        <v/>
      </c>
      <c r="D326" s="362"/>
      <c r="E326" s="146"/>
      <c r="F326" s="362"/>
      <c r="G326" s="137"/>
      <c r="H326" s="363"/>
      <c r="I326" s="497"/>
      <c r="J326" s="498"/>
      <c r="K326" s="496"/>
      <c r="L326" s="496"/>
      <c r="M326" s="497">
        <f t="shared" si="24"/>
        <v>0</v>
      </c>
      <c r="N326" s="364">
        <f t="shared" si="26"/>
        <v>0</v>
      </c>
      <c r="O326" s="164"/>
      <c r="P326" s="164"/>
      <c r="Q326" s="164"/>
      <c r="R326" s="130"/>
      <c r="S326" s="365">
        <f t="shared" si="27"/>
        <v>0</v>
      </c>
      <c r="T326" s="362"/>
      <c r="U326" s="532"/>
      <c r="V326" s="318">
        <f t="shared" si="28"/>
        <v>0</v>
      </c>
      <c r="W326" s="366"/>
      <c r="X326" s="318"/>
      <c r="Y326" s="366"/>
      <c r="Z326" s="362"/>
      <c r="AA326" s="503"/>
      <c r="AB326" s="362"/>
      <c r="AC326" s="362"/>
      <c r="AF326"/>
      <c r="AG326"/>
      <c r="AH326"/>
      <c r="AI326"/>
      <c r="AJ326"/>
      <c r="AK326"/>
      <c r="AL326"/>
      <c r="AM326"/>
      <c r="AN326"/>
      <c r="AO326"/>
      <c r="AP326" s="204"/>
      <c r="AQ326" s="204"/>
      <c r="AR326" s="204"/>
      <c r="AS326" s="204"/>
      <c r="AT326" s="204"/>
      <c r="AU326" s="204"/>
      <c r="AV326" s="204"/>
      <c r="AW326" s="204"/>
      <c r="AX326" s="204"/>
      <c r="AY326" s="204"/>
    </row>
    <row r="327" spans="1:51" s="186" customFormat="1" ht="18.5" x14ac:dyDescent="0.45">
      <c r="A327" s="360"/>
      <c r="B327" s="361"/>
      <c r="C327" s="360" t="str">
        <f t="shared" si="25"/>
        <v/>
      </c>
      <c r="D327" s="362"/>
      <c r="E327" s="146"/>
      <c r="F327" s="362"/>
      <c r="G327" s="137"/>
      <c r="H327" s="363"/>
      <c r="I327" s="497"/>
      <c r="J327" s="498"/>
      <c r="K327" s="496"/>
      <c r="L327" s="496"/>
      <c r="M327" s="497">
        <f t="shared" si="24"/>
        <v>0</v>
      </c>
      <c r="N327" s="364">
        <f t="shared" si="26"/>
        <v>0</v>
      </c>
      <c r="O327" s="164"/>
      <c r="P327" s="164"/>
      <c r="Q327" s="164"/>
      <c r="R327" s="130"/>
      <c r="S327" s="365">
        <f t="shared" si="27"/>
        <v>0</v>
      </c>
      <c r="T327" s="362"/>
      <c r="U327" s="532"/>
      <c r="V327" s="318">
        <f t="shared" si="28"/>
        <v>0</v>
      </c>
      <c r="W327" s="366"/>
      <c r="X327" s="318"/>
      <c r="Y327" s="366"/>
      <c r="Z327" s="362"/>
      <c r="AA327" s="503"/>
      <c r="AB327" s="362"/>
      <c r="AC327" s="362"/>
      <c r="AF327"/>
      <c r="AG327"/>
      <c r="AH327"/>
      <c r="AI327"/>
      <c r="AJ327"/>
      <c r="AK327"/>
      <c r="AL327"/>
      <c r="AM327"/>
      <c r="AN327"/>
      <c r="AO327"/>
      <c r="AP327" s="204"/>
      <c r="AQ327" s="204"/>
      <c r="AR327" s="204"/>
      <c r="AS327" s="204"/>
      <c r="AT327" s="204"/>
      <c r="AU327" s="204"/>
      <c r="AV327" s="204"/>
      <c r="AW327" s="204"/>
      <c r="AX327" s="204"/>
      <c r="AY327" s="204"/>
    </row>
    <row r="328" spans="1:51" s="186" customFormat="1" ht="18.5" x14ac:dyDescent="0.45">
      <c r="A328" s="360"/>
      <c r="B328" s="361"/>
      <c r="C328" s="360" t="str">
        <f t="shared" si="25"/>
        <v/>
      </c>
      <c r="D328" s="362"/>
      <c r="E328" s="146"/>
      <c r="F328" s="362"/>
      <c r="G328" s="137"/>
      <c r="H328" s="363"/>
      <c r="I328" s="497"/>
      <c r="J328" s="498"/>
      <c r="K328" s="496"/>
      <c r="L328" s="496"/>
      <c r="M328" s="497">
        <f t="shared" si="24"/>
        <v>0</v>
      </c>
      <c r="N328" s="364">
        <f t="shared" si="26"/>
        <v>0</v>
      </c>
      <c r="O328" s="164"/>
      <c r="P328" s="164"/>
      <c r="Q328" s="164"/>
      <c r="R328" s="130"/>
      <c r="S328" s="365">
        <f t="shared" si="27"/>
        <v>0</v>
      </c>
      <c r="T328" s="362"/>
      <c r="U328" s="532"/>
      <c r="V328" s="318">
        <f t="shared" si="28"/>
        <v>0</v>
      </c>
      <c r="W328" s="366"/>
      <c r="X328" s="318"/>
      <c r="Y328" s="366"/>
      <c r="Z328" s="362"/>
      <c r="AA328" s="503"/>
      <c r="AB328" s="362"/>
      <c r="AC328" s="362"/>
      <c r="AF328"/>
      <c r="AG328"/>
      <c r="AH328"/>
      <c r="AI328"/>
      <c r="AJ328"/>
      <c r="AK328"/>
      <c r="AL328"/>
      <c r="AM328"/>
      <c r="AN328"/>
      <c r="AO328"/>
      <c r="AP328" s="204"/>
      <c r="AQ328" s="204"/>
      <c r="AR328" s="204"/>
      <c r="AS328" s="204"/>
      <c r="AT328" s="204"/>
      <c r="AU328" s="204"/>
      <c r="AV328" s="204"/>
      <c r="AW328" s="204"/>
      <c r="AX328" s="204"/>
      <c r="AY328" s="204"/>
    </row>
    <row r="329" spans="1:51" s="186" customFormat="1" ht="18.5" x14ac:dyDescent="0.45">
      <c r="A329" s="360"/>
      <c r="B329" s="361"/>
      <c r="C329" s="360" t="str">
        <f t="shared" si="25"/>
        <v/>
      </c>
      <c r="D329" s="362"/>
      <c r="E329" s="146"/>
      <c r="F329" s="362"/>
      <c r="G329" s="137"/>
      <c r="H329" s="363"/>
      <c r="I329" s="497"/>
      <c r="J329" s="498"/>
      <c r="K329" s="496"/>
      <c r="L329" s="496"/>
      <c r="M329" s="497">
        <f t="shared" ref="M329:M392" si="29">+K329*0.12</f>
        <v>0</v>
      </c>
      <c r="N329" s="364">
        <f t="shared" si="26"/>
        <v>0</v>
      </c>
      <c r="O329" s="164"/>
      <c r="P329" s="164"/>
      <c r="Q329" s="164"/>
      <c r="R329" s="130"/>
      <c r="S329" s="365">
        <f t="shared" si="27"/>
        <v>0</v>
      </c>
      <c r="T329" s="362"/>
      <c r="U329" s="532"/>
      <c r="V329" s="318">
        <f t="shared" si="28"/>
        <v>0</v>
      </c>
      <c r="W329" s="366"/>
      <c r="X329" s="318"/>
      <c r="Y329" s="366"/>
      <c r="Z329" s="362"/>
      <c r="AA329" s="503"/>
      <c r="AB329" s="362"/>
      <c r="AC329" s="362"/>
      <c r="AF329"/>
      <c r="AG329"/>
      <c r="AH329"/>
      <c r="AI329"/>
      <c r="AJ329"/>
      <c r="AK329"/>
      <c r="AL329"/>
      <c r="AM329"/>
      <c r="AN329"/>
      <c r="AO329"/>
      <c r="AP329" s="204"/>
      <c r="AQ329" s="204"/>
      <c r="AR329" s="204"/>
      <c r="AS329" s="204"/>
      <c r="AT329" s="204"/>
      <c r="AU329" s="204"/>
      <c r="AV329" s="204"/>
      <c r="AW329" s="204"/>
      <c r="AX329" s="204"/>
      <c r="AY329" s="204"/>
    </row>
    <row r="330" spans="1:51" s="186" customFormat="1" ht="18.5" x14ac:dyDescent="0.45">
      <c r="A330" s="360"/>
      <c r="B330" s="361"/>
      <c r="C330" s="360" t="str">
        <f t="shared" si="25"/>
        <v/>
      </c>
      <c r="D330" s="362"/>
      <c r="E330" s="146"/>
      <c r="F330" s="362"/>
      <c r="G330" s="137"/>
      <c r="H330" s="363"/>
      <c r="I330" s="497"/>
      <c r="J330" s="498"/>
      <c r="K330" s="496"/>
      <c r="L330" s="496"/>
      <c r="M330" s="497">
        <f t="shared" si="29"/>
        <v>0</v>
      </c>
      <c r="N330" s="364">
        <f t="shared" si="26"/>
        <v>0</v>
      </c>
      <c r="O330" s="164"/>
      <c r="P330" s="164"/>
      <c r="Q330" s="164"/>
      <c r="R330" s="130"/>
      <c r="S330" s="365">
        <f t="shared" si="27"/>
        <v>0</v>
      </c>
      <c r="T330" s="362"/>
      <c r="U330" s="532"/>
      <c r="V330" s="318">
        <f t="shared" si="28"/>
        <v>0</v>
      </c>
      <c r="W330" s="366"/>
      <c r="X330" s="318"/>
      <c r="Y330" s="366"/>
      <c r="Z330" s="362"/>
      <c r="AA330" s="503"/>
      <c r="AB330" s="362"/>
      <c r="AC330" s="362"/>
      <c r="AF330"/>
      <c r="AG330"/>
      <c r="AH330"/>
      <c r="AI330"/>
      <c r="AJ330"/>
      <c r="AK330"/>
      <c r="AL330"/>
      <c r="AM330"/>
      <c r="AN330"/>
      <c r="AO330"/>
      <c r="AP330" s="204"/>
      <c r="AQ330" s="204"/>
      <c r="AR330" s="204"/>
      <c r="AS330" s="204"/>
      <c r="AT330" s="204"/>
      <c r="AU330" s="204"/>
      <c r="AV330" s="204"/>
      <c r="AW330" s="204"/>
      <c r="AX330" s="204"/>
      <c r="AY330" s="204"/>
    </row>
    <row r="331" spans="1:51" s="186" customFormat="1" ht="18.5" x14ac:dyDescent="0.45">
      <c r="A331" s="360"/>
      <c r="B331" s="361"/>
      <c r="C331" s="360" t="str">
        <f t="shared" si="25"/>
        <v/>
      </c>
      <c r="D331" s="362"/>
      <c r="E331" s="146"/>
      <c r="F331" s="362"/>
      <c r="G331" s="137"/>
      <c r="H331" s="363"/>
      <c r="I331" s="497"/>
      <c r="J331" s="498"/>
      <c r="K331" s="496"/>
      <c r="L331" s="496"/>
      <c r="M331" s="497">
        <f t="shared" si="29"/>
        <v>0</v>
      </c>
      <c r="N331" s="364">
        <f t="shared" si="26"/>
        <v>0</v>
      </c>
      <c r="O331" s="164"/>
      <c r="P331" s="164"/>
      <c r="Q331" s="164"/>
      <c r="R331" s="130"/>
      <c r="S331" s="365">
        <f t="shared" si="27"/>
        <v>0</v>
      </c>
      <c r="T331" s="362"/>
      <c r="U331" s="532"/>
      <c r="V331" s="318">
        <f t="shared" si="28"/>
        <v>0</v>
      </c>
      <c r="W331" s="366"/>
      <c r="X331" s="318"/>
      <c r="Y331" s="366"/>
      <c r="Z331" s="362"/>
      <c r="AA331" s="503"/>
      <c r="AB331" s="362"/>
      <c r="AC331" s="362"/>
      <c r="AF331"/>
      <c r="AG331"/>
      <c r="AH331"/>
      <c r="AI331"/>
      <c r="AJ331"/>
      <c r="AK331"/>
      <c r="AL331"/>
      <c r="AM331"/>
      <c r="AN331"/>
      <c r="AO331"/>
      <c r="AP331" s="204"/>
      <c r="AQ331" s="204"/>
      <c r="AR331" s="204"/>
      <c r="AS331" s="204"/>
      <c r="AT331" s="204"/>
      <c r="AU331" s="204"/>
      <c r="AV331" s="204"/>
      <c r="AW331" s="204"/>
      <c r="AX331" s="204"/>
      <c r="AY331" s="204"/>
    </row>
    <row r="332" spans="1:51" s="186" customFormat="1" ht="18.5" x14ac:dyDescent="0.45">
      <c r="A332" s="360"/>
      <c r="B332" s="361"/>
      <c r="C332" s="360" t="str">
        <f t="shared" si="25"/>
        <v/>
      </c>
      <c r="D332" s="362"/>
      <c r="E332" s="146"/>
      <c r="F332" s="362"/>
      <c r="G332" s="137"/>
      <c r="H332" s="363"/>
      <c r="I332" s="497"/>
      <c r="J332" s="498"/>
      <c r="K332" s="496"/>
      <c r="L332" s="496"/>
      <c r="M332" s="497">
        <f t="shared" si="29"/>
        <v>0</v>
      </c>
      <c r="N332" s="364">
        <f t="shared" si="26"/>
        <v>0</v>
      </c>
      <c r="O332" s="164"/>
      <c r="P332" s="164"/>
      <c r="Q332" s="164"/>
      <c r="R332" s="130"/>
      <c r="S332" s="365">
        <f t="shared" si="27"/>
        <v>0</v>
      </c>
      <c r="T332" s="362"/>
      <c r="U332" s="532"/>
      <c r="V332" s="318">
        <f t="shared" si="28"/>
        <v>0</v>
      </c>
      <c r="W332" s="366"/>
      <c r="X332" s="318"/>
      <c r="Y332" s="366"/>
      <c r="Z332" s="362"/>
      <c r="AA332" s="503"/>
      <c r="AB332" s="362"/>
      <c r="AC332" s="362"/>
      <c r="AF332"/>
      <c r="AG332"/>
      <c r="AH332"/>
      <c r="AI332"/>
      <c r="AJ332"/>
      <c r="AK332"/>
      <c r="AL332"/>
      <c r="AM332"/>
      <c r="AN332"/>
      <c r="AO332"/>
      <c r="AP332" s="204"/>
      <c r="AQ332" s="204"/>
      <c r="AR332" s="204"/>
      <c r="AS332" s="204"/>
      <c r="AT332" s="204"/>
      <c r="AU332" s="204"/>
      <c r="AV332" s="204"/>
      <c r="AW332" s="204"/>
      <c r="AX332" s="204"/>
      <c r="AY332" s="204"/>
    </row>
    <row r="333" spans="1:51" s="186" customFormat="1" ht="18.5" x14ac:dyDescent="0.45">
      <c r="A333" s="360"/>
      <c r="B333" s="361"/>
      <c r="C333" s="360" t="str">
        <f t="shared" si="25"/>
        <v/>
      </c>
      <c r="D333" s="362"/>
      <c r="E333" s="146"/>
      <c r="F333" s="362"/>
      <c r="G333" s="137"/>
      <c r="H333" s="363"/>
      <c r="I333" s="497"/>
      <c r="J333" s="498"/>
      <c r="K333" s="496"/>
      <c r="L333" s="496"/>
      <c r="M333" s="497">
        <f t="shared" si="29"/>
        <v>0</v>
      </c>
      <c r="N333" s="364">
        <f t="shared" si="26"/>
        <v>0</v>
      </c>
      <c r="O333" s="164"/>
      <c r="P333" s="164"/>
      <c r="Q333" s="164"/>
      <c r="R333" s="130"/>
      <c r="S333" s="365">
        <f t="shared" si="27"/>
        <v>0</v>
      </c>
      <c r="T333" s="362"/>
      <c r="U333" s="532"/>
      <c r="V333" s="318">
        <f t="shared" si="28"/>
        <v>0</v>
      </c>
      <c r="W333" s="366"/>
      <c r="X333" s="318"/>
      <c r="Y333" s="366"/>
      <c r="Z333" s="362"/>
      <c r="AA333" s="503"/>
      <c r="AB333" s="362"/>
      <c r="AC333" s="362"/>
      <c r="AF333"/>
      <c r="AG333"/>
      <c r="AH333"/>
      <c r="AI333"/>
      <c r="AJ333"/>
      <c r="AK333"/>
      <c r="AL333"/>
      <c r="AM333"/>
      <c r="AN333"/>
      <c r="AO333"/>
      <c r="AP333" s="204"/>
      <c r="AQ333" s="204"/>
      <c r="AR333" s="204"/>
      <c r="AS333" s="204"/>
      <c r="AT333" s="204"/>
      <c r="AU333" s="204"/>
      <c r="AV333" s="204"/>
      <c r="AW333" s="204"/>
      <c r="AX333" s="204"/>
      <c r="AY333" s="204"/>
    </row>
    <row r="334" spans="1:51" s="186" customFormat="1" ht="18.5" x14ac:dyDescent="0.45">
      <c r="A334" s="360"/>
      <c r="B334" s="361"/>
      <c r="C334" s="360" t="str">
        <f t="shared" ref="C334:C397" si="30">Validentificaciones(D334)</f>
        <v/>
      </c>
      <c r="D334" s="362"/>
      <c r="E334" s="146"/>
      <c r="F334" s="362"/>
      <c r="G334" s="137"/>
      <c r="H334" s="363"/>
      <c r="I334" s="497"/>
      <c r="J334" s="498"/>
      <c r="K334" s="496"/>
      <c r="L334" s="496"/>
      <c r="M334" s="497">
        <f t="shared" si="29"/>
        <v>0</v>
      </c>
      <c r="N334" s="364">
        <f t="shared" ref="N334:N397" si="31">L334*0.14</f>
        <v>0</v>
      </c>
      <c r="O334" s="164"/>
      <c r="P334" s="164"/>
      <c r="Q334" s="164"/>
      <c r="R334" s="130"/>
      <c r="S334" s="365">
        <f t="shared" ref="S334:S397" si="32">I334+J334+K334+N334+L334-O334-P334+M334</f>
        <v>0</v>
      </c>
      <c r="T334" s="362"/>
      <c r="U334" s="532"/>
      <c r="V334" s="318">
        <f t="shared" ref="V334:V397" si="33">IF(OR(MID(E334,1,2)="41",MID(B334,1,1)="E"),0,IF(OR(E334="04-Nota de crédito",E334="04",E334="04-N/C Ventas",E334="51-N/C A Inst. Estado y Empr. Públicas que percibe ingreso exento de Imp. Renta",E334="51",E334="47-N/C por Reembolso Emitida por Intermediario",E334="47"),-I334-J334-K334-L334,I334+J334+K334+L334))</f>
        <v>0</v>
      </c>
      <c r="W334" s="366"/>
      <c r="X334" s="318"/>
      <c r="Y334" s="366"/>
      <c r="Z334" s="362"/>
      <c r="AA334" s="503"/>
      <c r="AB334" s="362"/>
      <c r="AC334" s="362"/>
      <c r="AF334"/>
      <c r="AG334"/>
      <c r="AH334"/>
      <c r="AI334"/>
      <c r="AJ334"/>
      <c r="AK334"/>
      <c r="AL334"/>
      <c r="AM334"/>
      <c r="AN334"/>
      <c r="AO334"/>
      <c r="AP334" s="204"/>
      <c r="AQ334" s="204"/>
      <c r="AR334" s="204"/>
      <c r="AS334" s="204"/>
      <c r="AT334" s="204"/>
      <c r="AU334" s="204"/>
      <c r="AV334" s="204"/>
      <c r="AW334" s="204"/>
      <c r="AX334" s="204"/>
      <c r="AY334" s="204"/>
    </row>
    <row r="335" spans="1:51" s="186" customFormat="1" ht="18.5" x14ac:dyDescent="0.45">
      <c r="A335" s="360"/>
      <c r="B335" s="361"/>
      <c r="C335" s="360" t="str">
        <f t="shared" si="30"/>
        <v/>
      </c>
      <c r="D335" s="362"/>
      <c r="E335" s="146"/>
      <c r="F335" s="362"/>
      <c r="G335" s="137"/>
      <c r="H335" s="363"/>
      <c r="I335" s="497"/>
      <c r="J335" s="498"/>
      <c r="K335" s="496"/>
      <c r="L335" s="496"/>
      <c r="M335" s="497">
        <f t="shared" si="29"/>
        <v>0</v>
      </c>
      <c r="N335" s="364">
        <f t="shared" si="31"/>
        <v>0</v>
      </c>
      <c r="O335" s="164"/>
      <c r="P335" s="164"/>
      <c r="Q335" s="164"/>
      <c r="R335" s="130"/>
      <c r="S335" s="365">
        <f t="shared" si="32"/>
        <v>0</v>
      </c>
      <c r="T335" s="362"/>
      <c r="U335" s="532"/>
      <c r="V335" s="318">
        <f t="shared" si="33"/>
        <v>0</v>
      </c>
      <c r="W335" s="366"/>
      <c r="X335" s="318"/>
      <c r="Y335" s="366"/>
      <c r="Z335" s="362"/>
      <c r="AA335" s="503"/>
      <c r="AB335" s="362"/>
      <c r="AC335" s="362"/>
      <c r="AF335"/>
      <c r="AG335"/>
      <c r="AH335"/>
      <c r="AI335"/>
      <c r="AJ335"/>
      <c r="AK335"/>
      <c r="AL335"/>
      <c r="AM335"/>
      <c r="AN335"/>
      <c r="AO335"/>
      <c r="AP335" s="204"/>
      <c r="AQ335" s="204"/>
      <c r="AR335" s="204"/>
      <c r="AS335" s="204"/>
      <c r="AT335" s="204"/>
      <c r="AU335" s="204"/>
      <c r="AV335" s="204"/>
      <c r="AW335" s="204"/>
      <c r="AX335" s="204"/>
      <c r="AY335" s="204"/>
    </row>
    <row r="336" spans="1:51" s="186" customFormat="1" ht="18.5" x14ac:dyDescent="0.45">
      <c r="A336" s="360"/>
      <c r="B336" s="361"/>
      <c r="C336" s="360" t="str">
        <f t="shared" si="30"/>
        <v/>
      </c>
      <c r="D336" s="362"/>
      <c r="E336" s="146"/>
      <c r="F336" s="362"/>
      <c r="G336" s="137"/>
      <c r="H336" s="363"/>
      <c r="I336" s="497"/>
      <c r="J336" s="498"/>
      <c r="K336" s="496"/>
      <c r="L336" s="496"/>
      <c r="M336" s="497">
        <f t="shared" si="29"/>
        <v>0</v>
      </c>
      <c r="N336" s="364">
        <f t="shared" si="31"/>
        <v>0</v>
      </c>
      <c r="O336" s="164"/>
      <c r="P336" s="164"/>
      <c r="Q336" s="164"/>
      <c r="R336" s="130"/>
      <c r="S336" s="365">
        <f t="shared" si="32"/>
        <v>0</v>
      </c>
      <c r="T336" s="362"/>
      <c r="U336" s="532"/>
      <c r="V336" s="318">
        <f t="shared" si="33"/>
        <v>0</v>
      </c>
      <c r="W336" s="366"/>
      <c r="X336" s="318"/>
      <c r="Y336" s="366"/>
      <c r="Z336" s="362"/>
      <c r="AA336" s="503"/>
      <c r="AB336" s="362"/>
      <c r="AC336" s="362"/>
      <c r="AF336"/>
      <c r="AG336"/>
      <c r="AH336"/>
      <c r="AI336"/>
      <c r="AJ336"/>
      <c r="AK336"/>
      <c r="AL336"/>
      <c r="AM336"/>
      <c r="AN336"/>
      <c r="AO336"/>
      <c r="AP336" s="204"/>
      <c r="AQ336" s="204"/>
      <c r="AR336" s="204"/>
      <c r="AS336" s="204"/>
      <c r="AT336" s="204"/>
      <c r="AU336" s="204"/>
      <c r="AV336" s="204"/>
      <c r="AW336" s="204"/>
      <c r="AX336" s="204"/>
      <c r="AY336" s="204"/>
    </row>
    <row r="337" spans="1:51" s="186" customFormat="1" ht="18.5" x14ac:dyDescent="0.45">
      <c r="A337" s="360"/>
      <c r="B337" s="361"/>
      <c r="C337" s="360" t="str">
        <f t="shared" si="30"/>
        <v/>
      </c>
      <c r="D337" s="362"/>
      <c r="E337" s="146"/>
      <c r="F337" s="362"/>
      <c r="G337" s="137"/>
      <c r="H337" s="363"/>
      <c r="I337" s="497"/>
      <c r="J337" s="498"/>
      <c r="K337" s="496"/>
      <c r="L337" s="496"/>
      <c r="M337" s="497">
        <f t="shared" si="29"/>
        <v>0</v>
      </c>
      <c r="N337" s="364">
        <f t="shared" si="31"/>
        <v>0</v>
      </c>
      <c r="O337" s="164"/>
      <c r="P337" s="164"/>
      <c r="Q337" s="164"/>
      <c r="R337" s="130"/>
      <c r="S337" s="365">
        <f t="shared" si="32"/>
        <v>0</v>
      </c>
      <c r="T337" s="362"/>
      <c r="U337" s="532"/>
      <c r="V337" s="318">
        <f t="shared" si="33"/>
        <v>0</v>
      </c>
      <c r="W337" s="366"/>
      <c r="X337" s="318"/>
      <c r="Y337" s="366"/>
      <c r="Z337" s="362"/>
      <c r="AA337" s="503"/>
      <c r="AB337" s="362"/>
      <c r="AC337" s="362"/>
      <c r="AF337"/>
      <c r="AG337"/>
      <c r="AH337"/>
      <c r="AI337"/>
      <c r="AJ337"/>
      <c r="AK337"/>
      <c r="AL337"/>
      <c r="AM337"/>
      <c r="AN337"/>
      <c r="AO337"/>
      <c r="AP337" s="204"/>
      <c r="AQ337" s="204"/>
      <c r="AR337" s="204"/>
      <c r="AS337" s="204"/>
      <c r="AT337" s="204"/>
      <c r="AU337" s="204"/>
      <c r="AV337" s="204"/>
      <c r="AW337" s="204"/>
      <c r="AX337" s="204"/>
      <c r="AY337" s="204"/>
    </row>
    <row r="338" spans="1:51" s="186" customFormat="1" ht="18.5" x14ac:dyDescent="0.45">
      <c r="A338" s="360"/>
      <c r="B338" s="361"/>
      <c r="C338" s="360" t="str">
        <f t="shared" si="30"/>
        <v/>
      </c>
      <c r="D338" s="362"/>
      <c r="E338" s="146"/>
      <c r="F338" s="362"/>
      <c r="G338" s="137"/>
      <c r="H338" s="363"/>
      <c r="I338" s="497"/>
      <c r="J338" s="498"/>
      <c r="K338" s="496"/>
      <c r="L338" s="496"/>
      <c r="M338" s="497">
        <f t="shared" si="29"/>
        <v>0</v>
      </c>
      <c r="N338" s="364">
        <f t="shared" si="31"/>
        <v>0</v>
      </c>
      <c r="O338" s="164"/>
      <c r="P338" s="164"/>
      <c r="Q338" s="164"/>
      <c r="R338" s="130"/>
      <c r="S338" s="365">
        <f t="shared" si="32"/>
        <v>0</v>
      </c>
      <c r="T338" s="362"/>
      <c r="U338" s="532"/>
      <c r="V338" s="318">
        <f t="shared" si="33"/>
        <v>0</v>
      </c>
      <c r="W338" s="366"/>
      <c r="X338" s="318"/>
      <c r="Y338" s="366"/>
      <c r="Z338" s="362"/>
      <c r="AA338" s="503"/>
      <c r="AB338" s="362"/>
      <c r="AC338" s="362"/>
      <c r="AF338"/>
      <c r="AG338"/>
      <c r="AH338"/>
      <c r="AI338"/>
      <c r="AJ338"/>
      <c r="AK338"/>
      <c r="AL338"/>
      <c r="AM338"/>
      <c r="AN338"/>
      <c r="AO338"/>
      <c r="AP338" s="204"/>
      <c r="AQ338" s="204"/>
      <c r="AR338" s="204"/>
      <c r="AS338" s="204"/>
      <c r="AT338" s="204"/>
      <c r="AU338" s="204"/>
      <c r="AV338" s="204"/>
      <c r="AW338" s="204"/>
      <c r="AX338" s="204"/>
      <c r="AY338" s="204"/>
    </row>
    <row r="339" spans="1:51" s="186" customFormat="1" ht="18.5" x14ac:dyDescent="0.45">
      <c r="A339" s="360"/>
      <c r="B339" s="361"/>
      <c r="C339" s="360" t="str">
        <f t="shared" si="30"/>
        <v/>
      </c>
      <c r="D339" s="362"/>
      <c r="E339" s="146"/>
      <c r="F339" s="362"/>
      <c r="G339" s="137"/>
      <c r="H339" s="363"/>
      <c r="I339" s="497"/>
      <c r="J339" s="498"/>
      <c r="K339" s="496"/>
      <c r="L339" s="496"/>
      <c r="M339" s="497">
        <f t="shared" si="29"/>
        <v>0</v>
      </c>
      <c r="N339" s="364">
        <f t="shared" si="31"/>
        <v>0</v>
      </c>
      <c r="O339" s="164"/>
      <c r="P339" s="164"/>
      <c r="Q339" s="164"/>
      <c r="R339" s="130"/>
      <c r="S339" s="365">
        <f t="shared" si="32"/>
        <v>0</v>
      </c>
      <c r="T339" s="362"/>
      <c r="U339" s="532"/>
      <c r="V339" s="318">
        <f t="shared" si="33"/>
        <v>0</v>
      </c>
      <c r="W339" s="366"/>
      <c r="X339" s="318"/>
      <c r="Y339" s="366"/>
      <c r="Z339" s="362"/>
      <c r="AA339" s="503"/>
      <c r="AB339" s="362"/>
      <c r="AC339" s="362"/>
      <c r="AF339"/>
      <c r="AG339"/>
      <c r="AH339"/>
      <c r="AI339"/>
      <c r="AJ339"/>
      <c r="AK339"/>
      <c r="AL339"/>
      <c r="AM339"/>
      <c r="AN339"/>
      <c r="AO339"/>
      <c r="AP339" s="204"/>
      <c r="AQ339" s="204"/>
      <c r="AR339" s="204"/>
      <c r="AS339" s="204"/>
      <c r="AT339" s="204"/>
      <c r="AU339" s="204"/>
      <c r="AV339" s="204"/>
      <c r="AW339" s="204"/>
      <c r="AX339" s="204"/>
      <c r="AY339" s="204"/>
    </row>
    <row r="340" spans="1:51" s="186" customFormat="1" ht="18.5" x14ac:dyDescent="0.45">
      <c r="A340" s="360"/>
      <c r="B340" s="361"/>
      <c r="C340" s="360" t="str">
        <f t="shared" si="30"/>
        <v/>
      </c>
      <c r="D340" s="362"/>
      <c r="E340" s="146"/>
      <c r="F340" s="362"/>
      <c r="G340" s="137"/>
      <c r="H340" s="363"/>
      <c r="I340" s="497"/>
      <c r="J340" s="498"/>
      <c r="K340" s="496"/>
      <c r="L340" s="496"/>
      <c r="M340" s="497">
        <f t="shared" si="29"/>
        <v>0</v>
      </c>
      <c r="N340" s="364">
        <f t="shared" si="31"/>
        <v>0</v>
      </c>
      <c r="O340" s="164"/>
      <c r="P340" s="164"/>
      <c r="Q340" s="164"/>
      <c r="R340" s="130"/>
      <c r="S340" s="365">
        <f t="shared" si="32"/>
        <v>0</v>
      </c>
      <c r="T340" s="362"/>
      <c r="U340" s="532"/>
      <c r="V340" s="318">
        <f t="shared" si="33"/>
        <v>0</v>
      </c>
      <c r="W340" s="366"/>
      <c r="X340" s="318"/>
      <c r="Y340" s="366"/>
      <c r="Z340" s="362"/>
      <c r="AA340" s="503"/>
      <c r="AB340" s="362"/>
      <c r="AC340" s="362"/>
      <c r="AF340"/>
      <c r="AG340"/>
      <c r="AH340"/>
      <c r="AI340"/>
      <c r="AJ340"/>
      <c r="AK340"/>
      <c r="AL340"/>
      <c r="AM340"/>
      <c r="AN340"/>
      <c r="AO340"/>
      <c r="AP340" s="204"/>
      <c r="AQ340" s="204"/>
      <c r="AR340" s="204"/>
      <c r="AS340" s="204"/>
      <c r="AT340" s="204"/>
      <c r="AU340" s="204"/>
      <c r="AV340" s="204"/>
      <c r="AW340" s="204"/>
      <c r="AX340" s="204"/>
      <c r="AY340" s="204"/>
    </row>
    <row r="341" spans="1:51" s="186" customFormat="1" ht="18.5" x14ac:dyDescent="0.45">
      <c r="A341" s="360"/>
      <c r="B341" s="361"/>
      <c r="C341" s="360" t="str">
        <f t="shared" si="30"/>
        <v/>
      </c>
      <c r="D341" s="362"/>
      <c r="E341" s="146"/>
      <c r="F341" s="362"/>
      <c r="G341" s="137"/>
      <c r="H341" s="363"/>
      <c r="I341" s="497"/>
      <c r="J341" s="498"/>
      <c r="K341" s="496"/>
      <c r="L341" s="496"/>
      <c r="M341" s="497">
        <f t="shared" si="29"/>
        <v>0</v>
      </c>
      <c r="N341" s="364">
        <f t="shared" si="31"/>
        <v>0</v>
      </c>
      <c r="O341" s="164"/>
      <c r="P341" s="164"/>
      <c r="Q341" s="164"/>
      <c r="R341" s="130"/>
      <c r="S341" s="365">
        <f t="shared" si="32"/>
        <v>0</v>
      </c>
      <c r="T341" s="362"/>
      <c r="U341" s="532"/>
      <c r="V341" s="318">
        <f t="shared" si="33"/>
        <v>0</v>
      </c>
      <c r="W341" s="366"/>
      <c r="X341" s="318"/>
      <c r="Y341" s="366"/>
      <c r="Z341" s="362"/>
      <c r="AA341" s="503"/>
      <c r="AB341" s="362"/>
      <c r="AC341" s="362"/>
      <c r="AF341"/>
      <c r="AG341"/>
      <c r="AH341"/>
      <c r="AI341"/>
      <c r="AJ341"/>
      <c r="AK341"/>
      <c r="AL341"/>
      <c r="AM341"/>
      <c r="AN341"/>
      <c r="AO341"/>
      <c r="AP341" s="204"/>
      <c r="AQ341" s="204"/>
      <c r="AR341" s="204"/>
      <c r="AS341" s="204"/>
      <c r="AT341" s="204"/>
      <c r="AU341" s="204"/>
      <c r="AV341" s="204"/>
      <c r="AW341" s="204"/>
      <c r="AX341" s="204"/>
      <c r="AY341" s="204"/>
    </row>
    <row r="342" spans="1:51" s="186" customFormat="1" ht="18.5" x14ac:dyDescent="0.45">
      <c r="A342" s="360"/>
      <c r="B342" s="361"/>
      <c r="C342" s="360" t="str">
        <f t="shared" si="30"/>
        <v/>
      </c>
      <c r="D342" s="362"/>
      <c r="E342" s="146"/>
      <c r="F342" s="362"/>
      <c r="G342" s="137"/>
      <c r="H342" s="363"/>
      <c r="I342" s="497"/>
      <c r="J342" s="498"/>
      <c r="K342" s="496"/>
      <c r="L342" s="496"/>
      <c r="M342" s="497">
        <f t="shared" si="29"/>
        <v>0</v>
      </c>
      <c r="N342" s="364">
        <f t="shared" si="31"/>
        <v>0</v>
      </c>
      <c r="O342" s="164"/>
      <c r="P342" s="164"/>
      <c r="Q342" s="164"/>
      <c r="R342" s="130"/>
      <c r="S342" s="365">
        <f t="shared" si="32"/>
        <v>0</v>
      </c>
      <c r="T342" s="362"/>
      <c r="U342" s="532"/>
      <c r="V342" s="318">
        <f t="shared" si="33"/>
        <v>0</v>
      </c>
      <c r="W342" s="366"/>
      <c r="X342" s="318"/>
      <c r="Y342" s="366"/>
      <c r="Z342" s="362"/>
      <c r="AA342" s="503"/>
      <c r="AB342" s="362"/>
      <c r="AC342" s="362"/>
      <c r="AF342"/>
      <c r="AG342"/>
      <c r="AH342"/>
      <c r="AI342"/>
      <c r="AJ342"/>
      <c r="AK342"/>
      <c r="AL342"/>
      <c r="AM342"/>
      <c r="AN342"/>
      <c r="AO342"/>
      <c r="AP342" s="204"/>
      <c r="AQ342" s="204"/>
      <c r="AR342" s="204"/>
      <c r="AS342" s="204"/>
      <c r="AT342" s="204"/>
      <c r="AU342" s="204"/>
      <c r="AV342" s="204"/>
      <c r="AW342" s="204"/>
      <c r="AX342" s="204"/>
      <c r="AY342" s="204"/>
    </row>
    <row r="343" spans="1:51" s="186" customFormat="1" ht="18.5" x14ac:dyDescent="0.45">
      <c r="A343" s="360"/>
      <c r="B343" s="361"/>
      <c r="C343" s="360" t="str">
        <f t="shared" si="30"/>
        <v/>
      </c>
      <c r="D343" s="362"/>
      <c r="E343" s="146"/>
      <c r="F343" s="362"/>
      <c r="G343" s="137"/>
      <c r="H343" s="363"/>
      <c r="I343" s="497"/>
      <c r="J343" s="498"/>
      <c r="K343" s="496"/>
      <c r="L343" s="496"/>
      <c r="M343" s="497">
        <f t="shared" si="29"/>
        <v>0</v>
      </c>
      <c r="N343" s="364">
        <f t="shared" si="31"/>
        <v>0</v>
      </c>
      <c r="O343" s="164"/>
      <c r="P343" s="164"/>
      <c r="Q343" s="164"/>
      <c r="R343" s="130"/>
      <c r="S343" s="365">
        <f t="shared" si="32"/>
        <v>0</v>
      </c>
      <c r="T343" s="362"/>
      <c r="U343" s="532"/>
      <c r="V343" s="318">
        <f t="shared" si="33"/>
        <v>0</v>
      </c>
      <c r="W343" s="366"/>
      <c r="X343" s="318"/>
      <c r="Y343" s="366"/>
      <c r="Z343" s="362"/>
      <c r="AA343" s="503"/>
      <c r="AB343" s="362"/>
      <c r="AC343" s="362"/>
      <c r="AF343"/>
      <c r="AG343"/>
      <c r="AH343"/>
      <c r="AI343"/>
      <c r="AJ343"/>
      <c r="AK343"/>
      <c r="AL343"/>
      <c r="AM343"/>
      <c r="AN343"/>
      <c r="AO343"/>
      <c r="AP343" s="204"/>
      <c r="AQ343" s="204"/>
      <c r="AR343" s="204"/>
      <c r="AS343" s="204"/>
      <c r="AT343" s="204"/>
      <c r="AU343" s="204"/>
      <c r="AV343" s="204"/>
      <c r="AW343" s="204"/>
      <c r="AX343" s="204"/>
      <c r="AY343" s="204"/>
    </row>
    <row r="344" spans="1:51" s="186" customFormat="1" ht="18.5" x14ac:dyDescent="0.45">
      <c r="A344" s="360"/>
      <c r="B344" s="361"/>
      <c r="C344" s="360" t="str">
        <f t="shared" si="30"/>
        <v/>
      </c>
      <c r="D344" s="362"/>
      <c r="E344" s="146"/>
      <c r="F344" s="362"/>
      <c r="G344" s="137"/>
      <c r="H344" s="363"/>
      <c r="I344" s="497"/>
      <c r="J344" s="498"/>
      <c r="K344" s="496"/>
      <c r="L344" s="496"/>
      <c r="M344" s="497">
        <f t="shared" si="29"/>
        <v>0</v>
      </c>
      <c r="N344" s="364">
        <f t="shared" si="31"/>
        <v>0</v>
      </c>
      <c r="O344" s="164"/>
      <c r="P344" s="164"/>
      <c r="Q344" s="164"/>
      <c r="R344" s="130"/>
      <c r="S344" s="365">
        <f t="shared" si="32"/>
        <v>0</v>
      </c>
      <c r="T344" s="362"/>
      <c r="U344" s="532"/>
      <c r="V344" s="318">
        <f t="shared" si="33"/>
        <v>0</v>
      </c>
      <c r="W344" s="366"/>
      <c r="X344" s="318"/>
      <c r="Y344" s="366"/>
      <c r="Z344" s="362"/>
      <c r="AA344" s="503"/>
      <c r="AB344" s="362"/>
      <c r="AC344" s="362"/>
      <c r="AF344"/>
      <c r="AG344"/>
      <c r="AH344"/>
      <c r="AI344"/>
      <c r="AJ344"/>
      <c r="AK344"/>
      <c r="AL344"/>
      <c r="AM344"/>
      <c r="AN344"/>
      <c r="AO344"/>
      <c r="AP344" s="204"/>
      <c r="AQ344" s="204"/>
      <c r="AR344" s="204"/>
      <c r="AS344" s="204"/>
      <c r="AT344" s="204"/>
      <c r="AU344" s="204"/>
      <c r="AV344" s="204"/>
      <c r="AW344" s="204"/>
      <c r="AX344" s="204"/>
      <c r="AY344" s="204"/>
    </row>
    <row r="345" spans="1:51" s="186" customFormat="1" ht="18.5" x14ac:dyDescent="0.45">
      <c r="A345" s="360"/>
      <c r="B345" s="361"/>
      <c r="C345" s="360" t="str">
        <f t="shared" si="30"/>
        <v/>
      </c>
      <c r="D345" s="362"/>
      <c r="E345" s="146"/>
      <c r="F345" s="362"/>
      <c r="G345" s="137"/>
      <c r="H345" s="363"/>
      <c r="I345" s="497"/>
      <c r="J345" s="498"/>
      <c r="K345" s="496"/>
      <c r="L345" s="496"/>
      <c r="M345" s="497">
        <f t="shared" si="29"/>
        <v>0</v>
      </c>
      <c r="N345" s="364">
        <f t="shared" si="31"/>
        <v>0</v>
      </c>
      <c r="O345" s="164"/>
      <c r="P345" s="164"/>
      <c r="Q345" s="164"/>
      <c r="R345" s="130"/>
      <c r="S345" s="365">
        <f t="shared" si="32"/>
        <v>0</v>
      </c>
      <c r="T345" s="362"/>
      <c r="U345" s="532"/>
      <c r="V345" s="318">
        <f t="shared" si="33"/>
        <v>0</v>
      </c>
      <c r="W345" s="366"/>
      <c r="X345" s="318"/>
      <c r="Y345" s="366"/>
      <c r="Z345" s="362"/>
      <c r="AA345" s="503"/>
      <c r="AB345" s="362"/>
      <c r="AC345" s="362"/>
      <c r="AF345"/>
      <c r="AG345"/>
      <c r="AH345"/>
      <c r="AI345"/>
      <c r="AJ345"/>
      <c r="AK345"/>
      <c r="AL345"/>
      <c r="AM345"/>
      <c r="AN345"/>
      <c r="AO345"/>
      <c r="AP345" s="204"/>
      <c r="AQ345" s="204"/>
      <c r="AR345" s="204"/>
      <c r="AS345" s="204"/>
      <c r="AT345" s="204"/>
      <c r="AU345" s="204"/>
      <c r="AV345" s="204"/>
      <c r="AW345" s="204"/>
      <c r="AX345" s="204"/>
      <c r="AY345" s="204"/>
    </row>
    <row r="346" spans="1:51" s="186" customFormat="1" ht="18.5" x14ac:dyDescent="0.45">
      <c r="A346" s="360"/>
      <c r="B346" s="361"/>
      <c r="C346" s="360" t="str">
        <f t="shared" si="30"/>
        <v/>
      </c>
      <c r="D346" s="362"/>
      <c r="E346" s="146"/>
      <c r="F346" s="362"/>
      <c r="G346" s="137"/>
      <c r="H346" s="363"/>
      <c r="I346" s="497"/>
      <c r="J346" s="498"/>
      <c r="K346" s="496"/>
      <c r="L346" s="496"/>
      <c r="M346" s="497">
        <f t="shared" si="29"/>
        <v>0</v>
      </c>
      <c r="N346" s="364">
        <f t="shared" si="31"/>
        <v>0</v>
      </c>
      <c r="O346" s="164"/>
      <c r="P346" s="164"/>
      <c r="Q346" s="164"/>
      <c r="R346" s="130"/>
      <c r="S346" s="365">
        <f t="shared" si="32"/>
        <v>0</v>
      </c>
      <c r="T346" s="362"/>
      <c r="U346" s="532"/>
      <c r="V346" s="318">
        <f t="shared" si="33"/>
        <v>0</v>
      </c>
      <c r="W346" s="366"/>
      <c r="X346" s="318"/>
      <c r="Y346" s="366"/>
      <c r="Z346" s="362"/>
      <c r="AA346" s="503"/>
      <c r="AB346" s="362"/>
      <c r="AC346" s="362"/>
      <c r="AF346"/>
      <c r="AG346"/>
      <c r="AH346"/>
      <c r="AI346"/>
      <c r="AJ346"/>
      <c r="AK346"/>
      <c r="AL346"/>
      <c r="AM346"/>
      <c r="AN346"/>
      <c r="AO346"/>
      <c r="AP346" s="204"/>
      <c r="AQ346" s="204"/>
      <c r="AR346" s="204"/>
      <c r="AS346" s="204"/>
      <c r="AT346" s="204"/>
      <c r="AU346" s="204"/>
      <c r="AV346" s="204"/>
      <c r="AW346" s="204"/>
      <c r="AX346" s="204"/>
      <c r="AY346" s="204"/>
    </row>
    <row r="347" spans="1:51" s="186" customFormat="1" ht="18.5" x14ac:dyDescent="0.45">
      <c r="A347" s="360"/>
      <c r="B347" s="361"/>
      <c r="C347" s="360" t="str">
        <f t="shared" si="30"/>
        <v/>
      </c>
      <c r="D347" s="362"/>
      <c r="E347" s="146"/>
      <c r="F347" s="362"/>
      <c r="G347" s="137"/>
      <c r="H347" s="363"/>
      <c r="I347" s="497"/>
      <c r="J347" s="498"/>
      <c r="K347" s="496"/>
      <c r="L347" s="496"/>
      <c r="M347" s="497">
        <f t="shared" si="29"/>
        <v>0</v>
      </c>
      <c r="N347" s="364">
        <f t="shared" si="31"/>
        <v>0</v>
      </c>
      <c r="O347" s="164"/>
      <c r="P347" s="164"/>
      <c r="Q347" s="164"/>
      <c r="R347" s="130"/>
      <c r="S347" s="365">
        <f t="shared" si="32"/>
        <v>0</v>
      </c>
      <c r="T347" s="362"/>
      <c r="U347" s="532"/>
      <c r="V347" s="318">
        <f t="shared" si="33"/>
        <v>0</v>
      </c>
      <c r="W347" s="366"/>
      <c r="X347" s="318"/>
      <c r="Y347" s="366"/>
      <c r="Z347" s="362"/>
      <c r="AA347" s="503"/>
      <c r="AB347" s="362"/>
      <c r="AC347" s="362"/>
      <c r="AF347"/>
      <c r="AG347"/>
      <c r="AH347"/>
      <c r="AI347"/>
      <c r="AJ347"/>
      <c r="AK347"/>
      <c r="AL347"/>
      <c r="AM347"/>
      <c r="AN347"/>
      <c r="AO347"/>
      <c r="AP347" s="204"/>
      <c r="AQ347" s="204"/>
      <c r="AR347" s="204"/>
      <c r="AS347" s="204"/>
      <c r="AT347" s="204"/>
      <c r="AU347" s="204"/>
      <c r="AV347" s="204"/>
      <c r="AW347" s="204"/>
      <c r="AX347" s="204"/>
      <c r="AY347" s="204"/>
    </row>
    <row r="348" spans="1:51" s="186" customFormat="1" ht="18.5" x14ac:dyDescent="0.45">
      <c r="A348" s="360"/>
      <c r="B348" s="361"/>
      <c r="C348" s="360" t="str">
        <f t="shared" si="30"/>
        <v/>
      </c>
      <c r="D348" s="362"/>
      <c r="E348" s="146"/>
      <c r="F348" s="362"/>
      <c r="G348" s="137"/>
      <c r="H348" s="363"/>
      <c r="I348" s="497"/>
      <c r="J348" s="498"/>
      <c r="K348" s="496"/>
      <c r="L348" s="496"/>
      <c r="M348" s="497">
        <f t="shared" si="29"/>
        <v>0</v>
      </c>
      <c r="N348" s="364">
        <f t="shared" si="31"/>
        <v>0</v>
      </c>
      <c r="O348" s="164"/>
      <c r="P348" s="164"/>
      <c r="Q348" s="164"/>
      <c r="R348" s="130"/>
      <c r="S348" s="365">
        <f t="shared" si="32"/>
        <v>0</v>
      </c>
      <c r="T348" s="362"/>
      <c r="U348" s="532"/>
      <c r="V348" s="318">
        <f t="shared" si="33"/>
        <v>0</v>
      </c>
      <c r="W348" s="366"/>
      <c r="X348" s="318"/>
      <c r="Y348" s="366"/>
      <c r="Z348" s="362"/>
      <c r="AA348" s="503"/>
      <c r="AB348" s="362"/>
      <c r="AC348" s="362"/>
      <c r="AF348"/>
      <c r="AG348"/>
      <c r="AH348"/>
      <c r="AI348"/>
      <c r="AJ348"/>
      <c r="AK348"/>
      <c r="AL348"/>
      <c r="AM348"/>
      <c r="AN348"/>
      <c r="AO348"/>
      <c r="AP348" s="204"/>
      <c r="AQ348" s="204"/>
      <c r="AR348" s="204"/>
      <c r="AS348" s="204"/>
      <c r="AT348" s="204"/>
      <c r="AU348" s="204"/>
      <c r="AV348" s="204"/>
      <c r="AW348" s="204"/>
      <c r="AX348" s="204"/>
      <c r="AY348" s="204"/>
    </row>
    <row r="349" spans="1:51" s="186" customFormat="1" ht="18.5" x14ac:dyDescent="0.45">
      <c r="A349" s="360"/>
      <c r="B349" s="361"/>
      <c r="C349" s="360" t="str">
        <f t="shared" si="30"/>
        <v/>
      </c>
      <c r="D349" s="362"/>
      <c r="E349" s="146"/>
      <c r="F349" s="362"/>
      <c r="G349" s="137"/>
      <c r="H349" s="363"/>
      <c r="I349" s="497"/>
      <c r="J349" s="498"/>
      <c r="K349" s="496"/>
      <c r="L349" s="496"/>
      <c r="M349" s="497">
        <f t="shared" si="29"/>
        <v>0</v>
      </c>
      <c r="N349" s="364">
        <f t="shared" si="31"/>
        <v>0</v>
      </c>
      <c r="O349" s="164"/>
      <c r="P349" s="164"/>
      <c r="Q349" s="164"/>
      <c r="R349" s="130"/>
      <c r="S349" s="365">
        <f t="shared" si="32"/>
        <v>0</v>
      </c>
      <c r="T349" s="362"/>
      <c r="U349" s="532"/>
      <c r="V349" s="318">
        <f t="shared" si="33"/>
        <v>0</v>
      </c>
      <c r="W349" s="366"/>
      <c r="X349" s="318"/>
      <c r="Y349" s="366"/>
      <c r="Z349" s="362"/>
      <c r="AA349" s="503"/>
      <c r="AB349" s="362"/>
      <c r="AC349" s="362"/>
      <c r="AF349"/>
      <c r="AG349"/>
      <c r="AH349"/>
      <c r="AI349"/>
      <c r="AJ349"/>
      <c r="AK349"/>
      <c r="AL349"/>
      <c r="AM349"/>
      <c r="AN349"/>
      <c r="AO349"/>
      <c r="AP349" s="204"/>
      <c r="AQ349" s="204"/>
      <c r="AR349" s="204"/>
      <c r="AS349" s="204"/>
      <c r="AT349" s="204"/>
      <c r="AU349" s="204"/>
      <c r="AV349" s="204"/>
      <c r="AW349" s="204"/>
      <c r="AX349" s="204"/>
      <c r="AY349" s="204"/>
    </row>
    <row r="350" spans="1:51" ht="18.5" x14ac:dyDescent="0.45">
      <c r="A350" s="360"/>
      <c r="B350" s="361"/>
      <c r="C350" s="360" t="str">
        <f t="shared" si="30"/>
        <v/>
      </c>
      <c r="D350" s="362"/>
      <c r="E350" s="146"/>
      <c r="F350" s="362"/>
      <c r="G350" s="137"/>
      <c r="H350" s="363"/>
      <c r="I350" s="497"/>
      <c r="J350" s="498"/>
      <c r="K350" s="496"/>
      <c r="L350" s="496"/>
      <c r="M350" s="497">
        <f t="shared" si="29"/>
        <v>0</v>
      </c>
      <c r="N350" s="364">
        <f t="shared" si="31"/>
        <v>0</v>
      </c>
      <c r="O350" s="164"/>
      <c r="P350" s="164"/>
      <c r="Q350" s="164"/>
      <c r="R350" s="130"/>
      <c r="S350" s="365">
        <f t="shared" si="32"/>
        <v>0</v>
      </c>
      <c r="T350" s="362"/>
      <c r="U350" s="532"/>
      <c r="V350" s="318">
        <f t="shared" si="33"/>
        <v>0</v>
      </c>
      <c r="W350" s="366"/>
      <c r="X350" s="318"/>
      <c r="Y350" s="366"/>
      <c r="Z350" s="362"/>
      <c r="AA350" s="503"/>
      <c r="AB350" s="362"/>
      <c r="AC350" s="362"/>
      <c r="AP350" s="204"/>
      <c r="AQ350" s="204"/>
      <c r="AR350" s="204"/>
      <c r="AS350" s="204"/>
      <c r="AT350" s="204"/>
      <c r="AU350" s="204"/>
      <c r="AV350" s="204"/>
      <c r="AW350" s="204"/>
      <c r="AX350" s="204"/>
      <c r="AY350" s="204"/>
    </row>
    <row r="351" spans="1:51" ht="18.5" x14ac:dyDescent="0.45">
      <c r="A351" s="360"/>
      <c r="B351" s="361"/>
      <c r="C351" s="360" t="str">
        <f t="shared" si="30"/>
        <v/>
      </c>
      <c r="D351" s="362"/>
      <c r="E351" s="146"/>
      <c r="F351" s="362"/>
      <c r="G351" s="137"/>
      <c r="H351" s="363"/>
      <c r="I351" s="497"/>
      <c r="J351" s="498"/>
      <c r="K351" s="496"/>
      <c r="L351" s="496"/>
      <c r="M351" s="497">
        <f t="shared" si="29"/>
        <v>0</v>
      </c>
      <c r="N351" s="364">
        <f t="shared" si="31"/>
        <v>0</v>
      </c>
      <c r="O351" s="164"/>
      <c r="P351" s="164"/>
      <c r="Q351" s="164"/>
      <c r="R351" s="130"/>
      <c r="S351" s="365">
        <f t="shared" si="32"/>
        <v>0</v>
      </c>
      <c r="T351" s="362"/>
      <c r="U351" s="532"/>
      <c r="V351" s="318">
        <f t="shared" si="33"/>
        <v>0</v>
      </c>
      <c r="W351" s="366"/>
      <c r="X351" s="318"/>
      <c r="Y351" s="366"/>
      <c r="Z351" s="362"/>
      <c r="AA351" s="503"/>
      <c r="AB351" s="362"/>
      <c r="AC351" s="362"/>
      <c r="AP351" s="204"/>
      <c r="AQ351" s="204"/>
      <c r="AR351" s="204"/>
      <c r="AS351" s="204"/>
      <c r="AT351" s="204"/>
      <c r="AU351" s="204"/>
      <c r="AV351" s="204"/>
      <c r="AW351" s="204"/>
      <c r="AX351" s="204"/>
      <c r="AY351" s="204"/>
    </row>
    <row r="352" spans="1:51" ht="18.5" x14ac:dyDescent="0.45">
      <c r="A352" s="360"/>
      <c r="B352" s="361"/>
      <c r="C352" s="360" t="str">
        <f t="shared" si="30"/>
        <v/>
      </c>
      <c r="D352" s="362"/>
      <c r="E352" s="146"/>
      <c r="F352" s="362"/>
      <c r="G352" s="137"/>
      <c r="H352" s="363"/>
      <c r="I352" s="497"/>
      <c r="J352" s="498"/>
      <c r="K352" s="496"/>
      <c r="L352" s="496"/>
      <c r="M352" s="497">
        <f t="shared" si="29"/>
        <v>0</v>
      </c>
      <c r="N352" s="364">
        <f t="shared" si="31"/>
        <v>0</v>
      </c>
      <c r="O352" s="164"/>
      <c r="P352" s="164"/>
      <c r="Q352" s="164"/>
      <c r="R352" s="130"/>
      <c r="S352" s="365">
        <f t="shared" si="32"/>
        <v>0</v>
      </c>
      <c r="T352" s="362"/>
      <c r="U352" s="532"/>
      <c r="V352" s="318">
        <f t="shared" si="33"/>
        <v>0</v>
      </c>
      <c r="W352" s="366"/>
      <c r="X352" s="318"/>
      <c r="Y352" s="366"/>
      <c r="Z352" s="362"/>
      <c r="AA352" s="503"/>
      <c r="AB352" s="362"/>
      <c r="AC352" s="362"/>
      <c r="AP352" s="204"/>
      <c r="AQ352" s="204"/>
      <c r="AR352" s="204"/>
      <c r="AS352" s="204"/>
      <c r="AT352" s="204"/>
      <c r="AU352" s="204"/>
      <c r="AV352" s="204"/>
      <c r="AW352" s="204"/>
      <c r="AX352" s="204"/>
      <c r="AY352" s="204"/>
    </row>
    <row r="353" spans="1:51" ht="18.5" x14ac:dyDescent="0.45">
      <c r="A353" s="360"/>
      <c r="B353" s="361"/>
      <c r="C353" s="360" t="str">
        <f t="shared" si="30"/>
        <v/>
      </c>
      <c r="D353" s="362"/>
      <c r="E353" s="146"/>
      <c r="F353" s="362"/>
      <c r="G353" s="137"/>
      <c r="H353" s="363"/>
      <c r="I353" s="497"/>
      <c r="J353" s="498"/>
      <c r="K353" s="496"/>
      <c r="L353" s="496"/>
      <c r="M353" s="497">
        <f t="shared" si="29"/>
        <v>0</v>
      </c>
      <c r="N353" s="364">
        <f t="shared" si="31"/>
        <v>0</v>
      </c>
      <c r="O353" s="164"/>
      <c r="P353" s="164"/>
      <c r="Q353" s="164"/>
      <c r="R353" s="130"/>
      <c r="S353" s="365">
        <f t="shared" si="32"/>
        <v>0</v>
      </c>
      <c r="T353" s="362"/>
      <c r="U353" s="532"/>
      <c r="V353" s="318">
        <f t="shared" si="33"/>
        <v>0</v>
      </c>
      <c r="W353" s="366"/>
      <c r="X353" s="318"/>
      <c r="Y353" s="366"/>
      <c r="Z353" s="362"/>
      <c r="AA353" s="503"/>
      <c r="AB353" s="362"/>
      <c r="AC353" s="362"/>
      <c r="AP353" s="204"/>
      <c r="AQ353" s="204"/>
      <c r="AR353" s="204"/>
      <c r="AS353" s="204"/>
      <c r="AT353" s="204"/>
      <c r="AU353" s="204"/>
      <c r="AV353" s="204"/>
      <c r="AW353" s="204"/>
      <c r="AX353" s="204"/>
      <c r="AY353" s="204"/>
    </row>
    <row r="354" spans="1:51" ht="18.5" x14ac:dyDescent="0.45">
      <c r="A354" s="360"/>
      <c r="B354" s="361"/>
      <c r="C354" s="360" t="str">
        <f t="shared" si="30"/>
        <v/>
      </c>
      <c r="D354" s="362"/>
      <c r="E354" s="146"/>
      <c r="F354" s="362"/>
      <c r="G354" s="137"/>
      <c r="H354" s="363"/>
      <c r="I354" s="497"/>
      <c r="J354" s="498"/>
      <c r="K354" s="496"/>
      <c r="L354" s="496"/>
      <c r="M354" s="497">
        <f t="shared" si="29"/>
        <v>0</v>
      </c>
      <c r="N354" s="364">
        <f t="shared" si="31"/>
        <v>0</v>
      </c>
      <c r="O354" s="164"/>
      <c r="P354" s="164"/>
      <c r="Q354" s="164"/>
      <c r="R354" s="130"/>
      <c r="S354" s="365">
        <f t="shared" si="32"/>
        <v>0</v>
      </c>
      <c r="T354" s="362"/>
      <c r="U354" s="532"/>
      <c r="V354" s="318">
        <f t="shared" si="33"/>
        <v>0</v>
      </c>
      <c r="W354" s="366"/>
      <c r="X354" s="318"/>
      <c r="Y354" s="366"/>
      <c r="Z354" s="362"/>
      <c r="AA354" s="503"/>
      <c r="AB354" s="362"/>
      <c r="AC354" s="362"/>
      <c r="AP354" s="204"/>
      <c r="AQ354" s="204"/>
      <c r="AR354" s="204"/>
      <c r="AS354" s="204"/>
      <c r="AT354" s="204"/>
      <c r="AU354" s="204"/>
      <c r="AV354" s="204"/>
      <c r="AW354" s="204"/>
      <c r="AX354" s="204"/>
      <c r="AY354" s="204"/>
    </row>
    <row r="355" spans="1:51" ht="18.5" x14ac:dyDescent="0.45">
      <c r="A355" s="360"/>
      <c r="B355" s="361"/>
      <c r="C355" s="360" t="str">
        <f t="shared" si="30"/>
        <v/>
      </c>
      <c r="D355" s="362"/>
      <c r="E355" s="146"/>
      <c r="F355" s="362"/>
      <c r="G355" s="137"/>
      <c r="H355" s="363"/>
      <c r="I355" s="497"/>
      <c r="J355" s="498"/>
      <c r="K355" s="496"/>
      <c r="L355" s="496"/>
      <c r="M355" s="497">
        <f t="shared" si="29"/>
        <v>0</v>
      </c>
      <c r="N355" s="364">
        <f t="shared" si="31"/>
        <v>0</v>
      </c>
      <c r="O355" s="164"/>
      <c r="P355" s="164"/>
      <c r="Q355" s="164"/>
      <c r="R355" s="130"/>
      <c r="S355" s="365">
        <f t="shared" si="32"/>
        <v>0</v>
      </c>
      <c r="T355" s="362"/>
      <c r="U355" s="532"/>
      <c r="V355" s="318">
        <f t="shared" si="33"/>
        <v>0</v>
      </c>
      <c r="W355" s="366"/>
      <c r="X355" s="318"/>
      <c r="Y355" s="366"/>
      <c r="Z355" s="362"/>
      <c r="AA355" s="503"/>
      <c r="AB355" s="362"/>
      <c r="AC355" s="362"/>
      <c r="AP355" s="204"/>
      <c r="AQ355" s="204"/>
      <c r="AR355" s="204"/>
      <c r="AS355" s="204"/>
      <c r="AT355" s="204"/>
      <c r="AU355" s="204"/>
      <c r="AV355" s="204"/>
      <c r="AW355" s="204"/>
      <c r="AX355" s="204"/>
      <c r="AY355" s="204"/>
    </row>
    <row r="356" spans="1:51" ht="18.5" x14ac:dyDescent="0.45">
      <c r="A356" s="360"/>
      <c r="B356" s="361"/>
      <c r="C356" s="360" t="str">
        <f t="shared" si="30"/>
        <v/>
      </c>
      <c r="D356" s="362"/>
      <c r="E356" s="146"/>
      <c r="F356" s="362"/>
      <c r="G356" s="137"/>
      <c r="H356" s="363"/>
      <c r="I356" s="497"/>
      <c r="J356" s="498"/>
      <c r="K356" s="496"/>
      <c r="L356" s="496"/>
      <c r="M356" s="497">
        <f t="shared" si="29"/>
        <v>0</v>
      </c>
      <c r="N356" s="364">
        <f t="shared" si="31"/>
        <v>0</v>
      </c>
      <c r="O356" s="164"/>
      <c r="P356" s="164"/>
      <c r="Q356" s="164"/>
      <c r="R356" s="130"/>
      <c r="S356" s="365">
        <f t="shared" si="32"/>
        <v>0</v>
      </c>
      <c r="T356" s="362"/>
      <c r="U356" s="532"/>
      <c r="V356" s="318">
        <f t="shared" si="33"/>
        <v>0</v>
      </c>
      <c r="W356" s="366"/>
      <c r="X356" s="318"/>
      <c r="Y356" s="366"/>
      <c r="Z356" s="362"/>
      <c r="AA356" s="503"/>
      <c r="AB356" s="362"/>
      <c r="AC356" s="362"/>
      <c r="AP356" s="204"/>
      <c r="AQ356" s="204"/>
      <c r="AR356" s="204"/>
      <c r="AS356" s="204"/>
      <c r="AT356" s="204"/>
      <c r="AU356" s="204"/>
      <c r="AV356" s="204"/>
      <c r="AW356" s="204"/>
      <c r="AX356" s="204"/>
      <c r="AY356" s="204"/>
    </row>
    <row r="357" spans="1:51" ht="18.5" x14ac:dyDescent="0.45">
      <c r="A357" s="360"/>
      <c r="B357" s="361"/>
      <c r="C357" s="360" t="str">
        <f t="shared" si="30"/>
        <v/>
      </c>
      <c r="D357" s="362"/>
      <c r="E357" s="146"/>
      <c r="F357" s="362"/>
      <c r="G357" s="137"/>
      <c r="H357" s="363"/>
      <c r="I357" s="497"/>
      <c r="J357" s="498"/>
      <c r="K357" s="496"/>
      <c r="L357" s="496"/>
      <c r="M357" s="497">
        <f t="shared" si="29"/>
        <v>0</v>
      </c>
      <c r="N357" s="364">
        <f t="shared" si="31"/>
        <v>0</v>
      </c>
      <c r="O357" s="164"/>
      <c r="P357" s="164"/>
      <c r="Q357" s="164"/>
      <c r="R357" s="130"/>
      <c r="S357" s="365">
        <f t="shared" si="32"/>
        <v>0</v>
      </c>
      <c r="T357" s="362"/>
      <c r="U357" s="532"/>
      <c r="V357" s="318">
        <f t="shared" si="33"/>
        <v>0</v>
      </c>
      <c r="W357" s="366"/>
      <c r="X357" s="318"/>
      <c r="Y357" s="366"/>
      <c r="Z357" s="362"/>
      <c r="AA357" s="503"/>
      <c r="AB357" s="362"/>
      <c r="AC357" s="362"/>
      <c r="AP357" s="204"/>
      <c r="AQ357" s="204"/>
      <c r="AR357" s="204"/>
      <c r="AS357" s="204"/>
      <c r="AT357" s="204"/>
      <c r="AU357" s="204"/>
      <c r="AV357" s="204"/>
      <c r="AW357" s="204"/>
      <c r="AX357" s="204"/>
      <c r="AY357" s="204"/>
    </row>
    <row r="358" spans="1:51" ht="18.5" x14ac:dyDescent="0.45">
      <c r="A358" s="360"/>
      <c r="B358" s="361"/>
      <c r="C358" s="360" t="str">
        <f t="shared" si="30"/>
        <v/>
      </c>
      <c r="D358" s="362"/>
      <c r="E358" s="146"/>
      <c r="F358" s="362"/>
      <c r="G358" s="137"/>
      <c r="H358" s="363"/>
      <c r="I358" s="497"/>
      <c r="J358" s="498"/>
      <c r="K358" s="496"/>
      <c r="L358" s="496"/>
      <c r="M358" s="497">
        <f t="shared" si="29"/>
        <v>0</v>
      </c>
      <c r="N358" s="364">
        <f t="shared" si="31"/>
        <v>0</v>
      </c>
      <c r="O358" s="164"/>
      <c r="P358" s="164"/>
      <c r="Q358" s="164"/>
      <c r="R358" s="130"/>
      <c r="S358" s="365">
        <f t="shared" si="32"/>
        <v>0</v>
      </c>
      <c r="T358" s="362"/>
      <c r="U358" s="532"/>
      <c r="V358" s="318">
        <f t="shared" si="33"/>
        <v>0</v>
      </c>
      <c r="W358" s="366"/>
      <c r="X358" s="318"/>
      <c r="Y358" s="366"/>
      <c r="Z358" s="362"/>
      <c r="AA358" s="503"/>
      <c r="AB358" s="362"/>
      <c r="AC358" s="362"/>
      <c r="AP358" s="204"/>
      <c r="AQ358" s="204"/>
      <c r="AR358" s="204"/>
      <c r="AS358" s="204"/>
      <c r="AT358" s="204"/>
      <c r="AU358" s="204"/>
      <c r="AV358" s="204"/>
      <c r="AW358" s="204"/>
      <c r="AX358" s="204"/>
      <c r="AY358" s="204"/>
    </row>
    <row r="359" spans="1:51" ht="18.5" x14ac:dyDescent="0.45">
      <c r="A359" s="360"/>
      <c r="B359" s="361"/>
      <c r="C359" s="360" t="str">
        <f t="shared" si="30"/>
        <v/>
      </c>
      <c r="D359" s="362"/>
      <c r="E359" s="146"/>
      <c r="F359" s="362"/>
      <c r="G359" s="137"/>
      <c r="H359" s="363"/>
      <c r="I359" s="497"/>
      <c r="J359" s="498"/>
      <c r="K359" s="496"/>
      <c r="L359" s="496"/>
      <c r="M359" s="497">
        <f t="shared" si="29"/>
        <v>0</v>
      </c>
      <c r="N359" s="364">
        <f t="shared" si="31"/>
        <v>0</v>
      </c>
      <c r="O359" s="164"/>
      <c r="P359" s="164"/>
      <c r="Q359" s="164"/>
      <c r="R359" s="130"/>
      <c r="S359" s="365">
        <f t="shared" si="32"/>
        <v>0</v>
      </c>
      <c r="T359" s="362"/>
      <c r="U359" s="532"/>
      <c r="V359" s="318">
        <f t="shared" si="33"/>
        <v>0</v>
      </c>
      <c r="W359" s="366"/>
      <c r="X359" s="318"/>
      <c r="Y359" s="366"/>
      <c r="Z359" s="362"/>
      <c r="AA359" s="503"/>
      <c r="AB359" s="362"/>
      <c r="AC359" s="362"/>
      <c r="AP359" s="204"/>
      <c r="AQ359" s="204"/>
      <c r="AR359" s="204"/>
      <c r="AS359" s="204"/>
      <c r="AT359" s="204"/>
      <c r="AU359" s="204"/>
      <c r="AV359" s="204"/>
      <c r="AW359" s="204"/>
      <c r="AX359" s="204"/>
      <c r="AY359" s="204"/>
    </row>
    <row r="360" spans="1:51" ht="18.5" x14ac:dyDescent="0.45">
      <c r="A360" s="360"/>
      <c r="B360" s="361"/>
      <c r="C360" s="360" t="str">
        <f t="shared" si="30"/>
        <v/>
      </c>
      <c r="D360" s="362"/>
      <c r="E360" s="146"/>
      <c r="F360" s="362"/>
      <c r="G360" s="137"/>
      <c r="H360" s="363"/>
      <c r="I360" s="497"/>
      <c r="J360" s="498"/>
      <c r="K360" s="496"/>
      <c r="L360" s="496"/>
      <c r="M360" s="497">
        <f t="shared" si="29"/>
        <v>0</v>
      </c>
      <c r="N360" s="364">
        <f t="shared" si="31"/>
        <v>0</v>
      </c>
      <c r="O360" s="164"/>
      <c r="P360" s="164"/>
      <c r="Q360" s="164"/>
      <c r="R360" s="130"/>
      <c r="S360" s="365">
        <f t="shared" si="32"/>
        <v>0</v>
      </c>
      <c r="T360" s="362"/>
      <c r="U360" s="532"/>
      <c r="V360" s="318">
        <f t="shared" si="33"/>
        <v>0</v>
      </c>
      <c r="W360" s="366"/>
      <c r="X360" s="318"/>
      <c r="Y360" s="366"/>
      <c r="Z360" s="362"/>
      <c r="AA360" s="503"/>
      <c r="AB360" s="362"/>
      <c r="AC360" s="362"/>
      <c r="AP360" s="204"/>
      <c r="AQ360" s="204"/>
      <c r="AR360" s="204"/>
      <c r="AS360" s="204"/>
      <c r="AT360" s="204"/>
      <c r="AU360" s="204"/>
      <c r="AV360" s="204"/>
      <c r="AW360" s="204"/>
      <c r="AX360" s="204"/>
      <c r="AY360" s="204"/>
    </row>
    <row r="361" spans="1:51" ht="18.5" x14ac:dyDescent="0.45">
      <c r="A361" s="360"/>
      <c r="B361" s="361"/>
      <c r="C361" s="360" t="str">
        <f t="shared" si="30"/>
        <v/>
      </c>
      <c r="D361" s="362"/>
      <c r="E361" s="146"/>
      <c r="F361" s="362"/>
      <c r="G361" s="137"/>
      <c r="H361" s="363"/>
      <c r="I361" s="497"/>
      <c r="J361" s="498"/>
      <c r="K361" s="496"/>
      <c r="L361" s="496"/>
      <c r="M361" s="497">
        <f t="shared" si="29"/>
        <v>0</v>
      </c>
      <c r="N361" s="364">
        <f t="shared" si="31"/>
        <v>0</v>
      </c>
      <c r="O361" s="164"/>
      <c r="P361" s="164"/>
      <c r="Q361" s="164"/>
      <c r="R361" s="130"/>
      <c r="S361" s="365">
        <f t="shared" si="32"/>
        <v>0</v>
      </c>
      <c r="T361" s="362"/>
      <c r="U361" s="532"/>
      <c r="V361" s="318">
        <f t="shared" si="33"/>
        <v>0</v>
      </c>
      <c r="W361" s="366"/>
      <c r="X361" s="318"/>
      <c r="Y361" s="366"/>
      <c r="Z361" s="362"/>
      <c r="AA361" s="503"/>
      <c r="AB361" s="362"/>
      <c r="AC361" s="362"/>
      <c r="AP361" s="204"/>
      <c r="AQ361" s="204"/>
      <c r="AR361" s="204"/>
      <c r="AS361" s="204"/>
      <c r="AT361" s="204"/>
      <c r="AU361" s="204"/>
      <c r="AV361" s="204"/>
      <c r="AW361" s="204"/>
      <c r="AX361" s="204"/>
      <c r="AY361" s="204"/>
    </row>
    <row r="362" spans="1:51" ht="18.5" x14ac:dyDescent="0.45">
      <c r="A362" s="360"/>
      <c r="B362" s="361"/>
      <c r="C362" s="360" t="str">
        <f t="shared" si="30"/>
        <v/>
      </c>
      <c r="D362" s="362"/>
      <c r="E362" s="146"/>
      <c r="F362" s="362"/>
      <c r="G362" s="137"/>
      <c r="H362" s="363"/>
      <c r="I362" s="497"/>
      <c r="J362" s="498"/>
      <c r="K362" s="496"/>
      <c r="L362" s="496"/>
      <c r="M362" s="497">
        <f t="shared" si="29"/>
        <v>0</v>
      </c>
      <c r="N362" s="364">
        <f t="shared" si="31"/>
        <v>0</v>
      </c>
      <c r="O362" s="164"/>
      <c r="P362" s="164"/>
      <c r="Q362" s="164"/>
      <c r="R362" s="130"/>
      <c r="S362" s="365">
        <f t="shared" si="32"/>
        <v>0</v>
      </c>
      <c r="T362" s="362"/>
      <c r="U362" s="532"/>
      <c r="V362" s="318">
        <f t="shared" si="33"/>
        <v>0</v>
      </c>
      <c r="W362" s="366"/>
      <c r="X362" s="318"/>
      <c r="Y362" s="366"/>
      <c r="Z362" s="362"/>
      <c r="AA362" s="503"/>
      <c r="AB362" s="362"/>
      <c r="AC362" s="362"/>
      <c r="AP362" s="204"/>
      <c r="AQ362" s="204"/>
      <c r="AR362" s="204"/>
      <c r="AS362" s="204"/>
      <c r="AT362" s="204"/>
      <c r="AU362" s="204"/>
      <c r="AV362" s="204"/>
      <c r="AW362" s="204"/>
      <c r="AX362" s="204"/>
      <c r="AY362" s="204"/>
    </row>
    <row r="363" spans="1:51" ht="18.5" x14ac:dyDescent="0.45">
      <c r="A363" s="360"/>
      <c r="B363" s="361"/>
      <c r="C363" s="360" t="str">
        <f t="shared" si="30"/>
        <v/>
      </c>
      <c r="D363" s="362"/>
      <c r="E363" s="146"/>
      <c r="F363" s="362"/>
      <c r="G363" s="137"/>
      <c r="H363" s="363"/>
      <c r="I363" s="497"/>
      <c r="J363" s="498"/>
      <c r="K363" s="496"/>
      <c r="L363" s="496"/>
      <c r="M363" s="497">
        <f t="shared" si="29"/>
        <v>0</v>
      </c>
      <c r="N363" s="364">
        <f t="shared" si="31"/>
        <v>0</v>
      </c>
      <c r="O363" s="164"/>
      <c r="P363" s="164"/>
      <c r="Q363" s="164"/>
      <c r="R363" s="130"/>
      <c r="S363" s="365">
        <f t="shared" si="32"/>
        <v>0</v>
      </c>
      <c r="T363" s="362"/>
      <c r="U363" s="532"/>
      <c r="V363" s="318">
        <f t="shared" si="33"/>
        <v>0</v>
      </c>
      <c r="W363" s="366"/>
      <c r="X363" s="318"/>
      <c r="Y363" s="366"/>
      <c r="Z363" s="362"/>
      <c r="AA363" s="503"/>
      <c r="AB363" s="362"/>
      <c r="AC363" s="362"/>
      <c r="AP363" s="204"/>
      <c r="AQ363" s="204"/>
      <c r="AR363" s="204"/>
      <c r="AS363" s="204"/>
      <c r="AT363" s="204"/>
      <c r="AU363" s="204"/>
      <c r="AV363" s="204"/>
      <c r="AW363" s="204"/>
      <c r="AX363" s="204"/>
      <c r="AY363" s="204"/>
    </row>
    <row r="364" spans="1:51" ht="18.5" x14ac:dyDescent="0.45">
      <c r="A364" s="360"/>
      <c r="B364" s="361"/>
      <c r="C364" s="360" t="str">
        <f t="shared" si="30"/>
        <v/>
      </c>
      <c r="D364" s="362"/>
      <c r="E364" s="146"/>
      <c r="F364" s="362"/>
      <c r="G364" s="137"/>
      <c r="H364" s="363"/>
      <c r="I364" s="497"/>
      <c r="J364" s="498"/>
      <c r="K364" s="496"/>
      <c r="L364" s="496"/>
      <c r="M364" s="497">
        <f t="shared" si="29"/>
        <v>0</v>
      </c>
      <c r="N364" s="364">
        <f t="shared" si="31"/>
        <v>0</v>
      </c>
      <c r="O364" s="164"/>
      <c r="P364" s="164"/>
      <c r="Q364" s="164"/>
      <c r="R364" s="130"/>
      <c r="S364" s="365">
        <f t="shared" si="32"/>
        <v>0</v>
      </c>
      <c r="T364" s="362"/>
      <c r="U364" s="532"/>
      <c r="V364" s="318">
        <f t="shared" si="33"/>
        <v>0</v>
      </c>
      <c r="W364" s="366"/>
      <c r="X364" s="318"/>
      <c r="Y364" s="366"/>
      <c r="Z364" s="362"/>
      <c r="AA364" s="503"/>
      <c r="AB364" s="362"/>
      <c r="AC364" s="362"/>
      <c r="AP364" s="204"/>
      <c r="AQ364" s="204"/>
      <c r="AR364" s="204"/>
      <c r="AS364" s="204"/>
      <c r="AT364" s="204"/>
      <c r="AU364" s="204"/>
      <c r="AV364" s="204"/>
      <c r="AW364" s="204"/>
      <c r="AX364" s="204"/>
      <c r="AY364" s="204"/>
    </row>
    <row r="365" spans="1:51" ht="18.5" x14ac:dyDescent="0.45">
      <c r="A365" s="360"/>
      <c r="B365" s="361"/>
      <c r="C365" s="360" t="str">
        <f t="shared" si="30"/>
        <v/>
      </c>
      <c r="D365" s="362"/>
      <c r="E365" s="146"/>
      <c r="F365" s="362"/>
      <c r="G365" s="137"/>
      <c r="H365" s="363"/>
      <c r="I365" s="497"/>
      <c r="J365" s="498"/>
      <c r="K365" s="496"/>
      <c r="L365" s="496"/>
      <c r="M365" s="497">
        <f t="shared" si="29"/>
        <v>0</v>
      </c>
      <c r="N365" s="364">
        <f t="shared" si="31"/>
        <v>0</v>
      </c>
      <c r="O365" s="164"/>
      <c r="P365" s="164"/>
      <c r="Q365" s="164"/>
      <c r="R365" s="130"/>
      <c r="S365" s="365">
        <f t="shared" si="32"/>
        <v>0</v>
      </c>
      <c r="T365" s="362"/>
      <c r="U365" s="532"/>
      <c r="V365" s="318">
        <f t="shared" si="33"/>
        <v>0</v>
      </c>
      <c r="W365" s="366"/>
      <c r="X365" s="318"/>
      <c r="Y365" s="366"/>
      <c r="Z365" s="362"/>
      <c r="AA365" s="503"/>
      <c r="AB365" s="362"/>
      <c r="AC365" s="362"/>
      <c r="AP365" s="204"/>
      <c r="AQ365" s="204"/>
      <c r="AR365" s="204"/>
      <c r="AS365" s="204"/>
      <c r="AT365" s="204"/>
      <c r="AU365" s="204"/>
      <c r="AV365" s="204"/>
      <c r="AW365" s="204"/>
      <c r="AX365" s="204"/>
      <c r="AY365" s="204"/>
    </row>
    <row r="366" spans="1:51" ht="18.5" x14ac:dyDescent="0.45">
      <c r="A366" s="360"/>
      <c r="B366" s="361"/>
      <c r="C366" s="360" t="str">
        <f t="shared" si="30"/>
        <v/>
      </c>
      <c r="D366" s="362"/>
      <c r="E366" s="146"/>
      <c r="F366" s="362"/>
      <c r="G366" s="137"/>
      <c r="H366" s="363"/>
      <c r="I366" s="497"/>
      <c r="J366" s="498"/>
      <c r="K366" s="496"/>
      <c r="L366" s="496"/>
      <c r="M366" s="497">
        <f t="shared" si="29"/>
        <v>0</v>
      </c>
      <c r="N366" s="364">
        <f t="shared" si="31"/>
        <v>0</v>
      </c>
      <c r="O366" s="164"/>
      <c r="P366" s="164"/>
      <c r="Q366" s="164"/>
      <c r="R366" s="130"/>
      <c r="S366" s="365">
        <f t="shared" si="32"/>
        <v>0</v>
      </c>
      <c r="T366" s="362"/>
      <c r="U366" s="532"/>
      <c r="V366" s="318">
        <f t="shared" si="33"/>
        <v>0</v>
      </c>
      <c r="W366" s="366"/>
      <c r="X366" s="318"/>
      <c r="Y366" s="366"/>
      <c r="Z366" s="362"/>
      <c r="AA366" s="503"/>
      <c r="AB366" s="362"/>
      <c r="AC366" s="362"/>
      <c r="AP366" s="204"/>
      <c r="AQ366" s="204"/>
      <c r="AR366" s="204"/>
      <c r="AS366" s="204"/>
      <c r="AT366" s="204"/>
      <c r="AU366" s="204"/>
      <c r="AV366" s="204"/>
      <c r="AW366" s="204"/>
      <c r="AX366" s="204"/>
      <c r="AY366" s="204"/>
    </row>
    <row r="367" spans="1:51" ht="18.5" x14ac:dyDescent="0.45">
      <c r="A367" s="360"/>
      <c r="B367" s="361"/>
      <c r="C367" s="360" t="str">
        <f t="shared" si="30"/>
        <v/>
      </c>
      <c r="D367" s="362"/>
      <c r="E367" s="146"/>
      <c r="F367" s="362"/>
      <c r="G367" s="137"/>
      <c r="H367" s="363"/>
      <c r="I367" s="497"/>
      <c r="J367" s="498"/>
      <c r="K367" s="496"/>
      <c r="L367" s="496"/>
      <c r="M367" s="497">
        <f t="shared" si="29"/>
        <v>0</v>
      </c>
      <c r="N367" s="364">
        <f t="shared" si="31"/>
        <v>0</v>
      </c>
      <c r="O367" s="164"/>
      <c r="P367" s="164"/>
      <c r="Q367" s="164"/>
      <c r="R367" s="130"/>
      <c r="S367" s="365">
        <f t="shared" si="32"/>
        <v>0</v>
      </c>
      <c r="T367" s="362"/>
      <c r="U367" s="532"/>
      <c r="V367" s="318">
        <f t="shared" si="33"/>
        <v>0</v>
      </c>
      <c r="W367" s="366"/>
      <c r="X367" s="318"/>
      <c r="Y367" s="366"/>
      <c r="Z367" s="362"/>
      <c r="AA367" s="503"/>
      <c r="AB367" s="362"/>
      <c r="AC367" s="362"/>
      <c r="AP367" s="204"/>
      <c r="AQ367" s="204"/>
      <c r="AR367" s="204"/>
      <c r="AS367" s="204"/>
      <c r="AT367" s="204"/>
      <c r="AU367" s="204"/>
      <c r="AV367" s="204"/>
      <c r="AW367" s="204"/>
      <c r="AX367" s="204"/>
      <c r="AY367" s="204"/>
    </row>
    <row r="368" spans="1:51" ht="18.5" x14ac:dyDescent="0.45">
      <c r="A368" s="360"/>
      <c r="B368" s="361"/>
      <c r="C368" s="360" t="str">
        <f t="shared" si="30"/>
        <v/>
      </c>
      <c r="D368" s="362"/>
      <c r="E368" s="146"/>
      <c r="F368" s="362"/>
      <c r="G368" s="137"/>
      <c r="H368" s="363"/>
      <c r="I368" s="497"/>
      <c r="J368" s="498"/>
      <c r="K368" s="496"/>
      <c r="L368" s="496"/>
      <c r="M368" s="497">
        <f t="shared" si="29"/>
        <v>0</v>
      </c>
      <c r="N368" s="364">
        <f t="shared" si="31"/>
        <v>0</v>
      </c>
      <c r="O368" s="164"/>
      <c r="P368" s="164"/>
      <c r="Q368" s="164"/>
      <c r="R368" s="130"/>
      <c r="S368" s="365">
        <f t="shared" si="32"/>
        <v>0</v>
      </c>
      <c r="T368" s="362"/>
      <c r="U368" s="532"/>
      <c r="V368" s="318">
        <f t="shared" si="33"/>
        <v>0</v>
      </c>
      <c r="W368" s="366"/>
      <c r="X368" s="318"/>
      <c r="Y368" s="366"/>
      <c r="Z368" s="362"/>
      <c r="AA368" s="503"/>
      <c r="AB368" s="362"/>
      <c r="AC368" s="362"/>
      <c r="AP368" s="204"/>
      <c r="AQ368" s="204"/>
      <c r="AR368" s="204"/>
      <c r="AS368" s="204"/>
      <c r="AT368" s="204"/>
      <c r="AU368" s="204"/>
      <c r="AV368" s="204"/>
      <c r="AW368" s="204"/>
      <c r="AX368" s="204"/>
      <c r="AY368" s="204"/>
    </row>
    <row r="369" spans="1:51" ht="18.5" x14ac:dyDescent="0.45">
      <c r="A369" s="360"/>
      <c r="B369" s="361"/>
      <c r="C369" s="360" t="str">
        <f t="shared" si="30"/>
        <v/>
      </c>
      <c r="D369" s="362"/>
      <c r="E369" s="146"/>
      <c r="F369" s="362"/>
      <c r="G369" s="137"/>
      <c r="H369" s="363"/>
      <c r="I369" s="497"/>
      <c r="J369" s="498"/>
      <c r="K369" s="496"/>
      <c r="L369" s="496"/>
      <c r="M369" s="497">
        <f t="shared" si="29"/>
        <v>0</v>
      </c>
      <c r="N369" s="364">
        <f t="shared" si="31"/>
        <v>0</v>
      </c>
      <c r="O369" s="164"/>
      <c r="P369" s="164"/>
      <c r="Q369" s="164"/>
      <c r="R369" s="130"/>
      <c r="S369" s="365">
        <f t="shared" si="32"/>
        <v>0</v>
      </c>
      <c r="T369" s="362"/>
      <c r="U369" s="532"/>
      <c r="V369" s="318">
        <f t="shared" si="33"/>
        <v>0</v>
      </c>
      <c r="W369" s="366"/>
      <c r="X369" s="318"/>
      <c r="Y369" s="366"/>
      <c r="Z369" s="362"/>
      <c r="AA369" s="503"/>
      <c r="AB369" s="362"/>
      <c r="AC369" s="362"/>
      <c r="AP369" s="204"/>
      <c r="AQ369" s="204"/>
      <c r="AR369" s="204"/>
      <c r="AS369" s="204"/>
      <c r="AT369" s="204"/>
      <c r="AU369" s="204"/>
      <c r="AV369" s="204"/>
      <c r="AW369" s="204"/>
      <c r="AX369" s="204"/>
      <c r="AY369" s="204"/>
    </row>
    <row r="370" spans="1:51" ht="18.5" x14ac:dyDescent="0.45">
      <c r="A370" s="360"/>
      <c r="B370" s="361"/>
      <c r="C370" s="360" t="str">
        <f t="shared" si="30"/>
        <v/>
      </c>
      <c r="D370" s="362"/>
      <c r="E370" s="146"/>
      <c r="F370" s="362"/>
      <c r="G370" s="137"/>
      <c r="H370" s="363"/>
      <c r="I370" s="497"/>
      <c r="J370" s="498"/>
      <c r="K370" s="496"/>
      <c r="L370" s="496"/>
      <c r="M370" s="497">
        <f t="shared" si="29"/>
        <v>0</v>
      </c>
      <c r="N370" s="364">
        <f t="shared" si="31"/>
        <v>0</v>
      </c>
      <c r="O370" s="164"/>
      <c r="P370" s="164"/>
      <c r="Q370" s="164"/>
      <c r="R370" s="130"/>
      <c r="S370" s="365">
        <f t="shared" si="32"/>
        <v>0</v>
      </c>
      <c r="T370" s="362"/>
      <c r="U370" s="532"/>
      <c r="V370" s="318">
        <f t="shared" si="33"/>
        <v>0</v>
      </c>
      <c r="W370" s="366"/>
      <c r="X370" s="318"/>
      <c r="Y370" s="366"/>
      <c r="Z370" s="362"/>
      <c r="AA370" s="503"/>
      <c r="AB370" s="362"/>
      <c r="AC370" s="362"/>
      <c r="AP370" s="204"/>
      <c r="AQ370" s="204"/>
      <c r="AR370" s="204"/>
      <c r="AS370" s="204"/>
      <c r="AT370" s="204"/>
      <c r="AU370" s="204"/>
      <c r="AV370" s="204"/>
      <c r="AW370" s="204"/>
      <c r="AX370" s="204"/>
      <c r="AY370" s="204"/>
    </row>
    <row r="371" spans="1:51" ht="18.5" x14ac:dyDescent="0.45">
      <c r="A371" s="360"/>
      <c r="B371" s="361"/>
      <c r="C371" s="360" t="str">
        <f t="shared" si="30"/>
        <v/>
      </c>
      <c r="D371" s="362"/>
      <c r="E371" s="146"/>
      <c r="F371" s="362"/>
      <c r="G371" s="137"/>
      <c r="H371" s="363"/>
      <c r="I371" s="497"/>
      <c r="J371" s="498"/>
      <c r="K371" s="496"/>
      <c r="L371" s="496"/>
      <c r="M371" s="497">
        <f t="shared" si="29"/>
        <v>0</v>
      </c>
      <c r="N371" s="364">
        <f t="shared" si="31"/>
        <v>0</v>
      </c>
      <c r="O371" s="164"/>
      <c r="P371" s="164"/>
      <c r="Q371" s="164"/>
      <c r="R371" s="130"/>
      <c r="S371" s="365">
        <f t="shared" si="32"/>
        <v>0</v>
      </c>
      <c r="T371" s="362"/>
      <c r="U371" s="532"/>
      <c r="V371" s="318">
        <f t="shared" si="33"/>
        <v>0</v>
      </c>
      <c r="W371" s="366"/>
      <c r="X371" s="318"/>
      <c r="Y371" s="366"/>
      <c r="Z371" s="362"/>
      <c r="AA371" s="503"/>
      <c r="AB371" s="362"/>
      <c r="AC371" s="362"/>
      <c r="AP371" s="204"/>
      <c r="AQ371" s="204"/>
      <c r="AR371" s="204"/>
      <c r="AS371" s="204"/>
      <c r="AT371" s="204"/>
      <c r="AU371" s="204"/>
      <c r="AV371" s="204"/>
      <c r="AW371" s="204"/>
      <c r="AX371" s="204"/>
      <c r="AY371" s="204"/>
    </row>
    <row r="372" spans="1:51" ht="18.5" x14ac:dyDescent="0.45">
      <c r="A372" s="360"/>
      <c r="B372" s="361"/>
      <c r="C372" s="360" t="str">
        <f t="shared" si="30"/>
        <v/>
      </c>
      <c r="D372" s="362"/>
      <c r="E372" s="146"/>
      <c r="F372" s="362"/>
      <c r="G372" s="137"/>
      <c r="H372" s="363"/>
      <c r="I372" s="497"/>
      <c r="J372" s="498"/>
      <c r="K372" s="496"/>
      <c r="L372" s="496"/>
      <c r="M372" s="497">
        <f t="shared" si="29"/>
        <v>0</v>
      </c>
      <c r="N372" s="364">
        <f t="shared" si="31"/>
        <v>0</v>
      </c>
      <c r="O372" s="164"/>
      <c r="P372" s="164"/>
      <c r="Q372" s="164"/>
      <c r="R372" s="130"/>
      <c r="S372" s="365">
        <f t="shared" si="32"/>
        <v>0</v>
      </c>
      <c r="T372" s="362"/>
      <c r="U372" s="532"/>
      <c r="V372" s="318">
        <f t="shared" si="33"/>
        <v>0</v>
      </c>
      <c r="W372" s="366"/>
      <c r="X372" s="318"/>
      <c r="Y372" s="366"/>
      <c r="Z372" s="362"/>
      <c r="AA372" s="503"/>
      <c r="AB372" s="362"/>
      <c r="AC372" s="362"/>
      <c r="AP372" s="204"/>
      <c r="AQ372" s="204"/>
      <c r="AR372" s="204"/>
      <c r="AS372" s="204"/>
      <c r="AT372" s="204"/>
      <c r="AU372" s="204"/>
      <c r="AV372" s="204"/>
      <c r="AW372" s="204"/>
      <c r="AX372" s="204"/>
      <c r="AY372" s="204"/>
    </row>
    <row r="373" spans="1:51" ht="18.5" x14ac:dyDescent="0.45">
      <c r="A373" s="360"/>
      <c r="B373" s="361"/>
      <c r="C373" s="360" t="str">
        <f t="shared" si="30"/>
        <v/>
      </c>
      <c r="D373" s="362"/>
      <c r="E373" s="146"/>
      <c r="F373" s="362"/>
      <c r="G373" s="137"/>
      <c r="H373" s="363"/>
      <c r="I373" s="497"/>
      <c r="J373" s="498"/>
      <c r="K373" s="496"/>
      <c r="L373" s="496"/>
      <c r="M373" s="497">
        <f t="shared" si="29"/>
        <v>0</v>
      </c>
      <c r="N373" s="364">
        <f t="shared" si="31"/>
        <v>0</v>
      </c>
      <c r="O373" s="164"/>
      <c r="P373" s="164"/>
      <c r="Q373" s="164"/>
      <c r="R373" s="130"/>
      <c r="S373" s="365">
        <f t="shared" si="32"/>
        <v>0</v>
      </c>
      <c r="T373" s="362"/>
      <c r="U373" s="532"/>
      <c r="V373" s="318">
        <f t="shared" si="33"/>
        <v>0</v>
      </c>
      <c r="W373" s="366"/>
      <c r="X373" s="318"/>
      <c r="Y373" s="366"/>
      <c r="Z373" s="362"/>
      <c r="AA373" s="503"/>
      <c r="AB373" s="362"/>
      <c r="AC373" s="362"/>
      <c r="AP373" s="204"/>
      <c r="AQ373" s="204"/>
      <c r="AR373" s="204"/>
      <c r="AS373" s="204"/>
      <c r="AT373" s="204"/>
      <c r="AU373" s="204"/>
      <c r="AV373" s="204"/>
      <c r="AW373" s="204"/>
      <c r="AX373" s="204"/>
      <c r="AY373" s="204"/>
    </row>
    <row r="374" spans="1:51" ht="18.5" x14ac:dyDescent="0.45">
      <c r="A374" s="360"/>
      <c r="B374" s="361"/>
      <c r="C374" s="360" t="str">
        <f t="shared" si="30"/>
        <v/>
      </c>
      <c r="D374" s="362"/>
      <c r="E374" s="146"/>
      <c r="F374" s="362"/>
      <c r="G374" s="137"/>
      <c r="H374" s="363"/>
      <c r="I374" s="497"/>
      <c r="J374" s="498"/>
      <c r="K374" s="496"/>
      <c r="L374" s="496"/>
      <c r="M374" s="497">
        <f t="shared" si="29"/>
        <v>0</v>
      </c>
      <c r="N374" s="364">
        <f t="shared" si="31"/>
        <v>0</v>
      </c>
      <c r="O374" s="164"/>
      <c r="P374" s="164"/>
      <c r="Q374" s="164"/>
      <c r="R374" s="130"/>
      <c r="S374" s="365">
        <f t="shared" si="32"/>
        <v>0</v>
      </c>
      <c r="T374" s="362"/>
      <c r="U374" s="532"/>
      <c r="V374" s="318">
        <f t="shared" si="33"/>
        <v>0</v>
      </c>
      <c r="W374" s="366"/>
      <c r="X374" s="318"/>
      <c r="Y374" s="366"/>
      <c r="Z374" s="362"/>
      <c r="AA374" s="503"/>
      <c r="AB374" s="362"/>
      <c r="AC374" s="362"/>
      <c r="AP374" s="204"/>
      <c r="AQ374" s="204"/>
      <c r="AR374" s="204"/>
      <c r="AS374" s="204"/>
      <c r="AT374" s="204"/>
      <c r="AU374" s="204"/>
      <c r="AV374" s="204"/>
      <c r="AW374" s="204"/>
      <c r="AX374" s="204"/>
      <c r="AY374" s="204"/>
    </row>
    <row r="375" spans="1:51" ht="18.5" x14ac:dyDescent="0.45">
      <c r="A375" s="360"/>
      <c r="B375" s="361"/>
      <c r="C375" s="360" t="str">
        <f t="shared" si="30"/>
        <v/>
      </c>
      <c r="D375" s="362"/>
      <c r="E375" s="146"/>
      <c r="F375" s="362"/>
      <c r="G375" s="137"/>
      <c r="H375" s="363"/>
      <c r="I375" s="497"/>
      <c r="J375" s="498"/>
      <c r="K375" s="496"/>
      <c r="L375" s="496"/>
      <c r="M375" s="497">
        <f t="shared" si="29"/>
        <v>0</v>
      </c>
      <c r="N375" s="364">
        <f t="shared" si="31"/>
        <v>0</v>
      </c>
      <c r="O375" s="164"/>
      <c r="P375" s="164"/>
      <c r="Q375" s="164"/>
      <c r="R375" s="130"/>
      <c r="S375" s="365">
        <f t="shared" si="32"/>
        <v>0</v>
      </c>
      <c r="T375" s="362"/>
      <c r="U375" s="532"/>
      <c r="V375" s="318">
        <f t="shared" si="33"/>
        <v>0</v>
      </c>
      <c r="W375" s="366"/>
      <c r="X375" s="318"/>
      <c r="Y375" s="366"/>
      <c r="Z375" s="362"/>
      <c r="AA375" s="503"/>
      <c r="AB375" s="362"/>
      <c r="AC375" s="362"/>
      <c r="AP375" s="204"/>
      <c r="AQ375" s="204"/>
      <c r="AR375" s="204"/>
      <c r="AS375" s="204"/>
      <c r="AT375" s="204"/>
      <c r="AU375" s="204"/>
      <c r="AV375" s="204"/>
      <c r="AW375" s="204"/>
      <c r="AX375" s="204"/>
      <c r="AY375" s="204"/>
    </row>
    <row r="376" spans="1:51" ht="18.5" x14ac:dyDescent="0.45">
      <c r="A376" s="360"/>
      <c r="B376" s="361"/>
      <c r="C376" s="360" t="str">
        <f t="shared" si="30"/>
        <v/>
      </c>
      <c r="D376" s="362"/>
      <c r="E376" s="146"/>
      <c r="F376" s="362"/>
      <c r="G376" s="137"/>
      <c r="H376" s="363"/>
      <c r="I376" s="497"/>
      <c r="J376" s="498"/>
      <c r="K376" s="496"/>
      <c r="L376" s="496"/>
      <c r="M376" s="497">
        <f t="shared" si="29"/>
        <v>0</v>
      </c>
      <c r="N376" s="364">
        <f t="shared" si="31"/>
        <v>0</v>
      </c>
      <c r="O376" s="164"/>
      <c r="P376" s="164"/>
      <c r="Q376" s="164"/>
      <c r="R376" s="130"/>
      <c r="S376" s="365">
        <f t="shared" si="32"/>
        <v>0</v>
      </c>
      <c r="T376" s="362"/>
      <c r="U376" s="532"/>
      <c r="V376" s="318">
        <f t="shared" si="33"/>
        <v>0</v>
      </c>
      <c r="W376" s="366"/>
      <c r="X376" s="318"/>
      <c r="Y376" s="366"/>
      <c r="Z376" s="362"/>
      <c r="AA376" s="503"/>
      <c r="AB376" s="362"/>
      <c r="AC376" s="362"/>
      <c r="AP376" s="204"/>
      <c r="AQ376" s="204"/>
      <c r="AR376" s="204"/>
      <c r="AS376" s="204"/>
      <c r="AT376" s="204"/>
      <c r="AU376" s="204"/>
      <c r="AV376" s="204"/>
      <c r="AW376" s="204"/>
      <c r="AX376" s="204"/>
      <c r="AY376" s="204"/>
    </row>
    <row r="377" spans="1:51" ht="18.5" x14ac:dyDescent="0.45">
      <c r="A377" s="360"/>
      <c r="B377" s="361"/>
      <c r="C377" s="360" t="str">
        <f t="shared" si="30"/>
        <v/>
      </c>
      <c r="D377" s="362"/>
      <c r="E377" s="146"/>
      <c r="F377" s="362"/>
      <c r="G377" s="137"/>
      <c r="H377" s="363"/>
      <c r="I377" s="497"/>
      <c r="J377" s="498"/>
      <c r="K377" s="496"/>
      <c r="L377" s="496"/>
      <c r="M377" s="497">
        <f t="shared" si="29"/>
        <v>0</v>
      </c>
      <c r="N377" s="364">
        <f t="shared" si="31"/>
        <v>0</v>
      </c>
      <c r="O377" s="164"/>
      <c r="P377" s="164"/>
      <c r="Q377" s="164"/>
      <c r="R377" s="130"/>
      <c r="S377" s="365">
        <f t="shared" si="32"/>
        <v>0</v>
      </c>
      <c r="T377" s="362"/>
      <c r="U377" s="532"/>
      <c r="V377" s="318">
        <f t="shared" si="33"/>
        <v>0</v>
      </c>
      <c r="W377" s="366"/>
      <c r="X377" s="318"/>
      <c r="Y377" s="366"/>
      <c r="Z377" s="362"/>
      <c r="AA377" s="503"/>
      <c r="AB377" s="362"/>
      <c r="AC377" s="362"/>
      <c r="AP377" s="204"/>
      <c r="AQ377" s="204"/>
      <c r="AR377" s="204"/>
      <c r="AS377" s="204"/>
      <c r="AT377" s="204"/>
      <c r="AU377" s="204"/>
      <c r="AV377" s="204"/>
      <c r="AW377" s="204"/>
      <c r="AX377" s="204"/>
      <c r="AY377" s="204"/>
    </row>
    <row r="378" spans="1:51" ht="18.5" x14ac:dyDescent="0.45">
      <c r="A378" s="360"/>
      <c r="B378" s="361"/>
      <c r="C378" s="360" t="str">
        <f t="shared" si="30"/>
        <v/>
      </c>
      <c r="D378" s="362"/>
      <c r="E378" s="146"/>
      <c r="F378" s="362"/>
      <c r="G378" s="137"/>
      <c r="H378" s="363"/>
      <c r="I378" s="497"/>
      <c r="J378" s="498"/>
      <c r="K378" s="496"/>
      <c r="L378" s="496"/>
      <c r="M378" s="497">
        <f t="shared" si="29"/>
        <v>0</v>
      </c>
      <c r="N378" s="364">
        <f t="shared" si="31"/>
        <v>0</v>
      </c>
      <c r="O378" s="164"/>
      <c r="P378" s="164"/>
      <c r="Q378" s="164"/>
      <c r="R378" s="130"/>
      <c r="S378" s="365">
        <f t="shared" si="32"/>
        <v>0</v>
      </c>
      <c r="T378" s="362"/>
      <c r="U378" s="532"/>
      <c r="V378" s="318">
        <f t="shared" si="33"/>
        <v>0</v>
      </c>
      <c r="W378" s="366"/>
      <c r="X378" s="318"/>
      <c r="Y378" s="366"/>
      <c r="Z378" s="362"/>
      <c r="AA378" s="503"/>
      <c r="AB378" s="362"/>
      <c r="AC378" s="362"/>
      <c r="AP378" s="204"/>
      <c r="AQ378" s="204"/>
      <c r="AR378" s="204"/>
      <c r="AS378" s="204"/>
      <c r="AT378" s="204"/>
      <c r="AU378" s="204"/>
      <c r="AV378" s="204"/>
      <c r="AW378" s="204"/>
      <c r="AX378" s="204"/>
      <c r="AY378" s="204"/>
    </row>
    <row r="379" spans="1:51" ht="18.5" x14ac:dyDescent="0.45">
      <c r="A379" s="360"/>
      <c r="B379" s="361"/>
      <c r="C379" s="360" t="str">
        <f t="shared" si="30"/>
        <v/>
      </c>
      <c r="D379" s="362"/>
      <c r="E379" s="146"/>
      <c r="F379" s="362"/>
      <c r="G379" s="137"/>
      <c r="H379" s="363"/>
      <c r="I379" s="497"/>
      <c r="J379" s="498"/>
      <c r="K379" s="496"/>
      <c r="L379" s="496"/>
      <c r="M379" s="497">
        <f t="shared" si="29"/>
        <v>0</v>
      </c>
      <c r="N379" s="364">
        <f t="shared" si="31"/>
        <v>0</v>
      </c>
      <c r="O379" s="164"/>
      <c r="P379" s="164"/>
      <c r="Q379" s="164"/>
      <c r="R379" s="130"/>
      <c r="S379" s="365">
        <f t="shared" si="32"/>
        <v>0</v>
      </c>
      <c r="T379" s="362"/>
      <c r="U379" s="532"/>
      <c r="V379" s="318">
        <f t="shared" si="33"/>
        <v>0</v>
      </c>
      <c r="W379" s="366"/>
      <c r="X379" s="318"/>
      <c r="Y379" s="366"/>
      <c r="Z379" s="362"/>
      <c r="AA379" s="503"/>
      <c r="AB379" s="362"/>
      <c r="AC379" s="362"/>
      <c r="AP379" s="204"/>
      <c r="AQ379" s="204"/>
      <c r="AR379" s="204"/>
      <c r="AS379" s="204"/>
      <c r="AT379" s="204"/>
      <c r="AU379" s="204"/>
      <c r="AV379" s="204"/>
      <c r="AW379" s="204"/>
      <c r="AX379" s="204"/>
      <c r="AY379" s="204"/>
    </row>
    <row r="380" spans="1:51" ht="18.5" x14ac:dyDescent="0.45">
      <c r="A380" s="360"/>
      <c r="B380" s="361"/>
      <c r="C380" s="360" t="str">
        <f t="shared" si="30"/>
        <v/>
      </c>
      <c r="D380" s="362"/>
      <c r="E380" s="146"/>
      <c r="F380" s="362"/>
      <c r="G380" s="137"/>
      <c r="H380" s="363"/>
      <c r="I380" s="497"/>
      <c r="J380" s="498"/>
      <c r="K380" s="496"/>
      <c r="L380" s="496"/>
      <c r="M380" s="497">
        <f t="shared" si="29"/>
        <v>0</v>
      </c>
      <c r="N380" s="364">
        <f t="shared" si="31"/>
        <v>0</v>
      </c>
      <c r="O380" s="164"/>
      <c r="P380" s="164"/>
      <c r="Q380" s="164"/>
      <c r="R380" s="130"/>
      <c r="S380" s="365">
        <f t="shared" si="32"/>
        <v>0</v>
      </c>
      <c r="T380" s="362"/>
      <c r="U380" s="532"/>
      <c r="V380" s="318">
        <f t="shared" si="33"/>
        <v>0</v>
      </c>
      <c r="W380" s="366"/>
      <c r="X380" s="318"/>
      <c r="Y380" s="366"/>
      <c r="Z380" s="362"/>
      <c r="AA380" s="503"/>
      <c r="AB380" s="362"/>
      <c r="AC380" s="362"/>
      <c r="AP380" s="204"/>
      <c r="AQ380" s="204"/>
      <c r="AR380" s="204"/>
      <c r="AS380" s="204"/>
      <c r="AT380" s="204"/>
      <c r="AU380" s="204"/>
      <c r="AV380" s="204"/>
      <c r="AW380" s="204"/>
      <c r="AX380" s="204"/>
      <c r="AY380" s="204"/>
    </row>
    <row r="381" spans="1:51" ht="18.5" x14ac:dyDescent="0.45">
      <c r="A381" s="360"/>
      <c r="B381" s="361"/>
      <c r="C381" s="360" t="str">
        <f t="shared" si="30"/>
        <v/>
      </c>
      <c r="D381" s="362"/>
      <c r="E381" s="146"/>
      <c r="F381" s="362"/>
      <c r="G381" s="137"/>
      <c r="H381" s="363"/>
      <c r="I381" s="497"/>
      <c r="J381" s="498"/>
      <c r="K381" s="496"/>
      <c r="L381" s="496"/>
      <c r="M381" s="497">
        <f t="shared" si="29"/>
        <v>0</v>
      </c>
      <c r="N381" s="364">
        <f t="shared" si="31"/>
        <v>0</v>
      </c>
      <c r="O381" s="164"/>
      <c r="P381" s="164"/>
      <c r="Q381" s="164"/>
      <c r="R381" s="130"/>
      <c r="S381" s="365">
        <f t="shared" si="32"/>
        <v>0</v>
      </c>
      <c r="T381" s="362"/>
      <c r="U381" s="532"/>
      <c r="V381" s="318">
        <f t="shared" si="33"/>
        <v>0</v>
      </c>
      <c r="W381" s="366"/>
      <c r="X381" s="318"/>
      <c r="Y381" s="366"/>
      <c r="Z381" s="362"/>
      <c r="AA381" s="503"/>
      <c r="AB381" s="362"/>
      <c r="AC381" s="362"/>
      <c r="AP381" s="204"/>
      <c r="AQ381" s="204"/>
      <c r="AR381" s="204"/>
      <c r="AS381" s="204"/>
      <c r="AT381" s="204"/>
      <c r="AU381" s="204"/>
      <c r="AV381" s="204"/>
      <c r="AW381" s="204"/>
      <c r="AX381" s="204"/>
      <c r="AY381" s="204"/>
    </row>
    <row r="382" spans="1:51" ht="18.5" x14ac:dyDescent="0.45">
      <c r="A382" s="360"/>
      <c r="B382" s="361"/>
      <c r="C382" s="360" t="str">
        <f t="shared" si="30"/>
        <v/>
      </c>
      <c r="D382" s="362"/>
      <c r="E382" s="146"/>
      <c r="F382" s="362"/>
      <c r="G382" s="137"/>
      <c r="H382" s="363"/>
      <c r="I382" s="497"/>
      <c r="J382" s="498"/>
      <c r="K382" s="496"/>
      <c r="L382" s="496"/>
      <c r="M382" s="497">
        <f t="shared" si="29"/>
        <v>0</v>
      </c>
      <c r="N382" s="364">
        <f t="shared" si="31"/>
        <v>0</v>
      </c>
      <c r="O382" s="164"/>
      <c r="P382" s="164"/>
      <c r="Q382" s="164"/>
      <c r="R382" s="130"/>
      <c r="S382" s="365">
        <f t="shared" si="32"/>
        <v>0</v>
      </c>
      <c r="T382" s="362"/>
      <c r="U382" s="532"/>
      <c r="V382" s="318">
        <f t="shared" si="33"/>
        <v>0</v>
      </c>
      <c r="W382" s="366"/>
      <c r="X382" s="318"/>
      <c r="Y382" s="366"/>
      <c r="Z382" s="362"/>
      <c r="AA382" s="503"/>
      <c r="AB382" s="362"/>
      <c r="AC382" s="362"/>
      <c r="AP382" s="204"/>
      <c r="AQ382" s="204"/>
      <c r="AR382" s="204"/>
      <c r="AS382" s="204"/>
      <c r="AT382" s="204"/>
      <c r="AU382" s="204"/>
      <c r="AV382" s="204"/>
      <c r="AW382" s="204"/>
      <c r="AX382" s="204"/>
      <c r="AY382" s="204"/>
    </row>
    <row r="383" spans="1:51" ht="18.5" x14ac:dyDescent="0.45">
      <c r="A383" s="360"/>
      <c r="B383" s="361"/>
      <c r="C383" s="360" t="str">
        <f t="shared" si="30"/>
        <v/>
      </c>
      <c r="D383" s="362"/>
      <c r="E383" s="146"/>
      <c r="F383" s="362"/>
      <c r="G383" s="137"/>
      <c r="H383" s="363"/>
      <c r="I383" s="497"/>
      <c r="J383" s="498"/>
      <c r="K383" s="496"/>
      <c r="L383" s="496"/>
      <c r="M383" s="497">
        <f t="shared" si="29"/>
        <v>0</v>
      </c>
      <c r="N383" s="364">
        <f t="shared" si="31"/>
        <v>0</v>
      </c>
      <c r="O383" s="164"/>
      <c r="P383" s="164"/>
      <c r="Q383" s="164"/>
      <c r="R383" s="130"/>
      <c r="S383" s="365">
        <f t="shared" si="32"/>
        <v>0</v>
      </c>
      <c r="T383" s="362"/>
      <c r="U383" s="532"/>
      <c r="V383" s="318">
        <f t="shared" si="33"/>
        <v>0</v>
      </c>
      <c r="W383" s="366"/>
      <c r="X383" s="318"/>
      <c r="Y383" s="366"/>
      <c r="Z383" s="362"/>
      <c r="AA383" s="503"/>
      <c r="AB383" s="362"/>
      <c r="AC383" s="362"/>
      <c r="AP383" s="204"/>
      <c r="AQ383" s="204"/>
      <c r="AR383" s="204"/>
      <c r="AS383" s="204"/>
      <c r="AT383" s="204"/>
      <c r="AU383" s="204"/>
      <c r="AV383" s="204"/>
      <c r="AW383" s="204"/>
      <c r="AX383" s="204"/>
      <c r="AY383" s="204"/>
    </row>
    <row r="384" spans="1:51" ht="18.5" x14ac:dyDescent="0.45">
      <c r="A384" s="360"/>
      <c r="B384" s="361"/>
      <c r="C384" s="360" t="str">
        <f t="shared" si="30"/>
        <v/>
      </c>
      <c r="D384" s="362"/>
      <c r="E384" s="146"/>
      <c r="F384" s="362"/>
      <c r="G384" s="137"/>
      <c r="H384" s="363"/>
      <c r="I384" s="497"/>
      <c r="J384" s="498"/>
      <c r="K384" s="496"/>
      <c r="L384" s="496"/>
      <c r="M384" s="497">
        <f t="shared" si="29"/>
        <v>0</v>
      </c>
      <c r="N384" s="364">
        <f t="shared" si="31"/>
        <v>0</v>
      </c>
      <c r="O384" s="164"/>
      <c r="P384" s="164"/>
      <c r="Q384" s="164"/>
      <c r="R384" s="130"/>
      <c r="S384" s="365">
        <f t="shared" si="32"/>
        <v>0</v>
      </c>
      <c r="T384" s="362"/>
      <c r="U384" s="532"/>
      <c r="V384" s="318">
        <f t="shared" si="33"/>
        <v>0</v>
      </c>
      <c r="W384" s="366"/>
      <c r="X384" s="318"/>
      <c r="Y384" s="366"/>
      <c r="Z384" s="362"/>
      <c r="AA384" s="503"/>
      <c r="AB384" s="362"/>
      <c r="AC384" s="362"/>
      <c r="AP384" s="204"/>
      <c r="AQ384" s="204"/>
      <c r="AR384" s="204"/>
      <c r="AS384" s="204"/>
      <c r="AT384" s="204"/>
      <c r="AU384" s="204"/>
      <c r="AV384" s="204"/>
      <c r="AW384" s="204"/>
      <c r="AX384" s="204"/>
      <c r="AY384" s="204"/>
    </row>
    <row r="385" spans="1:51" ht="18.5" x14ac:dyDescent="0.45">
      <c r="A385" s="360"/>
      <c r="B385" s="361"/>
      <c r="C385" s="360" t="str">
        <f t="shared" si="30"/>
        <v/>
      </c>
      <c r="D385" s="362"/>
      <c r="E385" s="146"/>
      <c r="F385" s="362"/>
      <c r="G385" s="137"/>
      <c r="H385" s="363"/>
      <c r="I385" s="497"/>
      <c r="J385" s="498"/>
      <c r="K385" s="496"/>
      <c r="L385" s="496"/>
      <c r="M385" s="497">
        <f t="shared" si="29"/>
        <v>0</v>
      </c>
      <c r="N385" s="364">
        <f t="shared" si="31"/>
        <v>0</v>
      </c>
      <c r="O385" s="164"/>
      <c r="P385" s="164"/>
      <c r="Q385" s="164"/>
      <c r="R385" s="130"/>
      <c r="S385" s="365">
        <f t="shared" si="32"/>
        <v>0</v>
      </c>
      <c r="T385" s="362"/>
      <c r="U385" s="532"/>
      <c r="V385" s="318">
        <f t="shared" si="33"/>
        <v>0</v>
      </c>
      <c r="W385" s="366"/>
      <c r="X385" s="318"/>
      <c r="Y385" s="366"/>
      <c r="Z385" s="362"/>
      <c r="AA385" s="503"/>
      <c r="AB385" s="362"/>
      <c r="AC385" s="362"/>
      <c r="AP385" s="204"/>
      <c r="AQ385" s="204"/>
      <c r="AR385" s="204"/>
      <c r="AS385" s="204"/>
      <c r="AT385" s="204"/>
      <c r="AU385" s="204"/>
      <c r="AV385" s="204"/>
      <c r="AW385" s="204"/>
      <c r="AX385" s="204"/>
      <c r="AY385" s="204"/>
    </row>
    <row r="386" spans="1:51" ht="18.5" x14ac:dyDescent="0.45">
      <c r="A386" s="360"/>
      <c r="B386" s="361"/>
      <c r="C386" s="360" t="str">
        <f t="shared" si="30"/>
        <v/>
      </c>
      <c r="D386" s="362"/>
      <c r="E386" s="146"/>
      <c r="F386" s="362"/>
      <c r="G386" s="137"/>
      <c r="H386" s="363"/>
      <c r="I386" s="497"/>
      <c r="J386" s="498"/>
      <c r="K386" s="496"/>
      <c r="L386" s="496"/>
      <c r="M386" s="497">
        <f t="shared" si="29"/>
        <v>0</v>
      </c>
      <c r="N386" s="364">
        <f t="shared" si="31"/>
        <v>0</v>
      </c>
      <c r="O386" s="164"/>
      <c r="P386" s="164"/>
      <c r="Q386" s="164"/>
      <c r="R386" s="130"/>
      <c r="S386" s="365">
        <f t="shared" si="32"/>
        <v>0</v>
      </c>
      <c r="T386" s="362"/>
      <c r="U386" s="532"/>
      <c r="V386" s="318">
        <f t="shared" si="33"/>
        <v>0</v>
      </c>
      <c r="W386" s="366"/>
      <c r="X386" s="318"/>
      <c r="Y386" s="366"/>
      <c r="Z386" s="362"/>
      <c r="AA386" s="503"/>
      <c r="AB386" s="362"/>
      <c r="AC386" s="362"/>
      <c r="AP386" s="204"/>
      <c r="AQ386" s="204"/>
      <c r="AR386" s="204"/>
      <c r="AS386" s="204"/>
      <c r="AT386" s="204"/>
      <c r="AU386" s="204"/>
      <c r="AV386" s="204"/>
      <c r="AW386" s="204"/>
      <c r="AX386" s="204"/>
      <c r="AY386" s="204"/>
    </row>
    <row r="387" spans="1:51" ht="18.5" x14ac:dyDescent="0.45">
      <c r="A387" s="360"/>
      <c r="B387" s="361"/>
      <c r="C387" s="360" t="str">
        <f t="shared" si="30"/>
        <v/>
      </c>
      <c r="D387" s="362"/>
      <c r="E387" s="146"/>
      <c r="F387" s="362"/>
      <c r="G387" s="137"/>
      <c r="H387" s="363"/>
      <c r="I387" s="497"/>
      <c r="J387" s="498"/>
      <c r="K387" s="496"/>
      <c r="L387" s="496"/>
      <c r="M387" s="497">
        <f t="shared" si="29"/>
        <v>0</v>
      </c>
      <c r="N387" s="364">
        <f t="shared" si="31"/>
        <v>0</v>
      </c>
      <c r="O387" s="164"/>
      <c r="P387" s="164"/>
      <c r="Q387" s="164"/>
      <c r="R387" s="130"/>
      <c r="S387" s="365">
        <f t="shared" si="32"/>
        <v>0</v>
      </c>
      <c r="T387" s="362"/>
      <c r="U387" s="532"/>
      <c r="V387" s="318">
        <f t="shared" si="33"/>
        <v>0</v>
      </c>
      <c r="W387" s="366"/>
      <c r="X387" s="318"/>
      <c r="Y387" s="366"/>
      <c r="Z387" s="362"/>
      <c r="AA387" s="503"/>
      <c r="AB387" s="362"/>
      <c r="AC387" s="362"/>
      <c r="AP387" s="204"/>
      <c r="AQ387" s="204"/>
      <c r="AR387" s="204"/>
      <c r="AS387" s="204"/>
      <c r="AT387" s="204"/>
      <c r="AU387" s="204"/>
      <c r="AV387" s="204"/>
      <c r="AW387" s="204"/>
      <c r="AX387" s="204"/>
      <c r="AY387" s="204"/>
    </row>
    <row r="388" spans="1:51" ht="18.5" x14ac:dyDescent="0.45">
      <c r="A388" s="360"/>
      <c r="B388" s="361"/>
      <c r="C388" s="360" t="str">
        <f t="shared" si="30"/>
        <v/>
      </c>
      <c r="D388" s="362"/>
      <c r="E388" s="146"/>
      <c r="F388" s="362"/>
      <c r="G388" s="137"/>
      <c r="H388" s="363"/>
      <c r="I388" s="497"/>
      <c r="J388" s="498"/>
      <c r="K388" s="496"/>
      <c r="L388" s="496"/>
      <c r="M388" s="497">
        <f t="shared" si="29"/>
        <v>0</v>
      </c>
      <c r="N388" s="364">
        <f t="shared" si="31"/>
        <v>0</v>
      </c>
      <c r="O388" s="164"/>
      <c r="P388" s="164"/>
      <c r="Q388" s="164"/>
      <c r="R388" s="130"/>
      <c r="S388" s="365">
        <f t="shared" si="32"/>
        <v>0</v>
      </c>
      <c r="T388" s="362"/>
      <c r="U388" s="532"/>
      <c r="V388" s="318">
        <f t="shared" si="33"/>
        <v>0</v>
      </c>
      <c r="W388" s="366"/>
      <c r="X388" s="318"/>
      <c r="Y388" s="366"/>
      <c r="Z388" s="362"/>
      <c r="AA388" s="503"/>
      <c r="AB388" s="362"/>
      <c r="AC388" s="362"/>
      <c r="AP388" s="204"/>
      <c r="AQ388" s="204"/>
      <c r="AR388" s="204"/>
      <c r="AS388" s="204"/>
      <c r="AT388" s="204"/>
      <c r="AU388" s="204"/>
      <c r="AV388" s="204"/>
      <c r="AW388" s="204"/>
      <c r="AX388" s="204"/>
      <c r="AY388" s="204"/>
    </row>
    <row r="389" spans="1:51" ht="18.5" x14ac:dyDescent="0.45">
      <c r="A389" s="360"/>
      <c r="B389" s="361"/>
      <c r="C389" s="360" t="str">
        <f t="shared" si="30"/>
        <v/>
      </c>
      <c r="D389" s="362"/>
      <c r="E389" s="146"/>
      <c r="F389" s="362"/>
      <c r="G389" s="137"/>
      <c r="H389" s="363"/>
      <c r="I389" s="497"/>
      <c r="J389" s="498"/>
      <c r="K389" s="496"/>
      <c r="L389" s="496"/>
      <c r="M389" s="497">
        <f t="shared" si="29"/>
        <v>0</v>
      </c>
      <c r="N389" s="364">
        <f t="shared" si="31"/>
        <v>0</v>
      </c>
      <c r="O389" s="164"/>
      <c r="P389" s="164"/>
      <c r="Q389" s="164"/>
      <c r="R389" s="130"/>
      <c r="S389" s="365">
        <f t="shared" si="32"/>
        <v>0</v>
      </c>
      <c r="T389" s="362"/>
      <c r="U389" s="532"/>
      <c r="V389" s="318">
        <f t="shared" si="33"/>
        <v>0</v>
      </c>
      <c r="W389" s="366"/>
      <c r="X389" s="318"/>
      <c r="Y389" s="366"/>
      <c r="Z389" s="362"/>
      <c r="AA389" s="503"/>
      <c r="AB389" s="362"/>
      <c r="AC389" s="362"/>
      <c r="AP389" s="204"/>
      <c r="AQ389" s="204"/>
      <c r="AR389" s="204"/>
      <c r="AS389" s="204"/>
      <c r="AT389" s="204"/>
      <c r="AU389" s="204"/>
      <c r="AV389" s="204"/>
      <c r="AW389" s="204"/>
      <c r="AX389" s="204"/>
      <c r="AY389" s="204"/>
    </row>
    <row r="390" spans="1:51" ht="18.5" x14ac:dyDescent="0.45">
      <c r="A390" s="360"/>
      <c r="B390" s="361"/>
      <c r="C390" s="360" t="str">
        <f t="shared" si="30"/>
        <v/>
      </c>
      <c r="D390" s="362"/>
      <c r="E390" s="146"/>
      <c r="F390" s="362"/>
      <c r="G390" s="137"/>
      <c r="H390" s="363"/>
      <c r="I390" s="497"/>
      <c r="J390" s="498"/>
      <c r="K390" s="496"/>
      <c r="L390" s="496"/>
      <c r="M390" s="497">
        <f t="shared" si="29"/>
        <v>0</v>
      </c>
      <c r="N390" s="364">
        <f t="shared" si="31"/>
        <v>0</v>
      </c>
      <c r="O390" s="164"/>
      <c r="P390" s="164"/>
      <c r="Q390" s="164"/>
      <c r="R390" s="130"/>
      <c r="S390" s="365">
        <f t="shared" si="32"/>
        <v>0</v>
      </c>
      <c r="T390" s="362"/>
      <c r="U390" s="532"/>
      <c r="V390" s="318">
        <f t="shared" si="33"/>
        <v>0</v>
      </c>
      <c r="W390" s="366"/>
      <c r="X390" s="318"/>
      <c r="Y390" s="366"/>
      <c r="Z390" s="362"/>
      <c r="AA390" s="503"/>
      <c r="AB390" s="362"/>
      <c r="AC390" s="362"/>
      <c r="AP390" s="204"/>
      <c r="AQ390" s="204"/>
      <c r="AR390" s="204"/>
      <c r="AS390" s="204"/>
      <c r="AT390" s="204"/>
      <c r="AU390" s="204"/>
      <c r="AV390" s="204"/>
      <c r="AW390" s="204"/>
      <c r="AX390" s="204"/>
      <c r="AY390" s="204"/>
    </row>
    <row r="391" spans="1:51" ht="18.5" x14ac:dyDescent="0.45">
      <c r="A391" s="360"/>
      <c r="B391" s="361"/>
      <c r="C391" s="360" t="str">
        <f t="shared" si="30"/>
        <v/>
      </c>
      <c r="D391" s="362"/>
      <c r="E391" s="146"/>
      <c r="F391" s="362"/>
      <c r="G391" s="137"/>
      <c r="H391" s="363"/>
      <c r="I391" s="497"/>
      <c r="J391" s="498"/>
      <c r="K391" s="496"/>
      <c r="L391" s="496"/>
      <c r="M391" s="497">
        <f t="shared" si="29"/>
        <v>0</v>
      </c>
      <c r="N391" s="364">
        <f t="shared" si="31"/>
        <v>0</v>
      </c>
      <c r="O391" s="164"/>
      <c r="P391" s="164"/>
      <c r="Q391" s="164"/>
      <c r="R391" s="130"/>
      <c r="S391" s="365">
        <f t="shared" si="32"/>
        <v>0</v>
      </c>
      <c r="T391" s="362"/>
      <c r="U391" s="532"/>
      <c r="V391" s="318">
        <f t="shared" si="33"/>
        <v>0</v>
      </c>
      <c r="W391" s="366"/>
      <c r="X391" s="318"/>
      <c r="Y391" s="366"/>
      <c r="Z391" s="362"/>
      <c r="AA391" s="503"/>
      <c r="AB391" s="362"/>
      <c r="AC391" s="362"/>
      <c r="AP391" s="204"/>
      <c r="AQ391" s="204"/>
      <c r="AR391" s="204"/>
      <c r="AS391" s="204"/>
      <c r="AT391" s="204"/>
      <c r="AU391" s="204"/>
      <c r="AV391" s="204"/>
      <c r="AW391" s="204"/>
      <c r="AX391" s="204"/>
      <c r="AY391" s="204"/>
    </row>
    <row r="392" spans="1:51" ht="18.5" x14ac:dyDescent="0.45">
      <c r="A392" s="360"/>
      <c r="B392" s="361"/>
      <c r="C392" s="360" t="str">
        <f t="shared" si="30"/>
        <v/>
      </c>
      <c r="D392" s="362"/>
      <c r="E392" s="146"/>
      <c r="F392" s="362"/>
      <c r="G392" s="137"/>
      <c r="H392" s="363"/>
      <c r="I392" s="497"/>
      <c r="J392" s="498"/>
      <c r="K392" s="496"/>
      <c r="L392" s="496"/>
      <c r="M392" s="497">
        <f t="shared" si="29"/>
        <v>0</v>
      </c>
      <c r="N392" s="364">
        <f t="shared" si="31"/>
        <v>0</v>
      </c>
      <c r="O392" s="164"/>
      <c r="P392" s="164"/>
      <c r="Q392" s="164"/>
      <c r="R392" s="130"/>
      <c r="S392" s="365">
        <f t="shared" si="32"/>
        <v>0</v>
      </c>
      <c r="T392" s="362"/>
      <c r="U392" s="532"/>
      <c r="V392" s="318">
        <f t="shared" si="33"/>
        <v>0</v>
      </c>
      <c r="W392" s="366"/>
      <c r="X392" s="318"/>
      <c r="Y392" s="366"/>
      <c r="Z392" s="362"/>
      <c r="AA392" s="503"/>
      <c r="AB392" s="362"/>
      <c r="AC392" s="362"/>
      <c r="AP392" s="204"/>
      <c r="AQ392" s="204"/>
      <c r="AR392" s="204"/>
      <c r="AS392" s="204"/>
      <c r="AT392" s="204"/>
      <c r="AU392" s="204"/>
      <c r="AV392" s="204"/>
      <c r="AW392" s="204"/>
      <c r="AX392" s="204"/>
      <c r="AY392" s="204"/>
    </row>
    <row r="393" spans="1:51" ht="18.5" x14ac:dyDescent="0.45">
      <c r="A393" s="360"/>
      <c r="B393" s="361"/>
      <c r="C393" s="360" t="str">
        <f t="shared" si="30"/>
        <v/>
      </c>
      <c r="D393" s="362"/>
      <c r="E393" s="146"/>
      <c r="F393" s="362"/>
      <c r="G393" s="137"/>
      <c r="H393" s="363"/>
      <c r="I393" s="497"/>
      <c r="J393" s="498"/>
      <c r="K393" s="496"/>
      <c r="L393" s="496"/>
      <c r="M393" s="497">
        <f t="shared" ref="M393:M456" si="34">+K393*0.12</f>
        <v>0</v>
      </c>
      <c r="N393" s="364">
        <f t="shared" si="31"/>
        <v>0</v>
      </c>
      <c r="O393" s="164"/>
      <c r="P393" s="164"/>
      <c r="Q393" s="164"/>
      <c r="R393" s="130"/>
      <c r="S393" s="365">
        <f t="shared" si="32"/>
        <v>0</v>
      </c>
      <c r="T393" s="362"/>
      <c r="U393" s="532"/>
      <c r="V393" s="318">
        <f t="shared" si="33"/>
        <v>0</v>
      </c>
      <c r="W393" s="366"/>
      <c r="X393" s="318"/>
      <c r="Y393" s="366"/>
      <c r="Z393" s="362"/>
      <c r="AA393" s="503"/>
      <c r="AB393" s="362"/>
      <c r="AC393" s="362"/>
      <c r="AP393" s="204"/>
      <c r="AQ393" s="204"/>
      <c r="AR393" s="204"/>
      <c r="AS393" s="204"/>
      <c r="AT393" s="204"/>
      <c r="AU393" s="204"/>
      <c r="AV393" s="204"/>
      <c r="AW393" s="204"/>
      <c r="AX393" s="204"/>
      <c r="AY393" s="204"/>
    </row>
    <row r="394" spans="1:51" ht="18.5" x14ac:dyDescent="0.45">
      <c r="A394" s="360"/>
      <c r="B394" s="361"/>
      <c r="C394" s="360" t="str">
        <f t="shared" si="30"/>
        <v/>
      </c>
      <c r="D394" s="362"/>
      <c r="E394" s="146"/>
      <c r="F394" s="362"/>
      <c r="G394" s="137"/>
      <c r="H394" s="363"/>
      <c r="I394" s="497"/>
      <c r="J394" s="498"/>
      <c r="K394" s="496"/>
      <c r="L394" s="496"/>
      <c r="M394" s="497">
        <f t="shared" si="34"/>
        <v>0</v>
      </c>
      <c r="N394" s="364">
        <f t="shared" si="31"/>
        <v>0</v>
      </c>
      <c r="O394" s="164"/>
      <c r="P394" s="164"/>
      <c r="Q394" s="164"/>
      <c r="R394" s="130"/>
      <c r="S394" s="365">
        <f t="shared" si="32"/>
        <v>0</v>
      </c>
      <c r="T394" s="362"/>
      <c r="U394" s="532"/>
      <c r="V394" s="318">
        <f t="shared" si="33"/>
        <v>0</v>
      </c>
      <c r="W394" s="366"/>
      <c r="X394" s="318"/>
      <c r="Y394" s="366"/>
      <c r="Z394" s="362"/>
      <c r="AA394" s="503"/>
      <c r="AB394" s="362"/>
      <c r="AC394" s="362"/>
      <c r="AP394" s="204"/>
      <c r="AQ394" s="204"/>
      <c r="AR394" s="204"/>
      <c r="AS394" s="204"/>
      <c r="AT394" s="204"/>
      <c r="AU394" s="204"/>
      <c r="AV394" s="204"/>
      <c r="AW394" s="204"/>
      <c r="AX394" s="204"/>
      <c r="AY394" s="204"/>
    </row>
    <row r="395" spans="1:51" ht="18.5" x14ac:dyDescent="0.45">
      <c r="A395" s="360"/>
      <c r="B395" s="361"/>
      <c r="C395" s="360" t="str">
        <f t="shared" si="30"/>
        <v/>
      </c>
      <c r="D395" s="362"/>
      <c r="E395" s="146"/>
      <c r="F395" s="362"/>
      <c r="G395" s="137"/>
      <c r="H395" s="363"/>
      <c r="I395" s="497"/>
      <c r="J395" s="498"/>
      <c r="K395" s="496"/>
      <c r="L395" s="496"/>
      <c r="M395" s="497">
        <f t="shared" si="34"/>
        <v>0</v>
      </c>
      <c r="N395" s="364">
        <f t="shared" si="31"/>
        <v>0</v>
      </c>
      <c r="O395" s="164"/>
      <c r="P395" s="164"/>
      <c r="Q395" s="164"/>
      <c r="R395" s="130"/>
      <c r="S395" s="365">
        <f t="shared" si="32"/>
        <v>0</v>
      </c>
      <c r="T395" s="362"/>
      <c r="U395" s="532"/>
      <c r="V395" s="318">
        <f t="shared" si="33"/>
        <v>0</v>
      </c>
      <c r="W395" s="366"/>
      <c r="X395" s="318"/>
      <c r="Y395" s="366"/>
      <c r="Z395" s="362"/>
      <c r="AA395" s="503"/>
      <c r="AB395" s="362"/>
      <c r="AC395" s="362"/>
      <c r="AP395" s="204"/>
      <c r="AQ395" s="204"/>
      <c r="AR395" s="204"/>
      <c r="AS395" s="204"/>
      <c r="AT395" s="204"/>
      <c r="AU395" s="204"/>
      <c r="AV395" s="204"/>
      <c r="AW395" s="204"/>
      <c r="AX395" s="204"/>
      <c r="AY395" s="204"/>
    </row>
    <row r="396" spans="1:51" ht="18.5" x14ac:dyDescent="0.45">
      <c r="A396" s="360"/>
      <c r="B396" s="361"/>
      <c r="C396" s="360" t="str">
        <f t="shared" si="30"/>
        <v/>
      </c>
      <c r="D396" s="362"/>
      <c r="E396" s="146"/>
      <c r="F396" s="362"/>
      <c r="G396" s="137"/>
      <c r="H396" s="363"/>
      <c r="I396" s="497"/>
      <c r="J396" s="498"/>
      <c r="K396" s="496"/>
      <c r="L396" s="496"/>
      <c r="M396" s="497">
        <f t="shared" si="34"/>
        <v>0</v>
      </c>
      <c r="N396" s="364">
        <f t="shared" si="31"/>
        <v>0</v>
      </c>
      <c r="O396" s="164"/>
      <c r="P396" s="164"/>
      <c r="Q396" s="164"/>
      <c r="R396" s="130"/>
      <c r="S396" s="365">
        <f t="shared" si="32"/>
        <v>0</v>
      </c>
      <c r="T396" s="362"/>
      <c r="U396" s="532"/>
      <c r="V396" s="318">
        <f t="shared" si="33"/>
        <v>0</v>
      </c>
      <c r="W396" s="366"/>
      <c r="X396" s="318"/>
      <c r="Y396" s="366"/>
      <c r="Z396" s="362"/>
      <c r="AA396" s="503"/>
      <c r="AB396" s="362"/>
      <c r="AC396" s="362"/>
      <c r="AP396" s="204"/>
      <c r="AQ396" s="204"/>
      <c r="AR396" s="204"/>
      <c r="AS396" s="204"/>
      <c r="AT396" s="204"/>
      <c r="AU396" s="204"/>
      <c r="AV396" s="204"/>
      <c r="AW396" s="204"/>
      <c r="AX396" s="204"/>
      <c r="AY396" s="204"/>
    </row>
    <row r="397" spans="1:51" ht="18.5" x14ac:dyDescent="0.45">
      <c r="A397" s="360"/>
      <c r="B397" s="361"/>
      <c r="C397" s="360" t="str">
        <f t="shared" si="30"/>
        <v/>
      </c>
      <c r="D397" s="362"/>
      <c r="E397" s="146"/>
      <c r="F397" s="362"/>
      <c r="G397" s="137"/>
      <c r="H397" s="363"/>
      <c r="I397" s="497"/>
      <c r="J397" s="498"/>
      <c r="K397" s="496"/>
      <c r="L397" s="496"/>
      <c r="M397" s="497">
        <f t="shared" si="34"/>
        <v>0</v>
      </c>
      <c r="N397" s="364">
        <f t="shared" si="31"/>
        <v>0</v>
      </c>
      <c r="O397" s="164"/>
      <c r="P397" s="164"/>
      <c r="Q397" s="164"/>
      <c r="R397" s="130"/>
      <c r="S397" s="365">
        <f t="shared" si="32"/>
        <v>0</v>
      </c>
      <c r="T397" s="362"/>
      <c r="U397" s="532"/>
      <c r="V397" s="318">
        <f t="shared" si="33"/>
        <v>0</v>
      </c>
      <c r="W397" s="366"/>
      <c r="X397" s="318"/>
      <c r="Y397" s="366"/>
      <c r="Z397" s="362"/>
      <c r="AA397" s="503"/>
      <c r="AB397" s="362"/>
      <c r="AC397" s="362"/>
      <c r="AP397" s="204"/>
      <c r="AQ397" s="204"/>
      <c r="AR397" s="204"/>
      <c r="AS397" s="204"/>
      <c r="AT397" s="204"/>
      <c r="AU397" s="204"/>
      <c r="AV397" s="204"/>
      <c r="AW397" s="204"/>
      <c r="AX397" s="204"/>
      <c r="AY397" s="204"/>
    </row>
    <row r="398" spans="1:51" ht="18.5" x14ac:dyDescent="0.45">
      <c r="A398" s="360"/>
      <c r="B398" s="361"/>
      <c r="C398" s="360" t="str">
        <f t="shared" ref="C398:C461" si="35">Validentificaciones(D398)</f>
        <v/>
      </c>
      <c r="D398" s="362"/>
      <c r="E398" s="146"/>
      <c r="F398" s="362"/>
      <c r="G398" s="137"/>
      <c r="H398" s="363"/>
      <c r="I398" s="497"/>
      <c r="J398" s="498"/>
      <c r="K398" s="496"/>
      <c r="L398" s="496"/>
      <c r="M398" s="497">
        <f t="shared" si="34"/>
        <v>0</v>
      </c>
      <c r="N398" s="364">
        <f t="shared" ref="N398:N461" si="36">L398*0.14</f>
        <v>0</v>
      </c>
      <c r="O398" s="164"/>
      <c r="P398" s="164"/>
      <c r="Q398" s="164"/>
      <c r="R398" s="130"/>
      <c r="S398" s="365">
        <f t="shared" ref="S398:S461" si="37">I398+J398+K398+N398+L398-O398-P398+M398</f>
        <v>0</v>
      </c>
      <c r="T398" s="362"/>
      <c r="U398" s="532"/>
      <c r="V398" s="318">
        <f t="shared" ref="V398:V461" si="38">IF(OR(MID(E398,1,2)="41",MID(B398,1,1)="E"),0,IF(OR(E398="04-Nota de crédito",E398="04",E398="04-N/C Ventas",E398="51-N/C A Inst. Estado y Empr. Públicas que percibe ingreso exento de Imp. Renta",E398="51",E398="47-N/C por Reembolso Emitida por Intermediario",E398="47"),-I398-J398-K398-L398,I398+J398+K398+L398))</f>
        <v>0</v>
      </c>
      <c r="W398" s="366"/>
      <c r="X398" s="318"/>
      <c r="Y398" s="366"/>
      <c r="Z398" s="362"/>
      <c r="AA398" s="503"/>
      <c r="AB398" s="362"/>
      <c r="AC398" s="362"/>
      <c r="AP398" s="204"/>
      <c r="AQ398" s="204"/>
      <c r="AR398" s="204"/>
      <c r="AS398" s="204"/>
      <c r="AT398" s="204"/>
      <c r="AU398" s="204"/>
      <c r="AV398" s="204"/>
      <c r="AW398" s="204"/>
      <c r="AX398" s="204"/>
      <c r="AY398" s="204"/>
    </row>
    <row r="399" spans="1:51" ht="18.5" x14ac:dyDescent="0.45">
      <c r="A399" s="360"/>
      <c r="B399" s="361"/>
      <c r="C399" s="360" t="str">
        <f t="shared" si="35"/>
        <v/>
      </c>
      <c r="D399" s="362"/>
      <c r="E399" s="146"/>
      <c r="F399" s="362"/>
      <c r="G399" s="137"/>
      <c r="H399" s="363"/>
      <c r="I399" s="497"/>
      <c r="J399" s="498"/>
      <c r="K399" s="496"/>
      <c r="L399" s="496"/>
      <c r="M399" s="497">
        <f t="shared" si="34"/>
        <v>0</v>
      </c>
      <c r="N399" s="364">
        <f t="shared" si="36"/>
        <v>0</v>
      </c>
      <c r="O399" s="164"/>
      <c r="P399" s="164"/>
      <c r="Q399" s="164"/>
      <c r="R399" s="130"/>
      <c r="S399" s="365">
        <f t="shared" si="37"/>
        <v>0</v>
      </c>
      <c r="T399" s="362"/>
      <c r="U399" s="532"/>
      <c r="V399" s="318">
        <f t="shared" si="38"/>
        <v>0</v>
      </c>
      <c r="W399" s="366"/>
      <c r="X399" s="318"/>
      <c r="Y399" s="366"/>
      <c r="Z399" s="362"/>
      <c r="AA399" s="503"/>
      <c r="AB399" s="362"/>
      <c r="AC399" s="362"/>
      <c r="AP399" s="204"/>
      <c r="AQ399" s="204"/>
      <c r="AR399" s="204"/>
      <c r="AS399" s="204"/>
      <c r="AT399" s="204"/>
      <c r="AU399" s="204"/>
      <c r="AV399" s="204"/>
      <c r="AW399" s="204"/>
      <c r="AX399" s="204"/>
      <c r="AY399" s="204"/>
    </row>
    <row r="400" spans="1:51" ht="18.5" x14ac:dyDescent="0.45">
      <c r="A400" s="360"/>
      <c r="B400" s="361"/>
      <c r="C400" s="360" t="str">
        <f t="shared" si="35"/>
        <v/>
      </c>
      <c r="D400" s="362"/>
      <c r="E400" s="146"/>
      <c r="F400" s="362"/>
      <c r="G400" s="137"/>
      <c r="H400" s="363"/>
      <c r="I400" s="497"/>
      <c r="J400" s="498"/>
      <c r="K400" s="496"/>
      <c r="L400" s="496"/>
      <c r="M400" s="497">
        <f t="shared" si="34"/>
        <v>0</v>
      </c>
      <c r="N400" s="364">
        <f t="shared" si="36"/>
        <v>0</v>
      </c>
      <c r="O400" s="164"/>
      <c r="P400" s="164"/>
      <c r="Q400" s="164"/>
      <c r="R400" s="130"/>
      <c r="S400" s="365">
        <f t="shared" si="37"/>
        <v>0</v>
      </c>
      <c r="T400" s="362"/>
      <c r="U400" s="532"/>
      <c r="V400" s="318">
        <f t="shared" si="38"/>
        <v>0</v>
      </c>
      <c r="W400" s="366"/>
      <c r="X400" s="318"/>
      <c r="Y400" s="366"/>
      <c r="Z400" s="362"/>
      <c r="AA400" s="503"/>
      <c r="AB400" s="362"/>
      <c r="AC400" s="362"/>
      <c r="AP400" s="204"/>
      <c r="AQ400" s="204"/>
      <c r="AR400" s="204"/>
      <c r="AS400" s="204"/>
      <c r="AT400" s="204"/>
      <c r="AU400" s="204"/>
      <c r="AV400" s="204"/>
      <c r="AW400" s="204"/>
      <c r="AX400" s="204"/>
      <c r="AY400" s="204"/>
    </row>
    <row r="401" spans="1:51" ht="18.5" x14ac:dyDescent="0.45">
      <c r="A401" s="360"/>
      <c r="B401" s="361"/>
      <c r="C401" s="360" t="str">
        <f t="shared" si="35"/>
        <v/>
      </c>
      <c r="D401" s="362"/>
      <c r="E401" s="146"/>
      <c r="F401" s="362"/>
      <c r="G401" s="137"/>
      <c r="H401" s="363"/>
      <c r="I401" s="497"/>
      <c r="J401" s="498"/>
      <c r="K401" s="496"/>
      <c r="L401" s="496"/>
      <c r="M401" s="497">
        <f t="shared" si="34"/>
        <v>0</v>
      </c>
      <c r="N401" s="364">
        <f t="shared" si="36"/>
        <v>0</v>
      </c>
      <c r="O401" s="164"/>
      <c r="P401" s="164"/>
      <c r="Q401" s="164"/>
      <c r="R401" s="130"/>
      <c r="S401" s="365">
        <f t="shared" si="37"/>
        <v>0</v>
      </c>
      <c r="T401" s="362"/>
      <c r="U401" s="532"/>
      <c r="V401" s="318">
        <f t="shared" si="38"/>
        <v>0</v>
      </c>
      <c r="W401" s="366"/>
      <c r="X401" s="318"/>
      <c r="Y401" s="366"/>
      <c r="Z401" s="362"/>
      <c r="AA401" s="503"/>
      <c r="AB401" s="362"/>
      <c r="AC401" s="362"/>
      <c r="AP401" s="204"/>
      <c r="AQ401" s="204"/>
      <c r="AR401" s="204"/>
      <c r="AS401" s="204"/>
      <c r="AT401" s="204"/>
      <c r="AU401" s="204"/>
      <c r="AV401" s="204"/>
      <c r="AW401" s="204"/>
      <c r="AX401" s="204"/>
      <c r="AY401" s="204"/>
    </row>
    <row r="402" spans="1:51" ht="18.5" x14ac:dyDescent="0.45">
      <c r="A402" s="360"/>
      <c r="B402" s="361"/>
      <c r="C402" s="360" t="str">
        <f t="shared" si="35"/>
        <v/>
      </c>
      <c r="D402" s="362"/>
      <c r="E402" s="146"/>
      <c r="F402" s="362"/>
      <c r="G402" s="137"/>
      <c r="H402" s="363"/>
      <c r="I402" s="497"/>
      <c r="J402" s="498"/>
      <c r="K402" s="496"/>
      <c r="L402" s="496"/>
      <c r="M402" s="497">
        <f t="shared" si="34"/>
        <v>0</v>
      </c>
      <c r="N402" s="364">
        <f t="shared" si="36"/>
        <v>0</v>
      </c>
      <c r="O402" s="164"/>
      <c r="P402" s="164"/>
      <c r="Q402" s="164"/>
      <c r="R402" s="130"/>
      <c r="S402" s="365">
        <f t="shared" si="37"/>
        <v>0</v>
      </c>
      <c r="T402" s="362"/>
      <c r="U402" s="532"/>
      <c r="V402" s="318">
        <f t="shared" si="38"/>
        <v>0</v>
      </c>
      <c r="W402" s="366"/>
      <c r="X402" s="318"/>
      <c r="Y402" s="366"/>
      <c r="Z402" s="362"/>
      <c r="AA402" s="503"/>
      <c r="AB402" s="362"/>
      <c r="AC402" s="362"/>
      <c r="AP402" s="204"/>
      <c r="AQ402" s="204"/>
      <c r="AR402" s="204"/>
      <c r="AS402" s="204"/>
      <c r="AT402" s="204"/>
      <c r="AU402" s="204"/>
      <c r="AV402" s="204"/>
      <c r="AW402" s="204"/>
      <c r="AX402" s="204"/>
      <c r="AY402" s="204"/>
    </row>
    <row r="403" spans="1:51" ht="18.5" x14ac:dyDescent="0.45">
      <c r="A403" s="360"/>
      <c r="B403" s="361"/>
      <c r="C403" s="360" t="str">
        <f t="shared" si="35"/>
        <v/>
      </c>
      <c r="D403" s="362"/>
      <c r="E403" s="146"/>
      <c r="F403" s="362"/>
      <c r="G403" s="137"/>
      <c r="H403" s="363"/>
      <c r="I403" s="497"/>
      <c r="J403" s="498"/>
      <c r="K403" s="496"/>
      <c r="L403" s="496"/>
      <c r="M403" s="497">
        <f t="shared" si="34"/>
        <v>0</v>
      </c>
      <c r="N403" s="364">
        <f t="shared" si="36"/>
        <v>0</v>
      </c>
      <c r="O403" s="164"/>
      <c r="P403" s="164"/>
      <c r="Q403" s="164"/>
      <c r="R403" s="130"/>
      <c r="S403" s="365">
        <f t="shared" si="37"/>
        <v>0</v>
      </c>
      <c r="T403" s="362"/>
      <c r="U403" s="532"/>
      <c r="V403" s="318">
        <f t="shared" si="38"/>
        <v>0</v>
      </c>
      <c r="W403" s="366"/>
      <c r="X403" s="318"/>
      <c r="Y403" s="366"/>
      <c r="Z403" s="362"/>
      <c r="AA403" s="503"/>
      <c r="AB403" s="362"/>
      <c r="AC403" s="362"/>
      <c r="AP403" s="204"/>
      <c r="AQ403" s="204"/>
      <c r="AR403" s="204"/>
      <c r="AS403" s="204"/>
      <c r="AT403" s="204"/>
      <c r="AU403" s="204"/>
      <c r="AV403" s="204"/>
      <c r="AW403" s="204"/>
      <c r="AX403" s="204"/>
      <c r="AY403" s="204"/>
    </row>
    <row r="404" spans="1:51" ht="18.5" x14ac:dyDescent="0.45">
      <c r="A404" s="360"/>
      <c r="B404" s="361"/>
      <c r="C404" s="360" t="str">
        <f t="shared" si="35"/>
        <v/>
      </c>
      <c r="D404" s="362"/>
      <c r="E404" s="146"/>
      <c r="F404" s="362"/>
      <c r="G404" s="137"/>
      <c r="H404" s="363"/>
      <c r="I404" s="497"/>
      <c r="J404" s="498"/>
      <c r="K404" s="496"/>
      <c r="L404" s="496"/>
      <c r="M404" s="497">
        <f t="shared" si="34"/>
        <v>0</v>
      </c>
      <c r="N404" s="364">
        <f t="shared" si="36"/>
        <v>0</v>
      </c>
      <c r="O404" s="164"/>
      <c r="P404" s="164"/>
      <c r="Q404" s="164"/>
      <c r="R404" s="130"/>
      <c r="S404" s="365">
        <f t="shared" si="37"/>
        <v>0</v>
      </c>
      <c r="T404" s="362"/>
      <c r="U404" s="532"/>
      <c r="V404" s="318">
        <f t="shared" si="38"/>
        <v>0</v>
      </c>
      <c r="W404" s="366"/>
      <c r="X404" s="318"/>
      <c r="Y404" s="366"/>
      <c r="Z404" s="362"/>
      <c r="AA404" s="503"/>
      <c r="AB404" s="362"/>
      <c r="AC404" s="362"/>
      <c r="AP404" s="204"/>
      <c r="AQ404" s="204"/>
      <c r="AR404" s="204"/>
      <c r="AS404" s="204"/>
      <c r="AT404" s="204"/>
      <c r="AU404" s="204"/>
      <c r="AV404" s="204"/>
      <c r="AW404" s="204"/>
      <c r="AX404" s="204"/>
      <c r="AY404" s="204"/>
    </row>
    <row r="405" spans="1:51" ht="18.5" x14ac:dyDescent="0.45">
      <c r="A405" s="360"/>
      <c r="B405" s="361"/>
      <c r="C405" s="360" t="str">
        <f t="shared" si="35"/>
        <v/>
      </c>
      <c r="D405" s="362"/>
      <c r="E405" s="146"/>
      <c r="F405" s="362"/>
      <c r="G405" s="137"/>
      <c r="H405" s="363"/>
      <c r="I405" s="497"/>
      <c r="J405" s="498"/>
      <c r="K405" s="496"/>
      <c r="L405" s="496"/>
      <c r="M405" s="497">
        <f t="shared" si="34"/>
        <v>0</v>
      </c>
      <c r="N405" s="364">
        <f t="shared" si="36"/>
        <v>0</v>
      </c>
      <c r="O405" s="164"/>
      <c r="P405" s="164"/>
      <c r="Q405" s="164"/>
      <c r="R405" s="130"/>
      <c r="S405" s="365">
        <f t="shared" si="37"/>
        <v>0</v>
      </c>
      <c r="T405" s="362"/>
      <c r="U405" s="532"/>
      <c r="V405" s="318">
        <f t="shared" si="38"/>
        <v>0</v>
      </c>
      <c r="W405" s="366"/>
      <c r="X405" s="318"/>
      <c r="Y405" s="366"/>
      <c r="Z405" s="362"/>
      <c r="AA405" s="503"/>
      <c r="AB405" s="362"/>
      <c r="AC405" s="362"/>
      <c r="AP405" s="204"/>
      <c r="AQ405" s="204"/>
      <c r="AR405" s="204"/>
      <c r="AS405" s="204"/>
      <c r="AT405" s="204"/>
      <c r="AU405" s="204"/>
      <c r="AV405" s="204"/>
      <c r="AW405" s="204"/>
      <c r="AX405" s="204"/>
      <c r="AY405" s="204"/>
    </row>
    <row r="406" spans="1:51" ht="18.5" x14ac:dyDescent="0.45">
      <c r="A406" s="360"/>
      <c r="B406" s="361"/>
      <c r="C406" s="360" t="str">
        <f t="shared" si="35"/>
        <v/>
      </c>
      <c r="D406" s="362"/>
      <c r="E406" s="146"/>
      <c r="F406" s="362"/>
      <c r="G406" s="137"/>
      <c r="H406" s="363"/>
      <c r="I406" s="497"/>
      <c r="J406" s="498"/>
      <c r="K406" s="496"/>
      <c r="L406" s="496"/>
      <c r="M406" s="497">
        <f t="shared" si="34"/>
        <v>0</v>
      </c>
      <c r="N406" s="364">
        <f t="shared" si="36"/>
        <v>0</v>
      </c>
      <c r="O406" s="164"/>
      <c r="P406" s="164"/>
      <c r="Q406" s="164"/>
      <c r="R406" s="130"/>
      <c r="S406" s="365">
        <f t="shared" si="37"/>
        <v>0</v>
      </c>
      <c r="T406" s="362"/>
      <c r="U406" s="532"/>
      <c r="V406" s="318">
        <f t="shared" si="38"/>
        <v>0</v>
      </c>
      <c r="W406" s="366"/>
      <c r="X406" s="318"/>
      <c r="Y406" s="366"/>
      <c r="Z406" s="362"/>
      <c r="AA406" s="503"/>
      <c r="AB406" s="362"/>
      <c r="AC406" s="362"/>
      <c r="AP406" s="204"/>
      <c r="AQ406" s="204"/>
      <c r="AR406" s="204"/>
      <c r="AS406" s="204"/>
      <c r="AT406" s="204"/>
      <c r="AU406" s="204"/>
      <c r="AV406" s="204"/>
      <c r="AW406" s="204"/>
      <c r="AX406" s="204"/>
      <c r="AY406" s="204"/>
    </row>
    <row r="407" spans="1:51" ht="18.5" x14ac:dyDescent="0.45">
      <c r="A407" s="360"/>
      <c r="B407" s="361"/>
      <c r="C407" s="360" t="str">
        <f t="shared" si="35"/>
        <v/>
      </c>
      <c r="D407" s="362"/>
      <c r="E407" s="146"/>
      <c r="F407" s="362"/>
      <c r="G407" s="137"/>
      <c r="H407" s="363"/>
      <c r="I407" s="497"/>
      <c r="J407" s="498"/>
      <c r="K407" s="496"/>
      <c r="L407" s="496"/>
      <c r="M407" s="497">
        <f t="shared" si="34"/>
        <v>0</v>
      </c>
      <c r="N407" s="364">
        <f t="shared" si="36"/>
        <v>0</v>
      </c>
      <c r="O407" s="164"/>
      <c r="P407" s="164"/>
      <c r="Q407" s="164"/>
      <c r="R407" s="130"/>
      <c r="S407" s="365">
        <f t="shared" si="37"/>
        <v>0</v>
      </c>
      <c r="T407" s="362"/>
      <c r="U407" s="532"/>
      <c r="V407" s="318">
        <f t="shared" si="38"/>
        <v>0</v>
      </c>
      <c r="W407" s="366"/>
      <c r="X407" s="318"/>
      <c r="Y407" s="366"/>
      <c r="Z407" s="362"/>
      <c r="AA407" s="503"/>
      <c r="AB407" s="362"/>
      <c r="AC407" s="362"/>
      <c r="AP407" s="204"/>
      <c r="AQ407" s="204"/>
      <c r="AR407" s="204"/>
      <c r="AS407" s="204"/>
      <c r="AT407" s="204"/>
      <c r="AU407" s="204"/>
      <c r="AV407" s="204"/>
      <c r="AW407" s="204"/>
      <c r="AX407" s="204"/>
      <c r="AY407" s="204"/>
    </row>
    <row r="408" spans="1:51" ht="18.5" x14ac:dyDescent="0.45">
      <c r="A408" s="360"/>
      <c r="B408" s="361"/>
      <c r="C408" s="360" t="str">
        <f t="shared" si="35"/>
        <v/>
      </c>
      <c r="D408" s="362"/>
      <c r="E408" s="146"/>
      <c r="F408" s="362"/>
      <c r="G408" s="137"/>
      <c r="H408" s="363"/>
      <c r="I408" s="497"/>
      <c r="J408" s="498"/>
      <c r="K408" s="496"/>
      <c r="L408" s="496"/>
      <c r="M408" s="497">
        <f t="shared" si="34"/>
        <v>0</v>
      </c>
      <c r="N408" s="364">
        <f t="shared" si="36"/>
        <v>0</v>
      </c>
      <c r="O408" s="164"/>
      <c r="P408" s="164"/>
      <c r="Q408" s="164"/>
      <c r="R408" s="130"/>
      <c r="S408" s="365">
        <f t="shared" si="37"/>
        <v>0</v>
      </c>
      <c r="T408" s="362"/>
      <c r="U408" s="532"/>
      <c r="V408" s="318">
        <f t="shared" si="38"/>
        <v>0</v>
      </c>
      <c r="W408" s="366"/>
      <c r="X408" s="318"/>
      <c r="Y408" s="366"/>
      <c r="Z408" s="362"/>
      <c r="AA408" s="503"/>
      <c r="AB408" s="362"/>
      <c r="AC408" s="362"/>
      <c r="AP408" s="204"/>
      <c r="AQ408" s="204"/>
      <c r="AR408" s="204"/>
      <c r="AS408" s="204"/>
      <c r="AT408" s="204"/>
      <c r="AU408" s="204"/>
      <c r="AV408" s="204"/>
      <c r="AW408" s="204"/>
      <c r="AX408" s="204"/>
      <c r="AY408" s="204"/>
    </row>
    <row r="409" spans="1:51" ht="18.5" x14ac:dyDescent="0.45">
      <c r="A409" s="360"/>
      <c r="B409" s="361"/>
      <c r="C409" s="360" t="str">
        <f t="shared" si="35"/>
        <v/>
      </c>
      <c r="D409" s="362"/>
      <c r="E409" s="146"/>
      <c r="F409" s="362"/>
      <c r="G409" s="137"/>
      <c r="H409" s="363"/>
      <c r="I409" s="497"/>
      <c r="J409" s="498"/>
      <c r="K409" s="496"/>
      <c r="L409" s="496"/>
      <c r="M409" s="497">
        <f t="shared" si="34"/>
        <v>0</v>
      </c>
      <c r="N409" s="364">
        <f t="shared" si="36"/>
        <v>0</v>
      </c>
      <c r="O409" s="164"/>
      <c r="P409" s="164"/>
      <c r="Q409" s="164"/>
      <c r="R409" s="130"/>
      <c r="S409" s="365">
        <f t="shared" si="37"/>
        <v>0</v>
      </c>
      <c r="T409" s="362"/>
      <c r="U409" s="532"/>
      <c r="V409" s="318">
        <f t="shared" si="38"/>
        <v>0</v>
      </c>
      <c r="W409" s="366"/>
      <c r="X409" s="318"/>
      <c r="Y409" s="366"/>
      <c r="Z409" s="362"/>
      <c r="AA409" s="503"/>
      <c r="AB409" s="362"/>
      <c r="AC409" s="362"/>
      <c r="AP409" s="204"/>
      <c r="AQ409" s="204"/>
      <c r="AR409" s="204"/>
      <c r="AS409" s="204"/>
      <c r="AT409" s="204"/>
      <c r="AU409" s="204"/>
      <c r="AV409" s="204"/>
      <c r="AW409" s="204"/>
      <c r="AX409" s="204"/>
      <c r="AY409" s="204"/>
    </row>
    <row r="410" spans="1:51" ht="18.5" x14ac:dyDescent="0.45">
      <c r="A410" s="360"/>
      <c r="B410" s="361"/>
      <c r="C410" s="360" t="str">
        <f t="shared" si="35"/>
        <v/>
      </c>
      <c r="D410" s="362"/>
      <c r="E410" s="146"/>
      <c r="F410" s="362"/>
      <c r="G410" s="137"/>
      <c r="H410" s="363"/>
      <c r="I410" s="497"/>
      <c r="J410" s="498"/>
      <c r="K410" s="496"/>
      <c r="L410" s="496"/>
      <c r="M410" s="497">
        <f t="shared" si="34"/>
        <v>0</v>
      </c>
      <c r="N410" s="364">
        <f t="shared" si="36"/>
        <v>0</v>
      </c>
      <c r="O410" s="164"/>
      <c r="P410" s="164"/>
      <c r="Q410" s="164"/>
      <c r="R410" s="130"/>
      <c r="S410" s="365">
        <f t="shared" si="37"/>
        <v>0</v>
      </c>
      <c r="T410" s="362"/>
      <c r="U410" s="532"/>
      <c r="V410" s="318">
        <f t="shared" si="38"/>
        <v>0</v>
      </c>
      <c r="W410" s="366"/>
      <c r="X410" s="318"/>
      <c r="Y410" s="366"/>
      <c r="Z410" s="362"/>
      <c r="AA410" s="503"/>
      <c r="AB410" s="362"/>
      <c r="AC410" s="362"/>
      <c r="AP410" s="204"/>
      <c r="AQ410" s="204"/>
      <c r="AR410" s="204"/>
      <c r="AS410" s="204"/>
      <c r="AT410" s="204"/>
      <c r="AU410" s="204"/>
      <c r="AV410" s="204"/>
      <c r="AW410" s="204"/>
      <c r="AX410" s="204"/>
      <c r="AY410" s="204"/>
    </row>
    <row r="411" spans="1:51" ht="18.5" x14ac:dyDescent="0.45">
      <c r="A411" s="360"/>
      <c r="B411" s="361"/>
      <c r="C411" s="360" t="str">
        <f t="shared" si="35"/>
        <v/>
      </c>
      <c r="D411" s="362"/>
      <c r="E411" s="146"/>
      <c r="F411" s="362"/>
      <c r="G411" s="137"/>
      <c r="H411" s="363"/>
      <c r="I411" s="497"/>
      <c r="J411" s="498"/>
      <c r="K411" s="496"/>
      <c r="L411" s="496"/>
      <c r="M411" s="497">
        <f t="shared" si="34"/>
        <v>0</v>
      </c>
      <c r="N411" s="364">
        <f t="shared" si="36"/>
        <v>0</v>
      </c>
      <c r="O411" s="164"/>
      <c r="P411" s="164"/>
      <c r="Q411" s="164"/>
      <c r="R411" s="130"/>
      <c r="S411" s="365">
        <f t="shared" si="37"/>
        <v>0</v>
      </c>
      <c r="T411" s="362"/>
      <c r="U411" s="532"/>
      <c r="V411" s="318">
        <f t="shared" si="38"/>
        <v>0</v>
      </c>
      <c r="W411" s="366"/>
      <c r="X411" s="318"/>
      <c r="Y411" s="366"/>
      <c r="Z411" s="362"/>
      <c r="AA411" s="503"/>
      <c r="AB411" s="362"/>
      <c r="AC411" s="362"/>
      <c r="AP411" s="204"/>
      <c r="AQ411" s="204"/>
      <c r="AR411" s="204"/>
      <c r="AS411" s="204"/>
      <c r="AT411" s="204"/>
      <c r="AU411" s="204"/>
      <c r="AV411" s="204"/>
      <c r="AW411" s="204"/>
      <c r="AX411" s="204"/>
      <c r="AY411" s="204"/>
    </row>
    <row r="412" spans="1:51" ht="18.5" x14ac:dyDescent="0.45">
      <c r="A412" s="360"/>
      <c r="B412" s="361"/>
      <c r="C412" s="360" t="str">
        <f t="shared" si="35"/>
        <v/>
      </c>
      <c r="D412" s="362"/>
      <c r="E412" s="146"/>
      <c r="F412" s="362"/>
      <c r="G412" s="137"/>
      <c r="H412" s="363"/>
      <c r="I412" s="497"/>
      <c r="J412" s="498"/>
      <c r="K412" s="496"/>
      <c r="L412" s="496"/>
      <c r="M412" s="497">
        <f t="shared" si="34"/>
        <v>0</v>
      </c>
      <c r="N412" s="364">
        <f t="shared" si="36"/>
        <v>0</v>
      </c>
      <c r="O412" s="164"/>
      <c r="P412" s="164"/>
      <c r="Q412" s="164"/>
      <c r="R412" s="130"/>
      <c r="S412" s="365">
        <f t="shared" si="37"/>
        <v>0</v>
      </c>
      <c r="T412" s="362"/>
      <c r="U412" s="532"/>
      <c r="V412" s="318">
        <f t="shared" si="38"/>
        <v>0</v>
      </c>
      <c r="W412" s="366"/>
      <c r="X412" s="318"/>
      <c r="Y412" s="366"/>
      <c r="Z412" s="362"/>
      <c r="AA412" s="503"/>
      <c r="AB412" s="362"/>
      <c r="AC412" s="362"/>
      <c r="AP412" s="204"/>
      <c r="AQ412" s="204"/>
      <c r="AR412" s="204"/>
      <c r="AS412" s="204"/>
      <c r="AT412" s="204"/>
      <c r="AU412" s="204"/>
      <c r="AV412" s="204"/>
      <c r="AW412" s="204"/>
      <c r="AX412" s="204"/>
      <c r="AY412" s="204"/>
    </row>
    <row r="413" spans="1:51" ht="18.5" x14ac:dyDescent="0.45">
      <c r="A413" s="360"/>
      <c r="B413" s="361"/>
      <c r="C413" s="360" t="str">
        <f t="shared" si="35"/>
        <v/>
      </c>
      <c r="D413" s="362"/>
      <c r="E413" s="146"/>
      <c r="F413" s="362"/>
      <c r="G413" s="137"/>
      <c r="H413" s="363"/>
      <c r="I413" s="497"/>
      <c r="J413" s="498"/>
      <c r="K413" s="496"/>
      <c r="L413" s="496"/>
      <c r="M413" s="497">
        <f t="shared" si="34"/>
        <v>0</v>
      </c>
      <c r="N413" s="364">
        <f t="shared" si="36"/>
        <v>0</v>
      </c>
      <c r="O413" s="164"/>
      <c r="P413" s="164"/>
      <c r="Q413" s="164"/>
      <c r="R413" s="130"/>
      <c r="S413" s="365">
        <f t="shared" si="37"/>
        <v>0</v>
      </c>
      <c r="T413" s="362"/>
      <c r="U413" s="532"/>
      <c r="V413" s="318">
        <f t="shared" si="38"/>
        <v>0</v>
      </c>
      <c r="W413" s="366"/>
      <c r="X413" s="318"/>
      <c r="Y413" s="366"/>
      <c r="Z413" s="362"/>
      <c r="AA413" s="503"/>
      <c r="AB413" s="362"/>
      <c r="AC413" s="362"/>
      <c r="AP413" s="204"/>
      <c r="AQ413" s="204"/>
      <c r="AR413" s="204"/>
      <c r="AS413" s="204"/>
      <c r="AT413" s="204"/>
      <c r="AU413" s="204"/>
      <c r="AV413" s="204"/>
      <c r="AW413" s="204"/>
      <c r="AX413" s="204"/>
      <c r="AY413" s="204"/>
    </row>
    <row r="414" spans="1:51" ht="18.5" x14ac:dyDescent="0.45">
      <c r="A414" s="360"/>
      <c r="B414" s="361"/>
      <c r="C414" s="360" t="str">
        <f t="shared" si="35"/>
        <v/>
      </c>
      <c r="D414" s="362"/>
      <c r="E414" s="146"/>
      <c r="F414" s="362"/>
      <c r="G414" s="137"/>
      <c r="H414" s="363"/>
      <c r="I414" s="497"/>
      <c r="J414" s="498"/>
      <c r="K414" s="496"/>
      <c r="L414" s="496"/>
      <c r="M414" s="497">
        <f t="shared" si="34"/>
        <v>0</v>
      </c>
      <c r="N414" s="364">
        <f t="shared" si="36"/>
        <v>0</v>
      </c>
      <c r="O414" s="164"/>
      <c r="P414" s="164"/>
      <c r="Q414" s="164"/>
      <c r="R414" s="130"/>
      <c r="S414" s="365">
        <f t="shared" si="37"/>
        <v>0</v>
      </c>
      <c r="T414" s="362"/>
      <c r="U414" s="532"/>
      <c r="V414" s="318">
        <f t="shared" si="38"/>
        <v>0</v>
      </c>
      <c r="W414" s="366"/>
      <c r="X414" s="318"/>
      <c r="Y414" s="366"/>
      <c r="Z414" s="362"/>
      <c r="AA414" s="503"/>
      <c r="AB414" s="362"/>
      <c r="AC414" s="362"/>
      <c r="AP414" s="204"/>
      <c r="AQ414" s="204"/>
      <c r="AR414" s="204"/>
      <c r="AS414" s="204"/>
      <c r="AT414" s="204"/>
      <c r="AU414" s="204"/>
      <c r="AV414" s="204"/>
      <c r="AW414" s="204"/>
      <c r="AX414" s="204"/>
      <c r="AY414" s="204"/>
    </row>
    <row r="415" spans="1:51" ht="18.5" x14ac:dyDescent="0.45">
      <c r="A415" s="360"/>
      <c r="B415" s="361"/>
      <c r="C415" s="360" t="str">
        <f t="shared" si="35"/>
        <v/>
      </c>
      <c r="D415" s="362"/>
      <c r="E415" s="146"/>
      <c r="F415" s="362"/>
      <c r="G415" s="137"/>
      <c r="H415" s="363"/>
      <c r="I415" s="497"/>
      <c r="J415" s="498"/>
      <c r="K415" s="496"/>
      <c r="L415" s="496"/>
      <c r="M415" s="497">
        <f t="shared" si="34"/>
        <v>0</v>
      </c>
      <c r="N415" s="364">
        <f t="shared" si="36"/>
        <v>0</v>
      </c>
      <c r="O415" s="164"/>
      <c r="P415" s="164"/>
      <c r="Q415" s="164"/>
      <c r="R415" s="130"/>
      <c r="S415" s="365">
        <f t="shared" si="37"/>
        <v>0</v>
      </c>
      <c r="T415" s="362"/>
      <c r="U415" s="532"/>
      <c r="V415" s="318">
        <f t="shared" si="38"/>
        <v>0</v>
      </c>
      <c r="W415" s="366"/>
      <c r="X415" s="318"/>
      <c r="Y415" s="366"/>
      <c r="Z415" s="362"/>
      <c r="AA415" s="503"/>
      <c r="AB415" s="362"/>
      <c r="AC415" s="362"/>
      <c r="AP415" s="204"/>
      <c r="AQ415" s="204"/>
      <c r="AR415" s="204"/>
      <c r="AS415" s="204"/>
      <c r="AT415" s="204"/>
      <c r="AU415" s="204"/>
      <c r="AV415" s="204"/>
      <c r="AW415" s="204"/>
      <c r="AX415" s="204"/>
      <c r="AY415" s="204"/>
    </row>
    <row r="416" spans="1:51" ht="18.5" x14ac:dyDescent="0.45">
      <c r="A416" s="360"/>
      <c r="B416" s="361"/>
      <c r="C416" s="360" t="str">
        <f t="shared" si="35"/>
        <v/>
      </c>
      <c r="D416" s="362"/>
      <c r="E416" s="146"/>
      <c r="F416" s="362"/>
      <c r="G416" s="137"/>
      <c r="H416" s="363"/>
      <c r="I416" s="497"/>
      <c r="J416" s="498"/>
      <c r="K416" s="496"/>
      <c r="L416" s="496"/>
      <c r="M416" s="497">
        <f t="shared" si="34"/>
        <v>0</v>
      </c>
      <c r="N416" s="364">
        <f t="shared" si="36"/>
        <v>0</v>
      </c>
      <c r="O416" s="164"/>
      <c r="P416" s="164"/>
      <c r="Q416" s="164"/>
      <c r="R416" s="130"/>
      <c r="S416" s="365">
        <f t="shared" si="37"/>
        <v>0</v>
      </c>
      <c r="T416" s="362"/>
      <c r="U416" s="532"/>
      <c r="V416" s="318">
        <f t="shared" si="38"/>
        <v>0</v>
      </c>
      <c r="W416" s="366"/>
      <c r="X416" s="318"/>
      <c r="Y416" s="366"/>
      <c r="Z416" s="362"/>
      <c r="AA416" s="503"/>
      <c r="AB416" s="362"/>
      <c r="AC416" s="362"/>
      <c r="AP416" s="204"/>
      <c r="AQ416" s="204"/>
      <c r="AR416" s="204"/>
      <c r="AS416" s="204"/>
      <c r="AT416" s="204"/>
      <c r="AU416" s="204"/>
      <c r="AV416" s="204"/>
      <c r="AW416" s="204"/>
      <c r="AX416" s="204"/>
      <c r="AY416" s="204"/>
    </row>
    <row r="417" spans="1:51" ht="18.5" x14ac:dyDescent="0.45">
      <c r="A417" s="360"/>
      <c r="B417" s="361"/>
      <c r="C417" s="360" t="str">
        <f t="shared" si="35"/>
        <v/>
      </c>
      <c r="D417" s="362"/>
      <c r="E417" s="146"/>
      <c r="F417" s="362"/>
      <c r="G417" s="137"/>
      <c r="H417" s="363"/>
      <c r="I417" s="497"/>
      <c r="J417" s="498"/>
      <c r="K417" s="496"/>
      <c r="L417" s="496"/>
      <c r="M417" s="497">
        <f t="shared" si="34"/>
        <v>0</v>
      </c>
      <c r="N417" s="364">
        <f t="shared" si="36"/>
        <v>0</v>
      </c>
      <c r="O417" s="164"/>
      <c r="P417" s="164"/>
      <c r="Q417" s="164"/>
      <c r="R417" s="130"/>
      <c r="S417" s="365">
        <f t="shared" si="37"/>
        <v>0</v>
      </c>
      <c r="T417" s="362"/>
      <c r="U417" s="532"/>
      <c r="V417" s="318">
        <f t="shared" si="38"/>
        <v>0</v>
      </c>
      <c r="W417" s="366"/>
      <c r="X417" s="318"/>
      <c r="Y417" s="366"/>
      <c r="Z417" s="362"/>
      <c r="AA417" s="503"/>
      <c r="AB417" s="362"/>
      <c r="AC417" s="362"/>
      <c r="AP417" s="204"/>
      <c r="AQ417" s="204"/>
      <c r="AR417" s="204"/>
      <c r="AS417" s="204"/>
      <c r="AT417" s="204"/>
      <c r="AU417" s="204"/>
      <c r="AV417" s="204"/>
      <c r="AW417" s="204"/>
      <c r="AX417" s="204"/>
      <c r="AY417" s="204"/>
    </row>
    <row r="418" spans="1:51" ht="18.5" x14ac:dyDescent="0.45">
      <c r="A418" s="360"/>
      <c r="B418" s="361"/>
      <c r="C418" s="360" t="str">
        <f t="shared" si="35"/>
        <v/>
      </c>
      <c r="D418" s="362"/>
      <c r="E418" s="146"/>
      <c r="F418" s="362"/>
      <c r="G418" s="137"/>
      <c r="H418" s="363"/>
      <c r="I418" s="497"/>
      <c r="J418" s="498"/>
      <c r="K418" s="496"/>
      <c r="L418" s="496"/>
      <c r="M418" s="497">
        <f t="shared" si="34"/>
        <v>0</v>
      </c>
      <c r="N418" s="364">
        <f t="shared" si="36"/>
        <v>0</v>
      </c>
      <c r="O418" s="164"/>
      <c r="P418" s="164"/>
      <c r="Q418" s="164"/>
      <c r="R418" s="130"/>
      <c r="S418" s="365">
        <f t="shared" si="37"/>
        <v>0</v>
      </c>
      <c r="T418" s="362"/>
      <c r="U418" s="532"/>
      <c r="V418" s="318">
        <f t="shared" si="38"/>
        <v>0</v>
      </c>
      <c r="W418" s="366"/>
      <c r="X418" s="318"/>
      <c r="Y418" s="366"/>
      <c r="Z418" s="362"/>
      <c r="AA418" s="503"/>
      <c r="AB418" s="362"/>
      <c r="AC418" s="362"/>
      <c r="AP418" s="204"/>
      <c r="AQ418" s="204"/>
      <c r="AR418" s="204"/>
      <c r="AS418" s="204"/>
      <c r="AT418" s="204"/>
      <c r="AU418" s="204"/>
      <c r="AV418" s="204"/>
      <c r="AW418" s="204"/>
      <c r="AX418" s="204"/>
      <c r="AY418" s="204"/>
    </row>
    <row r="419" spans="1:51" ht="18.5" x14ac:dyDescent="0.45">
      <c r="A419" s="360"/>
      <c r="B419" s="361"/>
      <c r="C419" s="360" t="str">
        <f t="shared" si="35"/>
        <v/>
      </c>
      <c r="D419" s="362"/>
      <c r="E419" s="146"/>
      <c r="F419" s="362"/>
      <c r="G419" s="137"/>
      <c r="H419" s="363"/>
      <c r="I419" s="497"/>
      <c r="J419" s="498"/>
      <c r="K419" s="496"/>
      <c r="L419" s="496"/>
      <c r="M419" s="497">
        <f t="shared" si="34"/>
        <v>0</v>
      </c>
      <c r="N419" s="364">
        <f t="shared" si="36"/>
        <v>0</v>
      </c>
      <c r="O419" s="164"/>
      <c r="P419" s="164"/>
      <c r="Q419" s="164"/>
      <c r="R419" s="130"/>
      <c r="S419" s="365">
        <f t="shared" si="37"/>
        <v>0</v>
      </c>
      <c r="T419" s="362"/>
      <c r="U419" s="532"/>
      <c r="V419" s="318">
        <f t="shared" si="38"/>
        <v>0</v>
      </c>
      <c r="W419" s="366"/>
      <c r="X419" s="318"/>
      <c r="Y419" s="366"/>
      <c r="Z419" s="362"/>
      <c r="AA419" s="503"/>
      <c r="AB419" s="362"/>
      <c r="AC419" s="362"/>
      <c r="AP419" s="204"/>
      <c r="AQ419" s="204"/>
      <c r="AR419" s="204"/>
      <c r="AS419" s="204"/>
      <c r="AT419" s="204"/>
      <c r="AU419" s="204"/>
      <c r="AV419" s="204"/>
      <c r="AW419" s="204"/>
      <c r="AX419" s="204"/>
      <c r="AY419" s="204"/>
    </row>
    <row r="420" spans="1:51" ht="18.5" x14ac:dyDescent="0.45">
      <c r="A420" s="360"/>
      <c r="B420" s="361"/>
      <c r="C420" s="360" t="str">
        <f t="shared" si="35"/>
        <v/>
      </c>
      <c r="D420" s="362"/>
      <c r="E420" s="146"/>
      <c r="F420" s="362"/>
      <c r="G420" s="137"/>
      <c r="H420" s="363"/>
      <c r="I420" s="497"/>
      <c r="J420" s="498"/>
      <c r="K420" s="496"/>
      <c r="L420" s="496"/>
      <c r="M420" s="497">
        <f t="shared" si="34"/>
        <v>0</v>
      </c>
      <c r="N420" s="364">
        <f t="shared" si="36"/>
        <v>0</v>
      </c>
      <c r="O420" s="164"/>
      <c r="P420" s="164"/>
      <c r="Q420" s="164"/>
      <c r="R420" s="130"/>
      <c r="S420" s="365">
        <f t="shared" si="37"/>
        <v>0</v>
      </c>
      <c r="T420" s="362"/>
      <c r="U420" s="532"/>
      <c r="V420" s="318">
        <f t="shared" si="38"/>
        <v>0</v>
      </c>
      <c r="W420" s="366"/>
      <c r="X420" s="318"/>
      <c r="Y420" s="366"/>
      <c r="Z420" s="362"/>
      <c r="AA420" s="503"/>
      <c r="AB420" s="362"/>
      <c r="AC420" s="362"/>
      <c r="AP420" s="204"/>
      <c r="AQ420" s="204"/>
      <c r="AR420" s="204"/>
      <c r="AS420" s="204"/>
      <c r="AT420" s="204"/>
      <c r="AU420" s="204"/>
      <c r="AV420" s="204"/>
      <c r="AW420" s="204"/>
      <c r="AX420" s="204"/>
      <c r="AY420" s="204"/>
    </row>
    <row r="421" spans="1:51" ht="18.5" x14ac:dyDescent="0.45">
      <c r="A421" s="360"/>
      <c r="B421" s="361"/>
      <c r="C421" s="360" t="str">
        <f t="shared" si="35"/>
        <v/>
      </c>
      <c r="D421" s="362"/>
      <c r="E421" s="146"/>
      <c r="F421" s="362"/>
      <c r="G421" s="137"/>
      <c r="H421" s="363"/>
      <c r="I421" s="497"/>
      <c r="J421" s="498"/>
      <c r="K421" s="496"/>
      <c r="L421" s="496"/>
      <c r="M421" s="497">
        <f t="shared" si="34"/>
        <v>0</v>
      </c>
      <c r="N421" s="364">
        <f t="shared" si="36"/>
        <v>0</v>
      </c>
      <c r="O421" s="164"/>
      <c r="P421" s="164"/>
      <c r="Q421" s="164"/>
      <c r="R421" s="130"/>
      <c r="S421" s="365">
        <f t="shared" si="37"/>
        <v>0</v>
      </c>
      <c r="T421" s="362"/>
      <c r="U421" s="532"/>
      <c r="V421" s="318">
        <f t="shared" si="38"/>
        <v>0</v>
      </c>
      <c r="W421" s="366"/>
      <c r="X421" s="318"/>
      <c r="Y421" s="366"/>
      <c r="Z421" s="362"/>
      <c r="AA421" s="503"/>
      <c r="AB421" s="362"/>
      <c r="AC421" s="362"/>
      <c r="AP421" s="204"/>
      <c r="AQ421" s="204"/>
      <c r="AR421" s="204"/>
      <c r="AS421" s="204"/>
      <c r="AT421" s="204"/>
      <c r="AU421" s="204"/>
      <c r="AV421" s="204"/>
      <c r="AW421" s="204"/>
      <c r="AX421" s="204"/>
      <c r="AY421" s="204"/>
    </row>
    <row r="422" spans="1:51" ht="18.5" x14ac:dyDescent="0.45">
      <c r="A422" s="360"/>
      <c r="B422" s="361"/>
      <c r="C422" s="360" t="str">
        <f t="shared" si="35"/>
        <v/>
      </c>
      <c r="D422" s="362"/>
      <c r="E422" s="146"/>
      <c r="F422" s="362"/>
      <c r="G422" s="137"/>
      <c r="H422" s="363"/>
      <c r="I422" s="497"/>
      <c r="J422" s="498"/>
      <c r="K422" s="496"/>
      <c r="L422" s="496"/>
      <c r="M422" s="497">
        <f t="shared" si="34"/>
        <v>0</v>
      </c>
      <c r="N422" s="364">
        <f t="shared" si="36"/>
        <v>0</v>
      </c>
      <c r="O422" s="164"/>
      <c r="P422" s="164"/>
      <c r="Q422" s="164"/>
      <c r="R422" s="130"/>
      <c r="S422" s="365">
        <f t="shared" si="37"/>
        <v>0</v>
      </c>
      <c r="T422" s="362"/>
      <c r="U422" s="532"/>
      <c r="V422" s="318">
        <f t="shared" si="38"/>
        <v>0</v>
      </c>
      <c r="W422" s="366"/>
      <c r="X422" s="318"/>
      <c r="Y422" s="366"/>
      <c r="Z422" s="362"/>
      <c r="AA422" s="503"/>
      <c r="AB422" s="362"/>
      <c r="AC422" s="362"/>
      <c r="AP422" s="204"/>
      <c r="AQ422" s="204"/>
      <c r="AR422" s="204"/>
      <c r="AS422" s="204"/>
      <c r="AT422" s="204"/>
      <c r="AU422" s="204"/>
      <c r="AV422" s="204"/>
      <c r="AW422" s="204"/>
      <c r="AX422" s="204"/>
      <c r="AY422" s="204"/>
    </row>
    <row r="423" spans="1:51" ht="18.5" x14ac:dyDescent="0.45">
      <c r="A423" s="360"/>
      <c r="B423" s="361"/>
      <c r="C423" s="360" t="str">
        <f t="shared" si="35"/>
        <v/>
      </c>
      <c r="D423" s="362"/>
      <c r="E423" s="146"/>
      <c r="F423" s="362"/>
      <c r="G423" s="137"/>
      <c r="H423" s="363"/>
      <c r="I423" s="497"/>
      <c r="J423" s="498"/>
      <c r="K423" s="496"/>
      <c r="L423" s="496"/>
      <c r="M423" s="497">
        <f t="shared" si="34"/>
        <v>0</v>
      </c>
      <c r="N423" s="364">
        <f t="shared" si="36"/>
        <v>0</v>
      </c>
      <c r="O423" s="164"/>
      <c r="P423" s="164"/>
      <c r="Q423" s="164"/>
      <c r="R423" s="130"/>
      <c r="S423" s="365">
        <f t="shared" si="37"/>
        <v>0</v>
      </c>
      <c r="T423" s="362"/>
      <c r="U423" s="532"/>
      <c r="V423" s="318">
        <f t="shared" si="38"/>
        <v>0</v>
      </c>
      <c r="W423" s="366"/>
      <c r="X423" s="318"/>
      <c r="Y423" s="366"/>
      <c r="Z423" s="362"/>
      <c r="AA423" s="503"/>
      <c r="AB423" s="362"/>
      <c r="AC423" s="362"/>
      <c r="AP423" s="204"/>
      <c r="AQ423" s="204"/>
      <c r="AR423" s="204"/>
      <c r="AS423" s="204"/>
      <c r="AT423" s="204"/>
      <c r="AU423" s="204"/>
      <c r="AV423" s="204"/>
      <c r="AW423" s="204"/>
      <c r="AX423" s="204"/>
      <c r="AY423" s="204"/>
    </row>
    <row r="424" spans="1:51" ht="18.5" x14ac:dyDescent="0.45">
      <c r="A424" s="360"/>
      <c r="B424" s="361"/>
      <c r="C424" s="360" t="str">
        <f t="shared" si="35"/>
        <v/>
      </c>
      <c r="D424" s="362"/>
      <c r="E424" s="146"/>
      <c r="F424" s="362"/>
      <c r="G424" s="137"/>
      <c r="H424" s="363"/>
      <c r="I424" s="497"/>
      <c r="J424" s="498"/>
      <c r="K424" s="496"/>
      <c r="L424" s="496"/>
      <c r="M424" s="497">
        <f t="shared" si="34"/>
        <v>0</v>
      </c>
      <c r="N424" s="364">
        <f t="shared" si="36"/>
        <v>0</v>
      </c>
      <c r="O424" s="164"/>
      <c r="P424" s="164"/>
      <c r="Q424" s="164"/>
      <c r="R424" s="130"/>
      <c r="S424" s="365">
        <f t="shared" si="37"/>
        <v>0</v>
      </c>
      <c r="T424" s="362"/>
      <c r="U424" s="532"/>
      <c r="V424" s="318">
        <f t="shared" si="38"/>
        <v>0</v>
      </c>
      <c r="W424" s="366"/>
      <c r="X424" s="318"/>
      <c r="Y424" s="366"/>
      <c r="Z424" s="362"/>
      <c r="AA424" s="503"/>
      <c r="AB424" s="362"/>
      <c r="AC424" s="362"/>
      <c r="AP424" s="204"/>
      <c r="AQ424" s="204"/>
      <c r="AR424" s="204"/>
      <c r="AS424" s="204"/>
      <c r="AT424" s="204"/>
      <c r="AU424" s="204"/>
      <c r="AV424" s="204"/>
      <c r="AW424" s="204"/>
      <c r="AX424" s="204"/>
      <c r="AY424" s="204"/>
    </row>
    <row r="425" spans="1:51" ht="18.5" x14ac:dyDescent="0.45">
      <c r="A425" s="360"/>
      <c r="B425" s="361"/>
      <c r="C425" s="360" t="str">
        <f t="shared" si="35"/>
        <v/>
      </c>
      <c r="D425" s="362"/>
      <c r="E425" s="146"/>
      <c r="F425" s="362"/>
      <c r="G425" s="137"/>
      <c r="H425" s="363"/>
      <c r="I425" s="497"/>
      <c r="J425" s="498"/>
      <c r="K425" s="496"/>
      <c r="L425" s="496"/>
      <c r="M425" s="497">
        <f t="shared" si="34"/>
        <v>0</v>
      </c>
      <c r="N425" s="364">
        <f t="shared" si="36"/>
        <v>0</v>
      </c>
      <c r="O425" s="164"/>
      <c r="P425" s="164"/>
      <c r="Q425" s="164"/>
      <c r="R425" s="130"/>
      <c r="S425" s="365">
        <f t="shared" si="37"/>
        <v>0</v>
      </c>
      <c r="T425" s="362"/>
      <c r="U425" s="532"/>
      <c r="V425" s="318">
        <f t="shared" si="38"/>
        <v>0</v>
      </c>
      <c r="W425" s="366"/>
      <c r="X425" s="318"/>
      <c r="Y425" s="366"/>
      <c r="Z425" s="362"/>
      <c r="AA425" s="503"/>
      <c r="AB425" s="362"/>
      <c r="AC425" s="362"/>
      <c r="AP425" s="204"/>
      <c r="AQ425" s="204"/>
      <c r="AR425" s="204"/>
      <c r="AS425" s="204"/>
      <c r="AT425" s="204"/>
      <c r="AU425" s="204"/>
      <c r="AV425" s="204"/>
      <c r="AW425" s="204"/>
      <c r="AX425" s="204"/>
      <c r="AY425" s="204"/>
    </row>
    <row r="426" spans="1:51" ht="18.5" x14ac:dyDescent="0.45">
      <c r="A426" s="360"/>
      <c r="B426" s="361"/>
      <c r="C426" s="360" t="str">
        <f t="shared" si="35"/>
        <v/>
      </c>
      <c r="D426" s="362"/>
      <c r="E426" s="146"/>
      <c r="F426" s="362"/>
      <c r="G426" s="137"/>
      <c r="H426" s="363"/>
      <c r="I426" s="497"/>
      <c r="J426" s="498"/>
      <c r="K426" s="496"/>
      <c r="L426" s="496"/>
      <c r="M426" s="497">
        <f t="shared" si="34"/>
        <v>0</v>
      </c>
      <c r="N426" s="364">
        <f t="shared" si="36"/>
        <v>0</v>
      </c>
      <c r="O426" s="164"/>
      <c r="P426" s="164"/>
      <c r="Q426" s="164"/>
      <c r="R426" s="130"/>
      <c r="S426" s="365">
        <f t="shared" si="37"/>
        <v>0</v>
      </c>
      <c r="T426" s="362"/>
      <c r="U426" s="532"/>
      <c r="V426" s="318">
        <f t="shared" si="38"/>
        <v>0</v>
      </c>
      <c r="W426" s="366"/>
      <c r="X426" s="318"/>
      <c r="Y426" s="366"/>
      <c r="Z426" s="362"/>
      <c r="AA426" s="503"/>
      <c r="AB426" s="362"/>
      <c r="AC426" s="362"/>
      <c r="AP426" s="204"/>
      <c r="AQ426" s="204"/>
      <c r="AR426" s="204"/>
      <c r="AS426" s="204"/>
      <c r="AT426" s="204"/>
      <c r="AU426" s="204"/>
      <c r="AV426" s="204"/>
      <c r="AW426" s="204"/>
      <c r="AX426" s="204"/>
      <c r="AY426" s="204"/>
    </row>
    <row r="427" spans="1:51" ht="18.5" x14ac:dyDescent="0.45">
      <c r="A427" s="360"/>
      <c r="B427" s="361"/>
      <c r="C427" s="360" t="str">
        <f t="shared" si="35"/>
        <v/>
      </c>
      <c r="D427" s="362"/>
      <c r="E427" s="146"/>
      <c r="F427" s="362"/>
      <c r="G427" s="137"/>
      <c r="H427" s="363"/>
      <c r="I427" s="497"/>
      <c r="J427" s="498"/>
      <c r="K427" s="496"/>
      <c r="L427" s="496"/>
      <c r="M427" s="497">
        <f t="shared" si="34"/>
        <v>0</v>
      </c>
      <c r="N427" s="364">
        <f t="shared" si="36"/>
        <v>0</v>
      </c>
      <c r="O427" s="164"/>
      <c r="P427" s="164"/>
      <c r="Q427" s="164"/>
      <c r="R427" s="130"/>
      <c r="S427" s="365">
        <f t="shared" si="37"/>
        <v>0</v>
      </c>
      <c r="T427" s="362"/>
      <c r="U427" s="532"/>
      <c r="V427" s="318">
        <f t="shared" si="38"/>
        <v>0</v>
      </c>
      <c r="W427" s="366"/>
      <c r="X427" s="318"/>
      <c r="Y427" s="366"/>
      <c r="Z427" s="362"/>
      <c r="AA427" s="503"/>
      <c r="AB427" s="362"/>
      <c r="AC427" s="362"/>
      <c r="AP427" s="204"/>
      <c r="AQ427" s="204"/>
      <c r="AR427" s="204"/>
      <c r="AS427" s="204"/>
      <c r="AT427" s="204"/>
      <c r="AU427" s="204"/>
      <c r="AV427" s="204"/>
      <c r="AW427" s="204"/>
      <c r="AX427" s="204"/>
      <c r="AY427" s="204"/>
    </row>
    <row r="428" spans="1:51" ht="18.5" x14ac:dyDescent="0.45">
      <c r="A428" s="360"/>
      <c r="B428" s="361"/>
      <c r="C428" s="360" t="str">
        <f t="shared" si="35"/>
        <v/>
      </c>
      <c r="D428" s="362"/>
      <c r="E428" s="146"/>
      <c r="F428" s="362"/>
      <c r="G428" s="137"/>
      <c r="H428" s="363"/>
      <c r="I428" s="497"/>
      <c r="J428" s="498"/>
      <c r="K428" s="496"/>
      <c r="L428" s="496"/>
      <c r="M428" s="497">
        <f t="shared" si="34"/>
        <v>0</v>
      </c>
      <c r="N428" s="364">
        <f t="shared" si="36"/>
        <v>0</v>
      </c>
      <c r="O428" s="164"/>
      <c r="P428" s="164"/>
      <c r="Q428" s="164"/>
      <c r="R428" s="130"/>
      <c r="S428" s="365">
        <f t="shared" si="37"/>
        <v>0</v>
      </c>
      <c r="T428" s="362"/>
      <c r="U428" s="532"/>
      <c r="V428" s="318">
        <f t="shared" si="38"/>
        <v>0</v>
      </c>
      <c r="W428" s="366"/>
      <c r="X428" s="318"/>
      <c r="Y428" s="366"/>
      <c r="Z428" s="362"/>
      <c r="AA428" s="503"/>
      <c r="AB428" s="362"/>
      <c r="AC428" s="362"/>
      <c r="AP428" s="204"/>
      <c r="AQ428" s="204"/>
      <c r="AR428" s="204"/>
      <c r="AS428" s="204"/>
      <c r="AT428" s="204"/>
      <c r="AU428" s="204"/>
      <c r="AV428" s="204"/>
      <c r="AW428" s="204"/>
      <c r="AX428" s="204"/>
      <c r="AY428" s="204"/>
    </row>
    <row r="429" spans="1:51" ht="18.5" x14ac:dyDescent="0.45">
      <c r="A429" s="360"/>
      <c r="B429" s="361"/>
      <c r="C429" s="360" t="str">
        <f t="shared" si="35"/>
        <v/>
      </c>
      <c r="D429" s="362"/>
      <c r="E429" s="146"/>
      <c r="F429" s="362"/>
      <c r="G429" s="137"/>
      <c r="H429" s="363"/>
      <c r="I429" s="497"/>
      <c r="J429" s="498"/>
      <c r="K429" s="496"/>
      <c r="L429" s="496"/>
      <c r="M429" s="497">
        <f t="shared" si="34"/>
        <v>0</v>
      </c>
      <c r="N429" s="364">
        <f t="shared" si="36"/>
        <v>0</v>
      </c>
      <c r="O429" s="164"/>
      <c r="P429" s="164"/>
      <c r="Q429" s="164"/>
      <c r="R429" s="130"/>
      <c r="S429" s="365">
        <f t="shared" si="37"/>
        <v>0</v>
      </c>
      <c r="T429" s="362"/>
      <c r="U429" s="532"/>
      <c r="V429" s="318">
        <f t="shared" si="38"/>
        <v>0</v>
      </c>
      <c r="W429" s="366"/>
      <c r="X429" s="318"/>
      <c r="Y429" s="366"/>
      <c r="Z429" s="362"/>
      <c r="AA429" s="503"/>
      <c r="AB429" s="362"/>
      <c r="AC429" s="362"/>
      <c r="AP429" s="204"/>
      <c r="AQ429" s="204"/>
      <c r="AR429" s="204"/>
      <c r="AS429" s="204"/>
      <c r="AT429" s="204"/>
      <c r="AU429" s="204"/>
      <c r="AV429" s="204"/>
      <c r="AW429" s="204"/>
      <c r="AX429" s="204"/>
      <c r="AY429" s="204"/>
    </row>
    <row r="430" spans="1:51" ht="18.5" x14ac:dyDescent="0.45">
      <c r="A430" s="360"/>
      <c r="B430" s="361"/>
      <c r="C430" s="360" t="str">
        <f t="shared" si="35"/>
        <v/>
      </c>
      <c r="D430" s="362"/>
      <c r="E430" s="146"/>
      <c r="F430" s="362"/>
      <c r="G430" s="137"/>
      <c r="H430" s="363"/>
      <c r="I430" s="497"/>
      <c r="J430" s="498"/>
      <c r="K430" s="496"/>
      <c r="L430" s="496"/>
      <c r="M430" s="497">
        <f t="shared" si="34"/>
        <v>0</v>
      </c>
      <c r="N430" s="364">
        <f t="shared" si="36"/>
        <v>0</v>
      </c>
      <c r="O430" s="164"/>
      <c r="P430" s="164"/>
      <c r="Q430" s="164"/>
      <c r="R430" s="130"/>
      <c r="S430" s="365">
        <f t="shared" si="37"/>
        <v>0</v>
      </c>
      <c r="T430" s="362"/>
      <c r="U430" s="532"/>
      <c r="V430" s="318">
        <f t="shared" si="38"/>
        <v>0</v>
      </c>
      <c r="W430" s="366"/>
      <c r="X430" s="318"/>
      <c r="Y430" s="366"/>
      <c r="Z430" s="362"/>
      <c r="AA430" s="503"/>
      <c r="AB430" s="362"/>
      <c r="AC430" s="362"/>
      <c r="AP430" s="204"/>
      <c r="AQ430" s="204"/>
      <c r="AR430" s="204"/>
      <c r="AS430" s="204"/>
      <c r="AT430" s="204"/>
      <c r="AU430" s="204"/>
      <c r="AV430" s="204"/>
      <c r="AW430" s="204"/>
      <c r="AX430" s="204"/>
      <c r="AY430" s="204"/>
    </row>
    <row r="431" spans="1:51" ht="18.5" x14ac:dyDescent="0.45">
      <c r="A431" s="360"/>
      <c r="B431" s="361"/>
      <c r="C431" s="360" t="str">
        <f t="shared" si="35"/>
        <v/>
      </c>
      <c r="D431" s="362"/>
      <c r="E431" s="146"/>
      <c r="F431" s="362"/>
      <c r="G431" s="137"/>
      <c r="H431" s="363"/>
      <c r="I431" s="497"/>
      <c r="J431" s="498"/>
      <c r="K431" s="496"/>
      <c r="L431" s="496"/>
      <c r="M431" s="497">
        <f t="shared" si="34"/>
        <v>0</v>
      </c>
      <c r="N431" s="364">
        <f t="shared" si="36"/>
        <v>0</v>
      </c>
      <c r="O431" s="164"/>
      <c r="P431" s="164"/>
      <c r="Q431" s="164"/>
      <c r="R431" s="130"/>
      <c r="S431" s="365">
        <f t="shared" si="37"/>
        <v>0</v>
      </c>
      <c r="T431" s="362"/>
      <c r="U431" s="532"/>
      <c r="V431" s="318">
        <f t="shared" si="38"/>
        <v>0</v>
      </c>
      <c r="W431" s="366"/>
      <c r="X431" s="318"/>
      <c r="Y431" s="366"/>
      <c r="Z431" s="362"/>
      <c r="AA431" s="503"/>
      <c r="AB431" s="362"/>
      <c r="AC431" s="362"/>
      <c r="AP431" s="204"/>
      <c r="AQ431" s="204"/>
      <c r="AR431" s="204"/>
      <c r="AS431" s="204"/>
      <c r="AT431" s="204"/>
      <c r="AU431" s="204"/>
      <c r="AV431" s="204"/>
      <c r="AW431" s="204"/>
      <c r="AX431" s="204"/>
      <c r="AY431" s="204"/>
    </row>
    <row r="432" spans="1:51" ht="18.5" x14ac:dyDescent="0.45">
      <c r="A432" s="360"/>
      <c r="B432" s="361"/>
      <c r="C432" s="360" t="str">
        <f t="shared" si="35"/>
        <v/>
      </c>
      <c r="D432" s="362"/>
      <c r="E432" s="146"/>
      <c r="F432" s="362"/>
      <c r="G432" s="137"/>
      <c r="H432" s="363"/>
      <c r="I432" s="497"/>
      <c r="J432" s="498"/>
      <c r="K432" s="496"/>
      <c r="L432" s="496"/>
      <c r="M432" s="497">
        <f t="shared" si="34"/>
        <v>0</v>
      </c>
      <c r="N432" s="364">
        <f t="shared" si="36"/>
        <v>0</v>
      </c>
      <c r="O432" s="164"/>
      <c r="P432" s="164"/>
      <c r="Q432" s="164"/>
      <c r="R432" s="130"/>
      <c r="S432" s="365">
        <f t="shared" si="37"/>
        <v>0</v>
      </c>
      <c r="T432" s="362"/>
      <c r="U432" s="532"/>
      <c r="V432" s="318">
        <f t="shared" si="38"/>
        <v>0</v>
      </c>
      <c r="W432" s="366"/>
      <c r="X432" s="318"/>
      <c r="Y432" s="366"/>
      <c r="Z432" s="362"/>
      <c r="AA432" s="503"/>
      <c r="AB432" s="362"/>
      <c r="AC432" s="362"/>
      <c r="AP432" s="204"/>
      <c r="AQ432" s="204"/>
      <c r="AR432" s="204"/>
      <c r="AS432" s="204"/>
      <c r="AT432" s="204"/>
      <c r="AU432" s="204"/>
      <c r="AV432" s="204"/>
      <c r="AW432" s="204"/>
      <c r="AX432" s="204"/>
      <c r="AY432" s="204"/>
    </row>
    <row r="433" spans="1:51" ht="18.5" x14ac:dyDescent="0.45">
      <c r="A433" s="360"/>
      <c r="B433" s="361"/>
      <c r="C433" s="360" t="str">
        <f t="shared" si="35"/>
        <v/>
      </c>
      <c r="D433" s="362"/>
      <c r="E433" s="146"/>
      <c r="F433" s="362"/>
      <c r="G433" s="137"/>
      <c r="H433" s="363"/>
      <c r="I433" s="497"/>
      <c r="J433" s="498"/>
      <c r="K433" s="496"/>
      <c r="L433" s="496"/>
      <c r="M433" s="497">
        <f t="shared" si="34"/>
        <v>0</v>
      </c>
      <c r="N433" s="364">
        <f t="shared" si="36"/>
        <v>0</v>
      </c>
      <c r="O433" s="164"/>
      <c r="P433" s="164"/>
      <c r="Q433" s="164"/>
      <c r="R433" s="130"/>
      <c r="S433" s="365">
        <f t="shared" si="37"/>
        <v>0</v>
      </c>
      <c r="T433" s="362"/>
      <c r="U433" s="532"/>
      <c r="V433" s="318">
        <f t="shared" si="38"/>
        <v>0</v>
      </c>
      <c r="W433" s="366"/>
      <c r="X433" s="318"/>
      <c r="Y433" s="366"/>
      <c r="Z433" s="362"/>
      <c r="AA433" s="503"/>
      <c r="AB433" s="362"/>
      <c r="AC433" s="362"/>
      <c r="AP433" s="204"/>
      <c r="AQ433" s="204"/>
      <c r="AR433" s="204"/>
      <c r="AS433" s="204"/>
      <c r="AT433" s="204"/>
      <c r="AU433" s="204"/>
      <c r="AV433" s="204"/>
      <c r="AW433" s="204"/>
      <c r="AX433" s="204"/>
      <c r="AY433" s="204"/>
    </row>
    <row r="434" spans="1:51" ht="18.5" x14ac:dyDescent="0.45">
      <c r="A434" s="360"/>
      <c r="B434" s="361"/>
      <c r="C434" s="360" t="str">
        <f t="shared" si="35"/>
        <v/>
      </c>
      <c r="D434" s="362"/>
      <c r="E434" s="146"/>
      <c r="F434" s="362"/>
      <c r="G434" s="137"/>
      <c r="H434" s="363"/>
      <c r="I434" s="497"/>
      <c r="J434" s="498"/>
      <c r="K434" s="496"/>
      <c r="L434" s="496"/>
      <c r="M434" s="497">
        <f t="shared" si="34"/>
        <v>0</v>
      </c>
      <c r="N434" s="364">
        <f t="shared" si="36"/>
        <v>0</v>
      </c>
      <c r="O434" s="164"/>
      <c r="P434" s="164"/>
      <c r="Q434" s="164"/>
      <c r="R434" s="130"/>
      <c r="S434" s="365">
        <f t="shared" si="37"/>
        <v>0</v>
      </c>
      <c r="T434" s="362"/>
      <c r="U434" s="532"/>
      <c r="V434" s="318">
        <f t="shared" si="38"/>
        <v>0</v>
      </c>
      <c r="W434" s="366"/>
      <c r="X434" s="318"/>
      <c r="Y434" s="366"/>
      <c r="Z434" s="362"/>
      <c r="AA434" s="503"/>
      <c r="AB434" s="362"/>
      <c r="AC434" s="362"/>
      <c r="AP434" s="204"/>
      <c r="AQ434" s="204"/>
      <c r="AR434" s="204"/>
      <c r="AS434" s="204"/>
      <c r="AT434" s="204"/>
      <c r="AU434" s="204"/>
      <c r="AV434" s="204"/>
      <c r="AW434" s="204"/>
      <c r="AX434" s="204"/>
      <c r="AY434" s="204"/>
    </row>
    <row r="435" spans="1:51" ht="18.5" x14ac:dyDescent="0.45">
      <c r="A435" s="360"/>
      <c r="B435" s="361"/>
      <c r="C435" s="360" t="str">
        <f t="shared" si="35"/>
        <v/>
      </c>
      <c r="D435" s="362"/>
      <c r="E435" s="146"/>
      <c r="F435" s="362"/>
      <c r="G435" s="137"/>
      <c r="H435" s="363"/>
      <c r="I435" s="497"/>
      <c r="J435" s="498"/>
      <c r="K435" s="496"/>
      <c r="L435" s="496"/>
      <c r="M435" s="497">
        <f t="shared" si="34"/>
        <v>0</v>
      </c>
      <c r="N435" s="364">
        <f t="shared" si="36"/>
        <v>0</v>
      </c>
      <c r="O435" s="164"/>
      <c r="P435" s="164"/>
      <c r="Q435" s="164"/>
      <c r="R435" s="130"/>
      <c r="S435" s="365">
        <f t="shared" si="37"/>
        <v>0</v>
      </c>
      <c r="T435" s="362"/>
      <c r="U435" s="532"/>
      <c r="V435" s="318">
        <f t="shared" si="38"/>
        <v>0</v>
      </c>
      <c r="W435" s="366"/>
      <c r="X435" s="318"/>
      <c r="Y435" s="366"/>
      <c r="Z435" s="362"/>
      <c r="AA435" s="503"/>
      <c r="AB435" s="362"/>
      <c r="AC435" s="362"/>
      <c r="AP435" s="204"/>
      <c r="AQ435" s="204"/>
      <c r="AR435" s="204"/>
      <c r="AS435" s="204"/>
      <c r="AT435" s="204"/>
      <c r="AU435" s="204"/>
      <c r="AV435" s="204"/>
      <c r="AW435" s="204"/>
      <c r="AX435" s="204"/>
      <c r="AY435" s="204"/>
    </row>
    <row r="436" spans="1:51" ht="18.5" x14ac:dyDescent="0.45">
      <c r="A436" s="360"/>
      <c r="B436" s="361"/>
      <c r="C436" s="360" t="str">
        <f t="shared" si="35"/>
        <v/>
      </c>
      <c r="D436" s="362"/>
      <c r="E436" s="146"/>
      <c r="F436" s="362"/>
      <c r="G436" s="137"/>
      <c r="H436" s="363"/>
      <c r="I436" s="497"/>
      <c r="J436" s="498"/>
      <c r="K436" s="496"/>
      <c r="L436" s="496"/>
      <c r="M436" s="497">
        <f t="shared" si="34"/>
        <v>0</v>
      </c>
      <c r="N436" s="364">
        <f t="shared" si="36"/>
        <v>0</v>
      </c>
      <c r="O436" s="164"/>
      <c r="P436" s="164"/>
      <c r="Q436" s="164"/>
      <c r="R436" s="130"/>
      <c r="S436" s="365">
        <f t="shared" si="37"/>
        <v>0</v>
      </c>
      <c r="T436" s="362"/>
      <c r="U436" s="532"/>
      <c r="V436" s="318">
        <f t="shared" si="38"/>
        <v>0</v>
      </c>
      <c r="W436" s="366"/>
      <c r="X436" s="318"/>
      <c r="Y436" s="366"/>
      <c r="Z436" s="362"/>
      <c r="AA436" s="503"/>
      <c r="AB436" s="362"/>
      <c r="AC436" s="362"/>
      <c r="AP436" s="204"/>
      <c r="AQ436" s="204"/>
      <c r="AR436" s="204"/>
      <c r="AS436" s="204"/>
      <c r="AT436" s="204"/>
      <c r="AU436" s="204"/>
      <c r="AV436" s="204"/>
      <c r="AW436" s="204"/>
      <c r="AX436" s="204"/>
      <c r="AY436" s="204"/>
    </row>
    <row r="437" spans="1:51" ht="18.5" x14ac:dyDescent="0.45">
      <c r="A437" s="360"/>
      <c r="B437" s="361"/>
      <c r="C437" s="360" t="str">
        <f t="shared" si="35"/>
        <v/>
      </c>
      <c r="D437" s="362"/>
      <c r="E437" s="146"/>
      <c r="F437" s="362"/>
      <c r="G437" s="137"/>
      <c r="H437" s="363"/>
      <c r="I437" s="497"/>
      <c r="J437" s="498"/>
      <c r="K437" s="496"/>
      <c r="L437" s="496"/>
      <c r="M437" s="497">
        <f t="shared" si="34"/>
        <v>0</v>
      </c>
      <c r="N437" s="364">
        <f t="shared" si="36"/>
        <v>0</v>
      </c>
      <c r="O437" s="164"/>
      <c r="P437" s="164"/>
      <c r="Q437" s="164"/>
      <c r="R437" s="130"/>
      <c r="S437" s="365">
        <f t="shared" si="37"/>
        <v>0</v>
      </c>
      <c r="T437" s="362"/>
      <c r="U437" s="532"/>
      <c r="V437" s="318">
        <f t="shared" si="38"/>
        <v>0</v>
      </c>
      <c r="W437" s="366"/>
      <c r="X437" s="318"/>
      <c r="Y437" s="366"/>
      <c r="Z437" s="362"/>
      <c r="AA437" s="503"/>
      <c r="AB437" s="362"/>
      <c r="AC437" s="362"/>
      <c r="AP437" s="204"/>
      <c r="AQ437" s="204"/>
      <c r="AR437" s="204"/>
      <c r="AS437" s="204"/>
      <c r="AT437" s="204"/>
      <c r="AU437" s="204"/>
      <c r="AV437" s="204"/>
      <c r="AW437" s="204"/>
      <c r="AX437" s="204"/>
      <c r="AY437" s="204"/>
    </row>
    <row r="438" spans="1:51" ht="18.5" x14ac:dyDescent="0.45">
      <c r="A438" s="360"/>
      <c r="B438" s="361"/>
      <c r="C438" s="360" t="str">
        <f t="shared" si="35"/>
        <v/>
      </c>
      <c r="D438" s="362"/>
      <c r="E438" s="146"/>
      <c r="F438" s="362"/>
      <c r="G438" s="137"/>
      <c r="H438" s="363"/>
      <c r="I438" s="497"/>
      <c r="J438" s="498"/>
      <c r="K438" s="496"/>
      <c r="L438" s="496"/>
      <c r="M438" s="497">
        <f t="shared" si="34"/>
        <v>0</v>
      </c>
      <c r="N438" s="364">
        <f t="shared" si="36"/>
        <v>0</v>
      </c>
      <c r="O438" s="164"/>
      <c r="P438" s="164"/>
      <c r="Q438" s="164"/>
      <c r="R438" s="130"/>
      <c r="S438" s="365">
        <f t="shared" si="37"/>
        <v>0</v>
      </c>
      <c r="T438" s="362"/>
      <c r="U438" s="532"/>
      <c r="V438" s="318">
        <f t="shared" si="38"/>
        <v>0</v>
      </c>
      <c r="W438" s="366"/>
      <c r="X438" s="318"/>
      <c r="Y438" s="366"/>
      <c r="Z438" s="362"/>
      <c r="AA438" s="503"/>
      <c r="AB438" s="362"/>
      <c r="AC438" s="362"/>
      <c r="AP438" s="204"/>
      <c r="AQ438" s="204"/>
      <c r="AR438" s="204"/>
      <c r="AS438" s="204"/>
      <c r="AT438" s="204"/>
      <c r="AU438" s="204"/>
      <c r="AV438" s="204"/>
      <c r="AW438" s="204"/>
      <c r="AX438" s="204"/>
      <c r="AY438" s="204"/>
    </row>
    <row r="439" spans="1:51" ht="18.5" x14ac:dyDescent="0.45">
      <c r="A439" s="360"/>
      <c r="B439" s="361"/>
      <c r="C439" s="360" t="str">
        <f t="shared" si="35"/>
        <v/>
      </c>
      <c r="D439" s="362"/>
      <c r="E439" s="146"/>
      <c r="F439" s="362"/>
      <c r="G439" s="137"/>
      <c r="H439" s="363"/>
      <c r="I439" s="497"/>
      <c r="J439" s="498"/>
      <c r="K439" s="496"/>
      <c r="L439" s="496"/>
      <c r="M439" s="497">
        <f t="shared" si="34"/>
        <v>0</v>
      </c>
      <c r="N439" s="364">
        <f t="shared" si="36"/>
        <v>0</v>
      </c>
      <c r="O439" s="164"/>
      <c r="P439" s="164"/>
      <c r="Q439" s="164"/>
      <c r="R439" s="130"/>
      <c r="S439" s="365">
        <f t="shared" si="37"/>
        <v>0</v>
      </c>
      <c r="T439" s="362"/>
      <c r="U439" s="532"/>
      <c r="V439" s="318">
        <f t="shared" si="38"/>
        <v>0</v>
      </c>
      <c r="W439" s="366"/>
      <c r="X439" s="318"/>
      <c r="Y439" s="366"/>
      <c r="Z439" s="362"/>
      <c r="AA439" s="503"/>
      <c r="AB439" s="362"/>
      <c r="AC439" s="362"/>
      <c r="AP439" s="204"/>
      <c r="AQ439" s="204"/>
      <c r="AR439" s="204"/>
      <c r="AS439" s="204"/>
      <c r="AT439" s="204"/>
      <c r="AU439" s="204"/>
      <c r="AV439" s="204"/>
      <c r="AW439" s="204"/>
      <c r="AX439" s="204"/>
      <c r="AY439" s="204"/>
    </row>
    <row r="440" spans="1:51" ht="18.5" x14ac:dyDescent="0.45">
      <c r="A440" s="360"/>
      <c r="B440" s="361"/>
      <c r="C440" s="360" t="str">
        <f t="shared" si="35"/>
        <v/>
      </c>
      <c r="D440" s="362"/>
      <c r="E440" s="146"/>
      <c r="F440" s="362"/>
      <c r="G440" s="137"/>
      <c r="H440" s="363"/>
      <c r="I440" s="497"/>
      <c r="J440" s="498"/>
      <c r="K440" s="496"/>
      <c r="L440" s="496"/>
      <c r="M440" s="497">
        <f t="shared" si="34"/>
        <v>0</v>
      </c>
      <c r="N440" s="364">
        <f t="shared" si="36"/>
        <v>0</v>
      </c>
      <c r="O440" s="164"/>
      <c r="P440" s="164"/>
      <c r="Q440" s="164"/>
      <c r="R440" s="130"/>
      <c r="S440" s="365">
        <f t="shared" si="37"/>
        <v>0</v>
      </c>
      <c r="T440" s="362"/>
      <c r="U440" s="532"/>
      <c r="V440" s="318">
        <f t="shared" si="38"/>
        <v>0</v>
      </c>
      <c r="W440" s="366"/>
      <c r="X440" s="318"/>
      <c r="Y440" s="366"/>
      <c r="Z440" s="362"/>
      <c r="AA440" s="503"/>
      <c r="AB440" s="362"/>
      <c r="AC440" s="362"/>
      <c r="AP440" s="204"/>
      <c r="AQ440" s="204"/>
      <c r="AR440" s="204"/>
      <c r="AS440" s="204"/>
      <c r="AT440" s="204"/>
      <c r="AU440" s="204"/>
      <c r="AV440" s="204"/>
      <c r="AW440" s="204"/>
      <c r="AX440" s="204"/>
      <c r="AY440" s="204"/>
    </row>
    <row r="441" spans="1:51" ht="18.5" x14ac:dyDescent="0.45">
      <c r="A441" s="360"/>
      <c r="B441" s="361"/>
      <c r="C441" s="360" t="str">
        <f t="shared" si="35"/>
        <v/>
      </c>
      <c r="D441" s="362"/>
      <c r="E441" s="146"/>
      <c r="F441" s="362"/>
      <c r="G441" s="137"/>
      <c r="H441" s="363"/>
      <c r="I441" s="497"/>
      <c r="J441" s="498"/>
      <c r="K441" s="496"/>
      <c r="L441" s="496"/>
      <c r="M441" s="497">
        <f t="shared" si="34"/>
        <v>0</v>
      </c>
      <c r="N441" s="364">
        <f t="shared" si="36"/>
        <v>0</v>
      </c>
      <c r="O441" s="164"/>
      <c r="P441" s="164"/>
      <c r="Q441" s="164"/>
      <c r="R441" s="130"/>
      <c r="S441" s="365">
        <f t="shared" si="37"/>
        <v>0</v>
      </c>
      <c r="T441" s="362"/>
      <c r="U441" s="532"/>
      <c r="V441" s="318">
        <f t="shared" si="38"/>
        <v>0</v>
      </c>
      <c r="W441" s="366"/>
      <c r="X441" s="318"/>
      <c r="Y441" s="366"/>
      <c r="Z441" s="362"/>
      <c r="AA441" s="503"/>
      <c r="AB441" s="362"/>
      <c r="AC441" s="362"/>
      <c r="AP441" s="204"/>
      <c r="AQ441" s="204"/>
      <c r="AR441" s="204"/>
      <c r="AS441" s="204"/>
      <c r="AT441" s="204"/>
      <c r="AU441" s="204"/>
      <c r="AV441" s="204"/>
      <c r="AW441" s="204"/>
      <c r="AX441" s="204"/>
      <c r="AY441" s="204"/>
    </row>
    <row r="442" spans="1:51" ht="18.5" x14ac:dyDescent="0.45">
      <c r="A442" s="360"/>
      <c r="B442" s="361"/>
      <c r="C442" s="360" t="str">
        <f t="shared" si="35"/>
        <v/>
      </c>
      <c r="D442" s="362"/>
      <c r="E442" s="146"/>
      <c r="F442" s="362"/>
      <c r="G442" s="137"/>
      <c r="H442" s="363"/>
      <c r="I442" s="497"/>
      <c r="J442" s="498"/>
      <c r="K442" s="496"/>
      <c r="L442" s="496"/>
      <c r="M442" s="497">
        <f t="shared" si="34"/>
        <v>0</v>
      </c>
      <c r="N442" s="364">
        <f t="shared" si="36"/>
        <v>0</v>
      </c>
      <c r="O442" s="164"/>
      <c r="P442" s="164"/>
      <c r="Q442" s="164"/>
      <c r="R442" s="130"/>
      <c r="S442" s="365">
        <f t="shared" si="37"/>
        <v>0</v>
      </c>
      <c r="T442" s="362"/>
      <c r="U442" s="532"/>
      <c r="V442" s="318">
        <f t="shared" si="38"/>
        <v>0</v>
      </c>
      <c r="W442" s="366"/>
      <c r="X442" s="318"/>
      <c r="Y442" s="366"/>
      <c r="Z442" s="362"/>
      <c r="AA442" s="503"/>
      <c r="AB442" s="362"/>
      <c r="AC442" s="362"/>
      <c r="AP442" s="204"/>
      <c r="AQ442" s="204"/>
      <c r="AR442" s="204"/>
      <c r="AS442" s="204"/>
      <c r="AT442" s="204"/>
      <c r="AU442" s="204"/>
      <c r="AV442" s="204"/>
      <c r="AW442" s="204"/>
      <c r="AX442" s="204"/>
      <c r="AY442" s="204"/>
    </row>
    <row r="443" spans="1:51" ht="18.5" x14ac:dyDescent="0.45">
      <c r="A443" s="360"/>
      <c r="B443" s="361"/>
      <c r="C443" s="360" t="str">
        <f t="shared" si="35"/>
        <v/>
      </c>
      <c r="D443" s="362"/>
      <c r="E443" s="146"/>
      <c r="F443" s="362"/>
      <c r="G443" s="137"/>
      <c r="H443" s="363"/>
      <c r="I443" s="497"/>
      <c r="J443" s="498"/>
      <c r="K443" s="496"/>
      <c r="L443" s="496"/>
      <c r="M443" s="497">
        <f t="shared" si="34"/>
        <v>0</v>
      </c>
      <c r="N443" s="364">
        <f t="shared" si="36"/>
        <v>0</v>
      </c>
      <c r="O443" s="164"/>
      <c r="P443" s="164"/>
      <c r="Q443" s="164"/>
      <c r="R443" s="130"/>
      <c r="S443" s="365">
        <f t="shared" si="37"/>
        <v>0</v>
      </c>
      <c r="T443" s="362"/>
      <c r="U443" s="532"/>
      <c r="V443" s="318">
        <f t="shared" si="38"/>
        <v>0</v>
      </c>
      <c r="W443" s="366"/>
      <c r="X443" s="318"/>
      <c r="Y443" s="366"/>
      <c r="Z443" s="362"/>
      <c r="AA443" s="503"/>
      <c r="AB443" s="362"/>
      <c r="AC443" s="362"/>
      <c r="AP443" s="204"/>
      <c r="AQ443" s="204"/>
      <c r="AR443" s="204"/>
      <c r="AS443" s="204"/>
      <c r="AT443" s="204"/>
      <c r="AU443" s="204"/>
      <c r="AV443" s="204"/>
      <c r="AW443" s="204"/>
      <c r="AX443" s="204"/>
      <c r="AY443" s="204"/>
    </row>
    <row r="444" spans="1:51" ht="18.5" x14ac:dyDescent="0.45">
      <c r="A444" s="360"/>
      <c r="B444" s="361"/>
      <c r="C444" s="360" t="str">
        <f t="shared" si="35"/>
        <v/>
      </c>
      <c r="D444" s="362"/>
      <c r="E444" s="146"/>
      <c r="F444" s="362"/>
      <c r="G444" s="137"/>
      <c r="H444" s="363"/>
      <c r="I444" s="497"/>
      <c r="J444" s="498"/>
      <c r="K444" s="496"/>
      <c r="L444" s="496"/>
      <c r="M444" s="497">
        <f t="shared" si="34"/>
        <v>0</v>
      </c>
      <c r="N444" s="364">
        <f t="shared" si="36"/>
        <v>0</v>
      </c>
      <c r="O444" s="164"/>
      <c r="P444" s="164"/>
      <c r="Q444" s="164"/>
      <c r="R444" s="130"/>
      <c r="S444" s="365">
        <f t="shared" si="37"/>
        <v>0</v>
      </c>
      <c r="T444" s="362"/>
      <c r="U444" s="532"/>
      <c r="V444" s="318">
        <f t="shared" si="38"/>
        <v>0</v>
      </c>
      <c r="W444" s="366"/>
      <c r="X444" s="318"/>
      <c r="Y444" s="366"/>
      <c r="Z444" s="362"/>
      <c r="AA444" s="503"/>
      <c r="AB444" s="362"/>
      <c r="AC444" s="362"/>
      <c r="AP444" s="204"/>
      <c r="AQ444" s="204"/>
      <c r="AR444" s="204"/>
      <c r="AS444" s="204"/>
      <c r="AT444" s="204"/>
      <c r="AU444" s="204"/>
      <c r="AV444" s="204"/>
      <c r="AW444" s="204"/>
      <c r="AX444" s="204"/>
      <c r="AY444" s="204"/>
    </row>
    <row r="445" spans="1:51" ht="18.5" x14ac:dyDescent="0.45">
      <c r="A445" s="360"/>
      <c r="B445" s="361"/>
      <c r="C445" s="360" t="str">
        <f t="shared" si="35"/>
        <v/>
      </c>
      <c r="D445" s="362"/>
      <c r="E445" s="146"/>
      <c r="F445" s="362"/>
      <c r="G445" s="137"/>
      <c r="H445" s="363"/>
      <c r="I445" s="497"/>
      <c r="J445" s="498"/>
      <c r="K445" s="496"/>
      <c r="L445" s="496"/>
      <c r="M445" s="497">
        <f t="shared" si="34"/>
        <v>0</v>
      </c>
      <c r="N445" s="364">
        <f t="shared" si="36"/>
        <v>0</v>
      </c>
      <c r="O445" s="164"/>
      <c r="P445" s="164"/>
      <c r="Q445" s="164"/>
      <c r="R445" s="130"/>
      <c r="S445" s="365">
        <f t="shared" si="37"/>
        <v>0</v>
      </c>
      <c r="T445" s="362"/>
      <c r="U445" s="532"/>
      <c r="V445" s="318">
        <f t="shared" si="38"/>
        <v>0</v>
      </c>
      <c r="W445" s="366"/>
      <c r="X445" s="318"/>
      <c r="Y445" s="366"/>
      <c r="Z445" s="362"/>
      <c r="AA445" s="503"/>
      <c r="AB445" s="362"/>
      <c r="AC445" s="362"/>
      <c r="AP445" s="204"/>
      <c r="AQ445" s="204"/>
      <c r="AR445" s="204"/>
      <c r="AS445" s="204"/>
      <c r="AT445" s="204"/>
      <c r="AU445" s="204"/>
      <c r="AV445" s="204"/>
      <c r="AW445" s="204"/>
      <c r="AX445" s="204"/>
      <c r="AY445" s="204"/>
    </row>
    <row r="446" spans="1:51" ht="18.5" x14ac:dyDescent="0.45">
      <c r="A446" s="360"/>
      <c r="B446" s="361"/>
      <c r="C446" s="360" t="str">
        <f t="shared" si="35"/>
        <v/>
      </c>
      <c r="D446" s="362"/>
      <c r="E446" s="146"/>
      <c r="F446" s="362"/>
      <c r="G446" s="137"/>
      <c r="H446" s="363"/>
      <c r="I446" s="497"/>
      <c r="J446" s="498"/>
      <c r="K446" s="496"/>
      <c r="L446" s="496"/>
      <c r="M446" s="497">
        <f t="shared" si="34"/>
        <v>0</v>
      </c>
      <c r="N446" s="364">
        <f t="shared" si="36"/>
        <v>0</v>
      </c>
      <c r="O446" s="164"/>
      <c r="P446" s="164"/>
      <c r="Q446" s="164"/>
      <c r="R446" s="130"/>
      <c r="S446" s="365">
        <f t="shared" si="37"/>
        <v>0</v>
      </c>
      <c r="T446" s="362"/>
      <c r="U446" s="532"/>
      <c r="V446" s="318">
        <f t="shared" si="38"/>
        <v>0</v>
      </c>
      <c r="W446" s="366"/>
      <c r="X446" s="318"/>
      <c r="Y446" s="366"/>
      <c r="Z446" s="362"/>
      <c r="AA446" s="503"/>
      <c r="AB446" s="362"/>
      <c r="AC446" s="362"/>
      <c r="AP446" s="204"/>
      <c r="AQ446" s="204"/>
      <c r="AR446" s="204"/>
      <c r="AS446" s="204"/>
      <c r="AT446" s="204"/>
      <c r="AU446" s="204"/>
      <c r="AV446" s="204"/>
      <c r="AW446" s="204"/>
      <c r="AX446" s="204"/>
      <c r="AY446" s="204"/>
    </row>
    <row r="447" spans="1:51" ht="18.5" x14ac:dyDescent="0.45">
      <c r="A447" s="360"/>
      <c r="B447" s="361"/>
      <c r="C447" s="360" t="str">
        <f t="shared" si="35"/>
        <v/>
      </c>
      <c r="D447" s="362"/>
      <c r="E447" s="146"/>
      <c r="F447" s="362"/>
      <c r="G447" s="137"/>
      <c r="H447" s="363"/>
      <c r="I447" s="497"/>
      <c r="J447" s="498"/>
      <c r="K447" s="496"/>
      <c r="L447" s="496"/>
      <c r="M447" s="497">
        <f t="shared" si="34"/>
        <v>0</v>
      </c>
      <c r="N447" s="364">
        <f t="shared" si="36"/>
        <v>0</v>
      </c>
      <c r="O447" s="164"/>
      <c r="P447" s="164"/>
      <c r="Q447" s="164"/>
      <c r="R447" s="130"/>
      <c r="S447" s="365">
        <f t="shared" si="37"/>
        <v>0</v>
      </c>
      <c r="T447" s="362"/>
      <c r="U447" s="532"/>
      <c r="V447" s="318">
        <f t="shared" si="38"/>
        <v>0</v>
      </c>
      <c r="W447" s="366"/>
      <c r="X447" s="318"/>
      <c r="Y447" s="366"/>
      <c r="Z447" s="362"/>
      <c r="AA447" s="503"/>
      <c r="AB447" s="362"/>
      <c r="AC447" s="362"/>
      <c r="AP447" s="204"/>
      <c r="AQ447" s="204"/>
      <c r="AR447" s="204"/>
      <c r="AS447" s="204"/>
      <c r="AT447" s="204"/>
      <c r="AU447" s="204"/>
      <c r="AV447" s="204"/>
      <c r="AW447" s="204"/>
      <c r="AX447" s="204"/>
      <c r="AY447" s="204"/>
    </row>
    <row r="448" spans="1:51" ht="18.5" x14ac:dyDescent="0.45">
      <c r="A448" s="360"/>
      <c r="B448" s="361"/>
      <c r="C448" s="360" t="str">
        <f t="shared" si="35"/>
        <v/>
      </c>
      <c r="D448" s="362"/>
      <c r="E448" s="146"/>
      <c r="F448" s="362"/>
      <c r="G448" s="137"/>
      <c r="H448" s="363"/>
      <c r="I448" s="497"/>
      <c r="J448" s="498"/>
      <c r="K448" s="496"/>
      <c r="L448" s="496"/>
      <c r="M448" s="497">
        <f t="shared" si="34"/>
        <v>0</v>
      </c>
      <c r="N448" s="364">
        <f t="shared" si="36"/>
        <v>0</v>
      </c>
      <c r="O448" s="164"/>
      <c r="P448" s="164"/>
      <c r="Q448" s="164"/>
      <c r="R448" s="130"/>
      <c r="S448" s="365">
        <f t="shared" si="37"/>
        <v>0</v>
      </c>
      <c r="T448" s="362"/>
      <c r="U448" s="532"/>
      <c r="V448" s="318">
        <f t="shared" si="38"/>
        <v>0</v>
      </c>
      <c r="W448" s="366"/>
      <c r="X448" s="318"/>
      <c r="Y448" s="366"/>
      <c r="Z448" s="362"/>
      <c r="AA448" s="503"/>
      <c r="AB448" s="362"/>
      <c r="AC448" s="362"/>
      <c r="AP448" s="204"/>
      <c r="AQ448" s="204"/>
      <c r="AR448" s="204"/>
      <c r="AS448" s="204"/>
      <c r="AT448" s="204"/>
      <c r="AU448" s="204"/>
      <c r="AV448" s="204"/>
      <c r="AW448" s="204"/>
      <c r="AX448" s="204"/>
      <c r="AY448" s="204"/>
    </row>
    <row r="449" spans="1:51" ht="18.5" x14ac:dyDescent="0.45">
      <c r="A449" s="360"/>
      <c r="B449" s="361"/>
      <c r="C449" s="360" t="str">
        <f t="shared" si="35"/>
        <v/>
      </c>
      <c r="D449" s="362"/>
      <c r="E449" s="146"/>
      <c r="F449" s="362"/>
      <c r="G449" s="137"/>
      <c r="H449" s="363"/>
      <c r="I449" s="497"/>
      <c r="J449" s="498"/>
      <c r="K449" s="496"/>
      <c r="L449" s="496"/>
      <c r="M449" s="497">
        <f t="shared" si="34"/>
        <v>0</v>
      </c>
      <c r="N449" s="364">
        <f t="shared" si="36"/>
        <v>0</v>
      </c>
      <c r="O449" s="164"/>
      <c r="P449" s="164"/>
      <c r="Q449" s="164"/>
      <c r="R449" s="130"/>
      <c r="S449" s="365">
        <f t="shared" si="37"/>
        <v>0</v>
      </c>
      <c r="T449" s="362"/>
      <c r="U449" s="532"/>
      <c r="V449" s="318">
        <f t="shared" si="38"/>
        <v>0</v>
      </c>
      <c r="W449" s="366"/>
      <c r="X449" s="318"/>
      <c r="Y449" s="366"/>
      <c r="Z449" s="362"/>
      <c r="AA449" s="503"/>
      <c r="AB449" s="362"/>
      <c r="AC449" s="362"/>
      <c r="AP449" s="204"/>
      <c r="AQ449" s="204"/>
      <c r="AR449" s="204"/>
      <c r="AS449" s="204"/>
      <c r="AT449" s="204"/>
      <c r="AU449" s="204"/>
      <c r="AV449" s="204"/>
      <c r="AW449" s="204"/>
      <c r="AX449" s="204"/>
      <c r="AY449" s="204"/>
    </row>
    <row r="450" spans="1:51" ht="18.5" x14ac:dyDescent="0.45">
      <c r="A450" s="360"/>
      <c r="B450" s="361"/>
      <c r="C450" s="360" t="str">
        <f t="shared" si="35"/>
        <v/>
      </c>
      <c r="D450" s="362"/>
      <c r="E450" s="146"/>
      <c r="F450" s="362"/>
      <c r="G450" s="137"/>
      <c r="H450" s="363"/>
      <c r="I450" s="497"/>
      <c r="J450" s="498"/>
      <c r="K450" s="496"/>
      <c r="L450" s="496"/>
      <c r="M450" s="497">
        <f t="shared" si="34"/>
        <v>0</v>
      </c>
      <c r="N450" s="364">
        <f t="shared" si="36"/>
        <v>0</v>
      </c>
      <c r="O450" s="164"/>
      <c r="P450" s="164"/>
      <c r="Q450" s="164"/>
      <c r="R450" s="130"/>
      <c r="S450" s="365">
        <f t="shared" si="37"/>
        <v>0</v>
      </c>
      <c r="T450" s="362"/>
      <c r="U450" s="532"/>
      <c r="V450" s="318">
        <f t="shared" si="38"/>
        <v>0</v>
      </c>
      <c r="W450" s="366"/>
      <c r="X450" s="318"/>
      <c r="Y450" s="366"/>
      <c r="Z450" s="362"/>
      <c r="AA450" s="503"/>
      <c r="AB450" s="362"/>
      <c r="AC450" s="362"/>
      <c r="AP450" s="204"/>
      <c r="AQ450" s="204"/>
      <c r="AR450" s="204"/>
      <c r="AS450" s="204"/>
      <c r="AT450" s="204"/>
      <c r="AU450" s="204"/>
      <c r="AV450" s="204"/>
      <c r="AW450" s="204"/>
      <c r="AX450" s="204"/>
      <c r="AY450" s="204"/>
    </row>
    <row r="451" spans="1:51" ht="18.5" x14ac:dyDescent="0.45">
      <c r="A451" s="360"/>
      <c r="B451" s="361"/>
      <c r="C451" s="360" t="str">
        <f t="shared" si="35"/>
        <v/>
      </c>
      <c r="D451" s="362"/>
      <c r="E451" s="146"/>
      <c r="F451" s="362"/>
      <c r="G451" s="137"/>
      <c r="H451" s="363"/>
      <c r="I451" s="497"/>
      <c r="J451" s="498"/>
      <c r="K451" s="496"/>
      <c r="L451" s="496"/>
      <c r="M451" s="497">
        <f t="shared" si="34"/>
        <v>0</v>
      </c>
      <c r="N451" s="364">
        <f t="shared" si="36"/>
        <v>0</v>
      </c>
      <c r="O451" s="164"/>
      <c r="P451" s="164"/>
      <c r="Q451" s="164"/>
      <c r="R451" s="130"/>
      <c r="S451" s="365">
        <f t="shared" si="37"/>
        <v>0</v>
      </c>
      <c r="T451" s="362"/>
      <c r="U451" s="532"/>
      <c r="V451" s="318">
        <f t="shared" si="38"/>
        <v>0</v>
      </c>
      <c r="W451" s="366"/>
      <c r="X451" s="318"/>
      <c r="Y451" s="366"/>
      <c r="Z451" s="362"/>
      <c r="AA451" s="503"/>
      <c r="AB451" s="362"/>
      <c r="AC451" s="362"/>
      <c r="AP451" s="204"/>
      <c r="AQ451" s="204"/>
      <c r="AR451" s="204"/>
      <c r="AS451" s="204"/>
      <c r="AT451" s="204"/>
      <c r="AU451" s="204"/>
      <c r="AV451" s="204"/>
      <c r="AW451" s="204"/>
      <c r="AX451" s="204"/>
      <c r="AY451" s="204"/>
    </row>
    <row r="452" spans="1:51" ht="18.5" x14ac:dyDescent="0.45">
      <c r="A452" s="360"/>
      <c r="B452" s="361"/>
      <c r="C452" s="360" t="str">
        <f t="shared" si="35"/>
        <v/>
      </c>
      <c r="D452" s="362"/>
      <c r="E452" s="146"/>
      <c r="F452" s="362"/>
      <c r="G452" s="137"/>
      <c r="H452" s="363"/>
      <c r="I452" s="497"/>
      <c r="J452" s="498"/>
      <c r="K452" s="496"/>
      <c r="L452" s="496"/>
      <c r="M452" s="497">
        <f t="shared" si="34"/>
        <v>0</v>
      </c>
      <c r="N452" s="364">
        <f t="shared" si="36"/>
        <v>0</v>
      </c>
      <c r="O452" s="164"/>
      <c r="P452" s="164"/>
      <c r="Q452" s="164"/>
      <c r="R452" s="130"/>
      <c r="S452" s="365">
        <f t="shared" si="37"/>
        <v>0</v>
      </c>
      <c r="T452" s="362"/>
      <c r="U452" s="532"/>
      <c r="V452" s="318">
        <f t="shared" si="38"/>
        <v>0</v>
      </c>
      <c r="W452" s="366"/>
      <c r="X452" s="318"/>
      <c r="Y452" s="366"/>
      <c r="Z452" s="362"/>
      <c r="AA452" s="503"/>
      <c r="AB452" s="362"/>
      <c r="AC452" s="362"/>
      <c r="AP452" s="204"/>
      <c r="AQ452" s="204"/>
      <c r="AR452" s="204"/>
      <c r="AS452" s="204"/>
      <c r="AT452" s="204"/>
      <c r="AU452" s="204"/>
      <c r="AV452" s="204"/>
      <c r="AW452" s="204"/>
      <c r="AX452" s="204"/>
      <c r="AY452" s="204"/>
    </row>
    <row r="453" spans="1:51" ht="18.5" x14ac:dyDescent="0.45">
      <c r="A453" s="360"/>
      <c r="B453" s="361"/>
      <c r="C453" s="360" t="str">
        <f t="shared" si="35"/>
        <v/>
      </c>
      <c r="D453" s="362"/>
      <c r="E453" s="146"/>
      <c r="F453" s="362"/>
      <c r="G453" s="137"/>
      <c r="H453" s="363"/>
      <c r="I453" s="497"/>
      <c r="J453" s="498"/>
      <c r="K453" s="496"/>
      <c r="L453" s="496"/>
      <c r="M453" s="497">
        <f t="shared" si="34"/>
        <v>0</v>
      </c>
      <c r="N453" s="364">
        <f t="shared" si="36"/>
        <v>0</v>
      </c>
      <c r="O453" s="164"/>
      <c r="P453" s="164"/>
      <c r="Q453" s="164"/>
      <c r="R453" s="130"/>
      <c r="S453" s="365">
        <f t="shared" si="37"/>
        <v>0</v>
      </c>
      <c r="T453" s="362"/>
      <c r="U453" s="532"/>
      <c r="V453" s="318">
        <f t="shared" si="38"/>
        <v>0</v>
      </c>
      <c r="W453" s="366"/>
      <c r="X453" s="318"/>
      <c r="Y453" s="366"/>
      <c r="Z453" s="362"/>
      <c r="AA453" s="503"/>
      <c r="AB453" s="362"/>
      <c r="AC453" s="362"/>
      <c r="AP453" s="204"/>
      <c r="AQ453" s="204"/>
      <c r="AR453" s="204"/>
      <c r="AS453" s="204"/>
      <c r="AT453" s="204"/>
      <c r="AU453" s="204"/>
      <c r="AV453" s="204"/>
      <c r="AW453" s="204"/>
      <c r="AX453" s="204"/>
      <c r="AY453" s="204"/>
    </row>
    <row r="454" spans="1:51" ht="18.5" x14ac:dyDescent="0.45">
      <c r="A454" s="360"/>
      <c r="B454" s="361"/>
      <c r="C454" s="360" t="str">
        <f t="shared" si="35"/>
        <v/>
      </c>
      <c r="D454" s="362"/>
      <c r="E454" s="146"/>
      <c r="F454" s="362"/>
      <c r="G454" s="137"/>
      <c r="H454" s="363"/>
      <c r="I454" s="497"/>
      <c r="J454" s="498"/>
      <c r="K454" s="496"/>
      <c r="L454" s="496"/>
      <c r="M454" s="497">
        <f t="shared" si="34"/>
        <v>0</v>
      </c>
      <c r="N454" s="364">
        <f t="shared" si="36"/>
        <v>0</v>
      </c>
      <c r="O454" s="164"/>
      <c r="P454" s="164"/>
      <c r="Q454" s="164"/>
      <c r="R454" s="130"/>
      <c r="S454" s="365">
        <f t="shared" si="37"/>
        <v>0</v>
      </c>
      <c r="T454" s="362"/>
      <c r="U454" s="532"/>
      <c r="V454" s="318">
        <f t="shared" si="38"/>
        <v>0</v>
      </c>
      <c r="W454" s="366"/>
      <c r="X454" s="318"/>
      <c r="Y454" s="366"/>
      <c r="Z454" s="362"/>
      <c r="AA454" s="503"/>
      <c r="AB454" s="362"/>
      <c r="AC454" s="362"/>
      <c r="AP454" s="204"/>
      <c r="AQ454" s="204"/>
      <c r="AR454" s="204"/>
      <c r="AS454" s="204"/>
      <c r="AT454" s="204"/>
      <c r="AU454" s="204"/>
      <c r="AV454" s="204"/>
      <c r="AW454" s="204"/>
      <c r="AX454" s="204"/>
      <c r="AY454" s="204"/>
    </row>
    <row r="455" spans="1:51" ht="18.5" x14ac:dyDescent="0.45">
      <c r="A455" s="360"/>
      <c r="B455" s="361"/>
      <c r="C455" s="360" t="str">
        <f t="shared" si="35"/>
        <v/>
      </c>
      <c r="D455" s="362"/>
      <c r="E455" s="146"/>
      <c r="F455" s="362"/>
      <c r="G455" s="137"/>
      <c r="H455" s="363"/>
      <c r="I455" s="497"/>
      <c r="J455" s="498"/>
      <c r="K455" s="496"/>
      <c r="L455" s="496"/>
      <c r="M455" s="497">
        <f t="shared" si="34"/>
        <v>0</v>
      </c>
      <c r="N455" s="364">
        <f t="shared" si="36"/>
        <v>0</v>
      </c>
      <c r="O455" s="164"/>
      <c r="P455" s="164"/>
      <c r="Q455" s="164"/>
      <c r="R455" s="130"/>
      <c r="S455" s="365">
        <f t="shared" si="37"/>
        <v>0</v>
      </c>
      <c r="T455" s="362"/>
      <c r="U455" s="532"/>
      <c r="V455" s="318">
        <f t="shared" si="38"/>
        <v>0</v>
      </c>
      <c r="W455" s="366"/>
      <c r="X455" s="318"/>
      <c r="Y455" s="366"/>
      <c r="Z455" s="362"/>
      <c r="AA455" s="503"/>
      <c r="AB455" s="362"/>
      <c r="AC455" s="362"/>
      <c r="AP455" s="204"/>
      <c r="AQ455" s="204"/>
      <c r="AR455" s="204"/>
      <c r="AS455" s="204"/>
      <c r="AT455" s="204"/>
      <c r="AU455" s="204"/>
      <c r="AV455" s="204"/>
      <c r="AW455" s="204"/>
      <c r="AX455" s="204"/>
      <c r="AY455" s="204"/>
    </row>
    <row r="456" spans="1:51" ht="18.5" x14ac:dyDescent="0.45">
      <c r="A456" s="360"/>
      <c r="B456" s="361"/>
      <c r="C456" s="360" t="str">
        <f t="shared" si="35"/>
        <v/>
      </c>
      <c r="D456" s="362"/>
      <c r="E456" s="146"/>
      <c r="F456" s="362"/>
      <c r="G456" s="137"/>
      <c r="H456" s="363"/>
      <c r="I456" s="497"/>
      <c r="J456" s="498"/>
      <c r="K456" s="496"/>
      <c r="L456" s="496"/>
      <c r="M456" s="497">
        <f t="shared" si="34"/>
        <v>0</v>
      </c>
      <c r="N456" s="364">
        <f t="shared" si="36"/>
        <v>0</v>
      </c>
      <c r="O456" s="164"/>
      <c r="P456" s="164"/>
      <c r="Q456" s="164"/>
      <c r="R456" s="130"/>
      <c r="S456" s="365">
        <f t="shared" si="37"/>
        <v>0</v>
      </c>
      <c r="T456" s="362"/>
      <c r="U456" s="532"/>
      <c r="V456" s="318">
        <f t="shared" si="38"/>
        <v>0</v>
      </c>
      <c r="W456" s="366"/>
      <c r="X456" s="318"/>
      <c r="Y456" s="366"/>
      <c r="Z456" s="362"/>
      <c r="AA456" s="503"/>
      <c r="AB456" s="362"/>
      <c r="AC456" s="362"/>
      <c r="AP456" s="204"/>
      <c r="AQ456" s="204"/>
      <c r="AR456" s="204"/>
      <c r="AS456" s="204"/>
      <c r="AT456" s="204"/>
      <c r="AU456" s="204"/>
      <c r="AV456" s="204"/>
      <c r="AW456" s="204"/>
      <c r="AX456" s="204"/>
      <c r="AY456" s="204"/>
    </row>
    <row r="457" spans="1:51" ht="18.5" x14ac:dyDescent="0.45">
      <c r="A457" s="360"/>
      <c r="B457" s="361"/>
      <c r="C457" s="360" t="str">
        <f t="shared" si="35"/>
        <v/>
      </c>
      <c r="D457" s="362"/>
      <c r="E457" s="146"/>
      <c r="F457" s="362"/>
      <c r="G457" s="137"/>
      <c r="H457" s="363"/>
      <c r="I457" s="497"/>
      <c r="J457" s="498"/>
      <c r="K457" s="496"/>
      <c r="L457" s="496"/>
      <c r="M457" s="497">
        <f t="shared" ref="M457:M520" si="39">+K457*0.12</f>
        <v>0</v>
      </c>
      <c r="N457" s="364">
        <f t="shared" si="36"/>
        <v>0</v>
      </c>
      <c r="O457" s="164"/>
      <c r="P457" s="164"/>
      <c r="Q457" s="164"/>
      <c r="R457" s="130"/>
      <c r="S457" s="365">
        <f t="shared" si="37"/>
        <v>0</v>
      </c>
      <c r="T457" s="362"/>
      <c r="U457" s="532"/>
      <c r="V457" s="318">
        <f t="shared" si="38"/>
        <v>0</v>
      </c>
      <c r="W457" s="366"/>
      <c r="X457" s="318"/>
      <c r="Y457" s="366"/>
      <c r="Z457" s="362"/>
      <c r="AA457" s="503"/>
      <c r="AB457" s="362"/>
      <c r="AC457" s="362"/>
      <c r="AP457" s="204"/>
      <c r="AQ457" s="204"/>
      <c r="AR457" s="204"/>
      <c r="AS457" s="204"/>
      <c r="AT457" s="204"/>
      <c r="AU457" s="204"/>
      <c r="AV457" s="204"/>
      <c r="AW457" s="204"/>
      <c r="AX457" s="204"/>
      <c r="AY457" s="204"/>
    </row>
    <row r="458" spans="1:51" ht="18.5" x14ac:dyDescent="0.45">
      <c r="A458" s="360"/>
      <c r="B458" s="361"/>
      <c r="C458" s="360" t="str">
        <f t="shared" si="35"/>
        <v/>
      </c>
      <c r="D458" s="362"/>
      <c r="E458" s="146"/>
      <c r="F458" s="362"/>
      <c r="G458" s="137"/>
      <c r="H458" s="363"/>
      <c r="I458" s="497"/>
      <c r="J458" s="498"/>
      <c r="K458" s="496"/>
      <c r="L458" s="496"/>
      <c r="M458" s="497">
        <f t="shared" si="39"/>
        <v>0</v>
      </c>
      <c r="N458" s="364">
        <f t="shared" si="36"/>
        <v>0</v>
      </c>
      <c r="O458" s="164"/>
      <c r="P458" s="164"/>
      <c r="Q458" s="164"/>
      <c r="R458" s="130"/>
      <c r="S458" s="365">
        <f t="shared" si="37"/>
        <v>0</v>
      </c>
      <c r="T458" s="362"/>
      <c r="U458" s="532"/>
      <c r="V458" s="318">
        <f t="shared" si="38"/>
        <v>0</v>
      </c>
      <c r="W458" s="366"/>
      <c r="X458" s="318"/>
      <c r="Y458" s="366"/>
      <c r="Z458" s="362"/>
      <c r="AA458" s="503"/>
      <c r="AB458" s="362"/>
      <c r="AC458" s="362"/>
      <c r="AP458" s="204"/>
      <c r="AQ458" s="204"/>
      <c r="AR458" s="204"/>
      <c r="AS458" s="204"/>
      <c r="AT458" s="204"/>
      <c r="AU458" s="204"/>
      <c r="AV458" s="204"/>
      <c r="AW458" s="204"/>
      <c r="AX458" s="204"/>
      <c r="AY458" s="204"/>
    </row>
    <row r="459" spans="1:51" ht="18.5" x14ac:dyDescent="0.45">
      <c r="A459" s="360"/>
      <c r="B459" s="361"/>
      <c r="C459" s="360" t="str">
        <f t="shared" si="35"/>
        <v/>
      </c>
      <c r="D459" s="362"/>
      <c r="E459" s="146"/>
      <c r="F459" s="362"/>
      <c r="G459" s="137"/>
      <c r="H459" s="363"/>
      <c r="I459" s="497"/>
      <c r="J459" s="498"/>
      <c r="K459" s="496"/>
      <c r="L459" s="496"/>
      <c r="M459" s="497">
        <f t="shared" si="39"/>
        <v>0</v>
      </c>
      <c r="N459" s="364">
        <f t="shared" si="36"/>
        <v>0</v>
      </c>
      <c r="O459" s="164"/>
      <c r="P459" s="164"/>
      <c r="Q459" s="164"/>
      <c r="R459" s="130"/>
      <c r="S459" s="365">
        <f t="shared" si="37"/>
        <v>0</v>
      </c>
      <c r="T459" s="362"/>
      <c r="U459" s="532"/>
      <c r="V459" s="318">
        <f t="shared" si="38"/>
        <v>0</v>
      </c>
      <c r="W459" s="366"/>
      <c r="X459" s="318"/>
      <c r="Y459" s="366"/>
      <c r="Z459" s="362"/>
      <c r="AA459" s="503"/>
      <c r="AB459" s="362"/>
      <c r="AC459" s="362"/>
      <c r="AP459" s="204"/>
      <c r="AQ459" s="204"/>
      <c r="AR459" s="204"/>
      <c r="AS459" s="204"/>
      <c r="AT459" s="204"/>
      <c r="AU459" s="204"/>
      <c r="AV459" s="204"/>
      <c r="AW459" s="204"/>
      <c r="AX459" s="204"/>
      <c r="AY459" s="204"/>
    </row>
    <row r="460" spans="1:51" ht="18.5" x14ac:dyDescent="0.45">
      <c r="A460" s="360"/>
      <c r="B460" s="361"/>
      <c r="C460" s="360" t="str">
        <f t="shared" si="35"/>
        <v/>
      </c>
      <c r="D460" s="362"/>
      <c r="E460" s="146"/>
      <c r="F460" s="362"/>
      <c r="G460" s="137"/>
      <c r="H460" s="363"/>
      <c r="I460" s="497"/>
      <c r="J460" s="498"/>
      <c r="K460" s="496"/>
      <c r="L460" s="496"/>
      <c r="M460" s="497">
        <f t="shared" si="39"/>
        <v>0</v>
      </c>
      <c r="N460" s="364">
        <f t="shared" si="36"/>
        <v>0</v>
      </c>
      <c r="O460" s="164"/>
      <c r="P460" s="164"/>
      <c r="Q460" s="164"/>
      <c r="R460" s="130"/>
      <c r="S460" s="365">
        <f t="shared" si="37"/>
        <v>0</v>
      </c>
      <c r="T460" s="362"/>
      <c r="U460" s="532"/>
      <c r="V460" s="318">
        <f t="shared" si="38"/>
        <v>0</v>
      </c>
      <c r="W460" s="366"/>
      <c r="X460" s="318"/>
      <c r="Y460" s="366"/>
      <c r="Z460" s="362"/>
      <c r="AA460" s="503"/>
      <c r="AB460" s="362"/>
      <c r="AC460" s="362"/>
      <c r="AP460" s="204"/>
      <c r="AQ460" s="204"/>
      <c r="AR460" s="204"/>
      <c r="AS460" s="204"/>
      <c r="AT460" s="204"/>
      <c r="AU460" s="204"/>
      <c r="AV460" s="204"/>
      <c r="AW460" s="204"/>
      <c r="AX460" s="204"/>
      <c r="AY460" s="204"/>
    </row>
    <row r="461" spans="1:51" ht="18.5" x14ac:dyDescent="0.45">
      <c r="A461" s="360"/>
      <c r="B461" s="361"/>
      <c r="C461" s="360" t="str">
        <f t="shared" si="35"/>
        <v/>
      </c>
      <c r="D461" s="362"/>
      <c r="E461" s="146"/>
      <c r="F461" s="362"/>
      <c r="G461" s="137"/>
      <c r="H461" s="363"/>
      <c r="I461" s="497"/>
      <c r="J461" s="498"/>
      <c r="K461" s="496"/>
      <c r="L461" s="496"/>
      <c r="M461" s="497">
        <f t="shared" si="39"/>
        <v>0</v>
      </c>
      <c r="N461" s="364">
        <f t="shared" si="36"/>
        <v>0</v>
      </c>
      <c r="O461" s="164"/>
      <c r="P461" s="164"/>
      <c r="Q461" s="164"/>
      <c r="R461" s="130"/>
      <c r="S461" s="365">
        <f t="shared" si="37"/>
        <v>0</v>
      </c>
      <c r="T461" s="362"/>
      <c r="U461" s="532"/>
      <c r="V461" s="318">
        <f t="shared" si="38"/>
        <v>0</v>
      </c>
      <c r="W461" s="366"/>
      <c r="X461" s="318"/>
      <c r="Y461" s="366"/>
      <c r="Z461" s="362"/>
      <c r="AA461" s="503"/>
      <c r="AB461" s="362"/>
      <c r="AC461" s="362"/>
      <c r="AP461" s="204"/>
      <c r="AQ461" s="204"/>
      <c r="AR461" s="204"/>
      <c r="AS461" s="204"/>
      <c r="AT461" s="204"/>
      <c r="AU461" s="204"/>
      <c r="AV461" s="204"/>
      <c r="AW461" s="204"/>
      <c r="AX461" s="204"/>
      <c r="AY461" s="204"/>
    </row>
    <row r="462" spans="1:51" ht="18.5" x14ac:dyDescent="0.45">
      <c r="A462" s="360"/>
      <c r="B462" s="361"/>
      <c r="C462" s="360" t="str">
        <f t="shared" ref="C462:C525" si="40">Validentificaciones(D462)</f>
        <v/>
      </c>
      <c r="D462" s="362"/>
      <c r="E462" s="146"/>
      <c r="F462" s="362"/>
      <c r="G462" s="137"/>
      <c r="H462" s="363"/>
      <c r="I462" s="497"/>
      <c r="J462" s="498"/>
      <c r="K462" s="496"/>
      <c r="L462" s="496"/>
      <c r="M462" s="497">
        <f t="shared" si="39"/>
        <v>0</v>
      </c>
      <c r="N462" s="364">
        <f t="shared" ref="N462:N525" si="41">L462*0.14</f>
        <v>0</v>
      </c>
      <c r="O462" s="164"/>
      <c r="P462" s="164"/>
      <c r="Q462" s="164"/>
      <c r="R462" s="130"/>
      <c r="S462" s="365">
        <f t="shared" ref="S462:S525" si="42">I462+J462+K462+N462+L462-O462-P462+M462</f>
        <v>0</v>
      </c>
      <c r="T462" s="362"/>
      <c r="U462" s="532"/>
      <c r="V462" s="318">
        <f t="shared" ref="V462:V525" si="43">IF(OR(MID(E462,1,2)="41",MID(B462,1,1)="E"),0,IF(OR(E462="04-Nota de crédito",E462="04",E462="04-N/C Ventas",E462="51-N/C A Inst. Estado y Empr. Públicas que percibe ingreso exento de Imp. Renta",E462="51",E462="47-N/C por Reembolso Emitida por Intermediario",E462="47"),-I462-J462-K462-L462,I462+J462+K462+L462))</f>
        <v>0</v>
      </c>
      <c r="W462" s="366"/>
      <c r="X462" s="318"/>
      <c r="Y462" s="366"/>
      <c r="Z462" s="362"/>
      <c r="AA462" s="503"/>
      <c r="AB462" s="362"/>
      <c r="AC462" s="362"/>
      <c r="AP462" s="204"/>
      <c r="AQ462" s="204"/>
      <c r="AR462" s="204"/>
      <c r="AS462" s="204"/>
      <c r="AT462" s="204"/>
      <c r="AU462" s="204"/>
      <c r="AV462" s="204"/>
      <c r="AW462" s="204"/>
      <c r="AX462" s="204"/>
      <c r="AY462" s="204"/>
    </row>
    <row r="463" spans="1:51" ht="18.5" x14ac:dyDescent="0.45">
      <c r="A463" s="360"/>
      <c r="B463" s="361"/>
      <c r="C463" s="360" t="str">
        <f t="shared" si="40"/>
        <v/>
      </c>
      <c r="D463" s="362"/>
      <c r="E463" s="146"/>
      <c r="F463" s="362"/>
      <c r="G463" s="137"/>
      <c r="H463" s="363"/>
      <c r="I463" s="497"/>
      <c r="J463" s="498"/>
      <c r="K463" s="496"/>
      <c r="L463" s="496"/>
      <c r="M463" s="497">
        <f t="shared" si="39"/>
        <v>0</v>
      </c>
      <c r="N463" s="364">
        <f t="shared" si="41"/>
        <v>0</v>
      </c>
      <c r="O463" s="164"/>
      <c r="P463" s="164"/>
      <c r="Q463" s="164"/>
      <c r="R463" s="130"/>
      <c r="S463" s="365">
        <f t="shared" si="42"/>
        <v>0</v>
      </c>
      <c r="T463" s="362"/>
      <c r="U463" s="532"/>
      <c r="V463" s="318">
        <f t="shared" si="43"/>
        <v>0</v>
      </c>
      <c r="W463" s="366"/>
      <c r="X463" s="318"/>
      <c r="Y463" s="366"/>
      <c r="Z463" s="362"/>
      <c r="AA463" s="503"/>
      <c r="AB463" s="362"/>
      <c r="AC463" s="362"/>
      <c r="AP463" s="204"/>
      <c r="AQ463" s="204"/>
      <c r="AR463" s="204"/>
      <c r="AS463" s="204"/>
      <c r="AT463" s="204"/>
      <c r="AU463" s="204"/>
      <c r="AV463" s="204"/>
      <c r="AW463" s="204"/>
      <c r="AX463" s="204"/>
      <c r="AY463" s="204"/>
    </row>
    <row r="464" spans="1:51" ht="18.5" x14ac:dyDescent="0.45">
      <c r="A464" s="360"/>
      <c r="B464" s="361"/>
      <c r="C464" s="360" t="str">
        <f t="shared" si="40"/>
        <v/>
      </c>
      <c r="D464" s="362"/>
      <c r="E464" s="146"/>
      <c r="F464" s="362"/>
      <c r="G464" s="137"/>
      <c r="H464" s="363"/>
      <c r="I464" s="497"/>
      <c r="J464" s="498"/>
      <c r="K464" s="496"/>
      <c r="L464" s="496"/>
      <c r="M464" s="497">
        <f t="shared" si="39"/>
        <v>0</v>
      </c>
      <c r="N464" s="364">
        <f t="shared" si="41"/>
        <v>0</v>
      </c>
      <c r="O464" s="164"/>
      <c r="P464" s="164"/>
      <c r="Q464" s="164"/>
      <c r="R464" s="130"/>
      <c r="S464" s="365">
        <f t="shared" si="42"/>
        <v>0</v>
      </c>
      <c r="T464" s="362"/>
      <c r="U464" s="532"/>
      <c r="V464" s="318">
        <f t="shared" si="43"/>
        <v>0</v>
      </c>
      <c r="W464" s="366"/>
      <c r="X464" s="318"/>
      <c r="Y464" s="366"/>
      <c r="Z464" s="362"/>
      <c r="AA464" s="503"/>
      <c r="AB464" s="362"/>
      <c r="AC464" s="362"/>
      <c r="AP464" s="204"/>
      <c r="AQ464" s="204"/>
      <c r="AR464" s="204"/>
      <c r="AS464" s="204"/>
      <c r="AT464" s="204"/>
      <c r="AU464" s="204"/>
      <c r="AV464" s="204"/>
      <c r="AW464" s="204"/>
      <c r="AX464" s="204"/>
      <c r="AY464" s="204"/>
    </row>
    <row r="465" spans="1:51" ht="18.5" x14ac:dyDescent="0.45">
      <c r="A465" s="360"/>
      <c r="B465" s="361"/>
      <c r="C465" s="360" t="str">
        <f t="shared" si="40"/>
        <v/>
      </c>
      <c r="D465" s="362"/>
      <c r="E465" s="146"/>
      <c r="F465" s="362"/>
      <c r="G465" s="137"/>
      <c r="H465" s="363"/>
      <c r="I465" s="497"/>
      <c r="J465" s="498"/>
      <c r="K465" s="496"/>
      <c r="L465" s="496"/>
      <c r="M465" s="497">
        <f t="shared" si="39"/>
        <v>0</v>
      </c>
      <c r="N465" s="364">
        <f t="shared" si="41"/>
        <v>0</v>
      </c>
      <c r="O465" s="164"/>
      <c r="P465" s="164"/>
      <c r="Q465" s="164"/>
      <c r="R465" s="130"/>
      <c r="S465" s="365">
        <f t="shared" si="42"/>
        <v>0</v>
      </c>
      <c r="T465" s="362"/>
      <c r="U465" s="532"/>
      <c r="V465" s="318">
        <f t="shared" si="43"/>
        <v>0</v>
      </c>
      <c r="W465" s="366"/>
      <c r="X465" s="318"/>
      <c r="Y465" s="366"/>
      <c r="Z465" s="362"/>
      <c r="AA465" s="503"/>
      <c r="AB465" s="362"/>
      <c r="AC465" s="362"/>
      <c r="AP465" s="204"/>
      <c r="AQ465" s="204"/>
      <c r="AR465" s="204"/>
      <c r="AS465" s="204"/>
      <c r="AT465" s="204"/>
      <c r="AU465" s="204"/>
      <c r="AV465" s="204"/>
      <c r="AW465" s="204"/>
      <c r="AX465" s="204"/>
      <c r="AY465" s="204"/>
    </row>
    <row r="466" spans="1:51" ht="18.5" x14ac:dyDescent="0.45">
      <c r="A466" s="360"/>
      <c r="B466" s="361"/>
      <c r="C466" s="360" t="str">
        <f t="shared" si="40"/>
        <v/>
      </c>
      <c r="D466" s="362"/>
      <c r="E466" s="146"/>
      <c r="F466" s="362"/>
      <c r="G466" s="137"/>
      <c r="H466" s="363"/>
      <c r="I466" s="497"/>
      <c r="J466" s="498"/>
      <c r="K466" s="496"/>
      <c r="L466" s="496"/>
      <c r="M466" s="497">
        <f t="shared" si="39"/>
        <v>0</v>
      </c>
      <c r="N466" s="364">
        <f t="shared" si="41"/>
        <v>0</v>
      </c>
      <c r="O466" s="164"/>
      <c r="P466" s="164"/>
      <c r="Q466" s="164"/>
      <c r="R466" s="130"/>
      <c r="S466" s="365">
        <f t="shared" si="42"/>
        <v>0</v>
      </c>
      <c r="T466" s="362"/>
      <c r="U466" s="532"/>
      <c r="V466" s="318">
        <f t="shared" si="43"/>
        <v>0</v>
      </c>
      <c r="W466" s="366"/>
      <c r="X466" s="318"/>
      <c r="Y466" s="366"/>
      <c r="Z466" s="362"/>
      <c r="AA466" s="503"/>
      <c r="AB466" s="362"/>
      <c r="AC466" s="362"/>
      <c r="AP466" s="204"/>
      <c r="AQ466" s="204"/>
      <c r="AR466" s="204"/>
      <c r="AS466" s="204"/>
      <c r="AT466" s="204"/>
      <c r="AU466" s="204"/>
      <c r="AV466" s="204"/>
      <c r="AW466" s="204"/>
      <c r="AX466" s="204"/>
      <c r="AY466" s="204"/>
    </row>
    <row r="467" spans="1:51" ht="18.5" x14ac:dyDescent="0.45">
      <c r="A467" s="360"/>
      <c r="B467" s="361"/>
      <c r="C467" s="360" t="str">
        <f t="shared" si="40"/>
        <v/>
      </c>
      <c r="D467" s="362"/>
      <c r="E467" s="146"/>
      <c r="F467" s="362"/>
      <c r="G467" s="137"/>
      <c r="H467" s="363"/>
      <c r="I467" s="497"/>
      <c r="J467" s="498"/>
      <c r="K467" s="496"/>
      <c r="L467" s="496"/>
      <c r="M467" s="497">
        <f t="shared" si="39"/>
        <v>0</v>
      </c>
      <c r="N467" s="364">
        <f t="shared" si="41"/>
        <v>0</v>
      </c>
      <c r="O467" s="164"/>
      <c r="P467" s="164"/>
      <c r="Q467" s="164"/>
      <c r="R467" s="130"/>
      <c r="S467" s="365">
        <f t="shared" si="42"/>
        <v>0</v>
      </c>
      <c r="T467" s="362"/>
      <c r="U467" s="532"/>
      <c r="V467" s="318">
        <f t="shared" si="43"/>
        <v>0</v>
      </c>
      <c r="W467" s="366"/>
      <c r="X467" s="318"/>
      <c r="Y467" s="366"/>
      <c r="Z467" s="362"/>
      <c r="AA467" s="503"/>
      <c r="AB467" s="362"/>
      <c r="AC467" s="362"/>
      <c r="AP467" s="204"/>
      <c r="AQ467" s="204"/>
      <c r="AR467" s="204"/>
      <c r="AS467" s="204"/>
      <c r="AT467" s="204"/>
      <c r="AU467" s="204"/>
      <c r="AV467" s="204"/>
      <c r="AW467" s="204"/>
      <c r="AX467" s="204"/>
      <c r="AY467" s="204"/>
    </row>
    <row r="468" spans="1:51" ht="18.5" x14ac:dyDescent="0.45">
      <c r="A468" s="360"/>
      <c r="B468" s="361"/>
      <c r="C468" s="360" t="str">
        <f t="shared" si="40"/>
        <v/>
      </c>
      <c r="D468" s="362"/>
      <c r="E468" s="146"/>
      <c r="F468" s="362"/>
      <c r="G468" s="137"/>
      <c r="H468" s="363"/>
      <c r="I468" s="497"/>
      <c r="J468" s="498"/>
      <c r="K468" s="496"/>
      <c r="L468" s="496"/>
      <c r="M468" s="497">
        <f t="shared" si="39"/>
        <v>0</v>
      </c>
      <c r="N468" s="364">
        <f t="shared" si="41"/>
        <v>0</v>
      </c>
      <c r="O468" s="164"/>
      <c r="P468" s="164"/>
      <c r="Q468" s="164"/>
      <c r="R468" s="130"/>
      <c r="S468" s="365">
        <f t="shared" si="42"/>
        <v>0</v>
      </c>
      <c r="T468" s="362"/>
      <c r="U468" s="532"/>
      <c r="V468" s="318">
        <f t="shared" si="43"/>
        <v>0</v>
      </c>
      <c r="W468" s="366"/>
      <c r="X468" s="318"/>
      <c r="Y468" s="366"/>
      <c r="Z468" s="362"/>
      <c r="AA468" s="503"/>
      <c r="AB468" s="362"/>
      <c r="AC468" s="362"/>
      <c r="AP468" s="204"/>
      <c r="AQ468" s="204"/>
      <c r="AR468" s="204"/>
      <c r="AS468" s="204"/>
      <c r="AT468" s="204"/>
      <c r="AU468" s="204"/>
      <c r="AV468" s="204"/>
      <c r="AW468" s="204"/>
      <c r="AX468" s="204"/>
      <c r="AY468" s="204"/>
    </row>
    <row r="469" spans="1:51" ht="18.5" x14ac:dyDescent="0.45">
      <c r="A469" s="360"/>
      <c r="B469" s="361"/>
      <c r="C469" s="360" t="str">
        <f t="shared" si="40"/>
        <v/>
      </c>
      <c r="D469" s="362"/>
      <c r="E469" s="146"/>
      <c r="F469" s="362"/>
      <c r="G469" s="137"/>
      <c r="H469" s="363"/>
      <c r="I469" s="497"/>
      <c r="J469" s="498"/>
      <c r="K469" s="496"/>
      <c r="L469" s="496"/>
      <c r="M469" s="497">
        <f t="shared" si="39"/>
        <v>0</v>
      </c>
      <c r="N469" s="364">
        <f t="shared" si="41"/>
        <v>0</v>
      </c>
      <c r="O469" s="164"/>
      <c r="P469" s="164"/>
      <c r="Q469" s="164"/>
      <c r="R469" s="130"/>
      <c r="S469" s="365">
        <f t="shared" si="42"/>
        <v>0</v>
      </c>
      <c r="T469" s="362"/>
      <c r="U469" s="532"/>
      <c r="V469" s="318">
        <f t="shared" si="43"/>
        <v>0</v>
      </c>
      <c r="W469" s="366"/>
      <c r="X469" s="318"/>
      <c r="Y469" s="366"/>
      <c r="Z469" s="362"/>
      <c r="AA469" s="503"/>
      <c r="AB469" s="362"/>
      <c r="AC469" s="362"/>
      <c r="AP469" s="204"/>
      <c r="AQ469" s="204"/>
      <c r="AR469" s="204"/>
      <c r="AS469" s="204"/>
      <c r="AT469" s="204"/>
      <c r="AU469" s="204"/>
      <c r="AV469" s="204"/>
      <c r="AW469" s="204"/>
      <c r="AX469" s="204"/>
      <c r="AY469" s="204"/>
    </row>
    <row r="470" spans="1:51" ht="18.5" x14ac:dyDescent="0.45">
      <c r="A470" s="360"/>
      <c r="B470" s="361"/>
      <c r="C470" s="360" t="str">
        <f t="shared" si="40"/>
        <v/>
      </c>
      <c r="D470" s="362"/>
      <c r="E470" s="146"/>
      <c r="F470" s="362"/>
      <c r="G470" s="137"/>
      <c r="H470" s="363"/>
      <c r="I470" s="497"/>
      <c r="J470" s="498"/>
      <c r="K470" s="496"/>
      <c r="L470" s="496"/>
      <c r="M470" s="497">
        <f t="shared" si="39"/>
        <v>0</v>
      </c>
      <c r="N470" s="364">
        <f t="shared" si="41"/>
        <v>0</v>
      </c>
      <c r="O470" s="164"/>
      <c r="P470" s="164"/>
      <c r="Q470" s="164"/>
      <c r="R470" s="130"/>
      <c r="S470" s="365">
        <f t="shared" si="42"/>
        <v>0</v>
      </c>
      <c r="T470" s="362"/>
      <c r="U470" s="532"/>
      <c r="V470" s="318">
        <f t="shared" si="43"/>
        <v>0</v>
      </c>
      <c r="W470" s="366"/>
      <c r="X470" s="318"/>
      <c r="Y470" s="366"/>
      <c r="Z470" s="362"/>
      <c r="AA470" s="503"/>
      <c r="AB470" s="362"/>
      <c r="AC470" s="362"/>
      <c r="AP470" s="204"/>
      <c r="AQ470" s="204"/>
      <c r="AR470" s="204"/>
      <c r="AS470" s="204"/>
      <c r="AT470" s="204"/>
      <c r="AU470" s="204"/>
      <c r="AV470" s="204"/>
      <c r="AW470" s="204"/>
      <c r="AX470" s="204"/>
      <c r="AY470" s="204"/>
    </row>
    <row r="471" spans="1:51" ht="18.5" x14ac:dyDescent="0.45">
      <c r="A471" s="360"/>
      <c r="B471" s="361"/>
      <c r="C471" s="360" t="str">
        <f t="shared" si="40"/>
        <v/>
      </c>
      <c r="D471" s="362"/>
      <c r="E471" s="146"/>
      <c r="F471" s="362"/>
      <c r="G471" s="137"/>
      <c r="H471" s="363"/>
      <c r="I471" s="497"/>
      <c r="J471" s="498"/>
      <c r="K471" s="496"/>
      <c r="L471" s="496"/>
      <c r="M471" s="497">
        <f t="shared" si="39"/>
        <v>0</v>
      </c>
      <c r="N471" s="364">
        <f t="shared" si="41"/>
        <v>0</v>
      </c>
      <c r="O471" s="164"/>
      <c r="P471" s="164"/>
      <c r="Q471" s="164"/>
      <c r="R471" s="130"/>
      <c r="S471" s="365">
        <f t="shared" si="42"/>
        <v>0</v>
      </c>
      <c r="T471" s="362"/>
      <c r="U471" s="532"/>
      <c r="V471" s="318">
        <f t="shared" si="43"/>
        <v>0</v>
      </c>
      <c r="W471" s="366"/>
      <c r="X471" s="318"/>
      <c r="Y471" s="366"/>
      <c r="Z471" s="362"/>
      <c r="AA471" s="503"/>
      <c r="AB471" s="362"/>
      <c r="AC471" s="362"/>
      <c r="AP471" s="204"/>
      <c r="AQ471" s="204"/>
      <c r="AR471" s="204"/>
      <c r="AS471" s="204"/>
      <c r="AT471" s="204"/>
      <c r="AU471" s="204"/>
      <c r="AV471" s="204"/>
      <c r="AW471" s="204"/>
      <c r="AX471" s="204"/>
      <c r="AY471" s="204"/>
    </row>
    <row r="472" spans="1:51" ht="18.5" x14ac:dyDescent="0.45">
      <c r="A472" s="360"/>
      <c r="B472" s="361"/>
      <c r="C472" s="360" t="str">
        <f t="shared" si="40"/>
        <v/>
      </c>
      <c r="D472" s="362"/>
      <c r="E472" s="146"/>
      <c r="F472" s="362"/>
      <c r="G472" s="137"/>
      <c r="H472" s="363"/>
      <c r="I472" s="497"/>
      <c r="J472" s="498"/>
      <c r="K472" s="496"/>
      <c r="L472" s="496"/>
      <c r="M472" s="497">
        <f t="shared" si="39"/>
        <v>0</v>
      </c>
      <c r="N472" s="364">
        <f t="shared" si="41"/>
        <v>0</v>
      </c>
      <c r="O472" s="164"/>
      <c r="P472" s="164"/>
      <c r="Q472" s="164"/>
      <c r="R472" s="130"/>
      <c r="S472" s="365">
        <f t="shared" si="42"/>
        <v>0</v>
      </c>
      <c r="T472" s="362"/>
      <c r="U472" s="532"/>
      <c r="V472" s="318">
        <f t="shared" si="43"/>
        <v>0</v>
      </c>
      <c r="W472" s="366"/>
      <c r="X472" s="318"/>
      <c r="Y472" s="366"/>
      <c r="Z472" s="362"/>
      <c r="AA472" s="503"/>
      <c r="AB472" s="362"/>
      <c r="AC472" s="362"/>
      <c r="AP472" s="204"/>
      <c r="AQ472" s="204"/>
      <c r="AR472" s="204"/>
      <c r="AS472" s="204"/>
      <c r="AT472" s="204"/>
      <c r="AU472" s="204"/>
      <c r="AV472" s="204"/>
      <c r="AW472" s="204"/>
      <c r="AX472" s="204"/>
      <c r="AY472" s="204"/>
    </row>
    <row r="473" spans="1:51" ht="18.5" x14ac:dyDescent="0.45">
      <c r="A473" s="360"/>
      <c r="B473" s="361"/>
      <c r="C473" s="360" t="str">
        <f t="shared" si="40"/>
        <v/>
      </c>
      <c r="D473" s="362"/>
      <c r="E473" s="146"/>
      <c r="F473" s="362"/>
      <c r="G473" s="137"/>
      <c r="H473" s="363"/>
      <c r="I473" s="497"/>
      <c r="J473" s="498"/>
      <c r="K473" s="496"/>
      <c r="L473" s="496"/>
      <c r="M473" s="497">
        <f t="shared" si="39"/>
        <v>0</v>
      </c>
      <c r="N473" s="364">
        <f t="shared" si="41"/>
        <v>0</v>
      </c>
      <c r="O473" s="164"/>
      <c r="P473" s="164"/>
      <c r="Q473" s="164"/>
      <c r="R473" s="130"/>
      <c r="S473" s="365">
        <f t="shared" si="42"/>
        <v>0</v>
      </c>
      <c r="T473" s="362"/>
      <c r="U473" s="532"/>
      <c r="V473" s="318">
        <f t="shared" si="43"/>
        <v>0</v>
      </c>
      <c r="W473" s="366"/>
      <c r="X473" s="318"/>
      <c r="Y473" s="366"/>
      <c r="Z473" s="362"/>
      <c r="AA473" s="503"/>
      <c r="AB473" s="362"/>
      <c r="AC473" s="362"/>
      <c r="AP473" s="204"/>
      <c r="AQ473" s="204"/>
      <c r="AR473" s="204"/>
      <c r="AS473" s="204"/>
      <c r="AT473" s="204"/>
      <c r="AU473" s="204"/>
      <c r="AV473" s="204"/>
      <c r="AW473" s="204"/>
      <c r="AX473" s="204"/>
      <c r="AY473" s="204"/>
    </row>
    <row r="474" spans="1:51" ht="18.5" x14ac:dyDescent="0.45">
      <c r="A474" s="360"/>
      <c r="B474" s="361"/>
      <c r="C474" s="360" t="str">
        <f t="shared" si="40"/>
        <v/>
      </c>
      <c r="D474" s="362"/>
      <c r="E474" s="146"/>
      <c r="F474" s="362"/>
      <c r="G474" s="137"/>
      <c r="H474" s="363"/>
      <c r="I474" s="497"/>
      <c r="J474" s="498"/>
      <c r="K474" s="496"/>
      <c r="L474" s="496"/>
      <c r="M474" s="497">
        <f t="shared" si="39"/>
        <v>0</v>
      </c>
      <c r="N474" s="364">
        <f t="shared" si="41"/>
        <v>0</v>
      </c>
      <c r="O474" s="164"/>
      <c r="P474" s="164"/>
      <c r="Q474" s="164"/>
      <c r="R474" s="130"/>
      <c r="S474" s="365">
        <f t="shared" si="42"/>
        <v>0</v>
      </c>
      <c r="T474" s="362"/>
      <c r="U474" s="532"/>
      <c r="V474" s="318">
        <f t="shared" si="43"/>
        <v>0</v>
      </c>
      <c r="W474" s="366"/>
      <c r="X474" s="318"/>
      <c r="Y474" s="366"/>
      <c r="Z474" s="362"/>
      <c r="AA474" s="503"/>
      <c r="AB474" s="362"/>
      <c r="AC474" s="362"/>
      <c r="AP474" s="204"/>
      <c r="AQ474" s="204"/>
      <c r="AR474" s="204"/>
      <c r="AS474" s="204"/>
      <c r="AT474" s="204"/>
      <c r="AU474" s="204"/>
      <c r="AV474" s="204"/>
      <c r="AW474" s="204"/>
      <c r="AX474" s="204"/>
      <c r="AY474" s="204"/>
    </row>
    <row r="475" spans="1:51" ht="18.5" x14ac:dyDescent="0.45">
      <c r="A475" s="360"/>
      <c r="B475" s="361"/>
      <c r="C475" s="360" t="str">
        <f t="shared" si="40"/>
        <v/>
      </c>
      <c r="D475" s="362"/>
      <c r="E475" s="146"/>
      <c r="F475" s="362"/>
      <c r="G475" s="137"/>
      <c r="H475" s="363"/>
      <c r="I475" s="497"/>
      <c r="J475" s="498"/>
      <c r="K475" s="496"/>
      <c r="L475" s="496"/>
      <c r="M475" s="497">
        <f t="shared" si="39"/>
        <v>0</v>
      </c>
      <c r="N475" s="364">
        <f t="shared" si="41"/>
        <v>0</v>
      </c>
      <c r="O475" s="164"/>
      <c r="P475" s="164"/>
      <c r="Q475" s="164"/>
      <c r="R475" s="130"/>
      <c r="S475" s="365">
        <f t="shared" si="42"/>
        <v>0</v>
      </c>
      <c r="T475" s="362"/>
      <c r="U475" s="532"/>
      <c r="V475" s="318">
        <f t="shared" si="43"/>
        <v>0</v>
      </c>
      <c r="W475" s="366"/>
      <c r="X475" s="318"/>
      <c r="Y475" s="366"/>
      <c r="Z475" s="362"/>
      <c r="AA475" s="503"/>
      <c r="AB475" s="362"/>
      <c r="AC475" s="362"/>
      <c r="AP475" s="204"/>
      <c r="AQ475" s="204"/>
      <c r="AR475" s="204"/>
      <c r="AS475" s="204"/>
      <c r="AT475" s="204"/>
      <c r="AU475" s="204"/>
      <c r="AV475" s="204"/>
      <c r="AW475" s="204"/>
      <c r="AX475" s="204"/>
      <c r="AY475" s="204"/>
    </row>
    <row r="476" spans="1:51" ht="18.5" x14ac:dyDescent="0.45">
      <c r="A476" s="360"/>
      <c r="B476" s="361"/>
      <c r="C476" s="360" t="str">
        <f t="shared" si="40"/>
        <v/>
      </c>
      <c r="D476" s="362"/>
      <c r="E476" s="146"/>
      <c r="F476" s="362"/>
      <c r="G476" s="137"/>
      <c r="H476" s="363"/>
      <c r="I476" s="497"/>
      <c r="J476" s="498"/>
      <c r="K476" s="496"/>
      <c r="L476" s="496"/>
      <c r="M476" s="497">
        <f t="shared" si="39"/>
        <v>0</v>
      </c>
      <c r="N476" s="364">
        <f t="shared" si="41"/>
        <v>0</v>
      </c>
      <c r="O476" s="164"/>
      <c r="P476" s="164"/>
      <c r="Q476" s="164"/>
      <c r="R476" s="130"/>
      <c r="S476" s="365">
        <f t="shared" si="42"/>
        <v>0</v>
      </c>
      <c r="T476" s="362"/>
      <c r="U476" s="532"/>
      <c r="V476" s="318">
        <f t="shared" si="43"/>
        <v>0</v>
      </c>
      <c r="W476" s="366"/>
      <c r="X476" s="318"/>
      <c r="Y476" s="366"/>
      <c r="Z476" s="362"/>
      <c r="AA476" s="503"/>
      <c r="AB476" s="362"/>
      <c r="AC476" s="362"/>
      <c r="AP476" s="204"/>
      <c r="AQ476" s="204"/>
      <c r="AR476" s="204"/>
      <c r="AS476" s="204"/>
      <c r="AT476" s="204"/>
      <c r="AU476" s="204"/>
      <c r="AV476" s="204"/>
      <c r="AW476" s="204"/>
      <c r="AX476" s="204"/>
      <c r="AY476" s="204"/>
    </row>
    <row r="477" spans="1:51" ht="18.5" x14ac:dyDescent="0.45">
      <c r="A477" s="360"/>
      <c r="B477" s="361"/>
      <c r="C477" s="360" t="str">
        <f t="shared" si="40"/>
        <v/>
      </c>
      <c r="D477" s="362"/>
      <c r="E477" s="146"/>
      <c r="F477" s="362"/>
      <c r="G477" s="137"/>
      <c r="H477" s="363"/>
      <c r="I477" s="497"/>
      <c r="J477" s="498"/>
      <c r="K477" s="496"/>
      <c r="L477" s="496"/>
      <c r="M477" s="497">
        <f t="shared" si="39"/>
        <v>0</v>
      </c>
      <c r="N477" s="364">
        <f t="shared" si="41"/>
        <v>0</v>
      </c>
      <c r="O477" s="164"/>
      <c r="P477" s="164"/>
      <c r="Q477" s="164"/>
      <c r="R477" s="130"/>
      <c r="S477" s="365">
        <f t="shared" si="42"/>
        <v>0</v>
      </c>
      <c r="T477" s="362"/>
      <c r="U477" s="532"/>
      <c r="V477" s="318">
        <f t="shared" si="43"/>
        <v>0</v>
      </c>
      <c r="W477" s="366"/>
      <c r="X477" s="318"/>
      <c r="Y477" s="366"/>
      <c r="Z477" s="362"/>
      <c r="AA477" s="503"/>
      <c r="AB477" s="362"/>
      <c r="AC477" s="362"/>
      <c r="AP477" s="204"/>
      <c r="AQ477" s="204"/>
      <c r="AR477" s="204"/>
      <c r="AS477" s="204"/>
      <c r="AT477" s="204"/>
      <c r="AU477" s="204"/>
      <c r="AV477" s="204"/>
      <c r="AW477" s="204"/>
      <c r="AX477" s="204"/>
      <c r="AY477" s="204"/>
    </row>
    <row r="478" spans="1:51" ht="18.5" x14ac:dyDescent="0.45">
      <c r="A478" s="360"/>
      <c r="B478" s="361"/>
      <c r="C478" s="360" t="str">
        <f t="shared" si="40"/>
        <v/>
      </c>
      <c r="D478" s="362"/>
      <c r="E478" s="146"/>
      <c r="F478" s="362"/>
      <c r="G478" s="137"/>
      <c r="H478" s="363"/>
      <c r="I478" s="497"/>
      <c r="J478" s="498"/>
      <c r="K478" s="496"/>
      <c r="L478" s="496"/>
      <c r="M478" s="497">
        <f t="shared" si="39"/>
        <v>0</v>
      </c>
      <c r="N478" s="364">
        <f t="shared" si="41"/>
        <v>0</v>
      </c>
      <c r="O478" s="164"/>
      <c r="P478" s="164"/>
      <c r="Q478" s="164"/>
      <c r="R478" s="130"/>
      <c r="S478" s="365">
        <f t="shared" si="42"/>
        <v>0</v>
      </c>
      <c r="T478" s="362"/>
      <c r="U478" s="532"/>
      <c r="V478" s="318">
        <f t="shared" si="43"/>
        <v>0</v>
      </c>
      <c r="W478" s="366"/>
      <c r="X478" s="318"/>
      <c r="Y478" s="366"/>
      <c r="Z478" s="362"/>
      <c r="AA478" s="503"/>
      <c r="AB478" s="362"/>
      <c r="AC478" s="362"/>
      <c r="AP478" s="204"/>
      <c r="AQ478" s="204"/>
      <c r="AR478" s="204"/>
      <c r="AS478" s="204"/>
      <c r="AT478" s="204"/>
      <c r="AU478" s="204"/>
      <c r="AV478" s="204"/>
      <c r="AW478" s="204"/>
      <c r="AX478" s="204"/>
      <c r="AY478" s="204"/>
    </row>
    <row r="479" spans="1:51" ht="18.5" x14ac:dyDescent="0.45">
      <c r="A479" s="360"/>
      <c r="B479" s="361"/>
      <c r="C479" s="360" t="str">
        <f t="shared" si="40"/>
        <v/>
      </c>
      <c r="D479" s="362"/>
      <c r="E479" s="146"/>
      <c r="F479" s="362"/>
      <c r="G479" s="137"/>
      <c r="H479" s="363"/>
      <c r="I479" s="497"/>
      <c r="J479" s="498"/>
      <c r="K479" s="496"/>
      <c r="L479" s="496"/>
      <c r="M479" s="497">
        <f t="shared" si="39"/>
        <v>0</v>
      </c>
      <c r="N479" s="364">
        <f t="shared" si="41"/>
        <v>0</v>
      </c>
      <c r="O479" s="164"/>
      <c r="P479" s="164"/>
      <c r="Q479" s="164"/>
      <c r="R479" s="130"/>
      <c r="S479" s="365">
        <f t="shared" si="42"/>
        <v>0</v>
      </c>
      <c r="T479" s="362"/>
      <c r="U479" s="532"/>
      <c r="V479" s="318">
        <f t="shared" si="43"/>
        <v>0</v>
      </c>
      <c r="W479" s="366"/>
      <c r="X479" s="318"/>
      <c r="Y479" s="366"/>
      <c r="Z479" s="362"/>
      <c r="AA479" s="503"/>
      <c r="AB479" s="362"/>
      <c r="AC479" s="362"/>
      <c r="AP479" s="204"/>
      <c r="AQ479" s="204"/>
      <c r="AR479" s="204"/>
      <c r="AS479" s="204"/>
      <c r="AT479" s="204"/>
      <c r="AU479" s="204"/>
      <c r="AV479" s="204"/>
      <c r="AW479" s="204"/>
      <c r="AX479" s="204"/>
      <c r="AY479" s="204"/>
    </row>
    <row r="480" spans="1:51" ht="18.5" x14ac:dyDescent="0.45">
      <c r="A480" s="360"/>
      <c r="B480" s="361"/>
      <c r="C480" s="360" t="str">
        <f t="shared" si="40"/>
        <v/>
      </c>
      <c r="D480" s="362"/>
      <c r="E480" s="146"/>
      <c r="F480" s="362"/>
      <c r="G480" s="137"/>
      <c r="H480" s="363"/>
      <c r="I480" s="497"/>
      <c r="J480" s="498"/>
      <c r="K480" s="496"/>
      <c r="L480" s="496"/>
      <c r="M480" s="497">
        <f t="shared" si="39"/>
        <v>0</v>
      </c>
      <c r="N480" s="364">
        <f t="shared" si="41"/>
        <v>0</v>
      </c>
      <c r="O480" s="164"/>
      <c r="P480" s="164"/>
      <c r="Q480" s="164"/>
      <c r="R480" s="130"/>
      <c r="S480" s="365">
        <f t="shared" si="42"/>
        <v>0</v>
      </c>
      <c r="T480" s="362"/>
      <c r="U480" s="532"/>
      <c r="V480" s="318">
        <f t="shared" si="43"/>
        <v>0</v>
      </c>
      <c r="W480" s="366"/>
      <c r="X480" s="318"/>
      <c r="Y480" s="366"/>
      <c r="Z480" s="362"/>
      <c r="AA480" s="503"/>
      <c r="AB480" s="362"/>
      <c r="AC480" s="362"/>
      <c r="AP480" s="204"/>
      <c r="AQ480" s="204"/>
      <c r="AR480" s="204"/>
      <c r="AS480" s="204"/>
      <c r="AT480" s="204"/>
      <c r="AU480" s="204"/>
      <c r="AV480" s="204"/>
      <c r="AW480" s="204"/>
      <c r="AX480" s="204"/>
      <c r="AY480" s="204"/>
    </row>
    <row r="481" spans="1:51" ht="18.5" x14ac:dyDescent="0.45">
      <c r="A481" s="360"/>
      <c r="B481" s="361"/>
      <c r="C481" s="360" t="str">
        <f t="shared" si="40"/>
        <v/>
      </c>
      <c r="D481" s="362"/>
      <c r="E481" s="146"/>
      <c r="F481" s="362"/>
      <c r="G481" s="137"/>
      <c r="H481" s="363"/>
      <c r="I481" s="497"/>
      <c r="J481" s="498"/>
      <c r="K481" s="496"/>
      <c r="L481" s="496"/>
      <c r="M481" s="497">
        <f t="shared" si="39"/>
        <v>0</v>
      </c>
      <c r="N481" s="364">
        <f t="shared" si="41"/>
        <v>0</v>
      </c>
      <c r="O481" s="164"/>
      <c r="P481" s="164"/>
      <c r="Q481" s="164"/>
      <c r="R481" s="130"/>
      <c r="S481" s="365">
        <f t="shared" si="42"/>
        <v>0</v>
      </c>
      <c r="T481" s="362"/>
      <c r="U481" s="532"/>
      <c r="V481" s="318">
        <f t="shared" si="43"/>
        <v>0</v>
      </c>
      <c r="W481" s="366"/>
      <c r="X481" s="318"/>
      <c r="Y481" s="366"/>
      <c r="Z481" s="362"/>
      <c r="AA481" s="503"/>
      <c r="AB481" s="362"/>
      <c r="AC481" s="362"/>
      <c r="AP481" s="204"/>
      <c r="AQ481" s="204"/>
      <c r="AR481" s="204"/>
      <c r="AS481" s="204"/>
      <c r="AT481" s="204"/>
      <c r="AU481" s="204"/>
      <c r="AV481" s="204"/>
      <c r="AW481" s="204"/>
      <c r="AX481" s="204"/>
      <c r="AY481" s="204"/>
    </row>
    <row r="482" spans="1:51" ht="18.5" x14ac:dyDescent="0.45">
      <c r="A482" s="360"/>
      <c r="B482" s="361"/>
      <c r="C482" s="360" t="str">
        <f t="shared" si="40"/>
        <v/>
      </c>
      <c r="D482" s="362"/>
      <c r="E482" s="146"/>
      <c r="F482" s="362"/>
      <c r="G482" s="137"/>
      <c r="H482" s="363"/>
      <c r="I482" s="497"/>
      <c r="J482" s="498"/>
      <c r="K482" s="496"/>
      <c r="L482" s="496"/>
      <c r="M482" s="497">
        <f t="shared" si="39"/>
        <v>0</v>
      </c>
      <c r="N482" s="364">
        <f t="shared" si="41"/>
        <v>0</v>
      </c>
      <c r="O482" s="164"/>
      <c r="P482" s="164"/>
      <c r="Q482" s="164"/>
      <c r="R482" s="130"/>
      <c r="S482" s="365">
        <f t="shared" si="42"/>
        <v>0</v>
      </c>
      <c r="T482" s="362"/>
      <c r="U482" s="532"/>
      <c r="V482" s="318">
        <f t="shared" si="43"/>
        <v>0</v>
      </c>
      <c r="W482" s="366"/>
      <c r="X482" s="318"/>
      <c r="Y482" s="366"/>
      <c r="Z482" s="362"/>
      <c r="AA482" s="503"/>
      <c r="AB482" s="362"/>
      <c r="AC482" s="362"/>
      <c r="AP482" s="204"/>
      <c r="AQ482" s="204"/>
      <c r="AR482" s="204"/>
      <c r="AS482" s="204"/>
      <c r="AT482" s="204"/>
      <c r="AU482" s="204"/>
      <c r="AV482" s="204"/>
      <c r="AW482" s="204"/>
      <c r="AX482" s="204"/>
      <c r="AY482" s="204"/>
    </row>
    <row r="483" spans="1:51" ht="18.5" x14ac:dyDescent="0.45">
      <c r="A483" s="360"/>
      <c r="B483" s="361"/>
      <c r="C483" s="360" t="str">
        <f t="shared" si="40"/>
        <v/>
      </c>
      <c r="D483" s="362"/>
      <c r="E483" s="146"/>
      <c r="F483" s="362"/>
      <c r="G483" s="137"/>
      <c r="H483" s="363"/>
      <c r="I483" s="497"/>
      <c r="J483" s="498"/>
      <c r="K483" s="496"/>
      <c r="L483" s="496"/>
      <c r="M483" s="497">
        <f t="shared" si="39"/>
        <v>0</v>
      </c>
      <c r="N483" s="364">
        <f t="shared" si="41"/>
        <v>0</v>
      </c>
      <c r="O483" s="164"/>
      <c r="P483" s="164"/>
      <c r="Q483" s="164"/>
      <c r="R483" s="130"/>
      <c r="S483" s="365">
        <f t="shared" si="42"/>
        <v>0</v>
      </c>
      <c r="T483" s="362"/>
      <c r="U483" s="532"/>
      <c r="V483" s="318">
        <f t="shared" si="43"/>
        <v>0</v>
      </c>
      <c r="W483" s="366"/>
      <c r="X483" s="318"/>
      <c r="Y483" s="366"/>
      <c r="Z483" s="362"/>
      <c r="AA483" s="503"/>
      <c r="AB483" s="362"/>
      <c r="AC483" s="362"/>
      <c r="AP483" s="204"/>
      <c r="AQ483" s="204"/>
      <c r="AR483" s="204"/>
      <c r="AS483" s="204"/>
      <c r="AT483" s="204"/>
      <c r="AU483" s="204"/>
      <c r="AV483" s="204"/>
      <c r="AW483" s="204"/>
      <c r="AX483" s="204"/>
      <c r="AY483" s="204"/>
    </row>
    <row r="484" spans="1:51" ht="18.5" x14ac:dyDescent="0.45">
      <c r="A484" s="360"/>
      <c r="B484" s="361"/>
      <c r="C484" s="360" t="str">
        <f t="shared" si="40"/>
        <v/>
      </c>
      <c r="D484" s="362"/>
      <c r="E484" s="146"/>
      <c r="F484" s="362"/>
      <c r="G484" s="137"/>
      <c r="H484" s="363"/>
      <c r="I484" s="497"/>
      <c r="J484" s="498"/>
      <c r="K484" s="496"/>
      <c r="L484" s="496"/>
      <c r="M484" s="497">
        <f t="shared" si="39"/>
        <v>0</v>
      </c>
      <c r="N484" s="364">
        <f t="shared" si="41"/>
        <v>0</v>
      </c>
      <c r="O484" s="164"/>
      <c r="P484" s="164"/>
      <c r="Q484" s="164"/>
      <c r="R484" s="130"/>
      <c r="S484" s="365">
        <f t="shared" si="42"/>
        <v>0</v>
      </c>
      <c r="T484" s="362"/>
      <c r="U484" s="532"/>
      <c r="V484" s="318">
        <f t="shared" si="43"/>
        <v>0</v>
      </c>
      <c r="W484" s="366"/>
      <c r="X484" s="318"/>
      <c r="Y484" s="366"/>
      <c r="Z484" s="362"/>
      <c r="AA484" s="503"/>
      <c r="AB484" s="362"/>
      <c r="AC484" s="362"/>
      <c r="AP484" s="204"/>
      <c r="AQ484" s="204"/>
      <c r="AR484" s="204"/>
      <c r="AS484" s="204"/>
      <c r="AT484" s="204"/>
      <c r="AU484" s="204"/>
      <c r="AV484" s="204"/>
      <c r="AW484" s="204"/>
      <c r="AX484" s="204"/>
      <c r="AY484" s="204"/>
    </row>
    <row r="485" spans="1:51" ht="18.5" x14ac:dyDescent="0.45">
      <c r="A485" s="360"/>
      <c r="B485" s="361"/>
      <c r="C485" s="360" t="str">
        <f t="shared" si="40"/>
        <v/>
      </c>
      <c r="D485" s="362"/>
      <c r="E485" s="146"/>
      <c r="F485" s="362"/>
      <c r="G485" s="137"/>
      <c r="H485" s="363"/>
      <c r="I485" s="497"/>
      <c r="J485" s="498"/>
      <c r="K485" s="496"/>
      <c r="L485" s="496"/>
      <c r="M485" s="497">
        <f t="shared" si="39"/>
        <v>0</v>
      </c>
      <c r="N485" s="364">
        <f t="shared" si="41"/>
        <v>0</v>
      </c>
      <c r="O485" s="164"/>
      <c r="P485" s="164"/>
      <c r="Q485" s="164"/>
      <c r="R485" s="130"/>
      <c r="S485" s="365">
        <f t="shared" si="42"/>
        <v>0</v>
      </c>
      <c r="T485" s="362"/>
      <c r="U485" s="532"/>
      <c r="V485" s="318">
        <f t="shared" si="43"/>
        <v>0</v>
      </c>
      <c r="W485" s="366"/>
      <c r="X485" s="318"/>
      <c r="Y485" s="366"/>
      <c r="Z485" s="362"/>
      <c r="AA485" s="503"/>
      <c r="AB485" s="362"/>
      <c r="AC485" s="362"/>
      <c r="AP485" s="204"/>
      <c r="AQ485" s="204"/>
      <c r="AR485" s="204"/>
      <c r="AS485" s="204"/>
      <c r="AT485" s="204"/>
      <c r="AU485" s="204"/>
      <c r="AV485" s="204"/>
      <c r="AW485" s="204"/>
      <c r="AX485" s="204"/>
      <c r="AY485" s="204"/>
    </row>
    <row r="486" spans="1:51" ht="18.5" x14ac:dyDescent="0.45">
      <c r="A486" s="360"/>
      <c r="B486" s="361"/>
      <c r="C486" s="360" t="str">
        <f t="shared" si="40"/>
        <v/>
      </c>
      <c r="D486" s="362"/>
      <c r="E486" s="146"/>
      <c r="F486" s="362"/>
      <c r="G486" s="137"/>
      <c r="H486" s="363"/>
      <c r="I486" s="497"/>
      <c r="J486" s="498"/>
      <c r="K486" s="496"/>
      <c r="L486" s="496"/>
      <c r="M486" s="497">
        <f t="shared" si="39"/>
        <v>0</v>
      </c>
      <c r="N486" s="364">
        <f t="shared" si="41"/>
        <v>0</v>
      </c>
      <c r="O486" s="164"/>
      <c r="P486" s="164"/>
      <c r="Q486" s="164"/>
      <c r="R486" s="130"/>
      <c r="S486" s="365">
        <f t="shared" si="42"/>
        <v>0</v>
      </c>
      <c r="T486" s="362"/>
      <c r="U486" s="532"/>
      <c r="V486" s="318">
        <f t="shared" si="43"/>
        <v>0</v>
      </c>
      <c r="W486" s="366"/>
      <c r="X486" s="318"/>
      <c r="Y486" s="366"/>
      <c r="Z486" s="362"/>
      <c r="AA486" s="503"/>
      <c r="AB486" s="362"/>
      <c r="AC486" s="362"/>
      <c r="AP486" s="204"/>
      <c r="AQ486" s="204"/>
      <c r="AR486" s="204"/>
      <c r="AS486" s="204"/>
      <c r="AT486" s="204"/>
      <c r="AU486" s="204"/>
      <c r="AV486" s="204"/>
      <c r="AW486" s="204"/>
      <c r="AX486" s="204"/>
      <c r="AY486" s="204"/>
    </row>
    <row r="487" spans="1:51" ht="18.5" x14ac:dyDescent="0.45">
      <c r="A487" s="360"/>
      <c r="B487" s="361"/>
      <c r="C487" s="360" t="str">
        <f t="shared" si="40"/>
        <v/>
      </c>
      <c r="D487" s="362"/>
      <c r="E487" s="146"/>
      <c r="F487" s="362"/>
      <c r="G487" s="137"/>
      <c r="H487" s="363"/>
      <c r="I487" s="497"/>
      <c r="J487" s="498"/>
      <c r="K487" s="496"/>
      <c r="L487" s="496"/>
      <c r="M487" s="497">
        <f t="shared" si="39"/>
        <v>0</v>
      </c>
      <c r="N487" s="364">
        <f t="shared" si="41"/>
        <v>0</v>
      </c>
      <c r="O487" s="164"/>
      <c r="P487" s="164"/>
      <c r="Q487" s="164"/>
      <c r="R487" s="130"/>
      <c r="S487" s="365">
        <f t="shared" si="42"/>
        <v>0</v>
      </c>
      <c r="T487" s="362"/>
      <c r="U487" s="532"/>
      <c r="V487" s="318">
        <f t="shared" si="43"/>
        <v>0</v>
      </c>
      <c r="W487" s="366"/>
      <c r="X487" s="318"/>
      <c r="Y487" s="366"/>
      <c r="Z487" s="362"/>
      <c r="AA487" s="503"/>
      <c r="AB487" s="362"/>
      <c r="AC487" s="362"/>
      <c r="AP487" s="204"/>
      <c r="AQ487" s="204"/>
      <c r="AR487" s="204"/>
      <c r="AS487" s="204"/>
      <c r="AT487" s="204"/>
      <c r="AU487" s="204"/>
      <c r="AV487" s="204"/>
      <c r="AW487" s="204"/>
      <c r="AX487" s="204"/>
      <c r="AY487" s="204"/>
    </row>
    <row r="488" spans="1:51" ht="18.5" x14ac:dyDescent="0.45">
      <c r="A488" s="360"/>
      <c r="B488" s="361"/>
      <c r="C488" s="360" t="str">
        <f t="shared" si="40"/>
        <v/>
      </c>
      <c r="D488" s="362"/>
      <c r="E488" s="146"/>
      <c r="F488" s="362"/>
      <c r="G488" s="137"/>
      <c r="H488" s="363"/>
      <c r="I488" s="497"/>
      <c r="J488" s="498"/>
      <c r="K488" s="496"/>
      <c r="L488" s="496"/>
      <c r="M488" s="497">
        <f t="shared" si="39"/>
        <v>0</v>
      </c>
      <c r="N488" s="364">
        <f t="shared" si="41"/>
        <v>0</v>
      </c>
      <c r="O488" s="164"/>
      <c r="P488" s="164"/>
      <c r="Q488" s="164"/>
      <c r="R488" s="130"/>
      <c r="S488" s="365">
        <f t="shared" si="42"/>
        <v>0</v>
      </c>
      <c r="T488" s="362"/>
      <c r="U488" s="532"/>
      <c r="V488" s="318">
        <f t="shared" si="43"/>
        <v>0</v>
      </c>
      <c r="W488" s="366"/>
      <c r="X488" s="318"/>
      <c r="Y488" s="366"/>
      <c r="Z488" s="362"/>
      <c r="AA488" s="503"/>
      <c r="AB488" s="362"/>
      <c r="AC488" s="362"/>
      <c r="AP488" s="204"/>
      <c r="AQ488" s="204"/>
      <c r="AR488" s="204"/>
      <c r="AS488" s="204"/>
      <c r="AT488" s="204"/>
      <c r="AU488" s="204"/>
      <c r="AV488" s="204"/>
      <c r="AW488" s="204"/>
      <c r="AX488" s="204"/>
      <c r="AY488" s="204"/>
    </row>
    <row r="489" spans="1:51" ht="18.5" x14ac:dyDescent="0.45">
      <c r="A489" s="360"/>
      <c r="B489" s="361"/>
      <c r="C489" s="360" t="str">
        <f t="shared" si="40"/>
        <v/>
      </c>
      <c r="D489" s="362"/>
      <c r="E489" s="146"/>
      <c r="F489" s="362"/>
      <c r="G489" s="137"/>
      <c r="H489" s="363"/>
      <c r="I489" s="497"/>
      <c r="J489" s="498"/>
      <c r="K489" s="496"/>
      <c r="L489" s="496"/>
      <c r="M489" s="497">
        <f t="shared" si="39"/>
        <v>0</v>
      </c>
      <c r="N489" s="364">
        <f t="shared" si="41"/>
        <v>0</v>
      </c>
      <c r="O489" s="164"/>
      <c r="P489" s="164"/>
      <c r="Q489" s="164"/>
      <c r="R489" s="130"/>
      <c r="S489" s="365">
        <f t="shared" si="42"/>
        <v>0</v>
      </c>
      <c r="T489" s="362"/>
      <c r="U489" s="532"/>
      <c r="V489" s="318">
        <f t="shared" si="43"/>
        <v>0</v>
      </c>
      <c r="W489" s="366"/>
      <c r="X489" s="318"/>
      <c r="Y489" s="366"/>
      <c r="Z489" s="362"/>
      <c r="AA489" s="503"/>
      <c r="AB489" s="362"/>
      <c r="AC489" s="362"/>
      <c r="AP489" s="204"/>
      <c r="AQ489" s="204"/>
      <c r="AR489" s="204"/>
      <c r="AS489" s="204"/>
      <c r="AT489" s="204"/>
      <c r="AU489" s="204"/>
      <c r="AV489" s="204"/>
      <c r="AW489" s="204"/>
      <c r="AX489" s="204"/>
      <c r="AY489" s="204"/>
    </row>
    <row r="490" spans="1:51" ht="18.5" x14ac:dyDescent="0.45">
      <c r="A490" s="360"/>
      <c r="B490" s="361"/>
      <c r="C490" s="360" t="str">
        <f t="shared" si="40"/>
        <v/>
      </c>
      <c r="D490" s="362"/>
      <c r="E490" s="146"/>
      <c r="F490" s="362"/>
      <c r="G490" s="137"/>
      <c r="H490" s="363"/>
      <c r="I490" s="497"/>
      <c r="J490" s="498"/>
      <c r="K490" s="496"/>
      <c r="L490" s="496"/>
      <c r="M490" s="497">
        <f t="shared" si="39"/>
        <v>0</v>
      </c>
      <c r="N490" s="364">
        <f t="shared" si="41"/>
        <v>0</v>
      </c>
      <c r="O490" s="164"/>
      <c r="P490" s="164"/>
      <c r="Q490" s="164"/>
      <c r="R490" s="130"/>
      <c r="S490" s="365">
        <f t="shared" si="42"/>
        <v>0</v>
      </c>
      <c r="T490" s="362"/>
      <c r="U490" s="532"/>
      <c r="V490" s="318">
        <f t="shared" si="43"/>
        <v>0</v>
      </c>
      <c r="W490" s="366"/>
      <c r="X490" s="318"/>
      <c r="Y490" s="366"/>
      <c r="Z490" s="362"/>
      <c r="AA490" s="503"/>
      <c r="AB490" s="362"/>
      <c r="AC490" s="362"/>
      <c r="AP490" s="204"/>
      <c r="AQ490" s="204"/>
      <c r="AR490" s="204"/>
      <c r="AS490" s="204"/>
      <c r="AT490" s="204"/>
      <c r="AU490" s="204"/>
      <c r="AV490" s="204"/>
      <c r="AW490" s="204"/>
      <c r="AX490" s="204"/>
      <c r="AY490" s="204"/>
    </row>
    <row r="491" spans="1:51" ht="18.5" x14ac:dyDescent="0.45">
      <c r="A491" s="360"/>
      <c r="B491" s="361"/>
      <c r="C491" s="360" t="str">
        <f t="shared" si="40"/>
        <v/>
      </c>
      <c r="D491" s="362"/>
      <c r="E491" s="146"/>
      <c r="F491" s="362"/>
      <c r="G491" s="137"/>
      <c r="H491" s="363"/>
      <c r="I491" s="497"/>
      <c r="J491" s="497"/>
      <c r="K491" s="497"/>
      <c r="L491" s="497"/>
      <c r="M491" s="497">
        <f t="shared" si="39"/>
        <v>0</v>
      </c>
      <c r="N491" s="364">
        <f t="shared" si="41"/>
        <v>0</v>
      </c>
      <c r="O491" s="164"/>
      <c r="P491" s="164"/>
      <c r="Q491" s="164"/>
      <c r="R491" s="130"/>
      <c r="S491" s="365">
        <f t="shared" si="42"/>
        <v>0</v>
      </c>
      <c r="T491" s="362"/>
      <c r="U491" s="532"/>
      <c r="V491" s="318">
        <f t="shared" si="43"/>
        <v>0</v>
      </c>
      <c r="W491" s="366"/>
      <c r="X491" s="318"/>
      <c r="Y491" s="366"/>
      <c r="Z491" s="362"/>
      <c r="AA491" s="503"/>
      <c r="AB491" s="362"/>
      <c r="AC491" s="362"/>
      <c r="AP491" s="204"/>
      <c r="AQ491" s="204"/>
      <c r="AR491" s="204"/>
      <c r="AS491" s="204"/>
      <c r="AT491" s="204"/>
      <c r="AU491" s="204"/>
      <c r="AV491" s="204"/>
      <c r="AW491" s="204"/>
      <c r="AX491" s="204"/>
      <c r="AY491" s="204"/>
    </row>
    <row r="492" spans="1:51" ht="18.5" x14ac:dyDescent="0.45">
      <c r="A492" s="360"/>
      <c r="B492" s="361"/>
      <c r="C492" s="360" t="str">
        <f t="shared" si="40"/>
        <v/>
      </c>
      <c r="D492" s="362"/>
      <c r="E492" s="146"/>
      <c r="F492" s="362"/>
      <c r="G492" s="137"/>
      <c r="H492" s="363"/>
      <c r="I492" s="497"/>
      <c r="J492" s="497"/>
      <c r="K492" s="497"/>
      <c r="L492" s="497"/>
      <c r="M492" s="497">
        <f t="shared" si="39"/>
        <v>0</v>
      </c>
      <c r="N492" s="364">
        <f t="shared" si="41"/>
        <v>0</v>
      </c>
      <c r="O492" s="164"/>
      <c r="P492" s="164"/>
      <c r="Q492" s="164"/>
      <c r="R492" s="130"/>
      <c r="S492" s="365">
        <f t="shared" si="42"/>
        <v>0</v>
      </c>
      <c r="T492" s="362"/>
      <c r="U492" s="532"/>
      <c r="V492" s="318">
        <f t="shared" si="43"/>
        <v>0</v>
      </c>
      <c r="W492" s="366"/>
      <c r="X492" s="318"/>
      <c r="Y492" s="366"/>
      <c r="Z492" s="362"/>
      <c r="AA492" s="503"/>
      <c r="AB492" s="362"/>
      <c r="AC492" s="362"/>
      <c r="AP492" s="204"/>
      <c r="AQ492" s="204"/>
      <c r="AR492" s="204"/>
      <c r="AS492" s="204"/>
      <c r="AT492" s="204"/>
      <c r="AU492" s="204"/>
      <c r="AV492" s="204"/>
      <c r="AW492" s="204"/>
      <c r="AX492" s="204"/>
      <c r="AY492" s="204"/>
    </row>
    <row r="493" spans="1:51" ht="18.5" x14ac:dyDescent="0.45">
      <c r="A493" s="360"/>
      <c r="B493" s="361"/>
      <c r="C493" s="360" t="str">
        <f t="shared" si="40"/>
        <v/>
      </c>
      <c r="D493" s="362"/>
      <c r="E493" s="146"/>
      <c r="F493" s="362"/>
      <c r="G493" s="137"/>
      <c r="H493" s="363"/>
      <c r="I493" s="497"/>
      <c r="J493" s="498"/>
      <c r="K493" s="496"/>
      <c r="L493" s="496"/>
      <c r="M493" s="497">
        <f t="shared" si="39"/>
        <v>0</v>
      </c>
      <c r="N493" s="364">
        <f t="shared" si="41"/>
        <v>0</v>
      </c>
      <c r="O493" s="164"/>
      <c r="P493" s="164"/>
      <c r="Q493" s="164"/>
      <c r="R493" s="130"/>
      <c r="S493" s="365">
        <f t="shared" si="42"/>
        <v>0</v>
      </c>
      <c r="T493" s="362"/>
      <c r="U493" s="532"/>
      <c r="V493" s="318">
        <f t="shared" si="43"/>
        <v>0</v>
      </c>
      <c r="W493" s="366"/>
      <c r="X493" s="318"/>
      <c r="Y493" s="366"/>
      <c r="Z493" s="362"/>
      <c r="AA493" s="503"/>
      <c r="AB493" s="362"/>
      <c r="AC493" s="362"/>
      <c r="AP493" s="204"/>
      <c r="AQ493" s="204"/>
      <c r="AR493" s="204"/>
      <c r="AS493" s="204"/>
      <c r="AT493" s="204"/>
      <c r="AU493" s="204"/>
      <c r="AV493" s="204"/>
      <c r="AW493" s="204"/>
      <c r="AX493" s="204"/>
      <c r="AY493" s="204"/>
    </row>
    <row r="494" spans="1:51" ht="18.5" x14ac:dyDescent="0.45">
      <c r="A494" s="360"/>
      <c r="B494" s="361"/>
      <c r="C494" s="360" t="str">
        <f t="shared" si="40"/>
        <v/>
      </c>
      <c r="D494" s="362"/>
      <c r="E494" s="146"/>
      <c r="F494" s="362"/>
      <c r="G494" s="137"/>
      <c r="H494" s="363"/>
      <c r="I494" s="497"/>
      <c r="J494" s="498"/>
      <c r="K494" s="496"/>
      <c r="L494" s="496"/>
      <c r="M494" s="497">
        <f t="shared" si="39"/>
        <v>0</v>
      </c>
      <c r="N494" s="364">
        <f t="shared" si="41"/>
        <v>0</v>
      </c>
      <c r="O494" s="164"/>
      <c r="P494" s="164"/>
      <c r="Q494" s="164"/>
      <c r="R494" s="130"/>
      <c r="S494" s="365">
        <f t="shared" si="42"/>
        <v>0</v>
      </c>
      <c r="T494" s="362"/>
      <c r="U494" s="532"/>
      <c r="V494" s="318">
        <f t="shared" si="43"/>
        <v>0</v>
      </c>
      <c r="W494" s="366"/>
      <c r="X494" s="318"/>
      <c r="Y494" s="366"/>
      <c r="Z494" s="362"/>
      <c r="AA494" s="503"/>
      <c r="AB494" s="362"/>
      <c r="AC494" s="362"/>
      <c r="AP494" s="204"/>
      <c r="AQ494" s="204"/>
      <c r="AR494" s="204"/>
      <c r="AS494" s="204"/>
      <c r="AT494" s="204"/>
      <c r="AU494" s="204"/>
      <c r="AV494" s="204"/>
      <c r="AW494" s="204"/>
      <c r="AX494" s="204"/>
      <c r="AY494" s="204"/>
    </row>
    <row r="495" spans="1:51" ht="18.5" x14ac:dyDescent="0.45">
      <c r="A495" s="360"/>
      <c r="B495" s="361"/>
      <c r="C495" s="360" t="str">
        <f t="shared" si="40"/>
        <v/>
      </c>
      <c r="D495" s="362"/>
      <c r="E495" s="146"/>
      <c r="F495" s="362"/>
      <c r="G495" s="137"/>
      <c r="H495" s="363"/>
      <c r="I495" s="497"/>
      <c r="J495" s="498"/>
      <c r="K495" s="496"/>
      <c r="L495" s="496"/>
      <c r="M495" s="497">
        <f t="shared" si="39"/>
        <v>0</v>
      </c>
      <c r="N495" s="364">
        <f t="shared" si="41"/>
        <v>0</v>
      </c>
      <c r="O495" s="164"/>
      <c r="P495" s="164"/>
      <c r="Q495" s="164"/>
      <c r="R495" s="130"/>
      <c r="S495" s="365">
        <f t="shared" si="42"/>
        <v>0</v>
      </c>
      <c r="T495" s="362"/>
      <c r="U495" s="532"/>
      <c r="V495" s="318">
        <f t="shared" si="43"/>
        <v>0</v>
      </c>
      <c r="W495" s="366"/>
      <c r="X495" s="318"/>
      <c r="Y495" s="366"/>
      <c r="Z495" s="362"/>
      <c r="AA495" s="503"/>
      <c r="AB495" s="362"/>
      <c r="AC495" s="362"/>
      <c r="AP495" s="204"/>
      <c r="AQ495" s="204"/>
      <c r="AR495" s="204"/>
      <c r="AS495" s="204"/>
      <c r="AT495" s="204"/>
      <c r="AU495" s="204"/>
      <c r="AV495" s="204"/>
      <c r="AW495" s="204"/>
      <c r="AX495" s="204"/>
      <c r="AY495" s="204"/>
    </row>
    <row r="496" spans="1:51" ht="18.5" x14ac:dyDescent="0.45">
      <c r="A496" s="360"/>
      <c r="B496" s="361"/>
      <c r="C496" s="360" t="str">
        <f t="shared" si="40"/>
        <v/>
      </c>
      <c r="D496" s="362"/>
      <c r="E496" s="146"/>
      <c r="F496" s="362"/>
      <c r="G496" s="137"/>
      <c r="H496" s="363"/>
      <c r="I496" s="497"/>
      <c r="J496" s="498"/>
      <c r="K496" s="496"/>
      <c r="L496" s="496"/>
      <c r="M496" s="497">
        <f t="shared" si="39"/>
        <v>0</v>
      </c>
      <c r="N496" s="364">
        <f t="shared" si="41"/>
        <v>0</v>
      </c>
      <c r="O496" s="164"/>
      <c r="P496" s="164"/>
      <c r="Q496" s="164"/>
      <c r="R496" s="130"/>
      <c r="S496" s="365">
        <f t="shared" si="42"/>
        <v>0</v>
      </c>
      <c r="T496" s="362"/>
      <c r="U496" s="532"/>
      <c r="V496" s="318">
        <f t="shared" si="43"/>
        <v>0</v>
      </c>
      <c r="W496" s="366"/>
      <c r="X496" s="318"/>
      <c r="Y496" s="366"/>
      <c r="Z496" s="362"/>
      <c r="AA496" s="503"/>
      <c r="AB496" s="362"/>
      <c r="AC496" s="362"/>
    </row>
    <row r="497" spans="1:29" ht="18.5" x14ac:dyDescent="0.45">
      <c r="A497" s="360"/>
      <c r="B497" s="361"/>
      <c r="C497" s="360" t="str">
        <f t="shared" si="40"/>
        <v/>
      </c>
      <c r="D497" s="362"/>
      <c r="E497" s="146"/>
      <c r="F497" s="362"/>
      <c r="G497" s="137"/>
      <c r="H497" s="363"/>
      <c r="I497" s="497"/>
      <c r="J497" s="498"/>
      <c r="K497" s="496"/>
      <c r="L497" s="496"/>
      <c r="M497" s="497">
        <f t="shared" si="39"/>
        <v>0</v>
      </c>
      <c r="N497" s="364">
        <f t="shared" si="41"/>
        <v>0</v>
      </c>
      <c r="O497" s="164"/>
      <c r="P497" s="164"/>
      <c r="Q497" s="164"/>
      <c r="R497" s="130"/>
      <c r="S497" s="365">
        <f t="shared" si="42"/>
        <v>0</v>
      </c>
      <c r="T497" s="362"/>
      <c r="U497" s="532"/>
      <c r="V497" s="318">
        <f t="shared" si="43"/>
        <v>0</v>
      </c>
      <c r="W497" s="366"/>
      <c r="X497" s="318"/>
      <c r="Y497" s="366"/>
      <c r="Z497" s="362"/>
      <c r="AA497" s="503"/>
      <c r="AB497" s="362"/>
      <c r="AC497" s="362"/>
    </row>
    <row r="498" spans="1:29" ht="18.5" x14ac:dyDescent="0.45">
      <c r="A498" s="360"/>
      <c r="B498" s="361"/>
      <c r="C498" s="360" t="str">
        <f t="shared" si="40"/>
        <v/>
      </c>
      <c r="D498" s="362"/>
      <c r="E498" s="146"/>
      <c r="F498" s="362"/>
      <c r="G498" s="137"/>
      <c r="H498" s="363"/>
      <c r="I498" s="497"/>
      <c r="J498" s="498"/>
      <c r="K498" s="496"/>
      <c r="L498" s="496"/>
      <c r="M498" s="497">
        <f t="shared" si="39"/>
        <v>0</v>
      </c>
      <c r="N498" s="364">
        <f t="shared" si="41"/>
        <v>0</v>
      </c>
      <c r="O498" s="164"/>
      <c r="P498" s="164"/>
      <c r="Q498" s="164"/>
      <c r="R498" s="130"/>
      <c r="S498" s="365">
        <f t="shared" si="42"/>
        <v>0</v>
      </c>
      <c r="T498" s="362"/>
      <c r="U498" s="532"/>
      <c r="V498" s="318">
        <f t="shared" si="43"/>
        <v>0</v>
      </c>
      <c r="W498" s="366"/>
      <c r="X498" s="318"/>
      <c r="Y498" s="366"/>
      <c r="Z498" s="362"/>
      <c r="AA498" s="503"/>
      <c r="AB498" s="362"/>
      <c r="AC498" s="362"/>
    </row>
    <row r="499" spans="1:29" ht="18.5" x14ac:dyDescent="0.45">
      <c r="A499" s="360"/>
      <c r="B499" s="361"/>
      <c r="C499" s="360" t="str">
        <f t="shared" si="40"/>
        <v/>
      </c>
      <c r="D499" s="362"/>
      <c r="E499" s="146"/>
      <c r="F499" s="362"/>
      <c r="G499" s="137"/>
      <c r="H499" s="363"/>
      <c r="I499" s="497"/>
      <c r="J499" s="498"/>
      <c r="K499" s="496"/>
      <c r="L499" s="496"/>
      <c r="M499" s="497">
        <f t="shared" si="39"/>
        <v>0</v>
      </c>
      <c r="N499" s="364">
        <f t="shared" si="41"/>
        <v>0</v>
      </c>
      <c r="O499" s="164"/>
      <c r="P499" s="164"/>
      <c r="Q499" s="164"/>
      <c r="R499" s="130"/>
      <c r="S499" s="365">
        <f t="shared" si="42"/>
        <v>0</v>
      </c>
      <c r="T499" s="362"/>
      <c r="U499" s="532"/>
      <c r="V499" s="318">
        <f t="shared" si="43"/>
        <v>0</v>
      </c>
      <c r="W499" s="366"/>
      <c r="X499" s="318"/>
      <c r="Y499" s="366"/>
      <c r="Z499" s="362"/>
      <c r="AA499" s="503"/>
      <c r="AB499" s="362"/>
      <c r="AC499" s="362"/>
    </row>
    <row r="500" spans="1:29" ht="18.5" x14ac:dyDescent="0.45">
      <c r="A500" s="360"/>
      <c r="B500" s="361"/>
      <c r="C500" s="360" t="str">
        <f t="shared" si="40"/>
        <v/>
      </c>
      <c r="D500" s="362"/>
      <c r="E500" s="146"/>
      <c r="F500" s="362"/>
      <c r="G500" s="137"/>
      <c r="H500" s="363"/>
      <c r="I500" s="497"/>
      <c r="J500" s="498"/>
      <c r="K500" s="496"/>
      <c r="L500" s="496"/>
      <c r="M500" s="497">
        <f t="shared" si="39"/>
        <v>0</v>
      </c>
      <c r="N500" s="364">
        <f t="shared" si="41"/>
        <v>0</v>
      </c>
      <c r="O500" s="164"/>
      <c r="P500" s="164"/>
      <c r="Q500" s="164"/>
      <c r="R500" s="130"/>
      <c r="S500" s="365">
        <f t="shared" si="42"/>
        <v>0</v>
      </c>
      <c r="T500" s="362"/>
      <c r="U500" s="532"/>
      <c r="V500" s="318">
        <f t="shared" si="43"/>
        <v>0</v>
      </c>
      <c r="W500" s="366"/>
      <c r="X500" s="318"/>
      <c r="Y500" s="366"/>
      <c r="Z500" s="362"/>
      <c r="AA500" s="503"/>
      <c r="AB500" s="362"/>
      <c r="AC500" s="362"/>
    </row>
    <row r="501" spans="1:29" ht="18.5" x14ac:dyDescent="0.45">
      <c r="A501" s="360"/>
      <c r="B501" s="361"/>
      <c r="C501" s="360" t="str">
        <f t="shared" si="40"/>
        <v/>
      </c>
      <c r="D501" s="362"/>
      <c r="E501" s="146"/>
      <c r="F501" s="362"/>
      <c r="G501" s="137"/>
      <c r="H501" s="363"/>
      <c r="I501" s="497"/>
      <c r="J501" s="498"/>
      <c r="K501" s="496"/>
      <c r="L501" s="496"/>
      <c r="M501" s="497">
        <f t="shared" si="39"/>
        <v>0</v>
      </c>
      <c r="N501" s="364">
        <f t="shared" si="41"/>
        <v>0</v>
      </c>
      <c r="O501" s="164"/>
      <c r="P501" s="164"/>
      <c r="Q501" s="164"/>
      <c r="R501" s="130"/>
      <c r="S501" s="365">
        <f t="shared" si="42"/>
        <v>0</v>
      </c>
      <c r="T501" s="362"/>
      <c r="U501" s="532"/>
      <c r="V501" s="318">
        <f t="shared" si="43"/>
        <v>0</v>
      </c>
      <c r="W501" s="366"/>
      <c r="X501" s="318"/>
      <c r="Y501" s="366"/>
      <c r="Z501" s="362"/>
      <c r="AA501" s="503"/>
      <c r="AB501" s="362"/>
      <c r="AC501" s="362"/>
    </row>
    <row r="502" spans="1:29" ht="18.5" x14ac:dyDescent="0.45">
      <c r="A502" s="360"/>
      <c r="B502" s="361"/>
      <c r="C502" s="360" t="str">
        <f t="shared" si="40"/>
        <v/>
      </c>
      <c r="D502" s="362"/>
      <c r="E502" s="146"/>
      <c r="F502" s="362"/>
      <c r="G502" s="137"/>
      <c r="H502" s="363"/>
      <c r="I502" s="497"/>
      <c r="J502" s="498"/>
      <c r="K502" s="496"/>
      <c r="L502" s="496"/>
      <c r="M502" s="497">
        <f t="shared" si="39"/>
        <v>0</v>
      </c>
      <c r="N502" s="364">
        <f t="shared" si="41"/>
        <v>0</v>
      </c>
      <c r="O502" s="164"/>
      <c r="P502" s="164"/>
      <c r="Q502" s="164"/>
      <c r="R502" s="130"/>
      <c r="S502" s="365">
        <f t="shared" si="42"/>
        <v>0</v>
      </c>
      <c r="T502" s="362"/>
      <c r="U502" s="532"/>
      <c r="V502" s="318">
        <f t="shared" si="43"/>
        <v>0</v>
      </c>
      <c r="W502" s="366"/>
      <c r="X502" s="318"/>
      <c r="Y502" s="366"/>
      <c r="Z502" s="362"/>
      <c r="AA502" s="503"/>
      <c r="AB502" s="362"/>
      <c r="AC502" s="362"/>
    </row>
    <row r="503" spans="1:29" ht="18.5" x14ac:dyDescent="0.45">
      <c r="A503" s="360"/>
      <c r="B503" s="361"/>
      <c r="C503" s="360" t="str">
        <f t="shared" si="40"/>
        <v/>
      </c>
      <c r="D503" s="362"/>
      <c r="E503" s="146"/>
      <c r="F503" s="362"/>
      <c r="G503" s="137"/>
      <c r="H503" s="363"/>
      <c r="I503" s="497"/>
      <c r="J503" s="498"/>
      <c r="K503" s="496"/>
      <c r="L503" s="496"/>
      <c r="M503" s="497">
        <f t="shared" si="39"/>
        <v>0</v>
      </c>
      <c r="N503" s="364">
        <f t="shared" si="41"/>
        <v>0</v>
      </c>
      <c r="O503" s="164"/>
      <c r="P503" s="164"/>
      <c r="Q503" s="164"/>
      <c r="R503" s="130"/>
      <c r="S503" s="365">
        <f t="shared" si="42"/>
        <v>0</v>
      </c>
      <c r="T503" s="362"/>
      <c r="U503" s="532"/>
      <c r="V503" s="318">
        <f t="shared" si="43"/>
        <v>0</v>
      </c>
      <c r="W503" s="366"/>
      <c r="X503" s="318"/>
      <c r="Y503" s="366"/>
      <c r="Z503" s="362"/>
      <c r="AA503" s="503"/>
      <c r="AB503" s="362"/>
      <c r="AC503" s="362"/>
    </row>
    <row r="504" spans="1:29" ht="18.5" x14ac:dyDescent="0.45">
      <c r="A504" s="360"/>
      <c r="B504" s="361"/>
      <c r="C504" s="360" t="str">
        <f t="shared" si="40"/>
        <v/>
      </c>
      <c r="D504" s="362"/>
      <c r="E504" s="146"/>
      <c r="F504" s="362"/>
      <c r="G504" s="137"/>
      <c r="H504" s="363"/>
      <c r="I504" s="497"/>
      <c r="J504" s="498"/>
      <c r="K504" s="496"/>
      <c r="L504" s="496"/>
      <c r="M504" s="497">
        <f t="shared" si="39"/>
        <v>0</v>
      </c>
      <c r="N504" s="364">
        <f t="shared" si="41"/>
        <v>0</v>
      </c>
      <c r="O504" s="164"/>
      <c r="P504" s="164"/>
      <c r="Q504" s="164"/>
      <c r="R504" s="130"/>
      <c r="S504" s="365">
        <f t="shared" si="42"/>
        <v>0</v>
      </c>
      <c r="T504" s="362"/>
      <c r="U504" s="532"/>
      <c r="V504" s="318">
        <f t="shared" si="43"/>
        <v>0</v>
      </c>
      <c r="W504" s="366"/>
      <c r="X504" s="318"/>
      <c r="Y504" s="366"/>
      <c r="Z504" s="362"/>
      <c r="AA504" s="503"/>
      <c r="AB504" s="362"/>
      <c r="AC504" s="362"/>
    </row>
    <row r="505" spans="1:29" ht="18.5" x14ac:dyDescent="0.45">
      <c r="A505" s="360"/>
      <c r="B505" s="361"/>
      <c r="C505" s="360" t="str">
        <f t="shared" si="40"/>
        <v/>
      </c>
      <c r="D505" s="362"/>
      <c r="E505" s="146"/>
      <c r="F505" s="362"/>
      <c r="G505" s="137"/>
      <c r="H505" s="363"/>
      <c r="I505" s="497"/>
      <c r="J505" s="498"/>
      <c r="K505" s="496"/>
      <c r="L505" s="496"/>
      <c r="M505" s="497">
        <f t="shared" si="39"/>
        <v>0</v>
      </c>
      <c r="N505" s="364">
        <f t="shared" si="41"/>
        <v>0</v>
      </c>
      <c r="O505" s="164"/>
      <c r="P505" s="164"/>
      <c r="Q505" s="164"/>
      <c r="R505" s="130"/>
      <c r="S505" s="365">
        <f t="shared" si="42"/>
        <v>0</v>
      </c>
      <c r="T505" s="362"/>
      <c r="U505" s="532"/>
      <c r="V505" s="318">
        <f t="shared" si="43"/>
        <v>0</v>
      </c>
      <c r="W505" s="366"/>
      <c r="X505" s="318"/>
      <c r="Y505" s="366"/>
      <c r="Z505" s="362"/>
      <c r="AA505" s="503"/>
      <c r="AB505" s="362"/>
      <c r="AC505" s="362"/>
    </row>
    <row r="506" spans="1:29" ht="18.5" x14ac:dyDescent="0.45">
      <c r="A506" s="360"/>
      <c r="B506" s="361"/>
      <c r="C506" s="360" t="str">
        <f t="shared" si="40"/>
        <v/>
      </c>
      <c r="D506" s="362"/>
      <c r="E506" s="146"/>
      <c r="F506" s="362"/>
      <c r="G506" s="137"/>
      <c r="H506" s="363"/>
      <c r="I506" s="497"/>
      <c r="J506" s="498"/>
      <c r="K506" s="496"/>
      <c r="L506" s="496"/>
      <c r="M506" s="497">
        <f t="shared" si="39"/>
        <v>0</v>
      </c>
      <c r="N506" s="364">
        <f t="shared" si="41"/>
        <v>0</v>
      </c>
      <c r="O506" s="164"/>
      <c r="P506" s="164"/>
      <c r="Q506" s="164"/>
      <c r="R506" s="130"/>
      <c r="S506" s="365">
        <f t="shared" si="42"/>
        <v>0</v>
      </c>
      <c r="T506" s="362"/>
      <c r="U506" s="532"/>
      <c r="V506" s="318">
        <f t="shared" si="43"/>
        <v>0</v>
      </c>
      <c r="W506" s="366"/>
      <c r="X506" s="318"/>
      <c r="Y506" s="366"/>
      <c r="Z506" s="362"/>
      <c r="AA506" s="503"/>
      <c r="AB506" s="362"/>
      <c r="AC506" s="362"/>
    </row>
    <row r="507" spans="1:29" ht="18.5" x14ac:dyDescent="0.45">
      <c r="A507" s="360"/>
      <c r="B507" s="361"/>
      <c r="C507" s="360" t="str">
        <f t="shared" si="40"/>
        <v/>
      </c>
      <c r="D507" s="362"/>
      <c r="E507" s="146"/>
      <c r="F507" s="362"/>
      <c r="G507" s="137"/>
      <c r="H507" s="363"/>
      <c r="I507" s="497"/>
      <c r="J507" s="498"/>
      <c r="K507" s="496"/>
      <c r="L507" s="496"/>
      <c r="M507" s="497">
        <f t="shared" si="39"/>
        <v>0</v>
      </c>
      <c r="N507" s="364">
        <f t="shared" si="41"/>
        <v>0</v>
      </c>
      <c r="O507" s="164"/>
      <c r="P507" s="164"/>
      <c r="Q507" s="164"/>
      <c r="R507" s="130"/>
      <c r="S507" s="365">
        <f t="shared" si="42"/>
        <v>0</v>
      </c>
      <c r="T507" s="362"/>
      <c r="U507" s="532"/>
      <c r="V507" s="318">
        <f t="shared" si="43"/>
        <v>0</v>
      </c>
      <c r="W507" s="366"/>
      <c r="X507" s="318"/>
      <c r="Y507" s="366"/>
      <c r="Z507" s="362"/>
      <c r="AA507" s="503"/>
      <c r="AB507" s="362"/>
      <c r="AC507" s="362"/>
    </row>
    <row r="508" spans="1:29" ht="18.5" x14ac:dyDescent="0.45">
      <c r="A508" s="360"/>
      <c r="B508" s="361"/>
      <c r="C508" s="360" t="str">
        <f t="shared" si="40"/>
        <v/>
      </c>
      <c r="D508" s="362"/>
      <c r="E508" s="146"/>
      <c r="F508" s="362"/>
      <c r="G508" s="137"/>
      <c r="H508" s="363"/>
      <c r="I508" s="497"/>
      <c r="J508" s="498"/>
      <c r="K508" s="496"/>
      <c r="L508" s="496"/>
      <c r="M508" s="497">
        <f t="shared" si="39"/>
        <v>0</v>
      </c>
      <c r="N508" s="364">
        <f t="shared" si="41"/>
        <v>0</v>
      </c>
      <c r="O508" s="164"/>
      <c r="P508" s="164"/>
      <c r="Q508" s="164"/>
      <c r="R508" s="130"/>
      <c r="S508" s="365">
        <f t="shared" si="42"/>
        <v>0</v>
      </c>
      <c r="T508" s="362"/>
      <c r="U508" s="532"/>
      <c r="V508" s="318">
        <f t="shared" si="43"/>
        <v>0</v>
      </c>
      <c r="W508" s="366"/>
      <c r="X508" s="318"/>
      <c r="Y508" s="366"/>
      <c r="Z508" s="362"/>
      <c r="AA508" s="503"/>
      <c r="AB508" s="362"/>
      <c r="AC508" s="362"/>
    </row>
    <row r="509" spans="1:29" ht="18.5" x14ac:dyDescent="0.45">
      <c r="A509" s="360"/>
      <c r="B509" s="361"/>
      <c r="C509" s="360" t="str">
        <f t="shared" si="40"/>
        <v/>
      </c>
      <c r="D509" s="362"/>
      <c r="E509" s="146"/>
      <c r="F509" s="362"/>
      <c r="G509" s="137"/>
      <c r="H509" s="363"/>
      <c r="I509" s="497"/>
      <c r="J509" s="498"/>
      <c r="K509" s="496"/>
      <c r="L509" s="496"/>
      <c r="M509" s="497">
        <f t="shared" si="39"/>
        <v>0</v>
      </c>
      <c r="N509" s="364">
        <f t="shared" si="41"/>
        <v>0</v>
      </c>
      <c r="O509" s="164"/>
      <c r="P509" s="164"/>
      <c r="Q509" s="164"/>
      <c r="R509" s="130"/>
      <c r="S509" s="365">
        <f t="shared" si="42"/>
        <v>0</v>
      </c>
      <c r="T509" s="362"/>
      <c r="U509" s="532"/>
      <c r="V509" s="318">
        <f t="shared" si="43"/>
        <v>0</v>
      </c>
      <c r="W509" s="366"/>
      <c r="X509" s="318"/>
      <c r="Y509" s="366"/>
      <c r="Z509" s="362"/>
      <c r="AA509" s="503"/>
      <c r="AB509" s="362"/>
      <c r="AC509" s="362"/>
    </row>
    <row r="510" spans="1:29" ht="18.5" x14ac:dyDescent="0.45">
      <c r="A510" s="360"/>
      <c r="B510" s="361"/>
      <c r="C510" s="360" t="str">
        <f t="shared" si="40"/>
        <v/>
      </c>
      <c r="D510" s="362"/>
      <c r="E510" s="146"/>
      <c r="F510" s="362"/>
      <c r="G510" s="137"/>
      <c r="H510" s="363"/>
      <c r="I510" s="497"/>
      <c r="J510" s="498"/>
      <c r="K510" s="496"/>
      <c r="L510" s="496"/>
      <c r="M510" s="497">
        <f t="shared" si="39"/>
        <v>0</v>
      </c>
      <c r="N510" s="364">
        <f t="shared" si="41"/>
        <v>0</v>
      </c>
      <c r="O510" s="164"/>
      <c r="P510" s="164"/>
      <c r="Q510" s="164"/>
      <c r="R510" s="130"/>
      <c r="S510" s="365">
        <f t="shared" si="42"/>
        <v>0</v>
      </c>
      <c r="T510" s="362"/>
      <c r="U510" s="532"/>
      <c r="V510" s="318">
        <f t="shared" si="43"/>
        <v>0</v>
      </c>
      <c r="W510" s="366"/>
      <c r="X510" s="318"/>
      <c r="Y510" s="366"/>
      <c r="Z510" s="362"/>
      <c r="AA510" s="503"/>
      <c r="AB510" s="362"/>
      <c r="AC510" s="362"/>
    </row>
    <row r="511" spans="1:29" ht="18.5" x14ac:dyDescent="0.45">
      <c r="A511" s="360"/>
      <c r="B511" s="361"/>
      <c r="C511" s="360" t="str">
        <f t="shared" si="40"/>
        <v/>
      </c>
      <c r="D511" s="362"/>
      <c r="E511" s="146"/>
      <c r="F511" s="362"/>
      <c r="G511" s="137"/>
      <c r="H511" s="363"/>
      <c r="I511" s="497"/>
      <c r="J511" s="498"/>
      <c r="K511" s="496"/>
      <c r="L511" s="496"/>
      <c r="M511" s="497">
        <f t="shared" si="39"/>
        <v>0</v>
      </c>
      <c r="N511" s="364">
        <f t="shared" si="41"/>
        <v>0</v>
      </c>
      <c r="O511" s="164"/>
      <c r="P511" s="164"/>
      <c r="Q511" s="164"/>
      <c r="R511" s="130"/>
      <c r="S511" s="365">
        <f t="shared" si="42"/>
        <v>0</v>
      </c>
      <c r="T511" s="362"/>
      <c r="U511" s="532"/>
      <c r="V511" s="318">
        <f t="shared" si="43"/>
        <v>0</v>
      </c>
      <c r="W511" s="366"/>
      <c r="X511" s="318"/>
      <c r="Y511" s="366"/>
      <c r="Z511" s="362"/>
      <c r="AA511" s="503"/>
      <c r="AB511" s="362"/>
      <c r="AC511" s="362"/>
    </row>
    <row r="512" spans="1:29" ht="18.5" x14ac:dyDescent="0.45">
      <c r="A512" s="360"/>
      <c r="B512" s="361"/>
      <c r="C512" s="360" t="str">
        <f t="shared" si="40"/>
        <v/>
      </c>
      <c r="D512" s="362"/>
      <c r="E512" s="146"/>
      <c r="F512" s="362"/>
      <c r="G512" s="137"/>
      <c r="H512" s="363"/>
      <c r="I512" s="497"/>
      <c r="J512" s="498"/>
      <c r="K512" s="496"/>
      <c r="L512" s="496"/>
      <c r="M512" s="497">
        <f t="shared" si="39"/>
        <v>0</v>
      </c>
      <c r="N512" s="364">
        <f t="shared" si="41"/>
        <v>0</v>
      </c>
      <c r="O512" s="164"/>
      <c r="P512" s="164"/>
      <c r="Q512" s="164"/>
      <c r="R512" s="130"/>
      <c r="S512" s="365">
        <f t="shared" si="42"/>
        <v>0</v>
      </c>
      <c r="T512" s="362"/>
      <c r="U512" s="532"/>
      <c r="V512" s="318">
        <f t="shared" si="43"/>
        <v>0</v>
      </c>
      <c r="W512" s="366"/>
      <c r="X512" s="318"/>
      <c r="Y512" s="366"/>
      <c r="Z512" s="362"/>
      <c r="AA512" s="503"/>
      <c r="AB512" s="362"/>
      <c r="AC512" s="362"/>
    </row>
    <row r="513" spans="1:29" ht="18.5" x14ac:dyDescent="0.45">
      <c r="A513" s="360"/>
      <c r="B513" s="361"/>
      <c r="C513" s="360" t="str">
        <f t="shared" si="40"/>
        <v/>
      </c>
      <c r="D513" s="362"/>
      <c r="E513" s="146"/>
      <c r="F513" s="362"/>
      <c r="G513" s="137"/>
      <c r="H513" s="363"/>
      <c r="I513" s="497"/>
      <c r="J513" s="498"/>
      <c r="K513" s="496"/>
      <c r="L513" s="496"/>
      <c r="M513" s="497">
        <f t="shared" si="39"/>
        <v>0</v>
      </c>
      <c r="N513" s="364">
        <f t="shared" si="41"/>
        <v>0</v>
      </c>
      <c r="O513" s="164"/>
      <c r="P513" s="164"/>
      <c r="Q513" s="164"/>
      <c r="R513" s="130"/>
      <c r="S513" s="365">
        <f t="shared" si="42"/>
        <v>0</v>
      </c>
      <c r="T513" s="362"/>
      <c r="U513" s="532"/>
      <c r="V513" s="318">
        <f t="shared" si="43"/>
        <v>0</v>
      </c>
      <c r="W513" s="366"/>
      <c r="X513" s="318"/>
      <c r="Y513" s="366"/>
      <c r="Z513" s="362"/>
      <c r="AA513" s="503"/>
      <c r="AB513" s="362"/>
      <c r="AC513" s="362"/>
    </row>
    <row r="514" spans="1:29" ht="18.5" x14ac:dyDescent="0.45">
      <c r="A514" s="360"/>
      <c r="B514" s="361"/>
      <c r="C514" s="360" t="str">
        <f t="shared" si="40"/>
        <v/>
      </c>
      <c r="D514" s="362"/>
      <c r="E514" s="146"/>
      <c r="F514" s="362"/>
      <c r="G514" s="137"/>
      <c r="H514" s="363"/>
      <c r="I514" s="497"/>
      <c r="J514" s="498"/>
      <c r="K514" s="496"/>
      <c r="L514" s="496"/>
      <c r="M514" s="497">
        <f t="shared" si="39"/>
        <v>0</v>
      </c>
      <c r="N514" s="364">
        <f t="shared" si="41"/>
        <v>0</v>
      </c>
      <c r="O514" s="164"/>
      <c r="P514" s="164"/>
      <c r="Q514" s="164"/>
      <c r="R514" s="130"/>
      <c r="S514" s="365">
        <f t="shared" si="42"/>
        <v>0</v>
      </c>
      <c r="T514" s="362"/>
      <c r="U514" s="532"/>
      <c r="V514" s="318">
        <f t="shared" si="43"/>
        <v>0</v>
      </c>
      <c r="W514" s="366"/>
      <c r="X514" s="318"/>
      <c r="Y514" s="366"/>
      <c r="Z514" s="362"/>
      <c r="AA514" s="503"/>
      <c r="AB514" s="362"/>
      <c r="AC514" s="362"/>
    </row>
    <row r="515" spans="1:29" ht="18.5" x14ac:dyDescent="0.45">
      <c r="A515" s="360"/>
      <c r="B515" s="361"/>
      <c r="C515" s="360" t="str">
        <f t="shared" si="40"/>
        <v/>
      </c>
      <c r="D515" s="362"/>
      <c r="E515" s="146"/>
      <c r="F515" s="362"/>
      <c r="G515" s="137"/>
      <c r="H515" s="363"/>
      <c r="I515" s="497"/>
      <c r="J515" s="498"/>
      <c r="K515" s="496"/>
      <c r="L515" s="496"/>
      <c r="M515" s="497">
        <f t="shared" si="39"/>
        <v>0</v>
      </c>
      <c r="N515" s="364">
        <f t="shared" si="41"/>
        <v>0</v>
      </c>
      <c r="O515" s="164"/>
      <c r="P515" s="164"/>
      <c r="Q515" s="164"/>
      <c r="R515" s="130"/>
      <c r="S515" s="365">
        <f t="shared" si="42"/>
        <v>0</v>
      </c>
      <c r="T515" s="362"/>
      <c r="U515" s="532"/>
      <c r="V515" s="318">
        <f t="shared" si="43"/>
        <v>0</v>
      </c>
      <c r="W515" s="366"/>
      <c r="X515" s="318"/>
      <c r="Y515" s="366"/>
      <c r="Z515" s="362"/>
      <c r="AA515" s="503"/>
      <c r="AB515" s="362"/>
      <c r="AC515" s="362"/>
    </row>
    <row r="516" spans="1:29" ht="18.5" x14ac:dyDescent="0.45">
      <c r="A516" s="360"/>
      <c r="B516" s="361"/>
      <c r="C516" s="360" t="str">
        <f t="shared" si="40"/>
        <v/>
      </c>
      <c r="D516" s="362"/>
      <c r="E516" s="146"/>
      <c r="F516" s="362"/>
      <c r="G516" s="137"/>
      <c r="H516" s="363"/>
      <c r="I516" s="497"/>
      <c r="J516" s="498"/>
      <c r="K516" s="496"/>
      <c r="L516" s="496"/>
      <c r="M516" s="497">
        <f t="shared" si="39"/>
        <v>0</v>
      </c>
      <c r="N516" s="364">
        <f t="shared" si="41"/>
        <v>0</v>
      </c>
      <c r="O516" s="164"/>
      <c r="P516" s="164"/>
      <c r="Q516" s="164"/>
      <c r="R516" s="130"/>
      <c r="S516" s="365">
        <f t="shared" si="42"/>
        <v>0</v>
      </c>
      <c r="T516" s="362"/>
      <c r="U516" s="532"/>
      <c r="V516" s="318">
        <f t="shared" si="43"/>
        <v>0</v>
      </c>
      <c r="W516" s="366"/>
      <c r="X516" s="318"/>
      <c r="Y516" s="366"/>
      <c r="Z516" s="362"/>
      <c r="AA516" s="503"/>
      <c r="AB516" s="362"/>
      <c r="AC516" s="362"/>
    </row>
    <row r="517" spans="1:29" ht="18.5" x14ac:dyDescent="0.45">
      <c r="A517" s="360"/>
      <c r="B517" s="361"/>
      <c r="C517" s="360" t="str">
        <f t="shared" si="40"/>
        <v/>
      </c>
      <c r="D517" s="362"/>
      <c r="E517" s="146"/>
      <c r="F517" s="362"/>
      <c r="G517" s="137"/>
      <c r="H517" s="363"/>
      <c r="I517" s="497"/>
      <c r="J517" s="498"/>
      <c r="K517" s="496"/>
      <c r="L517" s="496"/>
      <c r="M517" s="497">
        <f t="shared" si="39"/>
        <v>0</v>
      </c>
      <c r="N517" s="364">
        <f t="shared" si="41"/>
        <v>0</v>
      </c>
      <c r="O517" s="164"/>
      <c r="P517" s="164"/>
      <c r="Q517" s="164"/>
      <c r="R517" s="130"/>
      <c r="S517" s="365">
        <f t="shared" si="42"/>
        <v>0</v>
      </c>
      <c r="T517" s="362"/>
      <c r="U517" s="532"/>
      <c r="V517" s="318">
        <f t="shared" si="43"/>
        <v>0</v>
      </c>
      <c r="W517" s="366"/>
      <c r="X517" s="318"/>
      <c r="Y517" s="366"/>
      <c r="Z517" s="362"/>
      <c r="AA517" s="503"/>
      <c r="AB517" s="362"/>
      <c r="AC517" s="362"/>
    </row>
    <row r="518" spans="1:29" ht="18.5" x14ac:dyDescent="0.45">
      <c r="A518" s="360"/>
      <c r="B518" s="361"/>
      <c r="C518" s="360" t="str">
        <f t="shared" si="40"/>
        <v/>
      </c>
      <c r="D518" s="362"/>
      <c r="E518" s="146"/>
      <c r="F518" s="362"/>
      <c r="G518" s="137"/>
      <c r="H518" s="363"/>
      <c r="I518" s="497"/>
      <c r="J518" s="498"/>
      <c r="K518" s="496"/>
      <c r="L518" s="496"/>
      <c r="M518" s="497">
        <f t="shared" si="39"/>
        <v>0</v>
      </c>
      <c r="N518" s="364">
        <f t="shared" si="41"/>
        <v>0</v>
      </c>
      <c r="O518" s="164"/>
      <c r="P518" s="164"/>
      <c r="Q518" s="164"/>
      <c r="R518" s="130"/>
      <c r="S518" s="365">
        <f t="shared" si="42"/>
        <v>0</v>
      </c>
      <c r="T518" s="362"/>
      <c r="U518" s="532"/>
      <c r="V518" s="318">
        <f t="shared" si="43"/>
        <v>0</v>
      </c>
      <c r="W518" s="366"/>
      <c r="X518" s="318"/>
      <c r="Y518" s="366"/>
      <c r="Z518" s="362"/>
      <c r="AA518" s="503"/>
      <c r="AB518" s="362"/>
      <c r="AC518" s="362"/>
    </row>
    <row r="519" spans="1:29" ht="18.5" x14ac:dyDescent="0.45">
      <c r="A519" s="360"/>
      <c r="B519" s="361"/>
      <c r="C519" s="360" t="str">
        <f t="shared" si="40"/>
        <v/>
      </c>
      <c r="D519" s="362"/>
      <c r="E519" s="146"/>
      <c r="F519" s="362"/>
      <c r="G519" s="137"/>
      <c r="H519" s="363"/>
      <c r="I519" s="497"/>
      <c r="J519" s="498"/>
      <c r="K519" s="496"/>
      <c r="L519" s="496"/>
      <c r="M519" s="497">
        <f t="shared" si="39"/>
        <v>0</v>
      </c>
      <c r="N519" s="364">
        <f t="shared" si="41"/>
        <v>0</v>
      </c>
      <c r="O519" s="164"/>
      <c r="P519" s="164"/>
      <c r="Q519" s="164"/>
      <c r="R519" s="130"/>
      <c r="S519" s="365">
        <f t="shared" si="42"/>
        <v>0</v>
      </c>
      <c r="T519" s="362"/>
      <c r="U519" s="532"/>
      <c r="V519" s="318">
        <f t="shared" si="43"/>
        <v>0</v>
      </c>
      <c r="W519" s="366"/>
      <c r="X519" s="318"/>
      <c r="Y519" s="366"/>
      <c r="Z519" s="362"/>
      <c r="AA519" s="503"/>
      <c r="AB519" s="362"/>
      <c r="AC519" s="362"/>
    </row>
    <row r="520" spans="1:29" ht="18.5" x14ac:dyDescent="0.45">
      <c r="A520" s="360"/>
      <c r="B520" s="361"/>
      <c r="C520" s="360" t="str">
        <f t="shared" si="40"/>
        <v/>
      </c>
      <c r="D520" s="362"/>
      <c r="E520" s="146"/>
      <c r="F520" s="362"/>
      <c r="G520" s="137"/>
      <c r="H520" s="363"/>
      <c r="I520" s="497"/>
      <c r="J520" s="498"/>
      <c r="K520" s="496"/>
      <c r="L520" s="496"/>
      <c r="M520" s="497">
        <f t="shared" si="39"/>
        <v>0</v>
      </c>
      <c r="N520" s="364">
        <f t="shared" si="41"/>
        <v>0</v>
      </c>
      <c r="O520" s="164"/>
      <c r="P520" s="164"/>
      <c r="Q520" s="164"/>
      <c r="R520" s="130"/>
      <c r="S520" s="365">
        <f t="shared" si="42"/>
        <v>0</v>
      </c>
      <c r="T520" s="362"/>
      <c r="U520" s="532"/>
      <c r="V520" s="318">
        <f t="shared" si="43"/>
        <v>0</v>
      </c>
      <c r="W520" s="366"/>
      <c r="X520" s="318"/>
      <c r="Y520" s="366"/>
      <c r="Z520" s="362"/>
      <c r="AA520" s="503"/>
      <c r="AB520" s="362"/>
      <c r="AC520" s="362"/>
    </row>
    <row r="521" spans="1:29" ht="18.5" x14ac:dyDescent="0.45">
      <c r="A521" s="360"/>
      <c r="B521" s="361"/>
      <c r="C521" s="360" t="str">
        <f t="shared" si="40"/>
        <v/>
      </c>
      <c r="D521" s="362"/>
      <c r="E521" s="146"/>
      <c r="F521" s="362"/>
      <c r="G521" s="137"/>
      <c r="H521" s="363"/>
      <c r="I521" s="497"/>
      <c r="J521" s="498"/>
      <c r="K521" s="496"/>
      <c r="L521" s="496"/>
      <c r="M521" s="497">
        <f t="shared" ref="M521:M584" si="44">+K521*0.12</f>
        <v>0</v>
      </c>
      <c r="N521" s="364">
        <f t="shared" si="41"/>
        <v>0</v>
      </c>
      <c r="O521" s="164"/>
      <c r="P521" s="164"/>
      <c r="Q521" s="164"/>
      <c r="R521" s="130"/>
      <c r="S521" s="365">
        <f t="shared" si="42"/>
        <v>0</v>
      </c>
      <c r="T521" s="362"/>
      <c r="U521" s="532"/>
      <c r="V521" s="318">
        <f t="shared" si="43"/>
        <v>0</v>
      </c>
      <c r="W521" s="366"/>
      <c r="X521" s="318"/>
      <c r="Y521" s="366"/>
      <c r="Z521" s="362"/>
      <c r="AA521" s="503"/>
      <c r="AB521" s="362"/>
      <c r="AC521" s="362"/>
    </row>
    <row r="522" spans="1:29" ht="18.5" x14ac:dyDescent="0.45">
      <c r="A522" s="360"/>
      <c r="B522" s="361"/>
      <c r="C522" s="360" t="str">
        <f t="shared" si="40"/>
        <v/>
      </c>
      <c r="D522" s="362"/>
      <c r="E522" s="146"/>
      <c r="F522" s="362"/>
      <c r="G522" s="137"/>
      <c r="H522" s="363"/>
      <c r="I522" s="497"/>
      <c r="J522" s="498"/>
      <c r="K522" s="496"/>
      <c r="L522" s="496"/>
      <c r="M522" s="497">
        <f t="shared" si="44"/>
        <v>0</v>
      </c>
      <c r="N522" s="364">
        <f t="shared" si="41"/>
        <v>0</v>
      </c>
      <c r="O522" s="164"/>
      <c r="P522" s="164"/>
      <c r="Q522" s="164"/>
      <c r="R522" s="130"/>
      <c r="S522" s="365">
        <f t="shared" si="42"/>
        <v>0</v>
      </c>
      <c r="T522" s="362"/>
      <c r="U522" s="532"/>
      <c r="V522" s="318">
        <f t="shared" si="43"/>
        <v>0</v>
      </c>
      <c r="W522" s="366"/>
      <c r="X522" s="318"/>
      <c r="Y522" s="366"/>
      <c r="Z522" s="362"/>
      <c r="AA522" s="503"/>
      <c r="AB522" s="362"/>
      <c r="AC522" s="362"/>
    </row>
    <row r="523" spans="1:29" ht="18.5" x14ac:dyDescent="0.45">
      <c r="A523" s="360"/>
      <c r="B523" s="361"/>
      <c r="C523" s="360" t="str">
        <f t="shared" si="40"/>
        <v/>
      </c>
      <c r="D523" s="362"/>
      <c r="E523" s="146"/>
      <c r="F523" s="362"/>
      <c r="G523" s="137"/>
      <c r="H523" s="363"/>
      <c r="I523" s="497"/>
      <c r="J523" s="498"/>
      <c r="K523" s="496"/>
      <c r="L523" s="496"/>
      <c r="M523" s="497">
        <f t="shared" si="44"/>
        <v>0</v>
      </c>
      <c r="N523" s="364">
        <f t="shared" si="41"/>
        <v>0</v>
      </c>
      <c r="O523" s="164"/>
      <c r="P523" s="164"/>
      <c r="Q523" s="164"/>
      <c r="R523" s="130"/>
      <c r="S523" s="365">
        <f t="shared" si="42"/>
        <v>0</v>
      </c>
      <c r="T523" s="362"/>
      <c r="U523" s="532"/>
      <c r="V523" s="318">
        <f t="shared" si="43"/>
        <v>0</v>
      </c>
      <c r="W523" s="366"/>
      <c r="X523" s="318"/>
      <c r="Y523" s="366"/>
      <c r="Z523" s="362"/>
      <c r="AA523" s="503"/>
      <c r="AB523" s="362"/>
      <c r="AC523" s="362"/>
    </row>
    <row r="524" spans="1:29" ht="18.5" x14ac:dyDescent="0.45">
      <c r="A524" s="360"/>
      <c r="B524" s="361"/>
      <c r="C524" s="360" t="str">
        <f t="shared" si="40"/>
        <v/>
      </c>
      <c r="D524" s="362"/>
      <c r="E524" s="146"/>
      <c r="F524" s="362"/>
      <c r="G524" s="137"/>
      <c r="H524" s="363"/>
      <c r="I524" s="497"/>
      <c r="J524" s="498"/>
      <c r="K524" s="496"/>
      <c r="L524" s="496"/>
      <c r="M524" s="497">
        <f t="shared" si="44"/>
        <v>0</v>
      </c>
      <c r="N524" s="364">
        <f t="shared" si="41"/>
        <v>0</v>
      </c>
      <c r="O524" s="164"/>
      <c r="P524" s="164"/>
      <c r="Q524" s="164"/>
      <c r="R524" s="130"/>
      <c r="S524" s="365">
        <f t="shared" si="42"/>
        <v>0</v>
      </c>
      <c r="T524" s="362"/>
      <c r="U524" s="532"/>
      <c r="V524" s="318">
        <f t="shared" si="43"/>
        <v>0</v>
      </c>
      <c r="W524" s="366"/>
      <c r="X524" s="318"/>
      <c r="Y524" s="366"/>
      <c r="Z524" s="362"/>
      <c r="AA524" s="503"/>
      <c r="AB524" s="362"/>
      <c r="AC524" s="362"/>
    </row>
    <row r="525" spans="1:29" ht="18.5" x14ac:dyDescent="0.45">
      <c r="A525" s="360"/>
      <c r="B525" s="361"/>
      <c r="C525" s="360" t="str">
        <f t="shared" si="40"/>
        <v/>
      </c>
      <c r="D525" s="362"/>
      <c r="E525" s="146"/>
      <c r="F525" s="362"/>
      <c r="G525" s="137"/>
      <c r="H525" s="363"/>
      <c r="I525" s="497"/>
      <c r="J525" s="498"/>
      <c r="K525" s="496"/>
      <c r="L525" s="496"/>
      <c r="M525" s="497">
        <f t="shared" si="44"/>
        <v>0</v>
      </c>
      <c r="N525" s="364">
        <f t="shared" si="41"/>
        <v>0</v>
      </c>
      <c r="O525" s="164"/>
      <c r="P525" s="164"/>
      <c r="Q525" s="164"/>
      <c r="R525" s="130"/>
      <c r="S525" s="365">
        <f t="shared" si="42"/>
        <v>0</v>
      </c>
      <c r="T525" s="362"/>
      <c r="U525" s="532"/>
      <c r="V525" s="318">
        <f t="shared" si="43"/>
        <v>0</v>
      </c>
      <c r="W525" s="366"/>
      <c r="X525" s="318"/>
      <c r="Y525" s="366"/>
      <c r="Z525" s="362"/>
      <c r="AA525" s="503"/>
      <c r="AB525" s="362"/>
      <c r="AC525" s="362"/>
    </row>
    <row r="526" spans="1:29" ht="18.5" x14ac:dyDescent="0.45">
      <c r="A526" s="360"/>
      <c r="B526" s="361"/>
      <c r="C526" s="360" t="str">
        <f t="shared" ref="C526:C589" si="45">Validentificaciones(D526)</f>
        <v/>
      </c>
      <c r="D526" s="362"/>
      <c r="E526" s="146"/>
      <c r="F526" s="362"/>
      <c r="G526" s="137"/>
      <c r="H526" s="363"/>
      <c r="I526" s="497"/>
      <c r="J526" s="498"/>
      <c r="K526" s="496"/>
      <c r="L526" s="496"/>
      <c r="M526" s="497">
        <f t="shared" si="44"/>
        <v>0</v>
      </c>
      <c r="N526" s="364">
        <f t="shared" ref="N526:N589" si="46">L526*0.14</f>
        <v>0</v>
      </c>
      <c r="O526" s="164"/>
      <c r="P526" s="164"/>
      <c r="Q526" s="164"/>
      <c r="R526" s="130"/>
      <c r="S526" s="365">
        <f t="shared" ref="S526:S589" si="47">I526+J526+K526+N526+L526-O526-P526+M526</f>
        <v>0</v>
      </c>
      <c r="T526" s="362"/>
      <c r="U526" s="532"/>
      <c r="V526" s="318">
        <f t="shared" ref="V526:V589" si="48">IF(OR(MID(E526,1,2)="41",MID(B526,1,1)="E"),0,IF(OR(E526="04-Nota de crédito",E526="04",E526="04-N/C Ventas",E526="51-N/C A Inst. Estado y Empr. Públicas que percibe ingreso exento de Imp. Renta",E526="51",E526="47-N/C por Reembolso Emitida por Intermediario",E526="47"),-I526-J526-K526-L526,I526+J526+K526+L526))</f>
        <v>0</v>
      </c>
      <c r="W526" s="366"/>
      <c r="X526" s="318"/>
      <c r="Y526" s="366"/>
      <c r="Z526" s="362"/>
      <c r="AA526" s="503"/>
      <c r="AB526" s="362"/>
      <c r="AC526" s="362"/>
    </row>
    <row r="527" spans="1:29" ht="18.5" x14ac:dyDescent="0.45">
      <c r="A527" s="360"/>
      <c r="B527" s="361"/>
      <c r="C527" s="360" t="str">
        <f t="shared" si="45"/>
        <v/>
      </c>
      <c r="D527" s="362"/>
      <c r="E527" s="146"/>
      <c r="F527" s="362"/>
      <c r="G527" s="137"/>
      <c r="H527" s="363"/>
      <c r="I527" s="497"/>
      <c r="J527" s="498"/>
      <c r="K527" s="496"/>
      <c r="L527" s="496"/>
      <c r="M527" s="497">
        <f t="shared" si="44"/>
        <v>0</v>
      </c>
      <c r="N527" s="364">
        <f t="shared" si="46"/>
        <v>0</v>
      </c>
      <c r="O527" s="164"/>
      <c r="P527" s="164"/>
      <c r="Q527" s="164"/>
      <c r="R527" s="130"/>
      <c r="S527" s="365">
        <f t="shared" si="47"/>
        <v>0</v>
      </c>
      <c r="T527" s="362"/>
      <c r="U527" s="532"/>
      <c r="V527" s="318">
        <f t="shared" si="48"/>
        <v>0</v>
      </c>
      <c r="W527" s="366"/>
      <c r="X527" s="318"/>
      <c r="Y527" s="366"/>
      <c r="Z527" s="362"/>
      <c r="AA527" s="503"/>
      <c r="AB527" s="362"/>
      <c r="AC527" s="362"/>
    </row>
    <row r="528" spans="1:29" ht="18.5" x14ac:dyDescent="0.45">
      <c r="A528" s="360"/>
      <c r="B528" s="361"/>
      <c r="C528" s="360" t="str">
        <f t="shared" si="45"/>
        <v/>
      </c>
      <c r="D528" s="362"/>
      <c r="E528" s="146"/>
      <c r="F528" s="362"/>
      <c r="G528" s="137"/>
      <c r="H528" s="363"/>
      <c r="I528" s="497"/>
      <c r="J528" s="498"/>
      <c r="K528" s="496"/>
      <c r="L528" s="496"/>
      <c r="M528" s="497">
        <f t="shared" si="44"/>
        <v>0</v>
      </c>
      <c r="N528" s="364">
        <f t="shared" si="46"/>
        <v>0</v>
      </c>
      <c r="O528" s="164"/>
      <c r="P528" s="164"/>
      <c r="Q528" s="164"/>
      <c r="R528" s="130"/>
      <c r="S528" s="365">
        <f t="shared" si="47"/>
        <v>0</v>
      </c>
      <c r="T528" s="362"/>
      <c r="U528" s="532"/>
      <c r="V528" s="318">
        <f t="shared" si="48"/>
        <v>0</v>
      </c>
      <c r="W528" s="366"/>
      <c r="X528" s="318"/>
      <c r="Y528" s="366"/>
      <c r="Z528" s="362"/>
      <c r="AA528" s="503"/>
      <c r="AB528" s="362"/>
      <c r="AC528" s="362"/>
    </row>
    <row r="529" spans="1:29" ht="18.5" x14ac:dyDescent="0.45">
      <c r="A529" s="360"/>
      <c r="B529" s="361"/>
      <c r="C529" s="360" t="str">
        <f t="shared" si="45"/>
        <v/>
      </c>
      <c r="D529" s="362"/>
      <c r="E529" s="146"/>
      <c r="F529" s="362"/>
      <c r="G529" s="137"/>
      <c r="H529" s="363"/>
      <c r="I529" s="497"/>
      <c r="J529" s="498"/>
      <c r="K529" s="496"/>
      <c r="L529" s="496"/>
      <c r="M529" s="497">
        <f t="shared" si="44"/>
        <v>0</v>
      </c>
      <c r="N529" s="364">
        <f t="shared" si="46"/>
        <v>0</v>
      </c>
      <c r="O529" s="164"/>
      <c r="P529" s="164"/>
      <c r="Q529" s="164"/>
      <c r="R529" s="130"/>
      <c r="S529" s="365">
        <f t="shared" si="47"/>
        <v>0</v>
      </c>
      <c r="T529" s="362"/>
      <c r="U529" s="532"/>
      <c r="V529" s="318">
        <f t="shared" si="48"/>
        <v>0</v>
      </c>
      <c r="W529" s="366"/>
      <c r="X529" s="318"/>
      <c r="Y529" s="366"/>
      <c r="Z529" s="362"/>
      <c r="AA529" s="503"/>
      <c r="AB529" s="362"/>
      <c r="AC529" s="362"/>
    </row>
    <row r="530" spans="1:29" ht="18.5" x14ac:dyDescent="0.45">
      <c r="A530" s="360"/>
      <c r="B530" s="361"/>
      <c r="C530" s="360" t="str">
        <f t="shared" si="45"/>
        <v/>
      </c>
      <c r="D530" s="362"/>
      <c r="E530" s="146"/>
      <c r="F530" s="362"/>
      <c r="G530" s="137"/>
      <c r="H530" s="363"/>
      <c r="I530" s="497"/>
      <c r="J530" s="498"/>
      <c r="K530" s="496"/>
      <c r="L530" s="496"/>
      <c r="M530" s="497">
        <f t="shared" si="44"/>
        <v>0</v>
      </c>
      <c r="N530" s="364">
        <f t="shared" si="46"/>
        <v>0</v>
      </c>
      <c r="O530" s="164"/>
      <c r="P530" s="164"/>
      <c r="Q530" s="164"/>
      <c r="R530" s="130"/>
      <c r="S530" s="365">
        <f t="shared" si="47"/>
        <v>0</v>
      </c>
      <c r="T530" s="362"/>
      <c r="U530" s="532"/>
      <c r="V530" s="318">
        <f t="shared" si="48"/>
        <v>0</v>
      </c>
      <c r="W530" s="366"/>
      <c r="X530" s="318"/>
      <c r="Y530" s="366"/>
      <c r="Z530" s="362"/>
      <c r="AA530" s="503"/>
      <c r="AB530" s="362"/>
      <c r="AC530" s="362"/>
    </row>
    <row r="531" spans="1:29" ht="18.5" x14ac:dyDescent="0.45">
      <c r="A531" s="360"/>
      <c r="B531" s="361"/>
      <c r="C531" s="360" t="str">
        <f t="shared" si="45"/>
        <v/>
      </c>
      <c r="D531" s="362"/>
      <c r="E531" s="146"/>
      <c r="F531" s="362"/>
      <c r="G531" s="137"/>
      <c r="H531" s="363"/>
      <c r="I531" s="497"/>
      <c r="J531" s="498"/>
      <c r="K531" s="496"/>
      <c r="L531" s="496"/>
      <c r="M531" s="497">
        <f t="shared" si="44"/>
        <v>0</v>
      </c>
      <c r="N531" s="364">
        <f t="shared" si="46"/>
        <v>0</v>
      </c>
      <c r="O531" s="164"/>
      <c r="P531" s="164"/>
      <c r="Q531" s="164"/>
      <c r="R531" s="130"/>
      <c r="S531" s="365">
        <f t="shared" si="47"/>
        <v>0</v>
      </c>
      <c r="T531" s="362"/>
      <c r="U531" s="532"/>
      <c r="V531" s="318">
        <f t="shared" si="48"/>
        <v>0</v>
      </c>
      <c r="W531" s="366"/>
      <c r="X531" s="318"/>
      <c r="Y531" s="366"/>
      <c r="Z531" s="362"/>
      <c r="AA531" s="503"/>
      <c r="AB531" s="362"/>
      <c r="AC531" s="362"/>
    </row>
    <row r="532" spans="1:29" ht="18.5" x14ac:dyDescent="0.45">
      <c r="A532" s="360"/>
      <c r="B532" s="361"/>
      <c r="C532" s="360" t="str">
        <f t="shared" si="45"/>
        <v/>
      </c>
      <c r="D532" s="362"/>
      <c r="E532" s="146"/>
      <c r="F532" s="362"/>
      <c r="G532" s="137"/>
      <c r="H532" s="363"/>
      <c r="I532" s="497"/>
      <c r="J532" s="498"/>
      <c r="K532" s="496"/>
      <c r="L532" s="496"/>
      <c r="M532" s="497">
        <f t="shared" si="44"/>
        <v>0</v>
      </c>
      <c r="N532" s="364">
        <f t="shared" si="46"/>
        <v>0</v>
      </c>
      <c r="O532" s="164"/>
      <c r="P532" s="164"/>
      <c r="Q532" s="164"/>
      <c r="R532" s="130"/>
      <c r="S532" s="365">
        <f t="shared" si="47"/>
        <v>0</v>
      </c>
      <c r="T532" s="362"/>
      <c r="U532" s="532"/>
      <c r="V532" s="318">
        <f t="shared" si="48"/>
        <v>0</v>
      </c>
      <c r="W532" s="366"/>
      <c r="X532" s="318"/>
      <c r="Y532" s="366"/>
      <c r="Z532" s="362"/>
      <c r="AA532" s="503"/>
      <c r="AB532" s="362"/>
      <c r="AC532" s="362"/>
    </row>
    <row r="533" spans="1:29" ht="18.5" x14ac:dyDescent="0.45">
      <c r="A533" s="360"/>
      <c r="B533" s="361"/>
      <c r="C533" s="360" t="str">
        <f t="shared" si="45"/>
        <v/>
      </c>
      <c r="D533" s="362"/>
      <c r="E533" s="146"/>
      <c r="F533" s="362"/>
      <c r="G533" s="137"/>
      <c r="H533" s="363"/>
      <c r="I533" s="497"/>
      <c r="J533" s="498"/>
      <c r="K533" s="496"/>
      <c r="L533" s="496"/>
      <c r="M533" s="497">
        <f t="shared" si="44"/>
        <v>0</v>
      </c>
      <c r="N533" s="364">
        <f t="shared" si="46"/>
        <v>0</v>
      </c>
      <c r="O533" s="164"/>
      <c r="P533" s="164"/>
      <c r="Q533" s="164"/>
      <c r="R533" s="130"/>
      <c r="S533" s="365">
        <f t="shared" si="47"/>
        <v>0</v>
      </c>
      <c r="T533" s="362"/>
      <c r="U533" s="532"/>
      <c r="V533" s="318">
        <f t="shared" si="48"/>
        <v>0</v>
      </c>
      <c r="W533" s="366"/>
      <c r="X533" s="318"/>
      <c r="Y533" s="366"/>
      <c r="Z533" s="362"/>
      <c r="AA533" s="503"/>
      <c r="AB533" s="362"/>
      <c r="AC533" s="362"/>
    </row>
    <row r="534" spans="1:29" ht="18.5" x14ac:dyDescent="0.45">
      <c r="A534" s="360"/>
      <c r="B534" s="361"/>
      <c r="C534" s="360" t="str">
        <f t="shared" si="45"/>
        <v/>
      </c>
      <c r="D534" s="362"/>
      <c r="E534" s="146"/>
      <c r="F534" s="362"/>
      <c r="G534" s="137"/>
      <c r="H534" s="363"/>
      <c r="I534" s="497"/>
      <c r="J534" s="498"/>
      <c r="K534" s="496"/>
      <c r="L534" s="496"/>
      <c r="M534" s="497">
        <f t="shared" si="44"/>
        <v>0</v>
      </c>
      <c r="N534" s="364">
        <f t="shared" si="46"/>
        <v>0</v>
      </c>
      <c r="O534" s="164"/>
      <c r="P534" s="164"/>
      <c r="Q534" s="164"/>
      <c r="R534" s="130"/>
      <c r="S534" s="365">
        <f t="shared" si="47"/>
        <v>0</v>
      </c>
      <c r="T534" s="362"/>
      <c r="U534" s="532"/>
      <c r="V534" s="318">
        <f t="shared" si="48"/>
        <v>0</v>
      </c>
      <c r="W534" s="366"/>
      <c r="X534" s="318"/>
      <c r="Y534" s="366"/>
      <c r="Z534" s="362"/>
      <c r="AA534" s="503"/>
      <c r="AB534" s="362"/>
      <c r="AC534" s="362"/>
    </row>
    <row r="535" spans="1:29" ht="18.5" x14ac:dyDescent="0.45">
      <c r="A535" s="360"/>
      <c r="B535" s="361"/>
      <c r="C535" s="360" t="str">
        <f t="shared" si="45"/>
        <v/>
      </c>
      <c r="D535" s="362"/>
      <c r="E535" s="146"/>
      <c r="F535" s="362"/>
      <c r="G535" s="137"/>
      <c r="H535" s="363"/>
      <c r="I535" s="497"/>
      <c r="J535" s="498"/>
      <c r="K535" s="496"/>
      <c r="L535" s="496"/>
      <c r="M535" s="497">
        <f t="shared" si="44"/>
        <v>0</v>
      </c>
      <c r="N535" s="364">
        <f t="shared" si="46"/>
        <v>0</v>
      </c>
      <c r="O535" s="164"/>
      <c r="P535" s="164"/>
      <c r="Q535" s="164"/>
      <c r="R535" s="130"/>
      <c r="S535" s="365">
        <f t="shared" si="47"/>
        <v>0</v>
      </c>
      <c r="T535" s="362"/>
      <c r="U535" s="532"/>
      <c r="V535" s="318">
        <f t="shared" si="48"/>
        <v>0</v>
      </c>
      <c r="W535" s="366"/>
      <c r="X535" s="318"/>
      <c r="Y535" s="366"/>
      <c r="Z535" s="362"/>
      <c r="AA535" s="503"/>
      <c r="AB535" s="362"/>
      <c r="AC535" s="362"/>
    </row>
    <row r="536" spans="1:29" ht="18.5" x14ac:dyDescent="0.45">
      <c r="A536" s="360"/>
      <c r="B536" s="361"/>
      <c r="C536" s="360" t="str">
        <f t="shared" si="45"/>
        <v/>
      </c>
      <c r="D536" s="362"/>
      <c r="E536" s="146"/>
      <c r="F536" s="362"/>
      <c r="G536" s="137"/>
      <c r="H536" s="363"/>
      <c r="I536" s="497"/>
      <c r="J536" s="498"/>
      <c r="K536" s="496"/>
      <c r="L536" s="496"/>
      <c r="M536" s="497">
        <f t="shared" si="44"/>
        <v>0</v>
      </c>
      <c r="N536" s="364">
        <f t="shared" si="46"/>
        <v>0</v>
      </c>
      <c r="O536" s="164"/>
      <c r="P536" s="164"/>
      <c r="Q536" s="164"/>
      <c r="R536" s="130"/>
      <c r="S536" s="365">
        <f t="shared" si="47"/>
        <v>0</v>
      </c>
      <c r="T536" s="362"/>
      <c r="U536" s="532"/>
      <c r="V536" s="318">
        <f t="shared" si="48"/>
        <v>0</v>
      </c>
      <c r="W536" s="366"/>
      <c r="X536" s="318"/>
      <c r="Y536" s="366"/>
      <c r="Z536" s="362"/>
      <c r="AA536" s="503"/>
      <c r="AB536" s="362"/>
      <c r="AC536" s="362"/>
    </row>
    <row r="537" spans="1:29" ht="18.5" x14ac:dyDescent="0.45">
      <c r="A537" s="360"/>
      <c r="B537" s="361"/>
      <c r="C537" s="360" t="str">
        <f t="shared" si="45"/>
        <v/>
      </c>
      <c r="D537" s="362"/>
      <c r="E537" s="146"/>
      <c r="F537" s="362"/>
      <c r="G537" s="137"/>
      <c r="H537" s="363"/>
      <c r="I537" s="497"/>
      <c r="J537" s="498"/>
      <c r="K537" s="496"/>
      <c r="L537" s="496"/>
      <c r="M537" s="497">
        <f t="shared" si="44"/>
        <v>0</v>
      </c>
      <c r="N537" s="364">
        <f t="shared" si="46"/>
        <v>0</v>
      </c>
      <c r="O537" s="164"/>
      <c r="P537" s="164"/>
      <c r="Q537" s="164"/>
      <c r="R537" s="130"/>
      <c r="S537" s="365">
        <f t="shared" si="47"/>
        <v>0</v>
      </c>
      <c r="T537" s="362"/>
      <c r="U537" s="532"/>
      <c r="V537" s="318">
        <f t="shared" si="48"/>
        <v>0</v>
      </c>
      <c r="W537" s="366"/>
      <c r="X537" s="318"/>
      <c r="Y537" s="366"/>
      <c r="Z537" s="362"/>
      <c r="AA537" s="503"/>
      <c r="AB537" s="362"/>
      <c r="AC537" s="362"/>
    </row>
    <row r="538" spans="1:29" ht="18.5" x14ac:dyDescent="0.45">
      <c r="A538" s="360"/>
      <c r="B538" s="361"/>
      <c r="C538" s="360" t="str">
        <f t="shared" si="45"/>
        <v/>
      </c>
      <c r="D538" s="362"/>
      <c r="E538" s="146"/>
      <c r="F538" s="362"/>
      <c r="G538" s="137"/>
      <c r="H538" s="363"/>
      <c r="I538" s="497"/>
      <c r="J538" s="498"/>
      <c r="K538" s="496"/>
      <c r="L538" s="496"/>
      <c r="M538" s="497">
        <f t="shared" si="44"/>
        <v>0</v>
      </c>
      <c r="N538" s="364">
        <f t="shared" si="46"/>
        <v>0</v>
      </c>
      <c r="O538" s="164"/>
      <c r="P538" s="164"/>
      <c r="Q538" s="164"/>
      <c r="R538" s="130"/>
      <c r="S538" s="365">
        <f t="shared" si="47"/>
        <v>0</v>
      </c>
      <c r="T538" s="362"/>
      <c r="U538" s="532"/>
      <c r="V538" s="318">
        <f t="shared" si="48"/>
        <v>0</v>
      </c>
      <c r="W538" s="366"/>
      <c r="X538" s="318"/>
      <c r="Y538" s="366"/>
      <c r="Z538" s="362"/>
      <c r="AA538" s="503"/>
      <c r="AB538" s="362"/>
      <c r="AC538" s="362"/>
    </row>
    <row r="539" spans="1:29" ht="18.5" x14ac:dyDescent="0.45">
      <c r="A539" s="360"/>
      <c r="B539" s="361"/>
      <c r="C539" s="360" t="str">
        <f t="shared" si="45"/>
        <v/>
      </c>
      <c r="D539" s="362"/>
      <c r="E539" s="146"/>
      <c r="F539" s="362"/>
      <c r="G539" s="137"/>
      <c r="H539" s="363"/>
      <c r="I539" s="497"/>
      <c r="J539" s="498"/>
      <c r="K539" s="496"/>
      <c r="L539" s="496"/>
      <c r="M539" s="497">
        <f t="shared" si="44"/>
        <v>0</v>
      </c>
      <c r="N539" s="364">
        <f t="shared" si="46"/>
        <v>0</v>
      </c>
      <c r="O539" s="164"/>
      <c r="P539" s="164"/>
      <c r="Q539" s="164"/>
      <c r="R539" s="130"/>
      <c r="S539" s="365">
        <f t="shared" si="47"/>
        <v>0</v>
      </c>
      <c r="T539" s="362"/>
      <c r="U539" s="532"/>
      <c r="V539" s="318">
        <f t="shared" si="48"/>
        <v>0</v>
      </c>
      <c r="W539" s="366"/>
      <c r="X539" s="318"/>
      <c r="Y539" s="366"/>
      <c r="Z539" s="362"/>
      <c r="AA539" s="503"/>
      <c r="AB539" s="362"/>
      <c r="AC539" s="362"/>
    </row>
    <row r="540" spans="1:29" ht="18.5" x14ac:dyDescent="0.45">
      <c r="A540" s="360"/>
      <c r="B540" s="361"/>
      <c r="C540" s="360" t="str">
        <f t="shared" si="45"/>
        <v/>
      </c>
      <c r="D540" s="362"/>
      <c r="E540" s="146"/>
      <c r="F540" s="362"/>
      <c r="G540" s="137"/>
      <c r="H540" s="363"/>
      <c r="I540" s="497"/>
      <c r="J540" s="498"/>
      <c r="K540" s="496"/>
      <c r="L540" s="496"/>
      <c r="M540" s="497">
        <f t="shared" si="44"/>
        <v>0</v>
      </c>
      <c r="N540" s="364">
        <f t="shared" si="46"/>
        <v>0</v>
      </c>
      <c r="O540" s="164"/>
      <c r="P540" s="164"/>
      <c r="Q540" s="164"/>
      <c r="R540" s="130"/>
      <c r="S540" s="365">
        <f t="shared" si="47"/>
        <v>0</v>
      </c>
      <c r="T540" s="362"/>
      <c r="U540" s="532"/>
      <c r="V540" s="318">
        <f t="shared" si="48"/>
        <v>0</v>
      </c>
      <c r="W540" s="366"/>
      <c r="X540" s="318"/>
      <c r="Y540" s="366"/>
      <c r="Z540" s="362"/>
      <c r="AA540" s="503"/>
      <c r="AB540" s="362"/>
      <c r="AC540" s="362"/>
    </row>
    <row r="541" spans="1:29" ht="18.5" x14ac:dyDescent="0.45">
      <c r="A541" s="360"/>
      <c r="B541" s="361"/>
      <c r="C541" s="360" t="str">
        <f t="shared" si="45"/>
        <v/>
      </c>
      <c r="D541" s="362"/>
      <c r="E541" s="146"/>
      <c r="F541" s="362"/>
      <c r="G541" s="137"/>
      <c r="H541" s="363"/>
      <c r="I541" s="497"/>
      <c r="J541" s="498"/>
      <c r="K541" s="496"/>
      <c r="L541" s="496"/>
      <c r="M541" s="497">
        <f t="shared" si="44"/>
        <v>0</v>
      </c>
      <c r="N541" s="364">
        <f t="shared" si="46"/>
        <v>0</v>
      </c>
      <c r="O541" s="164"/>
      <c r="P541" s="164"/>
      <c r="Q541" s="164"/>
      <c r="R541" s="130"/>
      <c r="S541" s="365">
        <f t="shared" si="47"/>
        <v>0</v>
      </c>
      <c r="T541" s="362"/>
      <c r="U541" s="532"/>
      <c r="V541" s="318">
        <f t="shared" si="48"/>
        <v>0</v>
      </c>
      <c r="W541" s="366"/>
      <c r="X541" s="318"/>
      <c r="Y541" s="366"/>
      <c r="Z541" s="362"/>
      <c r="AA541" s="503"/>
      <c r="AB541" s="362"/>
      <c r="AC541" s="362"/>
    </row>
    <row r="542" spans="1:29" ht="18.5" x14ac:dyDescent="0.45">
      <c r="A542" s="360"/>
      <c r="B542" s="361"/>
      <c r="C542" s="360" t="str">
        <f t="shared" si="45"/>
        <v/>
      </c>
      <c r="D542" s="362"/>
      <c r="E542" s="146"/>
      <c r="F542" s="362"/>
      <c r="G542" s="137"/>
      <c r="H542" s="363"/>
      <c r="I542" s="497"/>
      <c r="J542" s="498"/>
      <c r="K542" s="496"/>
      <c r="L542" s="496"/>
      <c r="M542" s="497">
        <f t="shared" si="44"/>
        <v>0</v>
      </c>
      <c r="N542" s="364">
        <f t="shared" si="46"/>
        <v>0</v>
      </c>
      <c r="O542" s="164"/>
      <c r="P542" s="164"/>
      <c r="Q542" s="164"/>
      <c r="R542" s="130"/>
      <c r="S542" s="365">
        <f t="shared" si="47"/>
        <v>0</v>
      </c>
      <c r="T542" s="362"/>
      <c r="U542" s="532"/>
      <c r="V542" s="318">
        <f t="shared" si="48"/>
        <v>0</v>
      </c>
      <c r="W542" s="366"/>
      <c r="X542" s="318"/>
      <c r="Y542" s="366"/>
      <c r="Z542" s="362"/>
      <c r="AA542" s="503"/>
      <c r="AB542" s="362"/>
      <c r="AC542" s="362"/>
    </row>
    <row r="543" spans="1:29" ht="18.5" x14ac:dyDescent="0.45">
      <c r="A543" s="360"/>
      <c r="B543" s="361"/>
      <c r="C543" s="360" t="str">
        <f t="shared" si="45"/>
        <v/>
      </c>
      <c r="D543" s="362"/>
      <c r="E543" s="146"/>
      <c r="F543" s="362"/>
      <c r="G543" s="137"/>
      <c r="H543" s="363"/>
      <c r="I543" s="497"/>
      <c r="J543" s="498"/>
      <c r="K543" s="496"/>
      <c r="L543" s="496"/>
      <c r="M543" s="497">
        <f t="shared" si="44"/>
        <v>0</v>
      </c>
      <c r="N543" s="364">
        <f t="shared" si="46"/>
        <v>0</v>
      </c>
      <c r="O543" s="164"/>
      <c r="P543" s="164"/>
      <c r="Q543" s="164"/>
      <c r="R543" s="130"/>
      <c r="S543" s="365">
        <f t="shared" si="47"/>
        <v>0</v>
      </c>
      <c r="T543" s="362"/>
      <c r="U543" s="532"/>
      <c r="V543" s="318">
        <f t="shared" si="48"/>
        <v>0</v>
      </c>
      <c r="W543" s="366"/>
      <c r="X543" s="318"/>
      <c r="Y543" s="366"/>
      <c r="Z543" s="362"/>
      <c r="AA543" s="503"/>
      <c r="AB543" s="362"/>
      <c r="AC543" s="362"/>
    </row>
    <row r="544" spans="1:29" ht="18.5" x14ac:dyDescent="0.45">
      <c r="A544" s="360"/>
      <c r="B544" s="361"/>
      <c r="C544" s="360" t="str">
        <f t="shared" si="45"/>
        <v/>
      </c>
      <c r="D544" s="362"/>
      <c r="E544" s="146"/>
      <c r="F544" s="362"/>
      <c r="G544" s="137"/>
      <c r="H544" s="363"/>
      <c r="I544" s="497"/>
      <c r="J544" s="498"/>
      <c r="K544" s="496"/>
      <c r="L544" s="496"/>
      <c r="M544" s="497">
        <f t="shared" si="44"/>
        <v>0</v>
      </c>
      <c r="N544" s="364">
        <f t="shared" si="46"/>
        <v>0</v>
      </c>
      <c r="O544" s="164"/>
      <c r="P544" s="164"/>
      <c r="Q544" s="164"/>
      <c r="R544" s="130"/>
      <c r="S544" s="365">
        <f t="shared" si="47"/>
        <v>0</v>
      </c>
      <c r="T544" s="362"/>
      <c r="U544" s="532"/>
      <c r="V544" s="318">
        <f t="shared" si="48"/>
        <v>0</v>
      </c>
      <c r="W544" s="366"/>
      <c r="X544" s="318"/>
      <c r="Y544" s="366"/>
      <c r="Z544" s="362"/>
      <c r="AA544" s="503"/>
      <c r="AB544" s="362"/>
      <c r="AC544" s="362"/>
    </row>
    <row r="545" spans="1:29" ht="18.5" x14ac:dyDescent="0.45">
      <c r="A545" s="360"/>
      <c r="B545" s="361"/>
      <c r="C545" s="360" t="str">
        <f t="shared" si="45"/>
        <v/>
      </c>
      <c r="D545" s="362"/>
      <c r="E545" s="146"/>
      <c r="F545" s="362"/>
      <c r="G545" s="137"/>
      <c r="H545" s="363"/>
      <c r="I545" s="497"/>
      <c r="J545" s="498"/>
      <c r="K545" s="496"/>
      <c r="L545" s="496"/>
      <c r="M545" s="497">
        <f t="shared" si="44"/>
        <v>0</v>
      </c>
      <c r="N545" s="364">
        <f t="shared" si="46"/>
        <v>0</v>
      </c>
      <c r="O545" s="164"/>
      <c r="P545" s="164"/>
      <c r="Q545" s="164"/>
      <c r="R545" s="130"/>
      <c r="S545" s="365">
        <f t="shared" si="47"/>
        <v>0</v>
      </c>
      <c r="T545" s="362"/>
      <c r="U545" s="532"/>
      <c r="V545" s="318">
        <f t="shared" si="48"/>
        <v>0</v>
      </c>
      <c r="W545" s="366"/>
      <c r="X545" s="318"/>
      <c r="Y545" s="366"/>
      <c r="Z545" s="362"/>
      <c r="AA545" s="503"/>
      <c r="AB545" s="362"/>
      <c r="AC545" s="362"/>
    </row>
    <row r="546" spans="1:29" ht="18.5" x14ac:dyDescent="0.45">
      <c r="A546" s="360"/>
      <c r="B546" s="361"/>
      <c r="C546" s="360" t="str">
        <f t="shared" si="45"/>
        <v/>
      </c>
      <c r="D546" s="362"/>
      <c r="E546" s="146"/>
      <c r="F546" s="362"/>
      <c r="G546" s="137"/>
      <c r="H546" s="363"/>
      <c r="I546" s="497"/>
      <c r="J546" s="498"/>
      <c r="K546" s="496"/>
      <c r="L546" s="496"/>
      <c r="M546" s="497">
        <f t="shared" si="44"/>
        <v>0</v>
      </c>
      <c r="N546" s="364">
        <f t="shared" si="46"/>
        <v>0</v>
      </c>
      <c r="O546" s="164"/>
      <c r="P546" s="164"/>
      <c r="Q546" s="164"/>
      <c r="R546" s="130"/>
      <c r="S546" s="365">
        <f t="shared" si="47"/>
        <v>0</v>
      </c>
      <c r="T546" s="362"/>
      <c r="U546" s="532"/>
      <c r="V546" s="318">
        <f t="shared" si="48"/>
        <v>0</v>
      </c>
      <c r="W546" s="366"/>
      <c r="X546" s="318"/>
      <c r="Y546" s="366"/>
      <c r="Z546" s="362"/>
      <c r="AA546" s="503"/>
      <c r="AB546" s="362"/>
      <c r="AC546" s="362"/>
    </row>
    <row r="547" spans="1:29" ht="18.5" x14ac:dyDescent="0.45">
      <c r="A547" s="360"/>
      <c r="B547" s="361"/>
      <c r="C547" s="360" t="str">
        <f t="shared" si="45"/>
        <v/>
      </c>
      <c r="D547" s="362"/>
      <c r="E547" s="146"/>
      <c r="F547" s="362"/>
      <c r="G547" s="137"/>
      <c r="H547" s="363"/>
      <c r="I547" s="497"/>
      <c r="J547" s="498"/>
      <c r="K547" s="496"/>
      <c r="L547" s="496"/>
      <c r="M547" s="497">
        <f t="shared" si="44"/>
        <v>0</v>
      </c>
      <c r="N547" s="364">
        <f t="shared" si="46"/>
        <v>0</v>
      </c>
      <c r="O547" s="164"/>
      <c r="P547" s="164"/>
      <c r="Q547" s="164"/>
      <c r="R547" s="130"/>
      <c r="S547" s="365">
        <f t="shared" si="47"/>
        <v>0</v>
      </c>
      <c r="T547" s="362"/>
      <c r="U547" s="532"/>
      <c r="V547" s="318">
        <f t="shared" si="48"/>
        <v>0</v>
      </c>
      <c r="W547" s="366"/>
      <c r="X547" s="318"/>
      <c r="Y547" s="366"/>
      <c r="Z547" s="362"/>
      <c r="AA547" s="503"/>
      <c r="AB547" s="362"/>
      <c r="AC547" s="362"/>
    </row>
    <row r="548" spans="1:29" ht="18.5" x14ac:dyDescent="0.45">
      <c r="A548" s="360"/>
      <c r="B548" s="361"/>
      <c r="C548" s="360" t="str">
        <f t="shared" si="45"/>
        <v/>
      </c>
      <c r="D548" s="362"/>
      <c r="E548" s="146"/>
      <c r="F548" s="362"/>
      <c r="G548" s="137"/>
      <c r="H548" s="363"/>
      <c r="I548" s="497"/>
      <c r="J548" s="498"/>
      <c r="K548" s="496"/>
      <c r="L548" s="496"/>
      <c r="M548" s="497">
        <f t="shared" si="44"/>
        <v>0</v>
      </c>
      <c r="N548" s="364">
        <f t="shared" si="46"/>
        <v>0</v>
      </c>
      <c r="O548" s="164"/>
      <c r="P548" s="164"/>
      <c r="Q548" s="164"/>
      <c r="R548" s="130"/>
      <c r="S548" s="365">
        <f t="shared" si="47"/>
        <v>0</v>
      </c>
      <c r="T548" s="362"/>
      <c r="U548" s="532"/>
      <c r="V548" s="318">
        <f t="shared" si="48"/>
        <v>0</v>
      </c>
      <c r="W548" s="366"/>
      <c r="X548" s="318"/>
      <c r="Y548" s="366"/>
      <c r="Z548" s="362"/>
      <c r="AA548" s="503"/>
      <c r="AB548" s="362"/>
      <c r="AC548" s="362"/>
    </row>
    <row r="549" spans="1:29" ht="18.5" x14ac:dyDescent="0.45">
      <c r="A549" s="360"/>
      <c r="B549" s="361"/>
      <c r="C549" s="360" t="str">
        <f t="shared" si="45"/>
        <v/>
      </c>
      <c r="D549" s="362"/>
      <c r="E549" s="146"/>
      <c r="F549" s="362"/>
      <c r="G549" s="137"/>
      <c r="H549" s="363"/>
      <c r="I549" s="497"/>
      <c r="J549" s="498"/>
      <c r="K549" s="496"/>
      <c r="L549" s="496"/>
      <c r="M549" s="497">
        <f t="shared" si="44"/>
        <v>0</v>
      </c>
      <c r="N549" s="364">
        <f t="shared" si="46"/>
        <v>0</v>
      </c>
      <c r="O549" s="164"/>
      <c r="P549" s="164"/>
      <c r="Q549" s="164"/>
      <c r="R549" s="130"/>
      <c r="S549" s="365">
        <f t="shared" si="47"/>
        <v>0</v>
      </c>
      <c r="T549" s="362"/>
      <c r="U549" s="532"/>
      <c r="V549" s="318">
        <f t="shared" si="48"/>
        <v>0</v>
      </c>
      <c r="W549" s="366"/>
      <c r="X549" s="318"/>
      <c r="Y549" s="366"/>
      <c r="Z549" s="362"/>
      <c r="AA549" s="503"/>
      <c r="AB549" s="362"/>
      <c r="AC549" s="362"/>
    </row>
    <row r="550" spans="1:29" ht="18.5" x14ac:dyDescent="0.45">
      <c r="A550" s="360"/>
      <c r="B550" s="361"/>
      <c r="C550" s="360" t="str">
        <f t="shared" si="45"/>
        <v/>
      </c>
      <c r="D550" s="362"/>
      <c r="E550" s="146"/>
      <c r="F550" s="362"/>
      <c r="G550" s="137"/>
      <c r="H550" s="363"/>
      <c r="I550" s="497"/>
      <c r="J550" s="498"/>
      <c r="K550" s="496"/>
      <c r="L550" s="496"/>
      <c r="M550" s="497">
        <f t="shared" si="44"/>
        <v>0</v>
      </c>
      <c r="N550" s="364">
        <f t="shared" si="46"/>
        <v>0</v>
      </c>
      <c r="O550" s="164"/>
      <c r="P550" s="164"/>
      <c r="Q550" s="164"/>
      <c r="R550" s="130"/>
      <c r="S550" s="365">
        <f t="shared" si="47"/>
        <v>0</v>
      </c>
      <c r="T550" s="362"/>
      <c r="U550" s="532"/>
      <c r="V550" s="318">
        <f t="shared" si="48"/>
        <v>0</v>
      </c>
      <c r="W550" s="366"/>
      <c r="X550" s="318"/>
      <c r="Y550" s="366"/>
      <c r="Z550" s="362"/>
      <c r="AA550" s="503"/>
      <c r="AB550" s="362"/>
      <c r="AC550" s="362"/>
    </row>
    <row r="551" spans="1:29" ht="18.5" x14ac:dyDescent="0.45">
      <c r="A551" s="360"/>
      <c r="B551" s="361"/>
      <c r="C551" s="360" t="str">
        <f t="shared" si="45"/>
        <v/>
      </c>
      <c r="D551" s="362"/>
      <c r="E551" s="146"/>
      <c r="F551" s="362"/>
      <c r="G551" s="137"/>
      <c r="H551" s="363"/>
      <c r="I551" s="497"/>
      <c r="J551" s="498"/>
      <c r="K551" s="496"/>
      <c r="L551" s="496"/>
      <c r="M551" s="497">
        <f t="shared" si="44"/>
        <v>0</v>
      </c>
      <c r="N551" s="364">
        <f t="shared" si="46"/>
        <v>0</v>
      </c>
      <c r="O551" s="164"/>
      <c r="P551" s="164"/>
      <c r="Q551" s="164"/>
      <c r="R551" s="130"/>
      <c r="S551" s="365">
        <f t="shared" si="47"/>
        <v>0</v>
      </c>
      <c r="T551" s="362"/>
      <c r="U551" s="532"/>
      <c r="V551" s="318">
        <f t="shared" si="48"/>
        <v>0</v>
      </c>
      <c r="W551" s="366"/>
      <c r="X551" s="318"/>
      <c r="Y551" s="366"/>
      <c r="Z551" s="362"/>
      <c r="AA551" s="503"/>
      <c r="AB551" s="362"/>
      <c r="AC551" s="362"/>
    </row>
    <row r="552" spans="1:29" ht="18.5" x14ac:dyDescent="0.45">
      <c r="A552" s="360"/>
      <c r="B552" s="361"/>
      <c r="C552" s="360" t="str">
        <f t="shared" si="45"/>
        <v/>
      </c>
      <c r="D552" s="362"/>
      <c r="E552" s="146"/>
      <c r="F552" s="362"/>
      <c r="G552" s="137"/>
      <c r="H552" s="363"/>
      <c r="I552" s="497"/>
      <c r="J552" s="498"/>
      <c r="K552" s="496"/>
      <c r="L552" s="496"/>
      <c r="M552" s="497">
        <f t="shared" si="44"/>
        <v>0</v>
      </c>
      <c r="N552" s="364">
        <f t="shared" si="46"/>
        <v>0</v>
      </c>
      <c r="O552" s="164"/>
      <c r="P552" s="164"/>
      <c r="Q552" s="164"/>
      <c r="R552" s="130"/>
      <c r="S552" s="365">
        <f t="shared" si="47"/>
        <v>0</v>
      </c>
      <c r="T552" s="362"/>
      <c r="U552" s="532"/>
      <c r="V552" s="318">
        <f t="shared" si="48"/>
        <v>0</v>
      </c>
      <c r="W552" s="366"/>
      <c r="X552" s="318"/>
      <c r="Y552" s="366"/>
      <c r="Z552" s="362"/>
      <c r="AA552" s="503"/>
      <c r="AB552" s="362"/>
      <c r="AC552" s="362"/>
    </row>
    <row r="553" spans="1:29" ht="18.5" x14ac:dyDescent="0.45">
      <c r="A553" s="360"/>
      <c r="B553" s="361"/>
      <c r="C553" s="360" t="str">
        <f t="shared" si="45"/>
        <v/>
      </c>
      <c r="D553" s="362"/>
      <c r="E553" s="146"/>
      <c r="F553" s="362"/>
      <c r="G553" s="137"/>
      <c r="H553" s="363"/>
      <c r="I553" s="497"/>
      <c r="J553" s="498"/>
      <c r="K553" s="496"/>
      <c r="L553" s="496"/>
      <c r="M553" s="497">
        <f t="shared" si="44"/>
        <v>0</v>
      </c>
      <c r="N553" s="364">
        <f t="shared" si="46"/>
        <v>0</v>
      </c>
      <c r="O553" s="164"/>
      <c r="P553" s="164"/>
      <c r="Q553" s="164"/>
      <c r="R553" s="130"/>
      <c r="S553" s="365">
        <f t="shared" si="47"/>
        <v>0</v>
      </c>
      <c r="T553" s="362"/>
      <c r="U553" s="532"/>
      <c r="V553" s="318">
        <f t="shared" si="48"/>
        <v>0</v>
      </c>
      <c r="W553" s="366"/>
      <c r="X553" s="318"/>
      <c r="Y553" s="366"/>
      <c r="Z553" s="362"/>
      <c r="AA553" s="503"/>
      <c r="AB553" s="362"/>
      <c r="AC553" s="362"/>
    </row>
    <row r="554" spans="1:29" ht="18.5" x14ac:dyDescent="0.45">
      <c r="A554" s="360"/>
      <c r="B554" s="361"/>
      <c r="C554" s="360" t="str">
        <f t="shared" si="45"/>
        <v/>
      </c>
      <c r="D554" s="362"/>
      <c r="E554" s="146"/>
      <c r="F554" s="362"/>
      <c r="G554" s="137"/>
      <c r="H554" s="363"/>
      <c r="I554" s="497"/>
      <c r="J554" s="498"/>
      <c r="K554" s="496"/>
      <c r="L554" s="496"/>
      <c r="M554" s="497">
        <f t="shared" si="44"/>
        <v>0</v>
      </c>
      <c r="N554" s="364">
        <f t="shared" si="46"/>
        <v>0</v>
      </c>
      <c r="O554" s="164"/>
      <c r="P554" s="164"/>
      <c r="Q554" s="164"/>
      <c r="R554" s="130"/>
      <c r="S554" s="365">
        <f t="shared" si="47"/>
        <v>0</v>
      </c>
      <c r="T554" s="362"/>
      <c r="U554" s="532"/>
      <c r="V554" s="318">
        <f t="shared" si="48"/>
        <v>0</v>
      </c>
      <c r="W554" s="366"/>
      <c r="X554" s="318"/>
      <c r="Y554" s="366"/>
      <c r="Z554" s="362"/>
      <c r="AA554" s="503"/>
      <c r="AB554" s="362"/>
      <c r="AC554" s="362"/>
    </row>
    <row r="555" spans="1:29" ht="18.5" x14ac:dyDescent="0.45">
      <c r="A555" s="360"/>
      <c r="B555" s="361"/>
      <c r="C555" s="360" t="str">
        <f t="shared" si="45"/>
        <v/>
      </c>
      <c r="D555" s="362"/>
      <c r="E555" s="146"/>
      <c r="F555" s="362"/>
      <c r="G555" s="137"/>
      <c r="H555" s="363"/>
      <c r="I555" s="497"/>
      <c r="J555" s="498"/>
      <c r="K555" s="496"/>
      <c r="L555" s="496"/>
      <c r="M555" s="497">
        <f t="shared" si="44"/>
        <v>0</v>
      </c>
      <c r="N555" s="364">
        <f t="shared" si="46"/>
        <v>0</v>
      </c>
      <c r="O555" s="164"/>
      <c r="P555" s="164"/>
      <c r="Q555" s="164"/>
      <c r="R555" s="130"/>
      <c r="S555" s="365">
        <f t="shared" si="47"/>
        <v>0</v>
      </c>
      <c r="T555" s="362"/>
      <c r="U555" s="532"/>
      <c r="V555" s="318">
        <f t="shared" si="48"/>
        <v>0</v>
      </c>
      <c r="W555" s="366"/>
      <c r="X555" s="318"/>
      <c r="Y555" s="366"/>
      <c r="Z555" s="362"/>
      <c r="AA555" s="503"/>
      <c r="AB555" s="362"/>
      <c r="AC555" s="362"/>
    </row>
    <row r="556" spans="1:29" ht="18.5" x14ac:dyDescent="0.45">
      <c r="A556" s="360"/>
      <c r="B556" s="361"/>
      <c r="C556" s="360" t="str">
        <f t="shared" si="45"/>
        <v/>
      </c>
      <c r="D556" s="362"/>
      <c r="E556" s="146"/>
      <c r="F556" s="362"/>
      <c r="G556" s="137"/>
      <c r="H556" s="363"/>
      <c r="I556" s="497"/>
      <c r="J556" s="498"/>
      <c r="K556" s="496"/>
      <c r="L556" s="496"/>
      <c r="M556" s="497">
        <f t="shared" si="44"/>
        <v>0</v>
      </c>
      <c r="N556" s="364">
        <f t="shared" si="46"/>
        <v>0</v>
      </c>
      <c r="O556" s="164"/>
      <c r="P556" s="164"/>
      <c r="Q556" s="164"/>
      <c r="R556" s="130"/>
      <c r="S556" s="365">
        <f t="shared" si="47"/>
        <v>0</v>
      </c>
      <c r="T556" s="362"/>
      <c r="U556" s="532"/>
      <c r="V556" s="318">
        <f t="shared" si="48"/>
        <v>0</v>
      </c>
      <c r="W556" s="366"/>
      <c r="X556" s="318"/>
      <c r="Y556" s="366"/>
      <c r="Z556" s="362"/>
      <c r="AA556" s="503"/>
      <c r="AB556" s="362"/>
      <c r="AC556" s="362"/>
    </row>
    <row r="557" spans="1:29" ht="18.5" x14ac:dyDescent="0.45">
      <c r="A557" s="360"/>
      <c r="B557" s="361"/>
      <c r="C557" s="360" t="str">
        <f t="shared" si="45"/>
        <v/>
      </c>
      <c r="D557" s="362"/>
      <c r="E557" s="146"/>
      <c r="F557" s="362"/>
      <c r="G557" s="137"/>
      <c r="H557" s="363"/>
      <c r="I557" s="497"/>
      <c r="J557" s="498"/>
      <c r="K557" s="496"/>
      <c r="L557" s="496"/>
      <c r="M557" s="497">
        <f t="shared" si="44"/>
        <v>0</v>
      </c>
      <c r="N557" s="364">
        <f t="shared" si="46"/>
        <v>0</v>
      </c>
      <c r="O557" s="164"/>
      <c r="P557" s="164"/>
      <c r="Q557" s="164"/>
      <c r="R557" s="130"/>
      <c r="S557" s="365">
        <f t="shared" si="47"/>
        <v>0</v>
      </c>
      <c r="T557" s="362"/>
      <c r="U557" s="532"/>
      <c r="V557" s="318">
        <f t="shared" si="48"/>
        <v>0</v>
      </c>
      <c r="W557" s="366"/>
      <c r="X557" s="318"/>
      <c r="Y557" s="366"/>
      <c r="Z557" s="362"/>
      <c r="AA557" s="503"/>
      <c r="AB557" s="362"/>
      <c r="AC557" s="362"/>
    </row>
    <row r="558" spans="1:29" ht="18.5" x14ac:dyDescent="0.45">
      <c r="A558" s="360"/>
      <c r="B558" s="361"/>
      <c r="C558" s="360" t="str">
        <f t="shared" si="45"/>
        <v/>
      </c>
      <c r="D558" s="362"/>
      <c r="E558" s="146"/>
      <c r="F558" s="362"/>
      <c r="G558" s="137"/>
      <c r="H558" s="363"/>
      <c r="I558" s="497"/>
      <c r="J558" s="498"/>
      <c r="K558" s="496"/>
      <c r="L558" s="496"/>
      <c r="M558" s="497">
        <f t="shared" si="44"/>
        <v>0</v>
      </c>
      <c r="N558" s="364">
        <f t="shared" si="46"/>
        <v>0</v>
      </c>
      <c r="O558" s="164"/>
      <c r="P558" s="164"/>
      <c r="Q558" s="164"/>
      <c r="R558" s="130"/>
      <c r="S558" s="365">
        <f t="shared" si="47"/>
        <v>0</v>
      </c>
      <c r="T558" s="362"/>
      <c r="U558" s="532"/>
      <c r="V558" s="318">
        <f t="shared" si="48"/>
        <v>0</v>
      </c>
      <c r="W558" s="366"/>
      <c r="X558" s="318"/>
      <c r="Y558" s="366"/>
      <c r="Z558" s="362"/>
      <c r="AA558" s="503"/>
      <c r="AB558" s="362"/>
      <c r="AC558" s="362"/>
    </row>
    <row r="559" spans="1:29" ht="18.5" x14ac:dyDescent="0.45">
      <c r="A559" s="360"/>
      <c r="B559" s="361"/>
      <c r="C559" s="360" t="str">
        <f t="shared" si="45"/>
        <v/>
      </c>
      <c r="D559" s="362"/>
      <c r="E559" s="146"/>
      <c r="F559" s="362"/>
      <c r="G559" s="137"/>
      <c r="H559" s="363"/>
      <c r="I559" s="497"/>
      <c r="J559" s="498"/>
      <c r="K559" s="496"/>
      <c r="L559" s="496"/>
      <c r="M559" s="497">
        <f t="shared" si="44"/>
        <v>0</v>
      </c>
      <c r="N559" s="364">
        <f t="shared" si="46"/>
        <v>0</v>
      </c>
      <c r="O559" s="164"/>
      <c r="P559" s="164"/>
      <c r="Q559" s="164"/>
      <c r="R559" s="130"/>
      <c r="S559" s="365">
        <f t="shared" si="47"/>
        <v>0</v>
      </c>
      <c r="T559" s="362"/>
      <c r="U559" s="532"/>
      <c r="V559" s="318">
        <f t="shared" si="48"/>
        <v>0</v>
      </c>
      <c r="W559" s="366"/>
      <c r="X559" s="318"/>
      <c r="Y559" s="366"/>
      <c r="Z559" s="362"/>
      <c r="AA559" s="503"/>
      <c r="AB559" s="362"/>
      <c r="AC559" s="362"/>
    </row>
    <row r="560" spans="1:29" ht="18.5" x14ac:dyDescent="0.45">
      <c r="A560" s="360"/>
      <c r="B560" s="361"/>
      <c r="C560" s="360" t="str">
        <f t="shared" si="45"/>
        <v/>
      </c>
      <c r="D560" s="362"/>
      <c r="E560" s="146"/>
      <c r="F560" s="362"/>
      <c r="G560" s="137"/>
      <c r="H560" s="363"/>
      <c r="I560" s="497"/>
      <c r="J560" s="498"/>
      <c r="K560" s="496"/>
      <c r="L560" s="496"/>
      <c r="M560" s="497">
        <f t="shared" si="44"/>
        <v>0</v>
      </c>
      <c r="N560" s="364">
        <f t="shared" si="46"/>
        <v>0</v>
      </c>
      <c r="O560" s="164"/>
      <c r="P560" s="164"/>
      <c r="Q560" s="164"/>
      <c r="R560" s="130"/>
      <c r="S560" s="365">
        <f t="shared" si="47"/>
        <v>0</v>
      </c>
      <c r="T560" s="362"/>
      <c r="U560" s="532"/>
      <c r="V560" s="318">
        <f t="shared" si="48"/>
        <v>0</v>
      </c>
      <c r="W560" s="366"/>
      <c r="X560" s="318"/>
      <c r="Y560" s="366"/>
      <c r="Z560" s="362"/>
      <c r="AA560" s="503"/>
      <c r="AB560" s="362"/>
      <c r="AC560" s="362"/>
    </row>
    <row r="561" spans="1:29" ht="18.5" x14ac:dyDescent="0.45">
      <c r="A561" s="360"/>
      <c r="B561" s="361"/>
      <c r="C561" s="360" t="str">
        <f t="shared" si="45"/>
        <v/>
      </c>
      <c r="D561" s="362"/>
      <c r="E561" s="146"/>
      <c r="F561" s="362"/>
      <c r="G561" s="137"/>
      <c r="H561" s="363"/>
      <c r="I561" s="497"/>
      <c r="J561" s="498"/>
      <c r="K561" s="496"/>
      <c r="L561" s="496"/>
      <c r="M561" s="497">
        <f t="shared" si="44"/>
        <v>0</v>
      </c>
      <c r="N561" s="364">
        <f t="shared" si="46"/>
        <v>0</v>
      </c>
      <c r="O561" s="164"/>
      <c r="P561" s="164"/>
      <c r="Q561" s="164"/>
      <c r="R561" s="130"/>
      <c r="S561" s="365">
        <f t="shared" si="47"/>
        <v>0</v>
      </c>
      <c r="T561" s="362"/>
      <c r="U561" s="532"/>
      <c r="V561" s="318">
        <f t="shared" si="48"/>
        <v>0</v>
      </c>
      <c r="W561" s="366"/>
      <c r="X561" s="318"/>
      <c r="Y561" s="366"/>
      <c r="Z561" s="362"/>
      <c r="AA561" s="503"/>
      <c r="AB561" s="362"/>
      <c r="AC561" s="362"/>
    </row>
    <row r="562" spans="1:29" ht="18.5" x14ac:dyDescent="0.45">
      <c r="A562" s="360"/>
      <c r="B562" s="361"/>
      <c r="C562" s="360" t="str">
        <f t="shared" si="45"/>
        <v/>
      </c>
      <c r="D562" s="362"/>
      <c r="E562" s="146"/>
      <c r="F562" s="362"/>
      <c r="G562" s="137"/>
      <c r="H562" s="363"/>
      <c r="I562" s="497"/>
      <c r="J562" s="498"/>
      <c r="K562" s="496"/>
      <c r="L562" s="496"/>
      <c r="M562" s="497">
        <f t="shared" si="44"/>
        <v>0</v>
      </c>
      <c r="N562" s="364">
        <f t="shared" si="46"/>
        <v>0</v>
      </c>
      <c r="O562" s="164"/>
      <c r="P562" s="164"/>
      <c r="Q562" s="164"/>
      <c r="R562" s="130"/>
      <c r="S562" s="365">
        <f t="shared" si="47"/>
        <v>0</v>
      </c>
      <c r="T562" s="362"/>
      <c r="U562" s="532"/>
      <c r="V562" s="318">
        <f t="shared" si="48"/>
        <v>0</v>
      </c>
      <c r="W562" s="366"/>
      <c r="X562" s="318"/>
      <c r="Y562" s="366"/>
      <c r="Z562" s="362"/>
      <c r="AA562" s="503"/>
      <c r="AB562" s="362"/>
      <c r="AC562" s="362"/>
    </row>
    <row r="563" spans="1:29" ht="18.5" x14ac:dyDescent="0.45">
      <c r="A563" s="360"/>
      <c r="B563" s="361"/>
      <c r="C563" s="360" t="str">
        <f t="shared" si="45"/>
        <v/>
      </c>
      <c r="D563" s="362"/>
      <c r="E563" s="146"/>
      <c r="F563" s="362"/>
      <c r="G563" s="137"/>
      <c r="H563" s="363"/>
      <c r="I563" s="497"/>
      <c r="J563" s="498"/>
      <c r="K563" s="496"/>
      <c r="L563" s="496"/>
      <c r="M563" s="497">
        <f t="shared" si="44"/>
        <v>0</v>
      </c>
      <c r="N563" s="364">
        <f t="shared" si="46"/>
        <v>0</v>
      </c>
      <c r="O563" s="164"/>
      <c r="P563" s="164"/>
      <c r="Q563" s="164"/>
      <c r="R563" s="130"/>
      <c r="S563" s="365">
        <f t="shared" si="47"/>
        <v>0</v>
      </c>
      <c r="T563" s="362"/>
      <c r="U563" s="532"/>
      <c r="V563" s="318">
        <f t="shared" si="48"/>
        <v>0</v>
      </c>
      <c r="W563" s="366"/>
      <c r="X563" s="318"/>
      <c r="Y563" s="366"/>
      <c r="Z563" s="362"/>
      <c r="AA563" s="503"/>
      <c r="AB563" s="362"/>
      <c r="AC563" s="362"/>
    </row>
    <row r="564" spans="1:29" ht="18.5" x14ac:dyDescent="0.45">
      <c r="A564" s="360"/>
      <c r="B564" s="361"/>
      <c r="C564" s="360" t="str">
        <f t="shared" si="45"/>
        <v/>
      </c>
      <c r="D564" s="362"/>
      <c r="E564" s="146"/>
      <c r="F564" s="362"/>
      <c r="G564" s="137"/>
      <c r="H564" s="363"/>
      <c r="I564" s="497"/>
      <c r="J564" s="498"/>
      <c r="K564" s="496"/>
      <c r="L564" s="496"/>
      <c r="M564" s="497">
        <f t="shared" si="44"/>
        <v>0</v>
      </c>
      <c r="N564" s="364">
        <f t="shared" si="46"/>
        <v>0</v>
      </c>
      <c r="O564" s="164"/>
      <c r="P564" s="164"/>
      <c r="Q564" s="164"/>
      <c r="R564" s="130"/>
      <c r="S564" s="365">
        <f t="shared" si="47"/>
        <v>0</v>
      </c>
      <c r="T564" s="362"/>
      <c r="U564" s="532"/>
      <c r="V564" s="318">
        <f t="shared" si="48"/>
        <v>0</v>
      </c>
      <c r="W564" s="366"/>
      <c r="X564" s="318"/>
      <c r="Y564" s="366"/>
      <c r="Z564" s="362"/>
      <c r="AA564" s="503"/>
      <c r="AB564" s="362"/>
      <c r="AC564" s="362"/>
    </row>
    <row r="565" spans="1:29" ht="18.5" x14ac:dyDescent="0.45">
      <c r="A565" s="360"/>
      <c r="B565" s="361"/>
      <c r="C565" s="360" t="str">
        <f t="shared" si="45"/>
        <v/>
      </c>
      <c r="D565" s="362"/>
      <c r="E565" s="146"/>
      <c r="F565" s="362"/>
      <c r="G565" s="137"/>
      <c r="H565" s="363"/>
      <c r="I565" s="497"/>
      <c r="J565" s="498"/>
      <c r="K565" s="496"/>
      <c r="L565" s="496"/>
      <c r="M565" s="497">
        <f t="shared" si="44"/>
        <v>0</v>
      </c>
      <c r="N565" s="364">
        <f t="shared" si="46"/>
        <v>0</v>
      </c>
      <c r="O565" s="164"/>
      <c r="P565" s="164"/>
      <c r="Q565" s="164"/>
      <c r="R565" s="130"/>
      <c r="S565" s="365">
        <f t="shared" si="47"/>
        <v>0</v>
      </c>
      <c r="T565" s="362"/>
      <c r="U565" s="532"/>
      <c r="V565" s="318">
        <f t="shared" si="48"/>
        <v>0</v>
      </c>
      <c r="W565" s="366"/>
      <c r="X565" s="318"/>
      <c r="Y565" s="366"/>
      <c r="Z565" s="362"/>
      <c r="AA565" s="503"/>
      <c r="AB565" s="362"/>
      <c r="AC565" s="362"/>
    </row>
    <row r="566" spans="1:29" ht="18.5" x14ac:dyDescent="0.45">
      <c r="A566" s="360"/>
      <c r="B566" s="361"/>
      <c r="C566" s="360" t="str">
        <f t="shared" si="45"/>
        <v/>
      </c>
      <c r="D566" s="362"/>
      <c r="E566" s="146"/>
      <c r="F566" s="362"/>
      <c r="G566" s="137"/>
      <c r="H566" s="363"/>
      <c r="I566" s="497"/>
      <c r="J566" s="498"/>
      <c r="K566" s="496"/>
      <c r="L566" s="496"/>
      <c r="M566" s="497">
        <f t="shared" si="44"/>
        <v>0</v>
      </c>
      <c r="N566" s="364">
        <f t="shared" si="46"/>
        <v>0</v>
      </c>
      <c r="O566" s="164"/>
      <c r="P566" s="164"/>
      <c r="Q566" s="164"/>
      <c r="R566" s="130"/>
      <c r="S566" s="365">
        <f t="shared" si="47"/>
        <v>0</v>
      </c>
      <c r="T566" s="362"/>
      <c r="U566" s="532"/>
      <c r="V566" s="318">
        <f t="shared" si="48"/>
        <v>0</v>
      </c>
      <c r="W566" s="366"/>
      <c r="X566" s="318"/>
      <c r="Y566" s="366"/>
      <c r="Z566" s="362"/>
      <c r="AA566" s="503"/>
      <c r="AB566" s="362"/>
      <c r="AC566" s="362"/>
    </row>
    <row r="567" spans="1:29" ht="18.5" x14ac:dyDescent="0.45">
      <c r="A567" s="360"/>
      <c r="B567" s="361"/>
      <c r="C567" s="360" t="str">
        <f t="shared" si="45"/>
        <v/>
      </c>
      <c r="D567" s="362"/>
      <c r="E567" s="146"/>
      <c r="F567" s="362"/>
      <c r="G567" s="137"/>
      <c r="H567" s="363"/>
      <c r="I567" s="497"/>
      <c r="J567" s="498"/>
      <c r="K567" s="496"/>
      <c r="L567" s="496"/>
      <c r="M567" s="497">
        <f t="shared" si="44"/>
        <v>0</v>
      </c>
      <c r="N567" s="364">
        <f t="shared" si="46"/>
        <v>0</v>
      </c>
      <c r="O567" s="164"/>
      <c r="P567" s="164"/>
      <c r="Q567" s="164"/>
      <c r="R567" s="130"/>
      <c r="S567" s="365">
        <f t="shared" si="47"/>
        <v>0</v>
      </c>
      <c r="T567" s="362"/>
      <c r="U567" s="532"/>
      <c r="V567" s="318">
        <f t="shared" si="48"/>
        <v>0</v>
      </c>
      <c r="W567" s="366"/>
      <c r="X567" s="318"/>
      <c r="Y567" s="366"/>
      <c r="Z567" s="362"/>
      <c r="AA567" s="503"/>
      <c r="AB567" s="362"/>
      <c r="AC567" s="362"/>
    </row>
    <row r="568" spans="1:29" ht="18.5" x14ac:dyDescent="0.45">
      <c r="A568" s="360"/>
      <c r="B568" s="361"/>
      <c r="C568" s="360" t="str">
        <f t="shared" si="45"/>
        <v/>
      </c>
      <c r="D568" s="362"/>
      <c r="E568" s="146"/>
      <c r="F568" s="362"/>
      <c r="G568" s="137"/>
      <c r="H568" s="363"/>
      <c r="I568" s="497"/>
      <c r="J568" s="498"/>
      <c r="K568" s="496"/>
      <c r="L568" s="496"/>
      <c r="M568" s="497">
        <f t="shared" si="44"/>
        <v>0</v>
      </c>
      <c r="N568" s="364">
        <f t="shared" si="46"/>
        <v>0</v>
      </c>
      <c r="O568" s="164"/>
      <c r="P568" s="164"/>
      <c r="Q568" s="164"/>
      <c r="R568" s="130"/>
      <c r="S568" s="365">
        <f t="shared" si="47"/>
        <v>0</v>
      </c>
      <c r="T568" s="362"/>
      <c r="U568" s="532"/>
      <c r="V568" s="318">
        <f t="shared" si="48"/>
        <v>0</v>
      </c>
      <c r="W568" s="366"/>
      <c r="X568" s="318"/>
      <c r="Y568" s="366"/>
      <c r="Z568" s="362"/>
      <c r="AA568" s="503"/>
      <c r="AB568" s="362"/>
      <c r="AC568" s="362"/>
    </row>
    <row r="569" spans="1:29" ht="18.5" x14ac:dyDescent="0.45">
      <c r="A569" s="360"/>
      <c r="B569" s="361"/>
      <c r="C569" s="360" t="str">
        <f t="shared" si="45"/>
        <v/>
      </c>
      <c r="D569" s="362"/>
      <c r="E569" s="146"/>
      <c r="F569" s="362"/>
      <c r="G569" s="137"/>
      <c r="H569" s="363"/>
      <c r="I569" s="497"/>
      <c r="J569" s="498"/>
      <c r="K569" s="496"/>
      <c r="L569" s="496"/>
      <c r="M569" s="497">
        <f t="shared" si="44"/>
        <v>0</v>
      </c>
      <c r="N569" s="364">
        <f t="shared" si="46"/>
        <v>0</v>
      </c>
      <c r="O569" s="164"/>
      <c r="P569" s="164"/>
      <c r="Q569" s="164"/>
      <c r="R569" s="130"/>
      <c r="S569" s="365">
        <f t="shared" si="47"/>
        <v>0</v>
      </c>
      <c r="T569" s="362"/>
      <c r="U569" s="532"/>
      <c r="V569" s="318">
        <f t="shared" si="48"/>
        <v>0</v>
      </c>
      <c r="W569" s="366"/>
      <c r="X569" s="318"/>
      <c r="Y569" s="366"/>
      <c r="Z569" s="362"/>
      <c r="AA569" s="503"/>
      <c r="AB569" s="362"/>
      <c r="AC569" s="362"/>
    </row>
    <row r="570" spans="1:29" ht="18.5" x14ac:dyDescent="0.45">
      <c r="A570" s="360"/>
      <c r="B570" s="361"/>
      <c r="C570" s="360" t="str">
        <f t="shared" si="45"/>
        <v/>
      </c>
      <c r="D570" s="362"/>
      <c r="E570" s="146"/>
      <c r="F570" s="362"/>
      <c r="G570" s="137"/>
      <c r="H570" s="363"/>
      <c r="I570" s="497"/>
      <c r="J570" s="498"/>
      <c r="K570" s="496"/>
      <c r="L570" s="496"/>
      <c r="M570" s="497">
        <f t="shared" si="44"/>
        <v>0</v>
      </c>
      <c r="N570" s="364">
        <f t="shared" si="46"/>
        <v>0</v>
      </c>
      <c r="O570" s="164"/>
      <c r="P570" s="164"/>
      <c r="Q570" s="164"/>
      <c r="R570" s="130"/>
      <c r="S570" s="365">
        <f t="shared" si="47"/>
        <v>0</v>
      </c>
      <c r="T570" s="362"/>
      <c r="U570" s="532"/>
      <c r="V570" s="318">
        <f t="shared" si="48"/>
        <v>0</v>
      </c>
      <c r="W570" s="366"/>
      <c r="X570" s="318"/>
      <c r="Y570" s="366"/>
      <c r="Z570" s="362"/>
      <c r="AA570" s="503"/>
      <c r="AB570" s="362"/>
      <c r="AC570" s="362"/>
    </row>
    <row r="571" spans="1:29" ht="18.5" x14ac:dyDescent="0.45">
      <c r="A571" s="360"/>
      <c r="B571" s="361"/>
      <c r="C571" s="360" t="str">
        <f t="shared" si="45"/>
        <v/>
      </c>
      <c r="D571" s="362"/>
      <c r="E571" s="146"/>
      <c r="F571" s="362"/>
      <c r="G571" s="137"/>
      <c r="H571" s="363"/>
      <c r="I571" s="497"/>
      <c r="J571" s="498"/>
      <c r="K571" s="496"/>
      <c r="L571" s="496"/>
      <c r="M571" s="497">
        <f t="shared" si="44"/>
        <v>0</v>
      </c>
      <c r="N571" s="364">
        <f t="shared" si="46"/>
        <v>0</v>
      </c>
      <c r="O571" s="164"/>
      <c r="P571" s="164"/>
      <c r="Q571" s="164"/>
      <c r="R571" s="130"/>
      <c r="S571" s="365">
        <f t="shared" si="47"/>
        <v>0</v>
      </c>
      <c r="T571" s="362"/>
      <c r="U571" s="532"/>
      <c r="V571" s="318">
        <f t="shared" si="48"/>
        <v>0</v>
      </c>
      <c r="W571" s="366"/>
      <c r="X571" s="318"/>
      <c r="Y571" s="366"/>
      <c r="Z571" s="362"/>
      <c r="AA571" s="503"/>
      <c r="AB571" s="362"/>
      <c r="AC571" s="362"/>
    </row>
    <row r="572" spans="1:29" ht="18.5" x14ac:dyDescent="0.45">
      <c r="A572" s="360"/>
      <c r="B572" s="361"/>
      <c r="C572" s="360" t="str">
        <f t="shared" si="45"/>
        <v/>
      </c>
      <c r="D572" s="362"/>
      <c r="E572" s="146"/>
      <c r="F572" s="362"/>
      <c r="G572" s="137"/>
      <c r="H572" s="363"/>
      <c r="I572" s="497"/>
      <c r="J572" s="498"/>
      <c r="K572" s="496"/>
      <c r="L572" s="496"/>
      <c r="M572" s="497">
        <f t="shared" si="44"/>
        <v>0</v>
      </c>
      <c r="N572" s="364">
        <f t="shared" si="46"/>
        <v>0</v>
      </c>
      <c r="O572" s="164"/>
      <c r="P572" s="164"/>
      <c r="Q572" s="164"/>
      <c r="R572" s="130"/>
      <c r="S572" s="365">
        <f t="shared" si="47"/>
        <v>0</v>
      </c>
      <c r="T572" s="362"/>
      <c r="U572" s="532"/>
      <c r="V572" s="318">
        <f t="shared" si="48"/>
        <v>0</v>
      </c>
      <c r="W572" s="366"/>
      <c r="X572" s="318"/>
      <c r="Y572" s="366"/>
      <c r="Z572" s="362"/>
      <c r="AA572" s="503"/>
      <c r="AB572" s="362"/>
      <c r="AC572" s="362"/>
    </row>
    <row r="573" spans="1:29" ht="18.5" x14ac:dyDescent="0.45">
      <c r="A573" s="360"/>
      <c r="B573" s="361"/>
      <c r="C573" s="360" t="str">
        <f t="shared" si="45"/>
        <v/>
      </c>
      <c r="D573" s="362"/>
      <c r="E573" s="146"/>
      <c r="F573" s="362"/>
      <c r="G573" s="137"/>
      <c r="H573" s="363"/>
      <c r="I573" s="497"/>
      <c r="J573" s="498"/>
      <c r="K573" s="496"/>
      <c r="L573" s="496"/>
      <c r="M573" s="497">
        <f t="shared" si="44"/>
        <v>0</v>
      </c>
      <c r="N573" s="364">
        <f t="shared" si="46"/>
        <v>0</v>
      </c>
      <c r="O573" s="164"/>
      <c r="P573" s="164"/>
      <c r="Q573" s="164"/>
      <c r="R573" s="130"/>
      <c r="S573" s="365">
        <f t="shared" si="47"/>
        <v>0</v>
      </c>
      <c r="T573" s="362"/>
      <c r="U573" s="532"/>
      <c r="V573" s="318">
        <f t="shared" si="48"/>
        <v>0</v>
      </c>
      <c r="W573" s="366"/>
      <c r="X573" s="318"/>
      <c r="Y573" s="366"/>
      <c r="Z573" s="362"/>
      <c r="AA573" s="503"/>
      <c r="AB573" s="362"/>
      <c r="AC573" s="362"/>
    </row>
    <row r="574" spans="1:29" ht="18.5" x14ac:dyDescent="0.45">
      <c r="A574" s="360"/>
      <c r="B574" s="361"/>
      <c r="C574" s="360" t="str">
        <f t="shared" si="45"/>
        <v/>
      </c>
      <c r="D574" s="362"/>
      <c r="E574" s="146"/>
      <c r="F574" s="362"/>
      <c r="G574" s="137"/>
      <c r="H574" s="363"/>
      <c r="I574" s="497"/>
      <c r="J574" s="498"/>
      <c r="K574" s="496"/>
      <c r="L574" s="496"/>
      <c r="M574" s="497">
        <f t="shared" si="44"/>
        <v>0</v>
      </c>
      <c r="N574" s="364">
        <f t="shared" si="46"/>
        <v>0</v>
      </c>
      <c r="O574" s="164"/>
      <c r="P574" s="164"/>
      <c r="Q574" s="164"/>
      <c r="R574" s="130"/>
      <c r="S574" s="365">
        <f t="shared" si="47"/>
        <v>0</v>
      </c>
      <c r="T574" s="362"/>
      <c r="U574" s="532"/>
      <c r="V574" s="318">
        <f t="shared" si="48"/>
        <v>0</v>
      </c>
      <c r="W574" s="366"/>
      <c r="X574" s="318"/>
      <c r="Y574" s="366"/>
      <c r="Z574" s="362"/>
      <c r="AA574" s="503"/>
      <c r="AB574" s="362"/>
      <c r="AC574" s="362"/>
    </row>
    <row r="575" spans="1:29" ht="18.5" x14ac:dyDescent="0.45">
      <c r="A575" s="360"/>
      <c r="B575" s="361"/>
      <c r="C575" s="360" t="str">
        <f t="shared" si="45"/>
        <v/>
      </c>
      <c r="D575" s="362"/>
      <c r="E575" s="146"/>
      <c r="F575" s="362"/>
      <c r="G575" s="137"/>
      <c r="H575" s="363"/>
      <c r="I575" s="497"/>
      <c r="J575" s="498"/>
      <c r="K575" s="496"/>
      <c r="L575" s="496"/>
      <c r="M575" s="497">
        <f t="shared" si="44"/>
        <v>0</v>
      </c>
      <c r="N575" s="364">
        <f t="shared" si="46"/>
        <v>0</v>
      </c>
      <c r="O575" s="164"/>
      <c r="P575" s="164"/>
      <c r="Q575" s="164"/>
      <c r="R575" s="130"/>
      <c r="S575" s="365">
        <f t="shared" si="47"/>
        <v>0</v>
      </c>
      <c r="T575" s="362"/>
      <c r="U575" s="532"/>
      <c r="V575" s="318">
        <f t="shared" si="48"/>
        <v>0</v>
      </c>
      <c r="W575" s="366"/>
      <c r="X575" s="318"/>
      <c r="Y575" s="366"/>
      <c r="Z575" s="362"/>
      <c r="AA575" s="503"/>
      <c r="AB575" s="362"/>
      <c r="AC575" s="362"/>
    </row>
    <row r="576" spans="1:29" ht="18.5" x14ac:dyDescent="0.45">
      <c r="A576" s="360"/>
      <c r="B576" s="361"/>
      <c r="C576" s="360" t="str">
        <f t="shared" si="45"/>
        <v/>
      </c>
      <c r="D576" s="362"/>
      <c r="E576" s="146"/>
      <c r="F576" s="362"/>
      <c r="G576" s="137"/>
      <c r="H576" s="363"/>
      <c r="I576" s="497"/>
      <c r="J576" s="498"/>
      <c r="K576" s="496"/>
      <c r="L576" s="496"/>
      <c r="M576" s="497">
        <f t="shared" si="44"/>
        <v>0</v>
      </c>
      <c r="N576" s="364">
        <f t="shared" si="46"/>
        <v>0</v>
      </c>
      <c r="O576" s="164"/>
      <c r="P576" s="164"/>
      <c r="Q576" s="164"/>
      <c r="R576" s="130"/>
      <c r="S576" s="365">
        <f t="shared" si="47"/>
        <v>0</v>
      </c>
      <c r="T576" s="362"/>
      <c r="U576" s="532"/>
      <c r="V576" s="318">
        <f t="shared" si="48"/>
        <v>0</v>
      </c>
      <c r="W576" s="366"/>
      <c r="X576" s="318"/>
      <c r="Y576" s="366"/>
      <c r="Z576" s="362"/>
      <c r="AA576" s="503"/>
      <c r="AB576" s="362"/>
      <c r="AC576" s="362"/>
    </row>
    <row r="577" spans="1:29" ht="18.5" x14ac:dyDescent="0.45">
      <c r="A577" s="360"/>
      <c r="B577" s="361"/>
      <c r="C577" s="360" t="str">
        <f t="shared" si="45"/>
        <v/>
      </c>
      <c r="D577" s="362"/>
      <c r="E577" s="146"/>
      <c r="F577" s="362"/>
      <c r="G577" s="137"/>
      <c r="H577" s="363"/>
      <c r="I577" s="497"/>
      <c r="J577" s="498"/>
      <c r="K577" s="496"/>
      <c r="L577" s="496"/>
      <c r="M577" s="497">
        <f t="shared" si="44"/>
        <v>0</v>
      </c>
      <c r="N577" s="364">
        <f t="shared" si="46"/>
        <v>0</v>
      </c>
      <c r="O577" s="164"/>
      <c r="P577" s="164"/>
      <c r="Q577" s="164"/>
      <c r="R577" s="130"/>
      <c r="S577" s="365">
        <f t="shared" si="47"/>
        <v>0</v>
      </c>
      <c r="T577" s="362"/>
      <c r="U577" s="532"/>
      <c r="V577" s="318">
        <f t="shared" si="48"/>
        <v>0</v>
      </c>
      <c r="W577" s="366"/>
      <c r="X577" s="318"/>
      <c r="Y577" s="366"/>
      <c r="Z577" s="362"/>
      <c r="AA577" s="503"/>
      <c r="AB577" s="362"/>
      <c r="AC577" s="362"/>
    </row>
    <row r="578" spans="1:29" ht="18.5" x14ac:dyDescent="0.45">
      <c r="A578" s="360"/>
      <c r="B578" s="361"/>
      <c r="C578" s="360" t="str">
        <f t="shared" si="45"/>
        <v/>
      </c>
      <c r="D578" s="362"/>
      <c r="E578" s="146"/>
      <c r="F578" s="362"/>
      <c r="G578" s="137"/>
      <c r="H578" s="363"/>
      <c r="I578" s="497"/>
      <c r="J578" s="498"/>
      <c r="K578" s="496"/>
      <c r="L578" s="496"/>
      <c r="M578" s="497">
        <f t="shared" si="44"/>
        <v>0</v>
      </c>
      <c r="N578" s="364">
        <f t="shared" si="46"/>
        <v>0</v>
      </c>
      <c r="O578" s="164"/>
      <c r="P578" s="164"/>
      <c r="Q578" s="164"/>
      <c r="R578" s="130"/>
      <c r="S578" s="365">
        <f t="shared" si="47"/>
        <v>0</v>
      </c>
      <c r="T578" s="362"/>
      <c r="U578" s="532"/>
      <c r="V578" s="318">
        <f t="shared" si="48"/>
        <v>0</v>
      </c>
      <c r="W578" s="366"/>
      <c r="X578" s="318"/>
      <c r="Y578" s="366"/>
      <c r="Z578" s="362"/>
      <c r="AA578" s="503"/>
      <c r="AB578" s="362"/>
      <c r="AC578" s="362"/>
    </row>
    <row r="579" spans="1:29" ht="18.5" x14ac:dyDescent="0.45">
      <c r="A579" s="360"/>
      <c r="B579" s="361"/>
      <c r="C579" s="360" t="str">
        <f t="shared" si="45"/>
        <v/>
      </c>
      <c r="D579" s="362"/>
      <c r="E579" s="146"/>
      <c r="F579" s="362"/>
      <c r="G579" s="137"/>
      <c r="H579" s="363"/>
      <c r="I579" s="497"/>
      <c r="J579" s="498"/>
      <c r="K579" s="496"/>
      <c r="L579" s="496"/>
      <c r="M579" s="497">
        <f t="shared" si="44"/>
        <v>0</v>
      </c>
      <c r="N579" s="364">
        <f t="shared" si="46"/>
        <v>0</v>
      </c>
      <c r="O579" s="164"/>
      <c r="P579" s="164"/>
      <c r="Q579" s="164"/>
      <c r="R579" s="130"/>
      <c r="S579" s="365">
        <f t="shared" si="47"/>
        <v>0</v>
      </c>
      <c r="T579" s="362"/>
      <c r="U579" s="532"/>
      <c r="V579" s="318">
        <f t="shared" si="48"/>
        <v>0</v>
      </c>
      <c r="W579" s="366"/>
      <c r="X579" s="318"/>
      <c r="Y579" s="366"/>
      <c r="Z579" s="362"/>
      <c r="AA579" s="503"/>
      <c r="AB579" s="362"/>
      <c r="AC579" s="362"/>
    </row>
    <row r="580" spans="1:29" ht="18.5" x14ac:dyDescent="0.45">
      <c r="A580" s="360"/>
      <c r="B580" s="361"/>
      <c r="C580" s="360" t="str">
        <f t="shared" si="45"/>
        <v/>
      </c>
      <c r="D580" s="362"/>
      <c r="E580" s="146"/>
      <c r="F580" s="362"/>
      <c r="G580" s="137"/>
      <c r="H580" s="363"/>
      <c r="I580" s="497"/>
      <c r="J580" s="498"/>
      <c r="K580" s="496"/>
      <c r="L580" s="496"/>
      <c r="M580" s="497">
        <f t="shared" si="44"/>
        <v>0</v>
      </c>
      <c r="N580" s="364">
        <f t="shared" si="46"/>
        <v>0</v>
      </c>
      <c r="O580" s="164"/>
      <c r="P580" s="164"/>
      <c r="Q580" s="164"/>
      <c r="R580" s="130"/>
      <c r="S580" s="365">
        <f t="shared" si="47"/>
        <v>0</v>
      </c>
      <c r="T580" s="362"/>
      <c r="U580" s="532"/>
      <c r="V580" s="318">
        <f t="shared" si="48"/>
        <v>0</v>
      </c>
      <c r="W580" s="366"/>
      <c r="X580" s="318"/>
      <c r="Y580" s="366"/>
      <c r="Z580" s="362"/>
      <c r="AA580" s="503"/>
      <c r="AB580" s="362"/>
      <c r="AC580" s="362"/>
    </row>
    <row r="581" spans="1:29" ht="18.5" x14ac:dyDescent="0.45">
      <c r="A581" s="360"/>
      <c r="B581" s="361"/>
      <c r="C581" s="360" t="str">
        <f t="shared" si="45"/>
        <v/>
      </c>
      <c r="D581" s="362"/>
      <c r="E581" s="146"/>
      <c r="F581" s="362"/>
      <c r="G581" s="137"/>
      <c r="H581" s="363"/>
      <c r="I581" s="497"/>
      <c r="J581" s="498"/>
      <c r="K581" s="496"/>
      <c r="L581" s="496"/>
      <c r="M581" s="497">
        <f t="shared" si="44"/>
        <v>0</v>
      </c>
      <c r="N581" s="364">
        <f t="shared" si="46"/>
        <v>0</v>
      </c>
      <c r="O581" s="164"/>
      <c r="P581" s="164"/>
      <c r="Q581" s="164"/>
      <c r="R581" s="130"/>
      <c r="S581" s="365">
        <f t="shared" si="47"/>
        <v>0</v>
      </c>
      <c r="T581" s="362"/>
      <c r="U581" s="532"/>
      <c r="V581" s="318">
        <f t="shared" si="48"/>
        <v>0</v>
      </c>
      <c r="W581" s="366"/>
      <c r="X581" s="318"/>
      <c r="Y581" s="366"/>
      <c r="Z581" s="362"/>
      <c r="AA581" s="503"/>
      <c r="AB581" s="362"/>
      <c r="AC581" s="362"/>
    </row>
    <row r="582" spans="1:29" ht="18.5" x14ac:dyDescent="0.45">
      <c r="A582" s="360"/>
      <c r="B582" s="361"/>
      <c r="C582" s="360" t="str">
        <f t="shared" si="45"/>
        <v/>
      </c>
      <c r="D582" s="362"/>
      <c r="E582" s="146"/>
      <c r="F582" s="362"/>
      <c r="G582" s="137"/>
      <c r="H582" s="363"/>
      <c r="I582" s="497"/>
      <c r="J582" s="498"/>
      <c r="K582" s="496"/>
      <c r="L582" s="496"/>
      <c r="M582" s="497">
        <f t="shared" si="44"/>
        <v>0</v>
      </c>
      <c r="N582" s="364">
        <f t="shared" si="46"/>
        <v>0</v>
      </c>
      <c r="O582" s="164"/>
      <c r="P582" s="164"/>
      <c r="Q582" s="164"/>
      <c r="R582" s="130"/>
      <c r="S582" s="365">
        <f t="shared" si="47"/>
        <v>0</v>
      </c>
      <c r="T582" s="362"/>
      <c r="U582" s="532"/>
      <c r="V582" s="318">
        <f t="shared" si="48"/>
        <v>0</v>
      </c>
      <c r="W582" s="366"/>
      <c r="X582" s="318"/>
      <c r="Y582" s="366"/>
      <c r="Z582" s="362"/>
      <c r="AA582" s="503"/>
      <c r="AB582" s="362"/>
      <c r="AC582" s="362"/>
    </row>
    <row r="583" spans="1:29" ht="18.5" x14ac:dyDescent="0.45">
      <c r="A583" s="360"/>
      <c r="B583" s="361"/>
      <c r="C583" s="360" t="str">
        <f t="shared" si="45"/>
        <v/>
      </c>
      <c r="D583" s="362"/>
      <c r="E583" s="146"/>
      <c r="F583" s="362"/>
      <c r="G583" s="137"/>
      <c r="H583" s="363"/>
      <c r="I583" s="497"/>
      <c r="J583" s="498"/>
      <c r="K583" s="496"/>
      <c r="L583" s="496"/>
      <c r="M583" s="497">
        <f t="shared" si="44"/>
        <v>0</v>
      </c>
      <c r="N583" s="364">
        <f t="shared" si="46"/>
        <v>0</v>
      </c>
      <c r="O583" s="164"/>
      <c r="P583" s="164"/>
      <c r="Q583" s="164"/>
      <c r="R583" s="130"/>
      <c r="S583" s="365">
        <f t="shared" si="47"/>
        <v>0</v>
      </c>
      <c r="T583" s="362"/>
      <c r="U583" s="532"/>
      <c r="V583" s="318">
        <f t="shared" si="48"/>
        <v>0</v>
      </c>
      <c r="W583" s="366"/>
      <c r="X583" s="318"/>
      <c r="Y583" s="366"/>
      <c r="Z583" s="362"/>
      <c r="AA583" s="503"/>
      <c r="AB583" s="362"/>
      <c r="AC583" s="362"/>
    </row>
    <row r="584" spans="1:29" ht="18.5" x14ac:dyDescent="0.45">
      <c r="A584" s="360"/>
      <c r="B584" s="361"/>
      <c r="C584" s="360" t="str">
        <f t="shared" si="45"/>
        <v/>
      </c>
      <c r="D584" s="362"/>
      <c r="E584" s="146"/>
      <c r="F584" s="362"/>
      <c r="G584" s="137"/>
      <c r="H584" s="363"/>
      <c r="I584" s="497"/>
      <c r="J584" s="498"/>
      <c r="K584" s="496"/>
      <c r="L584" s="496"/>
      <c r="M584" s="497">
        <f t="shared" si="44"/>
        <v>0</v>
      </c>
      <c r="N584" s="364">
        <f t="shared" si="46"/>
        <v>0</v>
      </c>
      <c r="O584" s="164"/>
      <c r="P584" s="164"/>
      <c r="Q584" s="164"/>
      <c r="R584" s="130"/>
      <c r="S584" s="365">
        <f t="shared" si="47"/>
        <v>0</v>
      </c>
      <c r="T584" s="362"/>
      <c r="U584" s="532"/>
      <c r="V584" s="318">
        <f t="shared" si="48"/>
        <v>0</v>
      </c>
      <c r="W584" s="366"/>
      <c r="X584" s="318"/>
      <c r="Y584" s="366"/>
      <c r="Z584" s="362"/>
      <c r="AA584" s="503"/>
      <c r="AB584" s="362"/>
      <c r="AC584" s="362"/>
    </row>
    <row r="585" spans="1:29" ht="18.5" x14ac:dyDescent="0.45">
      <c r="A585" s="360"/>
      <c r="B585" s="361"/>
      <c r="C585" s="360" t="str">
        <f t="shared" si="45"/>
        <v/>
      </c>
      <c r="D585" s="362"/>
      <c r="E585" s="146"/>
      <c r="F585" s="362"/>
      <c r="G585" s="137"/>
      <c r="H585" s="363"/>
      <c r="I585" s="497"/>
      <c r="J585" s="498"/>
      <c r="K585" s="496"/>
      <c r="L585" s="496"/>
      <c r="M585" s="497">
        <f t="shared" ref="M585:M648" si="49">+K585*0.12</f>
        <v>0</v>
      </c>
      <c r="N585" s="364">
        <f t="shared" si="46"/>
        <v>0</v>
      </c>
      <c r="O585" s="164"/>
      <c r="P585" s="164"/>
      <c r="Q585" s="164"/>
      <c r="R585" s="130"/>
      <c r="S585" s="365">
        <f t="shared" si="47"/>
        <v>0</v>
      </c>
      <c r="T585" s="362"/>
      <c r="U585" s="532"/>
      <c r="V585" s="318">
        <f t="shared" si="48"/>
        <v>0</v>
      </c>
      <c r="W585" s="366"/>
      <c r="X585" s="318"/>
      <c r="Y585" s="366"/>
      <c r="Z585" s="362"/>
      <c r="AA585" s="503"/>
      <c r="AB585" s="362"/>
      <c r="AC585" s="362"/>
    </row>
    <row r="586" spans="1:29" ht="18.5" x14ac:dyDescent="0.45">
      <c r="A586" s="360"/>
      <c r="B586" s="361"/>
      <c r="C586" s="360" t="str">
        <f t="shared" si="45"/>
        <v/>
      </c>
      <c r="D586" s="362"/>
      <c r="E586" s="146"/>
      <c r="F586" s="362"/>
      <c r="G586" s="137"/>
      <c r="H586" s="363"/>
      <c r="I586" s="497"/>
      <c r="J586" s="498"/>
      <c r="K586" s="496"/>
      <c r="L586" s="496"/>
      <c r="M586" s="497">
        <f t="shared" si="49"/>
        <v>0</v>
      </c>
      <c r="N586" s="364">
        <f t="shared" si="46"/>
        <v>0</v>
      </c>
      <c r="O586" s="164"/>
      <c r="P586" s="164"/>
      <c r="Q586" s="164"/>
      <c r="R586" s="130"/>
      <c r="S586" s="365">
        <f t="shared" si="47"/>
        <v>0</v>
      </c>
      <c r="T586" s="362"/>
      <c r="U586" s="532"/>
      <c r="V586" s="318">
        <f t="shared" si="48"/>
        <v>0</v>
      </c>
      <c r="W586" s="366"/>
      <c r="X586" s="318"/>
      <c r="Y586" s="366"/>
      <c r="Z586" s="362"/>
      <c r="AA586" s="503"/>
      <c r="AB586" s="362"/>
      <c r="AC586" s="362"/>
    </row>
    <row r="587" spans="1:29" ht="18.5" x14ac:dyDescent="0.45">
      <c r="A587" s="360"/>
      <c r="B587" s="361"/>
      <c r="C587" s="360" t="str">
        <f t="shared" si="45"/>
        <v/>
      </c>
      <c r="D587" s="362"/>
      <c r="E587" s="146"/>
      <c r="F587" s="362"/>
      <c r="G587" s="137"/>
      <c r="H587" s="363"/>
      <c r="I587" s="497"/>
      <c r="J587" s="498"/>
      <c r="K587" s="496"/>
      <c r="L587" s="496"/>
      <c r="M587" s="497">
        <f t="shared" si="49"/>
        <v>0</v>
      </c>
      <c r="N587" s="364">
        <f t="shared" si="46"/>
        <v>0</v>
      </c>
      <c r="O587" s="164"/>
      <c r="P587" s="164"/>
      <c r="Q587" s="164"/>
      <c r="R587" s="130"/>
      <c r="S587" s="365">
        <f t="shared" si="47"/>
        <v>0</v>
      </c>
      <c r="T587" s="362"/>
      <c r="U587" s="532"/>
      <c r="V587" s="318">
        <f t="shared" si="48"/>
        <v>0</v>
      </c>
      <c r="W587" s="366"/>
      <c r="X587" s="318"/>
      <c r="Y587" s="366"/>
      <c r="Z587" s="362"/>
      <c r="AA587" s="503"/>
      <c r="AB587" s="362"/>
      <c r="AC587" s="362"/>
    </row>
    <row r="588" spans="1:29" ht="18.5" x14ac:dyDescent="0.45">
      <c r="A588" s="360"/>
      <c r="B588" s="361"/>
      <c r="C588" s="360" t="str">
        <f t="shared" si="45"/>
        <v/>
      </c>
      <c r="D588" s="362"/>
      <c r="E588" s="146"/>
      <c r="F588" s="362"/>
      <c r="G588" s="137"/>
      <c r="H588" s="363"/>
      <c r="I588" s="497"/>
      <c r="J588" s="498"/>
      <c r="K588" s="496"/>
      <c r="L588" s="496"/>
      <c r="M588" s="497">
        <f t="shared" si="49"/>
        <v>0</v>
      </c>
      <c r="N588" s="364">
        <f t="shared" si="46"/>
        <v>0</v>
      </c>
      <c r="O588" s="164"/>
      <c r="P588" s="164"/>
      <c r="Q588" s="164"/>
      <c r="R588" s="130"/>
      <c r="S588" s="365">
        <f t="shared" si="47"/>
        <v>0</v>
      </c>
      <c r="T588" s="362"/>
      <c r="U588" s="532"/>
      <c r="V588" s="318">
        <f t="shared" si="48"/>
        <v>0</v>
      </c>
      <c r="W588" s="366"/>
      <c r="X588" s="318"/>
      <c r="Y588" s="366"/>
      <c r="Z588" s="362"/>
      <c r="AA588" s="503"/>
      <c r="AB588" s="362"/>
      <c r="AC588" s="362"/>
    </row>
    <row r="589" spans="1:29" ht="18.5" x14ac:dyDescent="0.45">
      <c r="A589" s="360"/>
      <c r="B589" s="361"/>
      <c r="C589" s="360" t="str">
        <f t="shared" si="45"/>
        <v/>
      </c>
      <c r="D589" s="362"/>
      <c r="E589" s="146"/>
      <c r="F589" s="362"/>
      <c r="G589" s="137"/>
      <c r="H589" s="363"/>
      <c r="I589" s="497"/>
      <c r="J589" s="498"/>
      <c r="K589" s="496"/>
      <c r="L589" s="496"/>
      <c r="M589" s="497">
        <f t="shared" si="49"/>
        <v>0</v>
      </c>
      <c r="N589" s="364">
        <f t="shared" si="46"/>
        <v>0</v>
      </c>
      <c r="O589" s="164"/>
      <c r="P589" s="164"/>
      <c r="Q589" s="164"/>
      <c r="R589" s="130"/>
      <c r="S589" s="365">
        <f t="shared" si="47"/>
        <v>0</v>
      </c>
      <c r="T589" s="362"/>
      <c r="U589" s="532"/>
      <c r="V589" s="318">
        <f t="shared" si="48"/>
        <v>0</v>
      </c>
      <c r="W589" s="366"/>
      <c r="X589" s="318"/>
      <c r="Y589" s="366"/>
      <c r="Z589" s="362"/>
      <c r="AA589" s="503"/>
      <c r="AB589" s="362"/>
      <c r="AC589" s="362"/>
    </row>
    <row r="590" spans="1:29" ht="18.5" x14ac:dyDescent="0.45">
      <c r="A590" s="360"/>
      <c r="B590" s="361"/>
      <c r="C590" s="360" t="str">
        <f t="shared" ref="C590:C653" si="50">Validentificaciones(D590)</f>
        <v/>
      </c>
      <c r="D590" s="362"/>
      <c r="E590" s="146"/>
      <c r="F590" s="362"/>
      <c r="G590" s="137"/>
      <c r="H590" s="363"/>
      <c r="I590" s="497"/>
      <c r="J590" s="498"/>
      <c r="K590" s="496"/>
      <c r="L590" s="496"/>
      <c r="M590" s="497">
        <f t="shared" si="49"/>
        <v>0</v>
      </c>
      <c r="N590" s="364">
        <f t="shared" ref="N590:N653" si="51">L590*0.14</f>
        <v>0</v>
      </c>
      <c r="O590" s="164"/>
      <c r="P590" s="164"/>
      <c r="Q590" s="164"/>
      <c r="R590" s="130"/>
      <c r="S590" s="365">
        <f t="shared" ref="S590:S653" si="52">I590+J590+K590+N590+L590-O590-P590+M590</f>
        <v>0</v>
      </c>
      <c r="T590" s="362"/>
      <c r="U590" s="532"/>
      <c r="V590" s="318">
        <f t="shared" ref="V590:V653" si="53">IF(OR(MID(E590,1,2)="41",MID(B590,1,1)="E"),0,IF(OR(E590="04-Nota de crédito",E590="04",E590="04-N/C Ventas",E590="51-N/C A Inst. Estado y Empr. Públicas que percibe ingreso exento de Imp. Renta",E590="51",E590="47-N/C por Reembolso Emitida por Intermediario",E590="47"),-I590-J590-K590-L590,I590+J590+K590+L590))</f>
        <v>0</v>
      </c>
      <c r="W590" s="366"/>
      <c r="X590" s="318"/>
      <c r="Y590" s="366"/>
      <c r="Z590" s="362"/>
      <c r="AA590" s="503"/>
      <c r="AB590" s="362"/>
      <c r="AC590" s="362"/>
    </row>
    <row r="591" spans="1:29" ht="18.5" x14ac:dyDescent="0.45">
      <c r="A591" s="360"/>
      <c r="B591" s="361"/>
      <c r="C591" s="360" t="str">
        <f t="shared" si="50"/>
        <v/>
      </c>
      <c r="D591" s="362"/>
      <c r="E591" s="146"/>
      <c r="F591" s="362"/>
      <c r="G591" s="137"/>
      <c r="H591" s="363"/>
      <c r="I591" s="497"/>
      <c r="J591" s="498"/>
      <c r="K591" s="496"/>
      <c r="L591" s="496"/>
      <c r="M591" s="497">
        <f t="shared" si="49"/>
        <v>0</v>
      </c>
      <c r="N591" s="364">
        <f t="shared" si="51"/>
        <v>0</v>
      </c>
      <c r="O591" s="164"/>
      <c r="P591" s="164"/>
      <c r="Q591" s="164"/>
      <c r="R591" s="130"/>
      <c r="S591" s="365">
        <f t="shared" si="52"/>
        <v>0</v>
      </c>
      <c r="T591" s="362"/>
      <c r="U591" s="532"/>
      <c r="V591" s="318">
        <f t="shared" si="53"/>
        <v>0</v>
      </c>
      <c r="W591" s="366"/>
      <c r="X591" s="318"/>
      <c r="Y591" s="366"/>
      <c r="Z591" s="362"/>
      <c r="AA591" s="503"/>
      <c r="AB591" s="362"/>
      <c r="AC591" s="362"/>
    </row>
    <row r="592" spans="1:29" ht="18.5" x14ac:dyDescent="0.45">
      <c r="A592" s="360"/>
      <c r="B592" s="361"/>
      <c r="C592" s="360" t="str">
        <f t="shared" si="50"/>
        <v/>
      </c>
      <c r="D592" s="362"/>
      <c r="E592" s="146"/>
      <c r="F592" s="362"/>
      <c r="G592" s="137"/>
      <c r="H592" s="363"/>
      <c r="I592" s="497"/>
      <c r="J592" s="498"/>
      <c r="K592" s="496"/>
      <c r="L592" s="496"/>
      <c r="M592" s="497">
        <f t="shared" si="49"/>
        <v>0</v>
      </c>
      <c r="N592" s="364">
        <f t="shared" si="51"/>
        <v>0</v>
      </c>
      <c r="O592" s="164"/>
      <c r="P592" s="164"/>
      <c r="Q592" s="164"/>
      <c r="R592" s="130"/>
      <c r="S592" s="365">
        <f t="shared" si="52"/>
        <v>0</v>
      </c>
      <c r="T592" s="362"/>
      <c r="U592" s="532"/>
      <c r="V592" s="318">
        <f t="shared" si="53"/>
        <v>0</v>
      </c>
      <c r="W592" s="366"/>
      <c r="X592" s="318"/>
      <c r="Y592" s="366"/>
      <c r="Z592" s="362"/>
      <c r="AA592" s="503"/>
      <c r="AB592" s="362"/>
      <c r="AC592" s="362"/>
    </row>
    <row r="593" spans="1:29" ht="18.5" x14ac:dyDescent="0.45">
      <c r="A593" s="360"/>
      <c r="B593" s="361"/>
      <c r="C593" s="360" t="str">
        <f t="shared" si="50"/>
        <v/>
      </c>
      <c r="D593" s="362"/>
      <c r="E593" s="146"/>
      <c r="F593" s="362"/>
      <c r="G593" s="137"/>
      <c r="H593" s="363"/>
      <c r="I593" s="497"/>
      <c r="J593" s="498"/>
      <c r="K593" s="496"/>
      <c r="L593" s="496"/>
      <c r="M593" s="497">
        <f t="shared" si="49"/>
        <v>0</v>
      </c>
      <c r="N593" s="364">
        <f t="shared" si="51"/>
        <v>0</v>
      </c>
      <c r="O593" s="164"/>
      <c r="P593" s="164"/>
      <c r="Q593" s="164"/>
      <c r="R593" s="130"/>
      <c r="S593" s="365">
        <f t="shared" si="52"/>
        <v>0</v>
      </c>
      <c r="T593" s="362"/>
      <c r="U593" s="532"/>
      <c r="V593" s="318">
        <f t="shared" si="53"/>
        <v>0</v>
      </c>
      <c r="W593" s="366"/>
      <c r="X593" s="318"/>
      <c r="Y593" s="366"/>
      <c r="Z593" s="362"/>
      <c r="AA593" s="503"/>
      <c r="AB593" s="362"/>
      <c r="AC593" s="362"/>
    </row>
    <row r="594" spans="1:29" ht="18.5" x14ac:dyDescent="0.45">
      <c r="A594" s="360"/>
      <c r="B594" s="361"/>
      <c r="C594" s="360" t="str">
        <f t="shared" si="50"/>
        <v/>
      </c>
      <c r="D594" s="362"/>
      <c r="E594" s="146"/>
      <c r="F594" s="362"/>
      <c r="G594" s="137"/>
      <c r="H594" s="363"/>
      <c r="I594" s="497"/>
      <c r="J594" s="498"/>
      <c r="K594" s="496"/>
      <c r="L594" s="496"/>
      <c r="M594" s="497">
        <f t="shared" si="49"/>
        <v>0</v>
      </c>
      <c r="N594" s="364">
        <f t="shared" si="51"/>
        <v>0</v>
      </c>
      <c r="O594" s="164"/>
      <c r="P594" s="164"/>
      <c r="Q594" s="164"/>
      <c r="R594" s="130"/>
      <c r="S594" s="365">
        <f t="shared" si="52"/>
        <v>0</v>
      </c>
      <c r="T594" s="362"/>
      <c r="U594" s="532"/>
      <c r="V594" s="318">
        <f t="shared" si="53"/>
        <v>0</v>
      </c>
      <c r="W594" s="366"/>
      <c r="X594" s="318"/>
      <c r="Y594" s="366"/>
      <c r="Z594" s="362"/>
      <c r="AA594" s="503"/>
      <c r="AB594" s="362"/>
      <c r="AC594" s="362"/>
    </row>
    <row r="595" spans="1:29" ht="18.5" x14ac:dyDescent="0.45">
      <c r="A595" s="360"/>
      <c r="B595" s="361"/>
      <c r="C595" s="360" t="str">
        <f t="shared" si="50"/>
        <v/>
      </c>
      <c r="D595" s="362"/>
      <c r="E595" s="146"/>
      <c r="F595" s="362"/>
      <c r="G595" s="137"/>
      <c r="H595" s="363"/>
      <c r="I595" s="497"/>
      <c r="J595" s="498"/>
      <c r="K595" s="496"/>
      <c r="L595" s="496"/>
      <c r="M595" s="497">
        <f t="shared" si="49"/>
        <v>0</v>
      </c>
      <c r="N595" s="364">
        <f t="shared" si="51"/>
        <v>0</v>
      </c>
      <c r="O595" s="164"/>
      <c r="P595" s="164"/>
      <c r="Q595" s="164"/>
      <c r="R595" s="130"/>
      <c r="S595" s="365">
        <f t="shared" si="52"/>
        <v>0</v>
      </c>
      <c r="T595" s="362"/>
      <c r="U595" s="532"/>
      <c r="V595" s="318">
        <f t="shared" si="53"/>
        <v>0</v>
      </c>
      <c r="W595" s="366"/>
      <c r="X595" s="318"/>
      <c r="Y595" s="366"/>
      <c r="Z595" s="362"/>
      <c r="AA595" s="503"/>
      <c r="AB595" s="362"/>
      <c r="AC595" s="362"/>
    </row>
    <row r="596" spans="1:29" ht="18.5" x14ac:dyDescent="0.45">
      <c r="A596" s="360"/>
      <c r="B596" s="361"/>
      <c r="C596" s="360" t="str">
        <f t="shared" si="50"/>
        <v/>
      </c>
      <c r="D596" s="362"/>
      <c r="E596" s="146"/>
      <c r="F596" s="362"/>
      <c r="G596" s="137"/>
      <c r="H596" s="363"/>
      <c r="I596" s="497"/>
      <c r="J596" s="498"/>
      <c r="K596" s="496"/>
      <c r="L596" s="496"/>
      <c r="M596" s="497">
        <f t="shared" si="49"/>
        <v>0</v>
      </c>
      <c r="N596" s="364">
        <f t="shared" si="51"/>
        <v>0</v>
      </c>
      <c r="O596" s="164"/>
      <c r="P596" s="164"/>
      <c r="Q596" s="164"/>
      <c r="R596" s="130"/>
      <c r="S596" s="365">
        <f t="shared" si="52"/>
        <v>0</v>
      </c>
      <c r="T596" s="362"/>
      <c r="U596" s="532"/>
      <c r="V596" s="318">
        <f t="shared" si="53"/>
        <v>0</v>
      </c>
      <c r="W596" s="366"/>
      <c r="X596" s="318"/>
      <c r="Y596" s="366"/>
      <c r="Z596" s="362"/>
      <c r="AA596" s="503"/>
      <c r="AB596" s="362"/>
      <c r="AC596" s="362"/>
    </row>
    <row r="597" spans="1:29" ht="18.5" x14ac:dyDescent="0.45">
      <c r="A597" s="360"/>
      <c r="B597" s="361"/>
      <c r="C597" s="360" t="str">
        <f t="shared" si="50"/>
        <v/>
      </c>
      <c r="D597" s="362"/>
      <c r="E597" s="146"/>
      <c r="F597" s="362"/>
      <c r="G597" s="137"/>
      <c r="H597" s="363"/>
      <c r="I597" s="497"/>
      <c r="J597" s="498"/>
      <c r="K597" s="496"/>
      <c r="L597" s="496"/>
      <c r="M597" s="497">
        <f t="shared" si="49"/>
        <v>0</v>
      </c>
      <c r="N597" s="364">
        <f t="shared" si="51"/>
        <v>0</v>
      </c>
      <c r="O597" s="164"/>
      <c r="P597" s="164"/>
      <c r="Q597" s="164"/>
      <c r="R597" s="130"/>
      <c r="S597" s="365">
        <f t="shared" si="52"/>
        <v>0</v>
      </c>
      <c r="T597" s="362"/>
      <c r="U597" s="532"/>
      <c r="V597" s="318">
        <f t="shared" si="53"/>
        <v>0</v>
      </c>
      <c r="W597" s="366"/>
      <c r="X597" s="318"/>
      <c r="Y597" s="366"/>
      <c r="Z597" s="362"/>
      <c r="AA597" s="503"/>
      <c r="AB597" s="362"/>
      <c r="AC597" s="362"/>
    </row>
    <row r="598" spans="1:29" ht="18.5" x14ac:dyDescent="0.45">
      <c r="A598" s="360"/>
      <c r="B598" s="361"/>
      <c r="C598" s="360" t="str">
        <f t="shared" si="50"/>
        <v/>
      </c>
      <c r="D598" s="362"/>
      <c r="E598" s="146"/>
      <c r="F598" s="362"/>
      <c r="G598" s="137"/>
      <c r="H598" s="363"/>
      <c r="I598" s="497"/>
      <c r="J598" s="498"/>
      <c r="K598" s="496"/>
      <c r="L598" s="496"/>
      <c r="M598" s="497">
        <f t="shared" si="49"/>
        <v>0</v>
      </c>
      <c r="N598" s="364">
        <f t="shared" si="51"/>
        <v>0</v>
      </c>
      <c r="O598" s="164"/>
      <c r="P598" s="164"/>
      <c r="Q598" s="164"/>
      <c r="R598" s="130"/>
      <c r="S598" s="365">
        <f t="shared" si="52"/>
        <v>0</v>
      </c>
      <c r="T598" s="362"/>
      <c r="U598" s="532"/>
      <c r="V598" s="318">
        <f t="shared" si="53"/>
        <v>0</v>
      </c>
      <c r="W598" s="366"/>
      <c r="X598" s="318"/>
      <c r="Y598" s="366"/>
      <c r="Z598" s="362"/>
      <c r="AA598" s="503"/>
      <c r="AB598" s="362"/>
      <c r="AC598" s="362"/>
    </row>
    <row r="599" spans="1:29" ht="18.5" x14ac:dyDescent="0.45">
      <c r="A599" s="360"/>
      <c r="B599" s="361"/>
      <c r="C599" s="360" t="str">
        <f t="shared" si="50"/>
        <v/>
      </c>
      <c r="D599" s="362"/>
      <c r="E599" s="146"/>
      <c r="F599" s="362"/>
      <c r="G599" s="137"/>
      <c r="H599" s="363"/>
      <c r="I599" s="497"/>
      <c r="J599" s="498"/>
      <c r="K599" s="496"/>
      <c r="L599" s="496"/>
      <c r="M599" s="497">
        <f t="shared" si="49"/>
        <v>0</v>
      </c>
      <c r="N599" s="364">
        <f t="shared" si="51"/>
        <v>0</v>
      </c>
      <c r="O599" s="164"/>
      <c r="P599" s="164"/>
      <c r="Q599" s="164"/>
      <c r="R599" s="130"/>
      <c r="S599" s="365">
        <f t="shared" si="52"/>
        <v>0</v>
      </c>
      <c r="T599" s="362"/>
      <c r="U599" s="532"/>
      <c r="V599" s="318">
        <f t="shared" si="53"/>
        <v>0</v>
      </c>
      <c r="W599" s="366"/>
      <c r="X599" s="318"/>
      <c r="Y599" s="366"/>
      <c r="Z599" s="362"/>
      <c r="AA599" s="503"/>
      <c r="AB599" s="362"/>
      <c r="AC599" s="362"/>
    </row>
    <row r="600" spans="1:29" ht="18.5" x14ac:dyDescent="0.45">
      <c r="A600" s="360"/>
      <c r="B600" s="361"/>
      <c r="C600" s="360" t="str">
        <f t="shared" si="50"/>
        <v/>
      </c>
      <c r="D600" s="362"/>
      <c r="E600" s="146"/>
      <c r="F600" s="362"/>
      <c r="G600" s="137"/>
      <c r="H600" s="363"/>
      <c r="I600" s="497"/>
      <c r="J600" s="498"/>
      <c r="K600" s="496"/>
      <c r="L600" s="496"/>
      <c r="M600" s="497">
        <f t="shared" si="49"/>
        <v>0</v>
      </c>
      <c r="N600" s="364">
        <f t="shared" si="51"/>
        <v>0</v>
      </c>
      <c r="O600" s="164"/>
      <c r="P600" s="164"/>
      <c r="Q600" s="164"/>
      <c r="R600" s="130"/>
      <c r="S600" s="365">
        <f t="shared" si="52"/>
        <v>0</v>
      </c>
      <c r="T600" s="362"/>
      <c r="U600" s="532"/>
      <c r="V600" s="318">
        <f t="shared" si="53"/>
        <v>0</v>
      </c>
      <c r="W600" s="366"/>
      <c r="X600" s="318"/>
      <c r="Y600" s="366"/>
      <c r="Z600" s="362"/>
      <c r="AA600" s="503"/>
      <c r="AB600" s="362"/>
      <c r="AC600" s="362"/>
    </row>
    <row r="601" spans="1:29" ht="18.5" x14ac:dyDescent="0.45">
      <c r="A601" s="360"/>
      <c r="B601" s="361"/>
      <c r="C601" s="360" t="str">
        <f t="shared" si="50"/>
        <v/>
      </c>
      <c r="D601" s="362"/>
      <c r="E601" s="146"/>
      <c r="F601" s="362"/>
      <c r="G601" s="137"/>
      <c r="H601" s="363"/>
      <c r="I601" s="497"/>
      <c r="J601" s="498"/>
      <c r="K601" s="496"/>
      <c r="L601" s="496"/>
      <c r="M601" s="497">
        <f t="shared" si="49"/>
        <v>0</v>
      </c>
      <c r="N601" s="364">
        <f t="shared" si="51"/>
        <v>0</v>
      </c>
      <c r="O601" s="164"/>
      <c r="P601" s="164"/>
      <c r="Q601" s="164"/>
      <c r="R601" s="130"/>
      <c r="S601" s="365">
        <f t="shared" si="52"/>
        <v>0</v>
      </c>
      <c r="T601" s="362"/>
      <c r="U601" s="532"/>
      <c r="V601" s="318">
        <f t="shared" si="53"/>
        <v>0</v>
      </c>
      <c r="W601" s="366"/>
      <c r="X601" s="318"/>
      <c r="Y601" s="366"/>
      <c r="Z601" s="362"/>
      <c r="AA601" s="503"/>
      <c r="AB601" s="362"/>
      <c r="AC601" s="362"/>
    </row>
    <row r="602" spans="1:29" ht="18.5" x14ac:dyDescent="0.45">
      <c r="A602" s="360"/>
      <c r="B602" s="361"/>
      <c r="C602" s="360" t="str">
        <f t="shared" si="50"/>
        <v/>
      </c>
      <c r="D602" s="362"/>
      <c r="E602" s="146"/>
      <c r="F602" s="362"/>
      <c r="G602" s="137"/>
      <c r="H602" s="363"/>
      <c r="I602" s="497"/>
      <c r="J602" s="498"/>
      <c r="K602" s="496"/>
      <c r="L602" s="496"/>
      <c r="M602" s="497">
        <f t="shared" si="49"/>
        <v>0</v>
      </c>
      <c r="N602" s="364">
        <f t="shared" si="51"/>
        <v>0</v>
      </c>
      <c r="O602" s="164"/>
      <c r="P602" s="164"/>
      <c r="Q602" s="164"/>
      <c r="R602" s="130"/>
      <c r="S602" s="365">
        <f t="shared" si="52"/>
        <v>0</v>
      </c>
      <c r="T602" s="362"/>
      <c r="U602" s="532"/>
      <c r="V602" s="318">
        <f t="shared" si="53"/>
        <v>0</v>
      </c>
      <c r="W602" s="366"/>
      <c r="X602" s="318"/>
      <c r="Y602" s="366"/>
      <c r="Z602" s="362"/>
      <c r="AA602" s="503"/>
      <c r="AB602" s="362"/>
      <c r="AC602" s="362"/>
    </row>
    <row r="603" spans="1:29" ht="18.5" x14ac:dyDescent="0.45">
      <c r="A603" s="360"/>
      <c r="B603" s="361"/>
      <c r="C603" s="360" t="str">
        <f t="shared" si="50"/>
        <v/>
      </c>
      <c r="D603" s="362"/>
      <c r="E603" s="146"/>
      <c r="F603" s="362"/>
      <c r="G603" s="137"/>
      <c r="H603" s="363"/>
      <c r="I603" s="497"/>
      <c r="J603" s="498"/>
      <c r="K603" s="496"/>
      <c r="L603" s="496"/>
      <c r="M603" s="497">
        <f t="shared" si="49"/>
        <v>0</v>
      </c>
      <c r="N603" s="364">
        <f t="shared" si="51"/>
        <v>0</v>
      </c>
      <c r="O603" s="164"/>
      <c r="P603" s="164"/>
      <c r="Q603" s="164"/>
      <c r="R603" s="130"/>
      <c r="S603" s="365">
        <f t="shared" si="52"/>
        <v>0</v>
      </c>
      <c r="T603" s="362"/>
      <c r="U603" s="532"/>
      <c r="V603" s="318">
        <f t="shared" si="53"/>
        <v>0</v>
      </c>
      <c r="W603" s="366"/>
      <c r="X603" s="318"/>
      <c r="Y603" s="366"/>
      <c r="Z603" s="362"/>
      <c r="AA603" s="503"/>
      <c r="AB603" s="362"/>
      <c r="AC603" s="362"/>
    </row>
    <row r="604" spans="1:29" ht="18.5" x14ac:dyDescent="0.45">
      <c r="A604" s="360"/>
      <c r="B604" s="361"/>
      <c r="C604" s="360" t="str">
        <f t="shared" si="50"/>
        <v/>
      </c>
      <c r="D604" s="362"/>
      <c r="E604" s="146"/>
      <c r="F604" s="362"/>
      <c r="G604" s="137"/>
      <c r="H604" s="363"/>
      <c r="I604" s="497"/>
      <c r="J604" s="498"/>
      <c r="K604" s="496"/>
      <c r="L604" s="496"/>
      <c r="M604" s="497">
        <f t="shared" si="49"/>
        <v>0</v>
      </c>
      <c r="N604" s="364">
        <f t="shared" si="51"/>
        <v>0</v>
      </c>
      <c r="O604" s="164"/>
      <c r="P604" s="164"/>
      <c r="Q604" s="164"/>
      <c r="R604" s="130"/>
      <c r="S604" s="365">
        <f t="shared" si="52"/>
        <v>0</v>
      </c>
      <c r="T604" s="362"/>
      <c r="U604" s="532"/>
      <c r="V604" s="318">
        <f t="shared" si="53"/>
        <v>0</v>
      </c>
      <c r="W604" s="366"/>
      <c r="X604" s="318"/>
      <c r="Y604" s="366"/>
      <c r="Z604" s="362"/>
      <c r="AA604" s="503"/>
      <c r="AB604" s="362"/>
      <c r="AC604" s="362"/>
    </row>
    <row r="605" spans="1:29" ht="18.5" x14ac:dyDescent="0.45">
      <c r="A605" s="360"/>
      <c r="B605" s="361"/>
      <c r="C605" s="360" t="str">
        <f t="shared" si="50"/>
        <v/>
      </c>
      <c r="D605" s="362"/>
      <c r="E605" s="146"/>
      <c r="F605" s="362"/>
      <c r="G605" s="137"/>
      <c r="H605" s="363"/>
      <c r="I605" s="497"/>
      <c r="J605" s="498"/>
      <c r="K605" s="496"/>
      <c r="L605" s="496"/>
      <c r="M605" s="497">
        <f t="shared" si="49"/>
        <v>0</v>
      </c>
      <c r="N605" s="364">
        <f t="shared" si="51"/>
        <v>0</v>
      </c>
      <c r="O605" s="164"/>
      <c r="P605" s="164"/>
      <c r="Q605" s="164"/>
      <c r="R605" s="130"/>
      <c r="S605" s="365">
        <f t="shared" si="52"/>
        <v>0</v>
      </c>
      <c r="T605" s="362"/>
      <c r="U605" s="532"/>
      <c r="V605" s="318">
        <f t="shared" si="53"/>
        <v>0</v>
      </c>
      <c r="W605" s="366"/>
      <c r="X605" s="318"/>
      <c r="Y605" s="366"/>
      <c r="Z605" s="362"/>
      <c r="AA605" s="503"/>
      <c r="AB605" s="362"/>
      <c r="AC605" s="362"/>
    </row>
    <row r="606" spans="1:29" ht="18.5" x14ac:dyDescent="0.45">
      <c r="A606" s="360"/>
      <c r="B606" s="361"/>
      <c r="C606" s="360" t="str">
        <f t="shared" si="50"/>
        <v/>
      </c>
      <c r="D606" s="362"/>
      <c r="E606" s="146"/>
      <c r="F606" s="362"/>
      <c r="G606" s="137"/>
      <c r="H606" s="363"/>
      <c r="I606" s="497"/>
      <c r="J606" s="498"/>
      <c r="K606" s="496"/>
      <c r="L606" s="496"/>
      <c r="M606" s="497">
        <f t="shared" si="49"/>
        <v>0</v>
      </c>
      <c r="N606" s="364">
        <f t="shared" si="51"/>
        <v>0</v>
      </c>
      <c r="O606" s="164"/>
      <c r="P606" s="164"/>
      <c r="Q606" s="164"/>
      <c r="R606" s="130"/>
      <c r="S606" s="365">
        <f t="shared" si="52"/>
        <v>0</v>
      </c>
      <c r="T606" s="362"/>
      <c r="U606" s="532"/>
      <c r="V606" s="318">
        <f t="shared" si="53"/>
        <v>0</v>
      </c>
      <c r="W606" s="366"/>
      <c r="X606" s="318"/>
      <c r="Y606" s="366"/>
      <c r="Z606" s="362"/>
      <c r="AA606" s="503"/>
      <c r="AB606" s="362"/>
      <c r="AC606" s="362"/>
    </row>
    <row r="607" spans="1:29" ht="18.5" x14ac:dyDescent="0.45">
      <c r="A607" s="360"/>
      <c r="B607" s="361"/>
      <c r="C607" s="360" t="str">
        <f t="shared" si="50"/>
        <v/>
      </c>
      <c r="D607" s="362"/>
      <c r="E607" s="146"/>
      <c r="F607" s="362"/>
      <c r="G607" s="137"/>
      <c r="H607" s="363"/>
      <c r="I607" s="497"/>
      <c r="J607" s="498"/>
      <c r="K607" s="496"/>
      <c r="L607" s="496"/>
      <c r="M607" s="497">
        <f t="shared" si="49"/>
        <v>0</v>
      </c>
      <c r="N607" s="364">
        <f t="shared" si="51"/>
        <v>0</v>
      </c>
      <c r="O607" s="164"/>
      <c r="P607" s="164"/>
      <c r="Q607" s="164"/>
      <c r="R607" s="130"/>
      <c r="S607" s="365">
        <f t="shared" si="52"/>
        <v>0</v>
      </c>
      <c r="T607" s="362"/>
      <c r="U607" s="532"/>
      <c r="V607" s="318">
        <f t="shared" si="53"/>
        <v>0</v>
      </c>
      <c r="W607" s="366"/>
      <c r="X607" s="318"/>
      <c r="Y607" s="366"/>
      <c r="Z607" s="362"/>
      <c r="AA607" s="503"/>
      <c r="AB607" s="362"/>
      <c r="AC607" s="362"/>
    </row>
    <row r="608" spans="1:29" ht="18.5" x14ac:dyDescent="0.45">
      <c r="A608" s="360"/>
      <c r="B608" s="361"/>
      <c r="C608" s="360" t="str">
        <f t="shared" si="50"/>
        <v/>
      </c>
      <c r="D608" s="362"/>
      <c r="E608" s="146"/>
      <c r="F608" s="362"/>
      <c r="G608" s="137"/>
      <c r="H608" s="363"/>
      <c r="I608" s="497"/>
      <c r="J608" s="498"/>
      <c r="K608" s="496"/>
      <c r="L608" s="496"/>
      <c r="M608" s="497">
        <f t="shared" si="49"/>
        <v>0</v>
      </c>
      <c r="N608" s="364">
        <f t="shared" si="51"/>
        <v>0</v>
      </c>
      <c r="O608" s="164"/>
      <c r="P608" s="164"/>
      <c r="Q608" s="164"/>
      <c r="R608" s="130"/>
      <c r="S608" s="365">
        <f t="shared" si="52"/>
        <v>0</v>
      </c>
      <c r="T608" s="362"/>
      <c r="U608" s="532"/>
      <c r="V608" s="318">
        <f t="shared" si="53"/>
        <v>0</v>
      </c>
      <c r="W608" s="366"/>
      <c r="X608" s="318"/>
      <c r="Y608" s="366"/>
      <c r="Z608" s="362"/>
      <c r="AA608" s="503"/>
      <c r="AB608" s="362"/>
      <c r="AC608" s="362"/>
    </row>
    <row r="609" spans="1:29" ht="18.5" x14ac:dyDescent="0.45">
      <c r="A609" s="360"/>
      <c r="B609" s="361"/>
      <c r="C609" s="360" t="str">
        <f t="shared" si="50"/>
        <v/>
      </c>
      <c r="D609" s="362"/>
      <c r="E609" s="146"/>
      <c r="F609" s="362"/>
      <c r="G609" s="137"/>
      <c r="H609" s="363"/>
      <c r="I609" s="497"/>
      <c r="J609" s="498"/>
      <c r="K609" s="496"/>
      <c r="L609" s="496"/>
      <c r="M609" s="497">
        <f t="shared" si="49"/>
        <v>0</v>
      </c>
      <c r="N609" s="364">
        <f t="shared" si="51"/>
        <v>0</v>
      </c>
      <c r="O609" s="164"/>
      <c r="P609" s="164"/>
      <c r="Q609" s="164"/>
      <c r="R609" s="130"/>
      <c r="S609" s="365">
        <f t="shared" si="52"/>
        <v>0</v>
      </c>
      <c r="T609" s="362"/>
      <c r="U609" s="532"/>
      <c r="V609" s="318">
        <f t="shared" si="53"/>
        <v>0</v>
      </c>
      <c r="W609" s="366"/>
      <c r="X609" s="318"/>
      <c r="Y609" s="366"/>
      <c r="Z609" s="362"/>
      <c r="AA609" s="503"/>
      <c r="AB609" s="362"/>
      <c r="AC609" s="362"/>
    </row>
    <row r="610" spans="1:29" ht="18.5" x14ac:dyDescent="0.45">
      <c r="A610" s="360"/>
      <c r="B610" s="361"/>
      <c r="C610" s="360" t="str">
        <f t="shared" si="50"/>
        <v/>
      </c>
      <c r="D610" s="362"/>
      <c r="E610" s="146"/>
      <c r="F610" s="362"/>
      <c r="G610" s="137"/>
      <c r="H610" s="363"/>
      <c r="I610" s="497"/>
      <c r="J610" s="498"/>
      <c r="K610" s="496"/>
      <c r="L610" s="496"/>
      <c r="M610" s="497">
        <f t="shared" si="49"/>
        <v>0</v>
      </c>
      <c r="N610" s="364">
        <f t="shared" si="51"/>
        <v>0</v>
      </c>
      <c r="O610" s="164"/>
      <c r="P610" s="164"/>
      <c r="Q610" s="164"/>
      <c r="R610" s="130"/>
      <c r="S610" s="365">
        <f t="shared" si="52"/>
        <v>0</v>
      </c>
      <c r="T610" s="362"/>
      <c r="U610" s="532"/>
      <c r="V610" s="318">
        <f t="shared" si="53"/>
        <v>0</v>
      </c>
      <c r="W610" s="366"/>
      <c r="X610" s="318"/>
      <c r="Y610" s="366"/>
      <c r="Z610" s="362"/>
      <c r="AA610" s="503"/>
      <c r="AB610" s="362"/>
      <c r="AC610" s="362"/>
    </row>
    <row r="611" spans="1:29" ht="18.5" x14ac:dyDescent="0.45">
      <c r="A611" s="360"/>
      <c r="B611" s="361"/>
      <c r="C611" s="360" t="str">
        <f t="shared" si="50"/>
        <v/>
      </c>
      <c r="D611" s="362"/>
      <c r="E611" s="146"/>
      <c r="F611" s="362"/>
      <c r="G611" s="137"/>
      <c r="H611" s="363"/>
      <c r="I611" s="497"/>
      <c r="J611" s="498"/>
      <c r="K611" s="496"/>
      <c r="L611" s="496"/>
      <c r="M611" s="497">
        <f t="shared" si="49"/>
        <v>0</v>
      </c>
      <c r="N611" s="364">
        <f t="shared" si="51"/>
        <v>0</v>
      </c>
      <c r="O611" s="164"/>
      <c r="P611" s="164"/>
      <c r="Q611" s="164"/>
      <c r="R611" s="130"/>
      <c r="S611" s="365">
        <f t="shared" si="52"/>
        <v>0</v>
      </c>
      <c r="T611" s="362"/>
      <c r="U611" s="532"/>
      <c r="V611" s="318">
        <f t="shared" si="53"/>
        <v>0</v>
      </c>
      <c r="W611" s="366"/>
      <c r="X611" s="318"/>
      <c r="Y611" s="366"/>
      <c r="Z611" s="362"/>
      <c r="AA611" s="503"/>
      <c r="AB611" s="362"/>
      <c r="AC611" s="362"/>
    </row>
    <row r="612" spans="1:29" ht="18.5" x14ac:dyDescent="0.45">
      <c r="A612" s="360"/>
      <c r="B612" s="361"/>
      <c r="C612" s="360" t="str">
        <f t="shared" si="50"/>
        <v/>
      </c>
      <c r="D612" s="362"/>
      <c r="E612" s="146"/>
      <c r="F612" s="362"/>
      <c r="G612" s="137"/>
      <c r="H612" s="363"/>
      <c r="I612" s="497"/>
      <c r="J612" s="498"/>
      <c r="K612" s="496"/>
      <c r="L612" s="496"/>
      <c r="M612" s="497">
        <f t="shared" si="49"/>
        <v>0</v>
      </c>
      <c r="N612" s="364">
        <f t="shared" si="51"/>
        <v>0</v>
      </c>
      <c r="O612" s="164"/>
      <c r="P612" s="164"/>
      <c r="Q612" s="164"/>
      <c r="R612" s="130"/>
      <c r="S612" s="365">
        <f t="shared" si="52"/>
        <v>0</v>
      </c>
      <c r="T612" s="362"/>
      <c r="U612" s="532"/>
      <c r="V612" s="318">
        <f t="shared" si="53"/>
        <v>0</v>
      </c>
      <c r="W612" s="366"/>
      <c r="X612" s="318"/>
      <c r="Y612" s="366"/>
      <c r="Z612" s="362"/>
      <c r="AA612" s="503"/>
      <c r="AB612" s="362"/>
      <c r="AC612" s="362"/>
    </row>
    <row r="613" spans="1:29" ht="18.5" x14ac:dyDescent="0.45">
      <c r="A613" s="360"/>
      <c r="B613" s="361"/>
      <c r="C613" s="360" t="str">
        <f t="shared" si="50"/>
        <v/>
      </c>
      <c r="D613" s="362"/>
      <c r="E613" s="146"/>
      <c r="F613" s="362"/>
      <c r="G613" s="137"/>
      <c r="H613" s="363"/>
      <c r="I613" s="497"/>
      <c r="J613" s="498"/>
      <c r="K613" s="496"/>
      <c r="L613" s="496"/>
      <c r="M613" s="497">
        <f t="shared" si="49"/>
        <v>0</v>
      </c>
      <c r="N613" s="364">
        <f t="shared" si="51"/>
        <v>0</v>
      </c>
      <c r="O613" s="164"/>
      <c r="P613" s="164"/>
      <c r="Q613" s="164"/>
      <c r="R613" s="130"/>
      <c r="S613" s="365">
        <f t="shared" si="52"/>
        <v>0</v>
      </c>
      <c r="T613" s="362"/>
      <c r="U613" s="532"/>
      <c r="V613" s="318">
        <f t="shared" si="53"/>
        <v>0</v>
      </c>
      <c r="W613" s="366"/>
      <c r="X613" s="318"/>
      <c r="Y613" s="366"/>
      <c r="Z613" s="362"/>
      <c r="AA613" s="503"/>
      <c r="AB613" s="362"/>
      <c r="AC613" s="362"/>
    </row>
    <row r="614" spans="1:29" ht="18.5" x14ac:dyDescent="0.45">
      <c r="A614" s="360"/>
      <c r="B614" s="361"/>
      <c r="C614" s="360" t="str">
        <f t="shared" si="50"/>
        <v/>
      </c>
      <c r="D614" s="362"/>
      <c r="E614" s="146"/>
      <c r="F614" s="362"/>
      <c r="G614" s="137"/>
      <c r="H614" s="363"/>
      <c r="I614" s="497"/>
      <c r="J614" s="498"/>
      <c r="K614" s="496"/>
      <c r="L614" s="496"/>
      <c r="M614" s="497">
        <f t="shared" si="49"/>
        <v>0</v>
      </c>
      <c r="N614" s="364">
        <f t="shared" si="51"/>
        <v>0</v>
      </c>
      <c r="O614" s="164"/>
      <c r="P614" s="164"/>
      <c r="Q614" s="164"/>
      <c r="R614" s="130"/>
      <c r="S614" s="365">
        <f t="shared" si="52"/>
        <v>0</v>
      </c>
      <c r="T614" s="362"/>
      <c r="U614" s="532"/>
      <c r="V614" s="318">
        <f t="shared" si="53"/>
        <v>0</v>
      </c>
      <c r="W614" s="366"/>
      <c r="X614" s="318"/>
      <c r="Y614" s="366"/>
      <c r="Z614" s="362"/>
      <c r="AA614" s="503"/>
      <c r="AB614" s="362"/>
      <c r="AC614" s="362"/>
    </row>
    <row r="615" spans="1:29" ht="18.5" x14ac:dyDescent="0.45">
      <c r="A615" s="360"/>
      <c r="B615" s="361"/>
      <c r="C615" s="360" t="str">
        <f t="shared" si="50"/>
        <v/>
      </c>
      <c r="D615" s="362"/>
      <c r="E615" s="146"/>
      <c r="F615" s="362"/>
      <c r="G615" s="137"/>
      <c r="H615" s="363"/>
      <c r="I615" s="497"/>
      <c r="J615" s="498"/>
      <c r="K615" s="496"/>
      <c r="L615" s="496"/>
      <c r="M615" s="497">
        <f t="shared" si="49"/>
        <v>0</v>
      </c>
      <c r="N615" s="364">
        <f t="shared" si="51"/>
        <v>0</v>
      </c>
      <c r="O615" s="164"/>
      <c r="P615" s="164"/>
      <c r="Q615" s="164"/>
      <c r="R615" s="130"/>
      <c r="S615" s="365">
        <f t="shared" si="52"/>
        <v>0</v>
      </c>
      <c r="T615" s="362"/>
      <c r="U615" s="532"/>
      <c r="V615" s="318">
        <f t="shared" si="53"/>
        <v>0</v>
      </c>
      <c r="W615" s="366"/>
      <c r="X615" s="318"/>
      <c r="Y615" s="366"/>
      <c r="Z615" s="362"/>
      <c r="AA615" s="503"/>
      <c r="AB615" s="362"/>
      <c r="AC615" s="362"/>
    </row>
    <row r="616" spans="1:29" ht="18.5" x14ac:dyDescent="0.45">
      <c r="A616" s="360"/>
      <c r="B616" s="361"/>
      <c r="C616" s="360" t="str">
        <f t="shared" si="50"/>
        <v/>
      </c>
      <c r="D616" s="362"/>
      <c r="E616" s="146"/>
      <c r="F616" s="362"/>
      <c r="G616" s="137"/>
      <c r="H616" s="363"/>
      <c r="I616" s="497"/>
      <c r="J616" s="498"/>
      <c r="K616" s="496"/>
      <c r="L616" s="496"/>
      <c r="M616" s="497">
        <f t="shared" si="49"/>
        <v>0</v>
      </c>
      <c r="N616" s="364">
        <f t="shared" si="51"/>
        <v>0</v>
      </c>
      <c r="O616" s="164"/>
      <c r="P616" s="164"/>
      <c r="Q616" s="164"/>
      <c r="R616" s="130"/>
      <c r="S616" s="365">
        <f t="shared" si="52"/>
        <v>0</v>
      </c>
      <c r="T616" s="362"/>
      <c r="U616" s="532"/>
      <c r="V616" s="318">
        <f t="shared" si="53"/>
        <v>0</v>
      </c>
      <c r="W616" s="366"/>
      <c r="X616" s="318"/>
      <c r="Y616" s="366"/>
      <c r="Z616" s="362"/>
      <c r="AA616" s="503"/>
      <c r="AB616" s="362"/>
      <c r="AC616" s="362"/>
    </row>
    <row r="617" spans="1:29" ht="18.5" x14ac:dyDescent="0.45">
      <c r="A617" s="360"/>
      <c r="B617" s="361"/>
      <c r="C617" s="360" t="str">
        <f t="shared" si="50"/>
        <v/>
      </c>
      <c r="D617" s="362"/>
      <c r="E617" s="146"/>
      <c r="F617" s="362"/>
      <c r="G617" s="137"/>
      <c r="H617" s="363"/>
      <c r="I617" s="497"/>
      <c r="J617" s="498"/>
      <c r="K617" s="496"/>
      <c r="L617" s="496"/>
      <c r="M617" s="497">
        <f t="shared" si="49"/>
        <v>0</v>
      </c>
      <c r="N617" s="364">
        <f t="shared" si="51"/>
        <v>0</v>
      </c>
      <c r="O617" s="164"/>
      <c r="P617" s="164"/>
      <c r="Q617" s="164"/>
      <c r="R617" s="130"/>
      <c r="S617" s="365">
        <f t="shared" si="52"/>
        <v>0</v>
      </c>
      <c r="T617" s="362"/>
      <c r="U617" s="532"/>
      <c r="V617" s="318">
        <f t="shared" si="53"/>
        <v>0</v>
      </c>
      <c r="W617" s="366"/>
      <c r="X617" s="318"/>
      <c r="Y617" s="366"/>
      <c r="Z617" s="362"/>
      <c r="AA617" s="503"/>
      <c r="AB617" s="362"/>
      <c r="AC617" s="362"/>
    </row>
    <row r="618" spans="1:29" ht="18.5" x14ac:dyDescent="0.45">
      <c r="A618" s="360"/>
      <c r="B618" s="361"/>
      <c r="C618" s="360" t="str">
        <f t="shared" si="50"/>
        <v/>
      </c>
      <c r="D618" s="362"/>
      <c r="E618" s="146"/>
      <c r="F618" s="362"/>
      <c r="G618" s="137"/>
      <c r="H618" s="363"/>
      <c r="I618" s="497"/>
      <c r="J618" s="498"/>
      <c r="K618" s="496"/>
      <c r="L618" s="496"/>
      <c r="M618" s="497">
        <f t="shared" si="49"/>
        <v>0</v>
      </c>
      <c r="N618" s="364">
        <f t="shared" si="51"/>
        <v>0</v>
      </c>
      <c r="O618" s="164"/>
      <c r="P618" s="164"/>
      <c r="Q618" s="164"/>
      <c r="R618" s="130"/>
      <c r="S618" s="365">
        <f t="shared" si="52"/>
        <v>0</v>
      </c>
      <c r="T618" s="362"/>
      <c r="U618" s="532"/>
      <c r="V618" s="318">
        <f t="shared" si="53"/>
        <v>0</v>
      </c>
      <c r="W618" s="366"/>
      <c r="X618" s="318"/>
      <c r="Y618" s="366"/>
      <c r="Z618" s="362"/>
      <c r="AA618" s="503"/>
      <c r="AB618" s="362"/>
      <c r="AC618" s="362"/>
    </row>
    <row r="619" spans="1:29" ht="18.5" x14ac:dyDescent="0.45">
      <c r="A619" s="360"/>
      <c r="B619" s="361"/>
      <c r="C619" s="360" t="str">
        <f t="shared" si="50"/>
        <v/>
      </c>
      <c r="D619" s="362"/>
      <c r="E619" s="146"/>
      <c r="F619" s="362"/>
      <c r="G619" s="137"/>
      <c r="H619" s="363"/>
      <c r="I619" s="497"/>
      <c r="J619" s="498"/>
      <c r="K619" s="496"/>
      <c r="L619" s="496"/>
      <c r="M619" s="497">
        <f t="shared" si="49"/>
        <v>0</v>
      </c>
      <c r="N619" s="364">
        <f t="shared" si="51"/>
        <v>0</v>
      </c>
      <c r="O619" s="164"/>
      <c r="P619" s="164"/>
      <c r="Q619" s="164"/>
      <c r="R619" s="130"/>
      <c r="S619" s="365">
        <f t="shared" si="52"/>
        <v>0</v>
      </c>
      <c r="T619" s="362"/>
      <c r="U619" s="532"/>
      <c r="V619" s="318">
        <f t="shared" si="53"/>
        <v>0</v>
      </c>
      <c r="W619" s="366"/>
      <c r="X619" s="318"/>
      <c r="Y619" s="366"/>
      <c r="Z619" s="362"/>
      <c r="AA619" s="503"/>
      <c r="AB619" s="362"/>
      <c r="AC619" s="362"/>
    </row>
    <row r="620" spans="1:29" ht="18.5" x14ac:dyDescent="0.45">
      <c r="A620" s="360"/>
      <c r="B620" s="361"/>
      <c r="C620" s="360" t="str">
        <f t="shared" si="50"/>
        <v/>
      </c>
      <c r="D620" s="362"/>
      <c r="E620" s="146"/>
      <c r="F620" s="362"/>
      <c r="G620" s="137"/>
      <c r="H620" s="363"/>
      <c r="I620" s="497"/>
      <c r="J620" s="498"/>
      <c r="K620" s="496"/>
      <c r="L620" s="496"/>
      <c r="M620" s="497">
        <f t="shared" si="49"/>
        <v>0</v>
      </c>
      <c r="N620" s="364">
        <f t="shared" si="51"/>
        <v>0</v>
      </c>
      <c r="O620" s="164"/>
      <c r="P620" s="164"/>
      <c r="Q620" s="164"/>
      <c r="R620" s="130"/>
      <c r="S620" s="365">
        <f t="shared" si="52"/>
        <v>0</v>
      </c>
      <c r="T620" s="362"/>
      <c r="U620" s="532"/>
      <c r="V620" s="318">
        <f t="shared" si="53"/>
        <v>0</v>
      </c>
      <c r="W620" s="366"/>
      <c r="X620" s="318"/>
      <c r="Y620" s="366"/>
      <c r="Z620" s="362"/>
      <c r="AA620" s="503"/>
      <c r="AB620" s="362"/>
      <c r="AC620" s="362"/>
    </row>
    <row r="621" spans="1:29" ht="18.5" x14ac:dyDescent="0.45">
      <c r="A621" s="360"/>
      <c r="B621" s="361"/>
      <c r="C621" s="360" t="str">
        <f t="shared" si="50"/>
        <v/>
      </c>
      <c r="D621" s="362"/>
      <c r="E621" s="146"/>
      <c r="F621" s="362"/>
      <c r="G621" s="137"/>
      <c r="H621" s="363"/>
      <c r="I621" s="497"/>
      <c r="J621" s="498"/>
      <c r="K621" s="496"/>
      <c r="L621" s="496"/>
      <c r="M621" s="497">
        <f t="shared" si="49"/>
        <v>0</v>
      </c>
      <c r="N621" s="364">
        <f t="shared" si="51"/>
        <v>0</v>
      </c>
      <c r="O621" s="164"/>
      <c r="P621" s="164"/>
      <c r="Q621" s="164"/>
      <c r="R621" s="130"/>
      <c r="S621" s="365">
        <f t="shared" si="52"/>
        <v>0</v>
      </c>
      <c r="T621" s="362"/>
      <c r="U621" s="532"/>
      <c r="V621" s="318">
        <f t="shared" si="53"/>
        <v>0</v>
      </c>
      <c r="W621" s="366"/>
      <c r="X621" s="318"/>
      <c r="Y621" s="366"/>
      <c r="Z621" s="362"/>
      <c r="AA621" s="503"/>
      <c r="AB621" s="362"/>
      <c r="AC621" s="362"/>
    </row>
    <row r="622" spans="1:29" ht="18.5" x14ac:dyDescent="0.45">
      <c r="A622" s="360"/>
      <c r="B622" s="361"/>
      <c r="C622" s="360" t="str">
        <f t="shared" si="50"/>
        <v/>
      </c>
      <c r="D622" s="362"/>
      <c r="E622" s="146"/>
      <c r="F622" s="362"/>
      <c r="G622" s="137"/>
      <c r="H622" s="363"/>
      <c r="I622" s="497"/>
      <c r="J622" s="498"/>
      <c r="K622" s="496"/>
      <c r="L622" s="496"/>
      <c r="M622" s="497">
        <f t="shared" si="49"/>
        <v>0</v>
      </c>
      <c r="N622" s="364">
        <f t="shared" si="51"/>
        <v>0</v>
      </c>
      <c r="O622" s="164"/>
      <c r="P622" s="164"/>
      <c r="Q622" s="164"/>
      <c r="R622" s="130"/>
      <c r="S622" s="365">
        <f t="shared" si="52"/>
        <v>0</v>
      </c>
      <c r="T622" s="362"/>
      <c r="U622" s="532"/>
      <c r="V622" s="318">
        <f t="shared" si="53"/>
        <v>0</v>
      </c>
      <c r="W622" s="366"/>
      <c r="X622" s="318"/>
      <c r="Y622" s="366"/>
      <c r="Z622" s="362"/>
      <c r="AA622" s="503"/>
      <c r="AB622" s="362"/>
      <c r="AC622" s="362"/>
    </row>
    <row r="623" spans="1:29" ht="18.5" x14ac:dyDescent="0.45">
      <c r="A623" s="360"/>
      <c r="B623" s="361"/>
      <c r="C623" s="360" t="str">
        <f t="shared" si="50"/>
        <v/>
      </c>
      <c r="D623" s="362"/>
      <c r="E623" s="146"/>
      <c r="F623" s="362"/>
      <c r="G623" s="137"/>
      <c r="H623" s="363"/>
      <c r="I623" s="497"/>
      <c r="J623" s="498"/>
      <c r="K623" s="496"/>
      <c r="L623" s="496"/>
      <c r="M623" s="497">
        <f t="shared" si="49"/>
        <v>0</v>
      </c>
      <c r="N623" s="364">
        <f t="shared" si="51"/>
        <v>0</v>
      </c>
      <c r="O623" s="164"/>
      <c r="P623" s="164"/>
      <c r="Q623" s="164"/>
      <c r="R623" s="130"/>
      <c r="S623" s="365">
        <f t="shared" si="52"/>
        <v>0</v>
      </c>
      <c r="T623" s="362"/>
      <c r="U623" s="532"/>
      <c r="V623" s="318">
        <f t="shared" si="53"/>
        <v>0</v>
      </c>
      <c r="W623" s="366"/>
      <c r="X623" s="318"/>
      <c r="Y623" s="366"/>
      <c r="Z623" s="362"/>
      <c r="AA623" s="503"/>
      <c r="AB623" s="362"/>
      <c r="AC623" s="362"/>
    </row>
    <row r="624" spans="1:29" ht="18.5" x14ac:dyDescent="0.45">
      <c r="A624" s="360"/>
      <c r="B624" s="361"/>
      <c r="C624" s="360" t="str">
        <f t="shared" si="50"/>
        <v/>
      </c>
      <c r="D624" s="362"/>
      <c r="E624" s="146"/>
      <c r="F624" s="362"/>
      <c r="G624" s="137"/>
      <c r="H624" s="363"/>
      <c r="I624" s="497"/>
      <c r="J624" s="498"/>
      <c r="K624" s="496"/>
      <c r="L624" s="496"/>
      <c r="M624" s="497">
        <f t="shared" si="49"/>
        <v>0</v>
      </c>
      <c r="N624" s="364">
        <f t="shared" si="51"/>
        <v>0</v>
      </c>
      <c r="O624" s="164"/>
      <c r="P624" s="164"/>
      <c r="Q624" s="164"/>
      <c r="R624" s="130"/>
      <c r="S624" s="365">
        <f t="shared" si="52"/>
        <v>0</v>
      </c>
      <c r="T624" s="362"/>
      <c r="U624" s="532"/>
      <c r="V624" s="318">
        <f t="shared" si="53"/>
        <v>0</v>
      </c>
      <c r="W624" s="366"/>
      <c r="X624" s="318"/>
      <c r="Y624" s="366"/>
      <c r="Z624" s="362"/>
      <c r="AA624" s="503"/>
      <c r="AB624" s="362"/>
      <c r="AC624" s="362"/>
    </row>
    <row r="625" spans="1:29" ht="18.5" x14ac:dyDescent="0.45">
      <c r="A625" s="360"/>
      <c r="B625" s="361"/>
      <c r="C625" s="360" t="str">
        <f t="shared" si="50"/>
        <v/>
      </c>
      <c r="D625" s="362"/>
      <c r="E625" s="146"/>
      <c r="F625" s="362"/>
      <c r="G625" s="137"/>
      <c r="H625" s="363"/>
      <c r="I625" s="497"/>
      <c r="J625" s="498"/>
      <c r="K625" s="496"/>
      <c r="L625" s="496"/>
      <c r="M625" s="497">
        <f t="shared" si="49"/>
        <v>0</v>
      </c>
      <c r="N625" s="364">
        <f t="shared" si="51"/>
        <v>0</v>
      </c>
      <c r="O625" s="164"/>
      <c r="P625" s="164"/>
      <c r="Q625" s="164"/>
      <c r="R625" s="130"/>
      <c r="S625" s="365">
        <f t="shared" si="52"/>
        <v>0</v>
      </c>
      <c r="T625" s="362"/>
      <c r="U625" s="532"/>
      <c r="V625" s="318">
        <f t="shared" si="53"/>
        <v>0</v>
      </c>
      <c r="W625" s="366"/>
      <c r="X625" s="318"/>
      <c r="Y625" s="366"/>
      <c r="Z625" s="362"/>
      <c r="AA625" s="503"/>
      <c r="AB625" s="362"/>
      <c r="AC625" s="362"/>
    </row>
    <row r="626" spans="1:29" ht="18.5" x14ac:dyDescent="0.45">
      <c r="A626" s="360"/>
      <c r="B626" s="361"/>
      <c r="C626" s="360" t="str">
        <f t="shared" si="50"/>
        <v/>
      </c>
      <c r="D626" s="362"/>
      <c r="E626" s="146"/>
      <c r="F626" s="362"/>
      <c r="G626" s="137"/>
      <c r="H626" s="363"/>
      <c r="I626" s="497"/>
      <c r="J626" s="498"/>
      <c r="K626" s="496"/>
      <c r="L626" s="496"/>
      <c r="M626" s="497">
        <f t="shared" si="49"/>
        <v>0</v>
      </c>
      <c r="N626" s="364">
        <f t="shared" si="51"/>
        <v>0</v>
      </c>
      <c r="O626" s="164"/>
      <c r="P626" s="164"/>
      <c r="Q626" s="164"/>
      <c r="R626" s="130"/>
      <c r="S626" s="365">
        <f t="shared" si="52"/>
        <v>0</v>
      </c>
      <c r="T626" s="362"/>
      <c r="U626" s="532"/>
      <c r="V626" s="318">
        <f t="shared" si="53"/>
        <v>0</v>
      </c>
      <c r="W626" s="366"/>
      <c r="X626" s="318"/>
      <c r="Y626" s="366"/>
      <c r="Z626" s="362"/>
      <c r="AA626" s="503"/>
      <c r="AB626" s="362"/>
      <c r="AC626" s="362"/>
    </row>
    <row r="627" spans="1:29" ht="18.5" x14ac:dyDescent="0.45">
      <c r="A627" s="360"/>
      <c r="B627" s="361"/>
      <c r="C627" s="360" t="str">
        <f t="shared" si="50"/>
        <v/>
      </c>
      <c r="D627" s="362"/>
      <c r="E627" s="146"/>
      <c r="F627" s="362"/>
      <c r="G627" s="137"/>
      <c r="H627" s="363"/>
      <c r="I627" s="497"/>
      <c r="J627" s="498"/>
      <c r="K627" s="496"/>
      <c r="L627" s="496"/>
      <c r="M627" s="497">
        <f t="shared" si="49"/>
        <v>0</v>
      </c>
      <c r="N627" s="364">
        <f t="shared" si="51"/>
        <v>0</v>
      </c>
      <c r="O627" s="164"/>
      <c r="P627" s="164"/>
      <c r="Q627" s="164"/>
      <c r="R627" s="130"/>
      <c r="S627" s="365">
        <f t="shared" si="52"/>
        <v>0</v>
      </c>
      <c r="T627" s="362"/>
      <c r="U627" s="532"/>
      <c r="V627" s="318">
        <f t="shared" si="53"/>
        <v>0</v>
      </c>
      <c r="W627" s="366"/>
      <c r="X627" s="318"/>
      <c r="Y627" s="366"/>
      <c r="Z627" s="362"/>
      <c r="AA627" s="503"/>
      <c r="AB627" s="362"/>
      <c r="AC627" s="362"/>
    </row>
    <row r="628" spans="1:29" ht="18.5" x14ac:dyDescent="0.45">
      <c r="A628" s="360"/>
      <c r="B628" s="361"/>
      <c r="C628" s="360" t="str">
        <f t="shared" si="50"/>
        <v/>
      </c>
      <c r="D628" s="362"/>
      <c r="E628" s="146"/>
      <c r="F628" s="362"/>
      <c r="G628" s="137"/>
      <c r="H628" s="363"/>
      <c r="I628" s="497"/>
      <c r="J628" s="498"/>
      <c r="K628" s="496"/>
      <c r="L628" s="496"/>
      <c r="M628" s="497">
        <f t="shared" si="49"/>
        <v>0</v>
      </c>
      <c r="N628" s="364">
        <f t="shared" si="51"/>
        <v>0</v>
      </c>
      <c r="O628" s="164"/>
      <c r="P628" s="164"/>
      <c r="Q628" s="164"/>
      <c r="R628" s="130"/>
      <c r="S628" s="365">
        <f t="shared" si="52"/>
        <v>0</v>
      </c>
      <c r="T628" s="362"/>
      <c r="U628" s="532"/>
      <c r="V628" s="318">
        <f t="shared" si="53"/>
        <v>0</v>
      </c>
      <c r="W628" s="366"/>
      <c r="X628" s="318"/>
      <c r="Y628" s="366"/>
      <c r="Z628" s="362"/>
      <c r="AA628" s="503"/>
      <c r="AB628" s="362"/>
      <c r="AC628" s="362"/>
    </row>
    <row r="629" spans="1:29" ht="18.5" x14ac:dyDescent="0.45">
      <c r="A629" s="360"/>
      <c r="B629" s="361"/>
      <c r="C629" s="360" t="str">
        <f t="shared" si="50"/>
        <v/>
      </c>
      <c r="D629" s="362"/>
      <c r="E629" s="146"/>
      <c r="F629" s="362"/>
      <c r="G629" s="137"/>
      <c r="H629" s="363"/>
      <c r="I629" s="497"/>
      <c r="J629" s="498"/>
      <c r="K629" s="496"/>
      <c r="L629" s="496"/>
      <c r="M629" s="497">
        <f t="shared" si="49"/>
        <v>0</v>
      </c>
      <c r="N629" s="364">
        <f t="shared" si="51"/>
        <v>0</v>
      </c>
      <c r="O629" s="164"/>
      <c r="P629" s="164"/>
      <c r="Q629" s="164"/>
      <c r="R629" s="130"/>
      <c r="S629" s="365">
        <f t="shared" si="52"/>
        <v>0</v>
      </c>
      <c r="T629" s="362"/>
      <c r="U629" s="532"/>
      <c r="V629" s="318">
        <f t="shared" si="53"/>
        <v>0</v>
      </c>
      <c r="W629" s="366"/>
      <c r="X629" s="318"/>
      <c r="Y629" s="366"/>
      <c r="Z629" s="362"/>
      <c r="AA629" s="503"/>
      <c r="AB629" s="362"/>
      <c r="AC629" s="362"/>
    </row>
    <row r="630" spans="1:29" ht="18.5" x14ac:dyDescent="0.45">
      <c r="A630" s="360"/>
      <c r="B630" s="361"/>
      <c r="C630" s="360" t="str">
        <f t="shared" si="50"/>
        <v/>
      </c>
      <c r="D630" s="362"/>
      <c r="E630" s="146"/>
      <c r="F630" s="362"/>
      <c r="G630" s="137"/>
      <c r="H630" s="363"/>
      <c r="I630" s="497"/>
      <c r="J630" s="498"/>
      <c r="K630" s="496"/>
      <c r="L630" s="496"/>
      <c r="M630" s="497">
        <f t="shared" si="49"/>
        <v>0</v>
      </c>
      <c r="N630" s="364">
        <f t="shared" si="51"/>
        <v>0</v>
      </c>
      <c r="O630" s="164"/>
      <c r="P630" s="164"/>
      <c r="Q630" s="164"/>
      <c r="R630" s="130"/>
      <c r="S630" s="365">
        <f t="shared" si="52"/>
        <v>0</v>
      </c>
      <c r="T630" s="362"/>
      <c r="U630" s="532"/>
      <c r="V630" s="318">
        <f t="shared" si="53"/>
        <v>0</v>
      </c>
      <c r="W630" s="366"/>
      <c r="X630" s="318"/>
      <c r="Y630" s="366"/>
      <c r="Z630" s="362"/>
      <c r="AA630" s="503"/>
      <c r="AB630" s="362"/>
      <c r="AC630" s="362"/>
    </row>
    <row r="631" spans="1:29" ht="18.5" x14ac:dyDescent="0.45">
      <c r="A631" s="360"/>
      <c r="B631" s="361"/>
      <c r="C631" s="360" t="str">
        <f t="shared" si="50"/>
        <v/>
      </c>
      <c r="D631" s="362"/>
      <c r="E631" s="146"/>
      <c r="F631" s="362"/>
      <c r="G631" s="137"/>
      <c r="H631" s="363"/>
      <c r="I631" s="497"/>
      <c r="J631" s="498"/>
      <c r="K631" s="496"/>
      <c r="L631" s="496"/>
      <c r="M631" s="497">
        <f t="shared" si="49"/>
        <v>0</v>
      </c>
      <c r="N631" s="364">
        <f t="shared" si="51"/>
        <v>0</v>
      </c>
      <c r="O631" s="164"/>
      <c r="P631" s="164"/>
      <c r="Q631" s="164"/>
      <c r="R631" s="130"/>
      <c r="S631" s="365">
        <f t="shared" si="52"/>
        <v>0</v>
      </c>
      <c r="T631" s="362"/>
      <c r="U631" s="532"/>
      <c r="V631" s="318">
        <f t="shared" si="53"/>
        <v>0</v>
      </c>
      <c r="W631" s="366"/>
      <c r="X631" s="318"/>
      <c r="Y631" s="366"/>
      <c r="Z631" s="362"/>
      <c r="AA631" s="503"/>
      <c r="AB631" s="362"/>
      <c r="AC631" s="362"/>
    </row>
    <row r="632" spans="1:29" ht="18.5" x14ac:dyDescent="0.45">
      <c r="A632" s="360"/>
      <c r="B632" s="361"/>
      <c r="C632" s="360" t="str">
        <f t="shared" si="50"/>
        <v/>
      </c>
      <c r="D632" s="362"/>
      <c r="E632" s="146"/>
      <c r="F632" s="362"/>
      <c r="G632" s="137"/>
      <c r="H632" s="363"/>
      <c r="I632" s="497"/>
      <c r="J632" s="498"/>
      <c r="K632" s="496"/>
      <c r="L632" s="496"/>
      <c r="M632" s="497">
        <f t="shared" si="49"/>
        <v>0</v>
      </c>
      <c r="N632" s="364">
        <f t="shared" si="51"/>
        <v>0</v>
      </c>
      <c r="O632" s="164"/>
      <c r="P632" s="164"/>
      <c r="Q632" s="164"/>
      <c r="R632" s="130"/>
      <c r="S632" s="365">
        <f t="shared" si="52"/>
        <v>0</v>
      </c>
      <c r="T632" s="362"/>
      <c r="U632" s="532"/>
      <c r="V632" s="318">
        <f t="shared" si="53"/>
        <v>0</v>
      </c>
      <c r="W632" s="366"/>
      <c r="X632" s="318"/>
      <c r="Y632" s="366"/>
      <c r="Z632" s="362"/>
      <c r="AA632" s="503"/>
      <c r="AB632" s="362"/>
      <c r="AC632" s="362"/>
    </row>
    <row r="633" spans="1:29" ht="18.5" x14ac:dyDescent="0.45">
      <c r="A633" s="360"/>
      <c r="B633" s="361"/>
      <c r="C633" s="360" t="str">
        <f t="shared" si="50"/>
        <v/>
      </c>
      <c r="D633" s="362"/>
      <c r="E633" s="146"/>
      <c r="F633" s="362"/>
      <c r="G633" s="137"/>
      <c r="H633" s="363"/>
      <c r="I633" s="497"/>
      <c r="J633" s="498"/>
      <c r="K633" s="496"/>
      <c r="L633" s="496"/>
      <c r="M633" s="497">
        <f t="shared" si="49"/>
        <v>0</v>
      </c>
      <c r="N633" s="364">
        <f t="shared" si="51"/>
        <v>0</v>
      </c>
      <c r="O633" s="164"/>
      <c r="P633" s="164"/>
      <c r="Q633" s="164"/>
      <c r="R633" s="130"/>
      <c r="S633" s="365">
        <f t="shared" si="52"/>
        <v>0</v>
      </c>
      <c r="T633" s="362"/>
      <c r="U633" s="532"/>
      <c r="V633" s="318">
        <f t="shared" si="53"/>
        <v>0</v>
      </c>
      <c r="W633" s="366"/>
      <c r="X633" s="318"/>
      <c r="Y633" s="366"/>
      <c r="Z633" s="362"/>
      <c r="AA633" s="503"/>
      <c r="AB633" s="362"/>
      <c r="AC633" s="362"/>
    </row>
    <row r="634" spans="1:29" ht="18.5" x14ac:dyDescent="0.45">
      <c r="A634" s="360"/>
      <c r="B634" s="361"/>
      <c r="C634" s="360" t="str">
        <f t="shared" si="50"/>
        <v/>
      </c>
      <c r="D634" s="362"/>
      <c r="E634" s="146"/>
      <c r="F634" s="362"/>
      <c r="G634" s="137"/>
      <c r="H634" s="363"/>
      <c r="I634" s="497"/>
      <c r="J634" s="498"/>
      <c r="K634" s="496"/>
      <c r="L634" s="496"/>
      <c r="M634" s="497">
        <f t="shared" si="49"/>
        <v>0</v>
      </c>
      <c r="N634" s="364">
        <f t="shared" si="51"/>
        <v>0</v>
      </c>
      <c r="O634" s="164"/>
      <c r="P634" s="164"/>
      <c r="Q634" s="164"/>
      <c r="R634" s="130"/>
      <c r="S634" s="365">
        <f t="shared" si="52"/>
        <v>0</v>
      </c>
      <c r="T634" s="362"/>
      <c r="U634" s="532"/>
      <c r="V634" s="318">
        <f t="shared" si="53"/>
        <v>0</v>
      </c>
      <c r="W634" s="366"/>
      <c r="X634" s="318"/>
      <c r="Y634" s="366"/>
      <c r="Z634" s="362"/>
      <c r="AA634" s="503"/>
      <c r="AB634" s="362"/>
      <c r="AC634" s="362"/>
    </row>
    <row r="635" spans="1:29" ht="18.5" x14ac:dyDescent="0.45">
      <c r="A635" s="360"/>
      <c r="B635" s="361"/>
      <c r="C635" s="360" t="str">
        <f t="shared" si="50"/>
        <v/>
      </c>
      <c r="D635" s="362"/>
      <c r="E635" s="146"/>
      <c r="F635" s="362"/>
      <c r="G635" s="137"/>
      <c r="H635" s="363"/>
      <c r="I635" s="497"/>
      <c r="J635" s="498"/>
      <c r="K635" s="496"/>
      <c r="L635" s="496"/>
      <c r="M635" s="497">
        <f t="shared" si="49"/>
        <v>0</v>
      </c>
      <c r="N635" s="364">
        <f t="shared" si="51"/>
        <v>0</v>
      </c>
      <c r="O635" s="164"/>
      <c r="P635" s="164"/>
      <c r="Q635" s="164"/>
      <c r="R635" s="130"/>
      <c r="S635" s="365">
        <f t="shared" si="52"/>
        <v>0</v>
      </c>
      <c r="T635" s="362"/>
      <c r="U635" s="532"/>
      <c r="V635" s="318">
        <f t="shared" si="53"/>
        <v>0</v>
      </c>
      <c r="W635" s="366"/>
      <c r="X635" s="318"/>
      <c r="Y635" s="366"/>
      <c r="Z635" s="362"/>
      <c r="AA635" s="503"/>
      <c r="AB635" s="362"/>
      <c r="AC635" s="362"/>
    </row>
    <row r="636" spans="1:29" ht="18.5" x14ac:dyDescent="0.45">
      <c r="A636" s="360"/>
      <c r="B636" s="361"/>
      <c r="C636" s="360" t="str">
        <f t="shared" si="50"/>
        <v/>
      </c>
      <c r="D636" s="362"/>
      <c r="E636" s="146"/>
      <c r="F636" s="362"/>
      <c r="G636" s="137"/>
      <c r="H636" s="363"/>
      <c r="I636" s="497"/>
      <c r="J636" s="498"/>
      <c r="K636" s="496"/>
      <c r="L636" s="496"/>
      <c r="M636" s="497">
        <f t="shared" si="49"/>
        <v>0</v>
      </c>
      <c r="N636" s="364">
        <f t="shared" si="51"/>
        <v>0</v>
      </c>
      <c r="O636" s="164"/>
      <c r="P636" s="164"/>
      <c r="Q636" s="164"/>
      <c r="R636" s="130"/>
      <c r="S636" s="365">
        <f t="shared" si="52"/>
        <v>0</v>
      </c>
      <c r="T636" s="362"/>
      <c r="U636" s="532"/>
      <c r="V636" s="318">
        <f t="shared" si="53"/>
        <v>0</v>
      </c>
      <c r="W636" s="366"/>
      <c r="X636" s="318"/>
      <c r="Y636" s="366"/>
      <c r="Z636" s="362"/>
      <c r="AA636" s="503"/>
      <c r="AB636" s="362"/>
      <c r="AC636" s="362"/>
    </row>
    <row r="637" spans="1:29" ht="18.5" x14ac:dyDescent="0.45">
      <c r="A637" s="360"/>
      <c r="B637" s="361"/>
      <c r="C637" s="360" t="str">
        <f t="shared" si="50"/>
        <v/>
      </c>
      <c r="D637" s="362"/>
      <c r="E637" s="146"/>
      <c r="F637" s="362"/>
      <c r="G637" s="137"/>
      <c r="H637" s="363"/>
      <c r="I637" s="497"/>
      <c r="J637" s="498"/>
      <c r="K637" s="496"/>
      <c r="L637" s="496"/>
      <c r="M637" s="497">
        <f t="shared" si="49"/>
        <v>0</v>
      </c>
      <c r="N637" s="364">
        <f t="shared" si="51"/>
        <v>0</v>
      </c>
      <c r="O637" s="164"/>
      <c r="P637" s="164"/>
      <c r="Q637" s="164"/>
      <c r="R637" s="130"/>
      <c r="S637" s="365">
        <f t="shared" si="52"/>
        <v>0</v>
      </c>
      <c r="T637" s="362"/>
      <c r="U637" s="532"/>
      <c r="V637" s="318">
        <f t="shared" si="53"/>
        <v>0</v>
      </c>
      <c r="W637" s="366"/>
      <c r="X637" s="318"/>
      <c r="Y637" s="366"/>
      <c r="Z637" s="362"/>
      <c r="AA637" s="503"/>
      <c r="AB637" s="362"/>
      <c r="AC637" s="362"/>
    </row>
    <row r="638" spans="1:29" ht="18.5" x14ac:dyDescent="0.45">
      <c r="A638" s="360"/>
      <c r="B638" s="361"/>
      <c r="C638" s="360" t="str">
        <f t="shared" si="50"/>
        <v/>
      </c>
      <c r="D638" s="362"/>
      <c r="E638" s="146"/>
      <c r="F638" s="362"/>
      <c r="G638" s="137"/>
      <c r="H638" s="363"/>
      <c r="I638" s="497"/>
      <c r="J638" s="498"/>
      <c r="K638" s="496"/>
      <c r="L638" s="496"/>
      <c r="M638" s="497">
        <f t="shared" si="49"/>
        <v>0</v>
      </c>
      <c r="N638" s="364">
        <f t="shared" si="51"/>
        <v>0</v>
      </c>
      <c r="O638" s="164"/>
      <c r="P638" s="164"/>
      <c r="Q638" s="164"/>
      <c r="R638" s="130"/>
      <c r="S638" s="365">
        <f t="shared" si="52"/>
        <v>0</v>
      </c>
      <c r="T638" s="362"/>
      <c r="U638" s="532"/>
      <c r="V638" s="318">
        <f t="shared" si="53"/>
        <v>0</v>
      </c>
      <c r="W638" s="366"/>
      <c r="X638" s="318"/>
      <c r="Y638" s="366"/>
      <c r="Z638" s="362"/>
      <c r="AA638" s="503"/>
      <c r="AB638" s="362"/>
      <c r="AC638" s="362"/>
    </row>
    <row r="639" spans="1:29" ht="18.5" x14ac:dyDescent="0.45">
      <c r="A639" s="360"/>
      <c r="B639" s="361"/>
      <c r="C639" s="360" t="str">
        <f t="shared" si="50"/>
        <v/>
      </c>
      <c r="D639" s="362"/>
      <c r="E639" s="146"/>
      <c r="F639" s="362"/>
      <c r="G639" s="137"/>
      <c r="H639" s="363"/>
      <c r="I639" s="497"/>
      <c r="J639" s="498"/>
      <c r="K639" s="496"/>
      <c r="L639" s="496"/>
      <c r="M639" s="497">
        <f t="shared" si="49"/>
        <v>0</v>
      </c>
      <c r="N639" s="364">
        <f t="shared" si="51"/>
        <v>0</v>
      </c>
      <c r="O639" s="164"/>
      <c r="P639" s="164"/>
      <c r="Q639" s="164"/>
      <c r="R639" s="130"/>
      <c r="S639" s="365">
        <f t="shared" si="52"/>
        <v>0</v>
      </c>
      <c r="T639" s="362"/>
      <c r="U639" s="532"/>
      <c r="V639" s="318">
        <f t="shared" si="53"/>
        <v>0</v>
      </c>
      <c r="W639" s="366"/>
      <c r="X639" s="318"/>
      <c r="Y639" s="366"/>
      <c r="Z639" s="362"/>
      <c r="AA639" s="503"/>
      <c r="AB639" s="362"/>
      <c r="AC639" s="362"/>
    </row>
    <row r="640" spans="1:29" ht="18.5" x14ac:dyDescent="0.45">
      <c r="A640" s="360"/>
      <c r="B640" s="361"/>
      <c r="C640" s="360" t="str">
        <f t="shared" si="50"/>
        <v/>
      </c>
      <c r="D640" s="362"/>
      <c r="E640" s="146"/>
      <c r="F640" s="362"/>
      <c r="G640" s="137"/>
      <c r="H640" s="363"/>
      <c r="I640" s="497"/>
      <c r="J640" s="498"/>
      <c r="K640" s="496"/>
      <c r="L640" s="496"/>
      <c r="M640" s="497">
        <f t="shared" si="49"/>
        <v>0</v>
      </c>
      <c r="N640" s="364">
        <f t="shared" si="51"/>
        <v>0</v>
      </c>
      <c r="O640" s="164"/>
      <c r="P640" s="164"/>
      <c r="Q640" s="164"/>
      <c r="R640" s="130"/>
      <c r="S640" s="365">
        <f t="shared" si="52"/>
        <v>0</v>
      </c>
      <c r="T640" s="362"/>
      <c r="U640" s="532"/>
      <c r="V640" s="318">
        <f t="shared" si="53"/>
        <v>0</v>
      </c>
      <c r="W640" s="366"/>
      <c r="X640" s="318"/>
      <c r="Y640" s="366"/>
      <c r="Z640" s="362"/>
      <c r="AA640" s="503"/>
      <c r="AB640" s="362"/>
      <c r="AC640" s="362"/>
    </row>
    <row r="641" spans="1:29" ht="18.5" x14ac:dyDescent="0.45">
      <c r="A641" s="360"/>
      <c r="B641" s="361"/>
      <c r="C641" s="360" t="str">
        <f t="shared" si="50"/>
        <v/>
      </c>
      <c r="D641" s="362"/>
      <c r="E641" s="146"/>
      <c r="F641" s="362"/>
      <c r="G641" s="137"/>
      <c r="H641" s="363"/>
      <c r="I641" s="497"/>
      <c r="J641" s="498"/>
      <c r="K641" s="496"/>
      <c r="L641" s="496"/>
      <c r="M641" s="497">
        <f t="shared" si="49"/>
        <v>0</v>
      </c>
      <c r="N641" s="364">
        <f t="shared" si="51"/>
        <v>0</v>
      </c>
      <c r="O641" s="164"/>
      <c r="P641" s="164"/>
      <c r="Q641" s="164"/>
      <c r="R641" s="130"/>
      <c r="S641" s="365">
        <f t="shared" si="52"/>
        <v>0</v>
      </c>
      <c r="T641" s="362"/>
      <c r="U641" s="532"/>
      <c r="V641" s="318">
        <f t="shared" si="53"/>
        <v>0</v>
      </c>
      <c r="W641" s="366"/>
      <c r="X641" s="318"/>
      <c r="Y641" s="366"/>
      <c r="Z641" s="362"/>
      <c r="AA641" s="503"/>
      <c r="AB641" s="362"/>
      <c r="AC641" s="362"/>
    </row>
    <row r="642" spans="1:29" ht="18.5" x14ac:dyDescent="0.45">
      <c r="A642" s="360"/>
      <c r="B642" s="361"/>
      <c r="C642" s="360" t="str">
        <f t="shared" si="50"/>
        <v/>
      </c>
      <c r="D642" s="362"/>
      <c r="E642" s="146"/>
      <c r="F642" s="362"/>
      <c r="G642" s="137"/>
      <c r="H642" s="363"/>
      <c r="I642" s="497"/>
      <c r="J642" s="498"/>
      <c r="K642" s="496"/>
      <c r="L642" s="496"/>
      <c r="M642" s="497">
        <f t="shared" si="49"/>
        <v>0</v>
      </c>
      <c r="N642" s="364">
        <f t="shared" si="51"/>
        <v>0</v>
      </c>
      <c r="O642" s="164"/>
      <c r="P642" s="164"/>
      <c r="Q642" s="164"/>
      <c r="R642" s="130"/>
      <c r="S642" s="365">
        <f t="shared" si="52"/>
        <v>0</v>
      </c>
      <c r="T642" s="362"/>
      <c r="U642" s="532"/>
      <c r="V642" s="318">
        <f t="shared" si="53"/>
        <v>0</v>
      </c>
      <c r="W642" s="366"/>
      <c r="X642" s="318"/>
      <c r="Y642" s="366"/>
      <c r="Z642" s="362"/>
      <c r="AA642" s="503"/>
      <c r="AB642" s="362"/>
      <c r="AC642" s="362"/>
    </row>
    <row r="643" spans="1:29" ht="18.5" x14ac:dyDescent="0.45">
      <c r="A643" s="360"/>
      <c r="B643" s="361"/>
      <c r="C643" s="360" t="str">
        <f t="shared" si="50"/>
        <v/>
      </c>
      <c r="D643" s="362"/>
      <c r="E643" s="146"/>
      <c r="F643" s="362"/>
      <c r="G643" s="137"/>
      <c r="H643" s="363"/>
      <c r="I643" s="497"/>
      <c r="J643" s="498"/>
      <c r="K643" s="496"/>
      <c r="L643" s="496"/>
      <c r="M643" s="497">
        <f t="shared" si="49"/>
        <v>0</v>
      </c>
      <c r="N643" s="364">
        <f t="shared" si="51"/>
        <v>0</v>
      </c>
      <c r="O643" s="164"/>
      <c r="P643" s="164"/>
      <c r="Q643" s="164"/>
      <c r="R643" s="130"/>
      <c r="S643" s="365">
        <f t="shared" si="52"/>
        <v>0</v>
      </c>
      <c r="T643" s="362"/>
      <c r="U643" s="532"/>
      <c r="V643" s="318">
        <f t="shared" si="53"/>
        <v>0</v>
      </c>
      <c r="W643" s="366"/>
      <c r="X643" s="318"/>
      <c r="Y643" s="366"/>
      <c r="Z643" s="362"/>
      <c r="AA643" s="503"/>
      <c r="AB643" s="362"/>
      <c r="AC643" s="362"/>
    </row>
    <row r="644" spans="1:29" ht="18.5" x14ac:dyDescent="0.45">
      <c r="A644" s="360"/>
      <c r="B644" s="361"/>
      <c r="C644" s="360" t="str">
        <f t="shared" si="50"/>
        <v/>
      </c>
      <c r="D644" s="362"/>
      <c r="E644" s="146"/>
      <c r="F644" s="362"/>
      <c r="G644" s="137"/>
      <c r="H644" s="363"/>
      <c r="I644" s="497"/>
      <c r="J644" s="498"/>
      <c r="K644" s="496"/>
      <c r="L644" s="496"/>
      <c r="M644" s="497">
        <f t="shared" si="49"/>
        <v>0</v>
      </c>
      <c r="N644" s="364">
        <f t="shared" si="51"/>
        <v>0</v>
      </c>
      <c r="O644" s="164"/>
      <c r="P644" s="164"/>
      <c r="Q644" s="164"/>
      <c r="R644" s="130"/>
      <c r="S644" s="365">
        <f t="shared" si="52"/>
        <v>0</v>
      </c>
      <c r="T644" s="362"/>
      <c r="U644" s="532"/>
      <c r="V644" s="318">
        <f t="shared" si="53"/>
        <v>0</v>
      </c>
      <c r="W644" s="366"/>
      <c r="X644" s="318"/>
      <c r="Y644" s="366"/>
      <c r="Z644" s="362"/>
      <c r="AA644" s="503"/>
      <c r="AB644" s="362"/>
      <c r="AC644" s="362"/>
    </row>
    <row r="645" spans="1:29" ht="18.5" x14ac:dyDescent="0.45">
      <c r="A645" s="360"/>
      <c r="B645" s="361"/>
      <c r="C645" s="360" t="str">
        <f t="shared" si="50"/>
        <v/>
      </c>
      <c r="D645" s="362"/>
      <c r="E645" s="146"/>
      <c r="F645" s="362"/>
      <c r="G645" s="137"/>
      <c r="H645" s="363"/>
      <c r="I645" s="497"/>
      <c r="J645" s="498"/>
      <c r="K645" s="496"/>
      <c r="L645" s="496"/>
      <c r="M645" s="497">
        <f t="shared" si="49"/>
        <v>0</v>
      </c>
      <c r="N645" s="364">
        <f t="shared" si="51"/>
        <v>0</v>
      </c>
      <c r="O645" s="164"/>
      <c r="P645" s="164"/>
      <c r="Q645" s="164"/>
      <c r="R645" s="130"/>
      <c r="S645" s="365">
        <f t="shared" si="52"/>
        <v>0</v>
      </c>
      <c r="T645" s="362"/>
      <c r="U645" s="532"/>
      <c r="V645" s="318">
        <f t="shared" si="53"/>
        <v>0</v>
      </c>
      <c r="W645" s="366"/>
      <c r="X645" s="318"/>
      <c r="Y645" s="366"/>
      <c r="Z645" s="362"/>
      <c r="AA645" s="503"/>
      <c r="AB645" s="362"/>
      <c r="AC645" s="362"/>
    </row>
    <row r="646" spans="1:29" ht="18.5" x14ac:dyDescent="0.45">
      <c r="A646" s="360"/>
      <c r="B646" s="361"/>
      <c r="C646" s="360" t="str">
        <f t="shared" si="50"/>
        <v/>
      </c>
      <c r="D646" s="362"/>
      <c r="E646" s="146"/>
      <c r="F646" s="362"/>
      <c r="G646" s="137"/>
      <c r="H646" s="363"/>
      <c r="I646" s="497"/>
      <c r="J646" s="498"/>
      <c r="K646" s="496"/>
      <c r="L646" s="496"/>
      <c r="M646" s="497">
        <f t="shared" si="49"/>
        <v>0</v>
      </c>
      <c r="N646" s="364">
        <f t="shared" si="51"/>
        <v>0</v>
      </c>
      <c r="O646" s="164"/>
      <c r="P646" s="164"/>
      <c r="Q646" s="164"/>
      <c r="R646" s="130"/>
      <c r="S646" s="365">
        <f t="shared" si="52"/>
        <v>0</v>
      </c>
      <c r="T646" s="362"/>
      <c r="U646" s="532"/>
      <c r="V646" s="318">
        <f t="shared" si="53"/>
        <v>0</v>
      </c>
      <c r="W646" s="366"/>
      <c r="X646" s="318"/>
      <c r="Y646" s="366"/>
      <c r="Z646" s="362"/>
      <c r="AA646" s="503"/>
      <c r="AB646" s="362"/>
      <c r="AC646" s="362"/>
    </row>
    <row r="647" spans="1:29" ht="18.5" x14ac:dyDescent="0.45">
      <c r="A647" s="360"/>
      <c r="B647" s="361"/>
      <c r="C647" s="360" t="str">
        <f t="shared" si="50"/>
        <v/>
      </c>
      <c r="D647" s="362"/>
      <c r="E647" s="146"/>
      <c r="F647" s="362"/>
      <c r="G647" s="137"/>
      <c r="H647" s="363"/>
      <c r="I647" s="497"/>
      <c r="J647" s="498"/>
      <c r="K647" s="496"/>
      <c r="L647" s="496"/>
      <c r="M647" s="497">
        <f t="shared" si="49"/>
        <v>0</v>
      </c>
      <c r="N647" s="364">
        <f t="shared" si="51"/>
        <v>0</v>
      </c>
      <c r="O647" s="164"/>
      <c r="P647" s="164"/>
      <c r="Q647" s="164"/>
      <c r="R647" s="130"/>
      <c r="S647" s="365">
        <f t="shared" si="52"/>
        <v>0</v>
      </c>
      <c r="T647" s="362"/>
      <c r="U647" s="532"/>
      <c r="V647" s="318">
        <f t="shared" si="53"/>
        <v>0</v>
      </c>
      <c r="W647" s="366"/>
      <c r="X647" s="318"/>
      <c r="Y647" s="366"/>
      <c r="Z647" s="362"/>
      <c r="AA647" s="503"/>
      <c r="AB647" s="362"/>
      <c r="AC647" s="362"/>
    </row>
    <row r="648" spans="1:29" ht="18.5" x14ac:dyDescent="0.45">
      <c r="A648" s="360"/>
      <c r="B648" s="361"/>
      <c r="C648" s="360" t="str">
        <f t="shared" si="50"/>
        <v/>
      </c>
      <c r="D648" s="362"/>
      <c r="E648" s="146"/>
      <c r="F648" s="362"/>
      <c r="G648" s="137"/>
      <c r="H648" s="363"/>
      <c r="I648" s="497"/>
      <c r="J648" s="498"/>
      <c r="K648" s="496"/>
      <c r="L648" s="496"/>
      <c r="M648" s="497">
        <f t="shared" si="49"/>
        <v>0</v>
      </c>
      <c r="N648" s="364">
        <f t="shared" si="51"/>
        <v>0</v>
      </c>
      <c r="O648" s="164"/>
      <c r="P648" s="164"/>
      <c r="Q648" s="164"/>
      <c r="R648" s="130"/>
      <c r="S648" s="365">
        <f t="shared" si="52"/>
        <v>0</v>
      </c>
      <c r="T648" s="362"/>
      <c r="U648" s="532"/>
      <c r="V648" s="318">
        <f t="shared" si="53"/>
        <v>0</v>
      </c>
      <c r="W648" s="366"/>
      <c r="X648" s="318"/>
      <c r="Y648" s="366"/>
      <c r="Z648" s="362"/>
      <c r="AA648" s="503"/>
      <c r="AB648" s="362"/>
      <c r="AC648" s="362"/>
    </row>
    <row r="649" spans="1:29" ht="18.5" x14ac:dyDescent="0.45">
      <c r="A649" s="360"/>
      <c r="B649" s="361"/>
      <c r="C649" s="360" t="str">
        <f t="shared" si="50"/>
        <v/>
      </c>
      <c r="D649" s="362"/>
      <c r="E649" s="146"/>
      <c r="F649" s="362"/>
      <c r="G649" s="137"/>
      <c r="H649" s="363"/>
      <c r="I649" s="497"/>
      <c r="J649" s="498"/>
      <c r="K649" s="496"/>
      <c r="L649" s="496"/>
      <c r="M649" s="497">
        <f t="shared" ref="M649:M712" si="54">+K649*0.12</f>
        <v>0</v>
      </c>
      <c r="N649" s="364">
        <f t="shared" si="51"/>
        <v>0</v>
      </c>
      <c r="O649" s="164"/>
      <c r="P649" s="164"/>
      <c r="Q649" s="164"/>
      <c r="R649" s="130"/>
      <c r="S649" s="365">
        <f t="shared" si="52"/>
        <v>0</v>
      </c>
      <c r="T649" s="362"/>
      <c r="U649" s="532"/>
      <c r="V649" s="318">
        <f t="shared" si="53"/>
        <v>0</v>
      </c>
      <c r="W649" s="366"/>
      <c r="X649" s="318"/>
      <c r="Y649" s="366"/>
      <c r="Z649" s="362"/>
      <c r="AA649" s="503"/>
      <c r="AB649" s="362"/>
      <c r="AC649" s="362"/>
    </row>
    <row r="650" spans="1:29" ht="18.5" x14ac:dyDescent="0.45">
      <c r="A650" s="360"/>
      <c r="B650" s="361"/>
      <c r="C650" s="360" t="str">
        <f t="shared" si="50"/>
        <v/>
      </c>
      <c r="D650" s="362"/>
      <c r="E650" s="146"/>
      <c r="F650" s="362"/>
      <c r="G650" s="137"/>
      <c r="H650" s="363"/>
      <c r="I650" s="497"/>
      <c r="J650" s="498"/>
      <c r="K650" s="496"/>
      <c r="L650" s="496"/>
      <c r="M650" s="497">
        <f t="shared" si="54"/>
        <v>0</v>
      </c>
      <c r="N650" s="364">
        <f t="shared" si="51"/>
        <v>0</v>
      </c>
      <c r="O650" s="164"/>
      <c r="P650" s="164"/>
      <c r="Q650" s="164"/>
      <c r="R650" s="130"/>
      <c r="S650" s="365">
        <f t="shared" si="52"/>
        <v>0</v>
      </c>
      <c r="T650" s="362"/>
      <c r="U650" s="532"/>
      <c r="V650" s="318">
        <f t="shared" si="53"/>
        <v>0</v>
      </c>
      <c r="W650" s="366"/>
      <c r="X650" s="318"/>
      <c r="Y650" s="366"/>
      <c r="Z650" s="362"/>
      <c r="AA650" s="503"/>
      <c r="AB650" s="362"/>
      <c r="AC650" s="362"/>
    </row>
    <row r="651" spans="1:29" ht="18.5" x14ac:dyDescent="0.45">
      <c r="A651" s="360"/>
      <c r="B651" s="361"/>
      <c r="C651" s="360" t="str">
        <f t="shared" si="50"/>
        <v/>
      </c>
      <c r="D651" s="362"/>
      <c r="E651" s="146"/>
      <c r="F651" s="362"/>
      <c r="G651" s="137"/>
      <c r="H651" s="363"/>
      <c r="I651" s="497"/>
      <c r="J651" s="498"/>
      <c r="K651" s="496"/>
      <c r="L651" s="496"/>
      <c r="M651" s="497">
        <f t="shared" si="54"/>
        <v>0</v>
      </c>
      <c r="N651" s="364">
        <f t="shared" si="51"/>
        <v>0</v>
      </c>
      <c r="O651" s="164"/>
      <c r="P651" s="164"/>
      <c r="Q651" s="164"/>
      <c r="R651" s="130"/>
      <c r="S651" s="365">
        <f t="shared" si="52"/>
        <v>0</v>
      </c>
      <c r="T651" s="362"/>
      <c r="U651" s="532"/>
      <c r="V651" s="318">
        <f t="shared" si="53"/>
        <v>0</v>
      </c>
      <c r="W651" s="366"/>
      <c r="X651" s="318"/>
      <c r="Y651" s="366"/>
      <c r="Z651" s="362"/>
      <c r="AA651" s="503"/>
      <c r="AB651" s="362"/>
      <c r="AC651" s="362"/>
    </row>
    <row r="652" spans="1:29" ht="18.5" x14ac:dyDescent="0.45">
      <c r="A652" s="360"/>
      <c r="B652" s="361"/>
      <c r="C652" s="360" t="str">
        <f t="shared" si="50"/>
        <v/>
      </c>
      <c r="D652" s="362"/>
      <c r="E652" s="146"/>
      <c r="F652" s="362"/>
      <c r="G652" s="137"/>
      <c r="H652" s="363"/>
      <c r="I652" s="497"/>
      <c r="J652" s="498"/>
      <c r="K652" s="496"/>
      <c r="L652" s="496"/>
      <c r="M652" s="497">
        <f t="shared" si="54"/>
        <v>0</v>
      </c>
      <c r="N652" s="364">
        <f t="shared" si="51"/>
        <v>0</v>
      </c>
      <c r="O652" s="164"/>
      <c r="P652" s="164"/>
      <c r="Q652" s="164"/>
      <c r="R652" s="130"/>
      <c r="S652" s="365">
        <f t="shared" si="52"/>
        <v>0</v>
      </c>
      <c r="T652" s="362"/>
      <c r="U652" s="532"/>
      <c r="V652" s="318">
        <f t="shared" si="53"/>
        <v>0</v>
      </c>
      <c r="W652" s="366"/>
      <c r="X652" s="318"/>
      <c r="Y652" s="366"/>
      <c r="Z652" s="362"/>
      <c r="AA652" s="503"/>
      <c r="AB652" s="362"/>
      <c r="AC652" s="362"/>
    </row>
    <row r="653" spans="1:29" ht="18.5" x14ac:dyDescent="0.45">
      <c r="A653" s="360"/>
      <c r="B653" s="361"/>
      <c r="C653" s="360" t="str">
        <f t="shared" si="50"/>
        <v/>
      </c>
      <c r="D653" s="362"/>
      <c r="E653" s="146"/>
      <c r="F653" s="362"/>
      <c r="G653" s="137"/>
      <c r="H653" s="363"/>
      <c r="I653" s="497"/>
      <c r="J653" s="498"/>
      <c r="K653" s="496"/>
      <c r="L653" s="496"/>
      <c r="M653" s="497">
        <f t="shared" si="54"/>
        <v>0</v>
      </c>
      <c r="N653" s="364">
        <f t="shared" si="51"/>
        <v>0</v>
      </c>
      <c r="O653" s="164"/>
      <c r="P653" s="164"/>
      <c r="Q653" s="164"/>
      <c r="R653" s="130"/>
      <c r="S653" s="365">
        <f t="shared" si="52"/>
        <v>0</v>
      </c>
      <c r="T653" s="362"/>
      <c r="U653" s="532"/>
      <c r="V653" s="318">
        <f t="shared" si="53"/>
        <v>0</v>
      </c>
      <c r="W653" s="366"/>
      <c r="X653" s="318"/>
      <c r="Y653" s="366"/>
      <c r="Z653" s="362"/>
      <c r="AA653" s="503"/>
      <c r="AB653" s="362"/>
      <c r="AC653" s="362"/>
    </row>
    <row r="654" spans="1:29" ht="18.5" x14ac:dyDescent="0.45">
      <c r="A654" s="360"/>
      <c r="B654" s="361"/>
      <c r="C654" s="360" t="str">
        <f t="shared" ref="C654:C717" si="55">Validentificaciones(D654)</f>
        <v/>
      </c>
      <c r="D654" s="362"/>
      <c r="E654" s="146"/>
      <c r="F654" s="362"/>
      <c r="G654" s="137"/>
      <c r="H654" s="363"/>
      <c r="I654" s="497"/>
      <c r="J654" s="498"/>
      <c r="K654" s="496"/>
      <c r="L654" s="496"/>
      <c r="M654" s="497">
        <f t="shared" si="54"/>
        <v>0</v>
      </c>
      <c r="N654" s="364">
        <f t="shared" ref="N654:N717" si="56">L654*0.14</f>
        <v>0</v>
      </c>
      <c r="O654" s="164"/>
      <c r="P654" s="164"/>
      <c r="Q654" s="164"/>
      <c r="R654" s="130"/>
      <c r="S654" s="365">
        <f t="shared" ref="S654:S717" si="57">I654+J654+K654+N654+L654-O654-P654+M654</f>
        <v>0</v>
      </c>
      <c r="T654" s="362"/>
      <c r="U654" s="532"/>
      <c r="V654" s="318">
        <f t="shared" ref="V654:V717" si="58">IF(OR(MID(E654,1,2)="41",MID(B654,1,1)="E"),0,IF(OR(E654="04-Nota de crédito",E654="04",E654="04-N/C Ventas",E654="51-N/C A Inst. Estado y Empr. Públicas que percibe ingreso exento de Imp. Renta",E654="51",E654="47-N/C por Reembolso Emitida por Intermediario",E654="47"),-I654-J654-K654-L654,I654+J654+K654+L654))</f>
        <v>0</v>
      </c>
      <c r="W654" s="366"/>
      <c r="X654" s="318"/>
      <c r="Y654" s="366"/>
      <c r="Z654" s="362"/>
      <c r="AA654" s="503"/>
      <c r="AB654" s="362"/>
      <c r="AC654" s="362"/>
    </row>
    <row r="655" spans="1:29" ht="18.5" x14ac:dyDescent="0.45">
      <c r="A655" s="360"/>
      <c r="B655" s="361"/>
      <c r="C655" s="360" t="str">
        <f t="shared" si="55"/>
        <v/>
      </c>
      <c r="D655" s="362"/>
      <c r="E655" s="146"/>
      <c r="F655" s="362"/>
      <c r="G655" s="137"/>
      <c r="H655" s="363"/>
      <c r="I655" s="497"/>
      <c r="J655" s="498"/>
      <c r="K655" s="496"/>
      <c r="L655" s="496"/>
      <c r="M655" s="497">
        <f t="shared" si="54"/>
        <v>0</v>
      </c>
      <c r="N655" s="364">
        <f t="shared" si="56"/>
        <v>0</v>
      </c>
      <c r="O655" s="164"/>
      <c r="P655" s="164"/>
      <c r="Q655" s="164"/>
      <c r="R655" s="130"/>
      <c r="S655" s="365">
        <f t="shared" si="57"/>
        <v>0</v>
      </c>
      <c r="T655" s="362"/>
      <c r="U655" s="532"/>
      <c r="V655" s="318">
        <f t="shared" si="58"/>
        <v>0</v>
      </c>
      <c r="W655" s="366"/>
      <c r="X655" s="318"/>
      <c r="Y655" s="366"/>
      <c r="Z655" s="362"/>
      <c r="AA655" s="503"/>
      <c r="AB655" s="362"/>
      <c r="AC655" s="362"/>
    </row>
    <row r="656" spans="1:29" ht="18.5" x14ac:dyDescent="0.45">
      <c r="A656" s="360"/>
      <c r="B656" s="361"/>
      <c r="C656" s="360" t="str">
        <f t="shared" si="55"/>
        <v/>
      </c>
      <c r="D656" s="362"/>
      <c r="E656" s="146"/>
      <c r="F656" s="362"/>
      <c r="G656" s="137"/>
      <c r="H656" s="363"/>
      <c r="I656" s="497"/>
      <c r="J656" s="498"/>
      <c r="K656" s="496"/>
      <c r="L656" s="496"/>
      <c r="M656" s="497">
        <f t="shared" si="54"/>
        <v>0</v>
      </c>
      <c r="N656" s="364">
        <f t="shared" si="56"/>
        <v>0</v>
      </c>
      <c r="O656" s="164"/>
      <c r="P656" s="164"/>
      <c r="Q656" s="164"/>
      <c r="R656" s="130"/>
      <c r="S656" s="365">
        <f t="shared" si="57"/>
        <v>0</v>
      </c>
      <c r="T656" s="362"/>
      <c r="U656" s="532"/>
      <c r="V656" s="318">
        <f t="shared" si="58"/>
        <v>0</v>
      </c>
      <c r="W656" s="366"/>
      <c r="X656" s="318"/>
      <c r="Y656" s="366"/>
      <c r="Z656" s="362"/>
      <c r="AA656" s="503"/>
      <c r="AB656" s="362"/>
      <c r="AC656" s="362"/>
    </row>
    <row r="657" spans="1:29" ht="18.5" x14ac:dyDescent="0.45">
      <c r="A657" s="360"/>
      <c r="B657" s="361"/>
      <c r="C657" s="360" t="str">
        <f t="shared" si="55"/>
        <v/>
      </c>
      <c r="D657" s="362"/>
      <c r="E657" s="146"/>
      <c r="F657" s="362"/>
      <c r="G657" s="137"/>
      <c r="H657" s="363"/>
      <c r="I657" s="497"/>
      <c r="J657" s="498"/>
      <c r="K657" s="496"/>
      <c r="L657" s="496"/>
      <c r="M657" s="497">
        <f t="shared" si="54"/>
        <v>0</v>
      </c>
      <c r="N657" s="364">
        <f t="shared" si="56"/>
        <v>0</v>
      </c>
      <c r="O657" s="164"/>
      <c r="P657" s="164"/>
      <c r="Q657" s="164"/>
      <c r="R657" s="130"/>
      <c r="S657" s="365">
        <f t="shared" si="57"/>
        <v>0</v>
      </c>
      <c r="T657" s="362"/>
      <c r="U657" s="532"/>
      <c r="V657" s="318">
        <f t="shared" si="58"/>
        <v>0</v>
      </c>
      <c r="W657" s="366"/>
      <c r="X657" s="318"/>
      <c r="Y657" s="366"/>
      <c r="Z657" s="362"/>
      <c r="AA657" s="503"/>
      <c r="AB657" s="362"/>
      <c r="AC657" s="362"/>
    </row>
    <row r="658" spans="1:29" ht="18.5" x14ac:dyDescent="0.45">
      <c r="A658" s="360"/>
      <c r="B658" s="361"/>
      <c r="C658" s="360" t="str">
        <f t="shared" si="55"/>
        <v/>
      </c>
      <c r="D658" s="362"/>
      <c r="E658" s="146"/>
      <c r="F658" s="362"/>
      <c r="G658" s="137"/>
      <c r="H658" s="363"/>
      <c r="I658" s="497"/>
      <c r="J658" s="498"/>
      <c r="K658" s="496"/>
      <c r="L658" s="496"/>
      <c r="M658" s="497">
        <f t="shared" si="54"/>
        <v>0</v>
      </c>
      <c r="N658" s="364">
        <f t="shared" si="56"/>
        <v>0</v>
      </c>
      <c r="O658" s="164"/>
      <c r="P658" s="164"/>
      <c r="Q658" s="164"/>
      <c r="R658" s="130"/>
      <c r="S658" s="365">
        <f t="shared" si="57"/>
        <v>0</v>
      </c>
      <c r="T658" s="362"/>
      <c r="U658" s="532"/>
      <c r="V658" s="318">
        <f t="shared" si="58"/>
        <v>0</v>
      </c>
      <c r="W658" s="366"/>
      <c r="X658" s="318"/>
      <c r="Y658" s="366"/>
      <c r="Z658" s="362"/>
      <c r="AA658" s="503"/>
      <c r="AB658" s="362"/>
      <c r="AC658" s="362"/>
    </row>
    <row r="659" spans="1:29" ht="18.5" x14ac:dyDescent="0.45">
      <c r="A659" s="360"/>
      <c r="B659" s="361"/>
      <c r="C659" s="360" t="str">
        <f t="shared" si="55"/>
        <v/>
      </c>
      <c r="D659" s="362"/>
      <c r="E659" s="146"/>
      <c r="F659" s="362"/>
      <c r="G659" s="137"/>
      <c r="H659" s="363"/>
      <c r="I659" s="497"/>
      <c r="J659" s="498"/>
      <c r="K659" s="496"/>
      <c r="L659" s="496"/>
      <c r="M659" s="497">
        <f t="shared" si="54"/>
        <v>0</v>
      </c>
      <c r="N659" s="364">
        <f t="shared" si="56"/>
        <v>0</v>
      </c>
      <c r="O659" s="164"/>
      <c r="P659" s="164"/>
      <c r="Q659" s="164"/>
      <c r="R659" s="130"/>
      <c r="S659" s="365">
        <f t="shared" si="57"/>
        <v>0</v>
      </c>
      <c r="T659" s="362"/>
      <c r="U659" s="532"/>
      <c r="V659" s="318">
        <f t="shared" si="58"/>
        <v>0</v>
      </c>
      <c r="W659" s="366"/>
      <c r="X659" s="318"/>
      <c r="Y659" s="366"/>
      <c r="Z659" s="362"/>
      <c r="AA659" s="503"/>
      <c r="AB659" s="362"/>
      <c r="AC659" s="362"/>
    </row>
    <row r="660" spans="1:29" ht="18.5" x14ac:dyDescent="0.45">
      <c r="A660" s="360"/>
      <c r="B660" s="361"/>
      <c r="C660" s="360" t="str">
        <f t="shared" si="55"/>
        <v/>
      </c>
      <c r="D660" s="362"/>
      <c r="E660" s="146"/>
      <c r="F660" s="362"/>
      <c r="G660" s="137"/>
      <c r="H660" s="363"/>
      <c r="I660" s="497"/>
      <c r="J660" s="498"/>
      <c r="K660" s="496"/>
      <c r="L660" s="496"/>
      <c r="M660" s="497">
        <f t="shared" si="54"/>
        <v>0</v>
      </c>
      <c r="N660" s="364">
        <f t="shared" si="56"/>
        <v>0</v>
      </c>
      <c r="O660" s="164"/>
      <c r="P660" s="164"/>
      <c r="Q660" s="164"/>
      <c r="R660" s="130"/>
      <c r="S660" s="365">
        <f t="shared" si="57"/>
        <v>0</v>
      </c>
      <c r="T660" s="362"/>
      <c r="U660" s="532"/>
      <c r="V660" s="318">
        <f t="shared" si="58"/>
        <v>0</v>
      </c>
      <c r="W660" s="366"/>
      <c r="X660" s="318"/>
      <c r="Y660" s="366"/>
      <c r="Z660" s="362"/>
      <c r="AA660" s="503"/>
      <c r="AB660" s="362"/>
      <c r="AC660" s="362"/>
    </row>
    <row r="661" spans="1:29" ht="18.5" x14ac:dyDescent="0.45">
      <c r="A661" s="360"/>
      <c r="B661" s="361"/>
      <c r="C661" s="360" t="str">
        <f t="shared" si="55"/>
        <v/>
      </c>
      <c r="D661" s="362"/>
      <c r="E661" s="146"/>
      <c r="F661" s="362"/>
      <c r="G661" s="137"/>
      <c r="H661" s="363"/>
      <c r="I661" s="497"/>
      <c r="J661" s="498"/>
      <c r="K661" s="496"/>
      <c r="L661" s="496"/>
      <c r="M661" s="497">
        <f t="shared" si="54"/>
        <v>0</v>
      </c>
      <c r="N661" s="364">
        <f t="shared" si="56"/>
        <v>0</v>
      </c>
      <c r="O661" s="164"/>
      <c r="P661" s="164"/>
      <c r="Q661" s="164"/>
      <c r="R661" s="130"/>
      <c r="S661" s="365">
        <f t="shared" si="57"/>
        <v>0</v>
      </c>
      <c r="T661" s="362"/>
      <c r="U661" s="532"/>
      <c r="V661" s="318">
        <f t="shared" si="58"/>
        <v>0</v>
      </c>
      <c r="W661" s="366"/>
      <c r="X661" s="318"/>
      <c r="Y661" s="366"/>
      <c r="Z661" s="362"/>
      <c r="AA661" s="503"/>
      <c r="AB661" s="362"/>
      <c r="AC661" s="362"/>
    </row>
    <row r="662" spans="1:29" ht="18.5" x14ac:dyDescent="0.45">
      <c r="A662" s="360"/>
      <c r="B662" s="361"/>
      <c r="C662" s="360" t="str">
        <f t="shared" si="55"/>
        <v/>
      </c>
      <c r="D662" s="362"/>
      <c r="E662" s="146"/>
      <c r="F662" s="362"/>
      <c r="G662" s="137"/>
      <c r="H662" s="363"/>
      <c r="I662" s="497"/>
      <c r="J662" s="498"/>
      <c r="K662" s="496"/>
      <c r="L662" s="496"/>
      <c r="M662" s="497">
        <f t="shared" si="54"/>
        <v>0</v>
      </c>
      <c r="N662" s="364">
        <f t="shared" si="56"/>
        <v>0</v>
      </c>
      <c r="O662" s="164"/>
      <c r="P662" s="164"/>
      <c r="Q662" s="164"/>
      <c r="R662" s="130"/>
      <c r="S662" s="365">
        <f t="shared" si="57"/>
        <v>0</v>
      </c>
      <c r="T662" s="362"/>
      <c r="U662" s="532"/>
      <c r="V662" s="318">
        <f t="shared" si="58"/>
        <v>0</v>
      </c>
      <c r="W662" s="366"/>
      <c r="X662" s="318"/>
      <c r="Y662" s="366"/>
      <c r="Z662" s="362"/>
      <c r="AA662" s="503"/>
      <c r="AB662" s="362"/>
      <c r="AC662" s="362"/>
    </row>
    <row r="663" spans="1:29" ht="18.5" x14ac:dyDescent="0.45">
      <c r="A663" s="360"/>
      <c r="B663" s="361"/>
      <c r="C663" s="360" t="str">
        <f t="shared" si="55"/>
        <v/>
      </c>
      <c r="D663" s="362"/>
      <c r="E663" s="146"/>
      <c r="F663" s="362"/>
      <c r="G663" s="137"/>
      <c r="H663" s="363"/>
      <c r="I663" s="497"/>
      <c r="J663" s="498"/>
      <c r="K663" s="496"/>
      <c r="L663" s="496"/>
      <c r="M663" s="497">
        <f t="shared" si="54"/>
        <v>0</v>
      </c>
      <c r="N663" s="364">
        <f t="shared" si="56"/>
        <v>0</v>
      </c>
      <c r="O663" s="164"/>
      <c r="P663" s="164"/>
      <c r="Q663" s="164"/>
      <c r="R663" s="130"/>
      <c r="S663" s="365">
        <f t="shared" si="57"/>
        <v>0</v>
      </c>
      <c r="T663" s="362"/>
      <c r="U663" s="532"/>
      <c r="V663" s="318">
        <f t="shared" si="58"/>
        <v>0</v>
      </c>
      <c r="W663" s="366"/>
      <c r="X663" s="318"/>
      <c r="Y663" s="366"/>
      <c r="Z663" s="362"/>
      <c r="AA663" s="503"/>
      <c r="AB663" s="362"/>
      <c r="AC663" s="362"/>
    </row>
    <row r="664" spans="1:29" ht="18.5" x14ac:dyDescent="0.45">
      <c r="A664" s="360"/>
      <c r="B664" s="361"/>
      <c r="C664" s="360" t="str">
        <f t="shared" si="55"/>
        <v/>
      </c>
      <c r="D664" s="362"/>
      <c r="E664" s="146"/>
      <c r="F664" s="362"/>
      <c r="G664" s="137"/>
      <c r="H664" s="363"/>
      <c r="I664" s="497"/>
      <c r="J664" s="498"/>
      <c r="K664" s="496"/>
      <c r="L664" s="496"/>
      <c r="M664" s="497">
        <f t="shared" si="54"/>
        <v>0</v>
      </c>
      <c r="N664" s="364">
        <f t="shared" si="56"/>
        <v>0</v>
      </c>
      <c r="O664" s="164"/>
      <c r="P664" s="164"/>
      <c r="Q664" s="164"/>
      <c r="R664" s="130"/>
      <c r="S664" s="365">
        <f t="shared" si="57"/>
        <v>0</v>
      </c>
      <c r="T664" s="362"/>
      <c r="U664" s="532"/>
      <c r="V664" s="318">
        <f t="shared" si="58"/>
        <v>0</v>
      </c>
      <c r="W664" s="366"/>
      <c r="X664" s="318"/>
      <c r="Y664" s="366"/>
      <c r="Z664" s="362"/>
      <c r="AA664" s="503"/>
      <c r="AB664" s="362"/>
      <c r="AC664" s="362"/>
    </row>
    <row r="665" spans="1:29" ht="18.5" x14ac:dyDescent="0.45">
      <c r="A665" s="360"/>
      <c r="B665" s="361"/>
      <c r="C665" s="360" t="str">
        <f t="shared" si="55"/>
        <v/>
      </c>
      <c r="D665" s="362"/>
      <c r="E665" s="146"/>
      <c r="F665" s="362"/>
      <c r="G665" s="137"/>
      <c r="H665" s="363"/>
      <c r="I665" s="497"/>
      <c r="J665" s="498"/>
      <c r="K665" s="496"/>
      <c r="L665" s="496"/>
      <c r="M665" s="497">
        <f t="shared" si="54"/>
        <v>0</v>
      </c>
      <c r="N665" s="364">
        <f t="shared" si="56"/>
        <v>0</v>
      </c>
      <c r="O665" s="164"/>
      <c r="P665" s="164"/>
      <c r="Q665" s="164"/>
      <c r="R665" s="130"/>
      <c r="S665" s="365">
        <f t="shared" si="57"/>
        <v>0</v>
      </c>
      <c r="T665" s="362"/>
      <c r="U665" s="532"/>
      <c r="V665" s="318">
        <f t="shared" si="58"/>
        <v>0</v>
      </c>
      <c r="W665" s="366"/>
      <c r="X665" s="318"/>
      <c r="Y665" s="366"/>
      <c r="Z665" s="362"/>
      <c r="AA665" s="503"/>
      <c r="AB665" s="362"/>
      <c r="AC665" s="362"/>
    </row>
    <row r="666" spans="1:29" ht="18.5" x14ac:dyDescent="0.45">
      <c r="A666" s="360"/>
      <c r="B666" s="361"/>
      <c r="C666" s="360" t="str">
        <f t="shared" si="55"/>
        <v/>
      </c>
      <c r="D666" s="362"/>
      <c r="E666" s="146"/>
      <c r="F666" s="362"/>
      <c r="G666" s="137"/>
      <c r="H666" s="363"/>
      <c r="I666" s="497"/>
      <c r="J666" s="498"/>
      <c r="K666" s="496"/>
      <c r="L666" s="496"/>
      <c r="M666" s="497">
        <f t="shared" si="54"/>
        <v>0</v>
      </c>
      <c r="N666" s="364">
        <f t="shared" si="56"/>
        <v>0</v>
      </c>
      <c r="O666" s="164"/>
      <c r="P666" s="164"/>
      <c r="Q666" s="164"/>
      <c r="R666" s="130"/>
      <c r="S666" s="365">
        <f t="shared" si="57"/>
        <v>0</v>
      </c>
      <c r="T666" s="362"/>
      <c r="U666" s="532"/>
      <c r="V666" s="318">
        <f t="shared" si="58"/>
        <v>0</v>
      </c>
      <c r="W666" s="366"/>
      <c r="X666" s="318"/>
      <c r="Y666" s="366"/>
      <c r="Z666" s="362"/>
      <c r="AA666" s="503"/>
      <c r="AB666" s="362"/>
      <c r="AC666" s="362"/>
    </row>
    <row r="667" spans="1:29" ht="18.5" x14ac:dyDescent="0.45">
      <c r="A667" s="360"/>
      <c r="B667" s="361"/>
      <c r="C667" s="360" t="str">
        <f t="shared" si="55"/>
        <v/>
      </c>
      <c r="D667" s="362"/>
      <c r="E667" s="146"/>
      <c r="F667" s="362"/>
      <c r="G667" s="137"/>
      <c r="H667" s="363"/>
      <c r="I667" s="497"/>
      <c r="J667" s="498"/>
      <c r="K667" s="496"/>
      <c r="L667" s="496"/>
      <c r="M667" s="497">
        <f t="shared" si="54"/>
        <v>0</v>
      </c>
      <c r="N667" s="364">
        <f t="shared" si="56"/>
        <v>0</v>
      </c>
      <c r="O667" s="164"/>
      <c r="P667" s="164"/>
      <c r="Q667" s="164"/>
      <c r="R667" s="130"/>
      <c r="S667" s="365">
        <f t="shared" si="57"/>
        <v>0</v>
      </c>
      <c r="T667" s="362"/>
      <c r="U667" s="532"/>
      <c r="V667" s="318">
        <f t="shared" si="58"/>
        <v>0</v>
      </c>
      <c r="W667" s="366"/>
      <c r="X667" s="318"/>
      <c r="Y667" s="366"/>
      <c r="Z667" s="362"/>
      <c r="AA667" s="503"/>
      <c r="AB667" s="362"/>
      <c r="AC667" s="362"/>
    </row>
    <row r="668" spans="1:29" ht="18.5" x14ac:dyDescent="0.45">
      <c r="A668" s="360"/>
      <c r="B668" s="361"/>
      <c r="C668" s="360" t="str">
        <f t="shared" si="55"/>
        <v/>
      </c>
      <c r="D668" s="362"/>
      <c r="E668" s="146"/>
      <c r="F668" s="362"/>
      <c r="G668" s="137"/>
      <c r="H668" s="363"/>
      <c r="I668" s="497"/>
      <c r="J668" s="498"/>
      <c r="K668" s="496"/>
      <c r="L668" s="496"/>
      <c r="M668" s="497">
        <f t="shared" si="54"/>
        <v>0</v>
      </c>
      <c r="N668" s="364">
        <f t="shared" si="56"/>
        <v>0</v>
      </c>
      <c r="O668" s="164"/>
      <c r="P668" s="164"/>
      <c r="Q668" s="164"/>
      <c r="R668" s="130"/>
      <c r="S668" s="365">
        <f t="shared" si="57"/>
        <v>0</v>
      </c>
      <c r="T668" s="362"/>
      <c r="U668" s="532"/>
      <c r="V668" s="318">
        <f t="shared" si="58"/>
        <v>0</v>
      </c>
      <c r="W668" s="366"/>
      <c r="X668" s="318"/>
      <c r="Y668" s="366"/>
      <c r="Z668" s="362"/>
      <c r="AA668" s="503"/>
      <c r="AB668" s="362"/>
      <c r="AC668" s="362"/>
    </row>
    <row r="669" spans="1:29" ht="18.5" x14ac:dyDescent="0.45">
      <c r="A669" s="360"/>
      <c r="B669" s="361"/>
      <c r="C669" s="360" t="str">
        <f t="shared" si="55"/>
        <v/>
      </c>
      <c r="D669" s="362"/>
      <c r="E669" s="146"/>
      <c r="F669" s="362"/>
      <c r="G669" s="137"/>
      <c r="H669" s="363"/>
      <c r="I669" s="497"/>
      <c r="J669" s="498"/>
      <c r="K669" s="496"/>
      <c r="L669" s="496"/>
      <c r="M669" s="497">
        <f t="shared" si="54"/>
        <v>0</v>
      </c>
      <c r="N669" s="364">
        <f t="shared" si="56"/>
        <v>0</v>
      </c>
      <c r="O669" s="164"/>
      <c r="P669" s="164"/>
      <c r="Q669" s="164"/>
      <c r="R669" s="130"/>
      <c r="S669" s="365">
        <f t="shared" si="57"/>
        <v>0</v>
      </c>
      <c r="T669" s="362"/>
      <c r="U669" s="532"/>
      <c r="V669" s="318">
        <f t="shared" si="58"/>
        <v>0</v>
      </c>
      <c r="W669" s="366"/>
      <c r="X669" s="318"/>
      <c r="Y669" s="366"/>
      <c r="Z669" s="362"/>
      <c r="AA669" s="503"/>
      <c r="AB669" s="362"/>
      <c r="AC669" s="362"/>
    </row>
    <row r="670" spans="1:29" ht="18.5" x14ac:dyDescent="0.45">
      <c r="A670" s="360"/>
      <c r="B670" s="361"/>
      <c r="C670" s="360" t="str">
        <f t="shared" si="55"/>
        <v/>
      </c>
      <c r="D670" s="362"/>
      <c r="E670" s="146"/>
      <c r="F670" s="362"/>
      <c r="G670" s="137"/>
      <c r="H670" s="363"/>
      <c r="I670" s="497"/>
      <c r="J670" s="498"/>
      <c r="K670" s="496"/>
      <c r="L670" s="496"/>
      <c r="M670" s="497">
        <f t="shared" si="54"/>
        <v>0</v>
      </c>
      <c r="N670" s="364">
        <f t="shared" si="56"/>
        <v>0</v>
      </c>
      <c r="O670" s="164"/>
      <c r="P670" s="164"/>
      <c r="Q670" s="164"/>
      <c r="R670" s="130"/>
      <c r="S670" s="365">
        <f t="shared" si="57"/>
        <v>0</v>
      </c>
      <c r="T670" s="362"/>
      <c r="U670" s="532"/>
      <c r="V670" s="318">
        <f t="shared" si="58"/>
        <v>0</v>
      </c>
      <c r="W670" s="366"/>
      <c r="X670" s="318"/>
      <c r="Y670" s="366"/>
      <c r="Z670" s="362"/>
      <c r="AA670" s="503"/>
      <c r="AB670" s="362"/>
      <c r="AC670" s="362"/>
    </row>
    <row r="671" spans="1:29" ht="18.5" x14ac:dyDescent="0.45">
      <c r="A671" s="360"/>
      <c r="B671" s="361"/>
      <c r="C671" s="360" t="str">
        <f t="shared" si="55"/>
        <v/>
      </c>
      <c r="D671" s="362"/>
      <c r="E671" s="146"/>
      <c r="F671" s="362"/>
      <c r="G671" s="137"/>
      <c r="H671" s="363"/>
      <c r="I671" s="497"/>
      <c r="J671" s="498"/>
      <c r="K671" s="496"/>
      <c r="L671" s="496"/>
      <c r="M671" s="497">
        <f t="shared" si="54"/>
        <v>0</v>
      </c>
      <c r="N671" s="364">
        <f t="shared" si="56"/>
        <v>0</v>
      </c>
      <c r="O671" s="164"/>
      <c r="P671" s="164"/>
      <c r="Q671" s="164"/>
      <c r="R671" s="130"/>
      <c r="S671" s="365">
        <f t="shared" si="57"/>
        <v>0</v>
      </c>
      <c r="T671" s="362"/>
      <c r="U671" s="532"/>
      <c r="V671" s="318">
        <f t="shared" si="58"/>
        <v>0</v>
      </c>
      <c r="W671" s="366"/>
      <c r="X671" s="318"/>
      <c r="Y671" s="366"/>
      <c r="Z671" s="362"/>
      <c r="AA671" s="503"/>
      <c r="AB671" s="362"/>
      <c r="AC671" s="362"/>
    </row>
    <row r="672" spans="1:29" ht="18.5" x14ac:dyDescent="0.45">
      <c r="A672" s="360"/>
      <c r="B672" s="361"/>
      <c r="C672" s="360" t="str">
        <f t="shared" si="55"/>
        <v/>
      </c>
      <c r="D672" s="362"/>
      <c r="E672" s="146"/>
      <c r="F672" s="362"/>
      <c r="G672" s="137"/>
      <c r="H672" s="363"/>
      <c r="I672" s="497"/>
      <c r="J672" s="498"/>
      <c r="K672" s="496"/>
      <c r="L672" s="496"/>
      <c r="M672" s="497">
        <f t="shared" si="54"/>
        <v>0</v>
      </c>
      <c r="N672" s="364">
        <f t="shared" si="56"/>
        <v>0</v>
      </c>
      <c r="O672" s="164"/>
      <c r="P672" s="164"/>
      <c r="Q672" s="164"/>
      <c r="R672" s="130"/>
      <c r="S672" s="365">
        <f t="shared" si="57"/>
        <v>0</v>
      </c>
      <c r="T672" s="362"/>
      <c r="U672" s="532"/>
      <c r="V672" s="318">
        <f t="shared" si="58"/>
        <v>0</v>
      </c>
      <c r="W672" s="366"/>
      <c r="X672" s="318"/>
      <c r="Y672" s="366"/>
      <c r="Z672" s="362"/>
      <c r="AA672" s="503"/>
      <c r="AB672" s="362"/>
      <c r="AC672" s="362"/>
    </row>
    <row r="673" spans="1:29" ht="18.5" x14ac:dyDescent="0.45">
      <c r="A673" s="360"/>
      <c r="B673" s="361"/>
      <c r="C673" s="360" t="str">
        <f t="shared" si="55"/>
        <v/>
      </c>
      <c r="D673" s="362"/>
      <c r="E673" s="146"/>
      <c r="F673" s="362"/>
      <c r="G673" s="137"/>
      <c r="H673" s="363"/>
      <c r="I673" s="497"/>
      <c r="J673" s="498"/>
      <c r="K673" s="496"/>
      <c r="L673" s="496"/>
      <c r="M673" s="497">
        <f t="shared" si="54"/>
        <v>0</v>
      </c>
      <c r="N673" s="364">
        <f t="shared" si="56"/>
        <v>0</v>
      </c>
      <c r="O673" s="164"/>
      <c r="P673" s="164"/>
      <c r="Q673" s="164"/>
      <c r="R673" s="130"/>
      <c r="S673" s="365">
        <f t="shared" si="57"/>
        <v>0</v>
      </c>
      <c r="T673" s="362"/>
      <c r="U673" s="532"/>
      <c r="V673" s="318">
        <f t="shared" si="58"/>
        <v>0</v>
      </c>
      <c r="W673" s="366"/>
      <c r="X673" s="318"/>
      <c r="Y673" s="366"/>
      <c r="Z673" s="362"/>
      <c r="AA673" s="503"/>
      <c r="AB673" s="362"/>
      <c r="AC673" s="362"/>
    </row>
    <row r="674" spans="1:29" ht="18.5" x14ac:dyDescent="0.45">
      <c r="A674" s="360"/>
      <c r="B674" s="361"/>
      <c r="C674" s="360" t="str">
        <f t="shared" si="55"/>
        <v/>
      </c>
      <c r="D674" s="362"/>
      <c r="E674" s="146"/>
      <c r="F674" s="362"/>
      <c r="G674" s="137"/>
      <c r="H674" s="363"/>
      <c r="I674" s="497"/>
      <c r="J674" s="498"/>
      <c r="K674" s="496"/>
      <c r="L674" s="496"/>
      <c r="M674" s="497">
        <f t="shared" si="54"/>
        <v>0</v>
      </c>
      <c r="N674" s="364">
        <f t="shared" si="56"/>
        <v>0</v>
      </c>
      <c r="O674" s="164"/>
      <c r="P674" s="164"/>
      <c r="Q674" s="164"/>
      <c r="R674" s="130"/>
      <c r="S674" s="365">
        <f t="shared" si="57"/>
        <v>0</v>
      </c>
      <c r="T674" s="362"/>
      <c r="U674" s="532"/>
      <c r="V674" s="318">
        <f t="shared" si="58"/>
        <v>0</v>
      </c>
      <c r="W674" s="366"/>
      <c r="X674" s="318"/>
      <c r="Y674" s="366"/>
      <c r="Z674" s="362"/>
      <c r="AA674" s="503"/>
      <c r="AB674" s="362"/>
      <c r="AC674" s="362"/>
    </row>
    <row r="675" spans="1:29" ht="18.5" x14ac:dyDescent="0.45">
      <c r="A675" s="360"/>
      <c r="B675" s="361"/>
      <c r="C675" s="360" t="str">
        <f t="shared" si="55"/>
        <v/>
      </c>
      <c r="D675" s="362"/>
      <c r="E675" s="146"/>
      <c r="F675" s="362"/>
      <c r="G675" s="137"/>
      <c r="H675" s="363"/>
      <c r="I675" s="497"/>
      <c r="J675" s="498"/>
      <c r="K675" s="496"/>
      <c r="L675" s="496"/>
      <c r="M675" s="497">
        <f t="shared" si="54"/>
        <v>0</v>
      </c>
      <c r="N675" s="364">
        <f t="shared" si="56"/>
        <v>0</v>
      </c>
      <c r="O675" s="164"/>
      <c r="P675" s="164"/>
      <c r="Q675" s="164"/>
      <c r="R675" s="130"/>
      <c r="S675" s="365">
        <f t="shared" si="57"/>
        <v>0</v>
      </c>
      <c r="T675" s="362"/>
      <c r="U675" s="532"/>
      <c r="V675" s="318">
        <f t="shared" si="58"/>
        <v>0</v>
      </c>
      <c r="W675" s="366"/>
      <c r="X675" s="318"/>
      <c r="Y675" s="366"/>
      <c r="Z675" s="362"/>
      <c r="AA675" s="503"/>
      <c r="AB675" s="362"/>
      <c r="AC675" s="362"/>
    </row>
    <row r="676" spans="1:29" ht="18.5" x14ac:dyDescent="0.45">
      <c r="A676" s="360"/>
      <c r="B676" s="361"/>
      <c r="C676" s="360" t="str">
        <f t="shared" si="55"/>
        <v/>
      </c>
      <c r="D676" s="362"/>
      <c r="E676" s="146"/>
      <c r="F676" s="362"/>
      <c r="G676" s="137"/>
      <c r="H676" s="363"/>
      <c r="I676" s="497"/>
      <c r="J676" s="498"/>
      <c r="K676" s="496"/>
      <c r="L676" s="496"/>
      <c r="M676" s="497">
        <f t="shared" si="54"/>
        <v>0</v>
      </c>
      <c r="N676" s="364">
        <f t="shared" si="56"/>
        <v>0</v>
      </c>
      <c r="O676" s="164"/>
      <c r="P676" s="164"/>
      <c r="Q676" s="164"/>
      <c r="R676" s="130"/>
      <c r="S676" s="365">
        <f t="shared" si="57"/>
        <v>0</v>
      </c>
      <c r="T676" s="362"/>
      <c r="U676" s="532"/>
      <c r="V676" s="318">
        <f t="shared" si="58"/>
        <v>0</v>
      </c>
      <c r="W676" s="366"/>
      <c r="X676" s="318"/>
      <c r="Y676" s="366"/>
      <c r="Z676" s="362"/>
      <c r="AA676" s="503"/>
      <c r="AB676" s="362"/>
      <c r="AC676" s="362"/>
    </row>
    <row r="677" spans="1:29" ht="18.5" x14ac:dyDescent="0.45">
      <c r="A677" s="360"/>
      <c r="B677" s="361"/>
      <c r="C677" s="360" t="str">
        <f t="shared" si="55"/>
        <v/>
      </c>
      <c r="D677" s="362"/>
      <c r="E677" s="146"/>
      <c r="F677" s="362"/>
      <c r="G677" s="137"/>
      <c r="H677" s="363"/>
      <c r="I677" s="497"/>
      <c r="J677" s="498"/>
      <c r="K677" s="496"/>
      <c r="L677" s="496"/>
      <c r="M677" s="497">
        <f t="shared" si="54"/>
        <v>0</v>
      </c>
      <c r="N677" s="364">
        <f t="shared" si="56"/>
        <v>0</v>
      </c>
      <c r="O677" s="164"/>
      <c r="P677" s="164"/>
      <c r="Q677" s="164"/>
      <c r="R677" s="130"/>
      <c r="S677" s="365">
        <f t="shared" si="57"/>
        <v>0</v>
      </c>
      <c r="T677" s="362"/>
      <c r="U677" s="532"/>
      <c r="V677" s="318">
        <f t="shared" si="58"/>
        <v>0</v>
      </c>
      <c r="W677" s="366"/>
      <c r="X677" s="318"/>
      <c r="Y677" s="366"/>
      <c r="Z677" s="362"/>
      <c r="AA677" s="503"/>
      <c r="AB677" s="362"/>
      <c r="AC677" s="362"/>
    </row>
    <row r="678" spans="1:29" ht="18.5" x14ac:dyDescent="0.45">
      <c r="A678" s="360"/>
      <c r="B678" s="361"/>
      <c r="C678" s="360" t="str">
        <f t="shared" si="55"/>
        <v/>
      </c>
      <c r="D678" s="362"/>
      <c r="E678" s="146"/>
      <c r="F678" s="362"/>
      <c r="G678" s="137"/>
      <c r="H678" s="363"/>
      <c r="I678" s="497"/>
      <c r="J678" s="498"/>
      <c r="K678" s="496"/>
      <c r="L678" s="496"/>
      <c r="M678" s="497">
        <f t="shared" si="54"/>
        <v>0</v>
      </c>
      <c r="N678" s="364">
        <f t="shared" si="56"/>
        <v>0</v>
      </c>
      <c r="O678" s="164"/>
      <c r="P678" s="164"/>
      <c r="Q678" s="164"/>
      <c r="R678" s="130"/>
      <c r="S678" s="365">
        <f t="shared" si="57"/>
        <v>0</v>
      </c>
      <c r="T678" s="362"/>
      <c r="U678" s="532"/>
      <c r="V678" s="318">
        <f t="shared" si="58"/>
        <v>0</v>
      </c>
      <c r="W678" s="366"/>
      <c r="X678" s="318"/>
      <c r="Y678" s="366"/>
      <c r="Z678" s="362"/>
      <c r="AA678" s="503"/>
      <c r="AB678" s="362"/>
      <c r="AC678" s="362"/>
    </row>
    <row r="679" spans="1:29" ht="18.5" x14ac:dyDescent="0.45">
      <c r="A679" s="360"/>
      <c r="B679" s="361"/>
      <c r="C679" s="360" t="str">
        <f t="shared" si="55"/>
        <v/>
      </c>
      <c r="D679" s="362"/>
      <c r="E679" s="146"/>
      <c r="F679" s="362"/>
      <c r="G679" s="137"/>
      <c r="H679" s="363"/>
      <c r="I679" s="497"/>
      <c r="J679" s="498"/>
      <c r="K679" s="496"/>
      <c r="L679" s="496"/>
      <c r="M679" s="497">
        <f t="shared" si="54"/>
        <v>0</v>
      </c>
      <c r="N679" s="364">
        <f t="shared" si="56"/>
        <v>0</v>
      </c>
      <c r="O679" s="164"/>
      <c r="P679" s="164"/>
      <c r="Q679" s="164"/>
      <c r="R679" s="130"/>
      <c r="S679" s="365">
        <f t="shared" si="57"/>
        <v>0</v>
      </c>
      <c r="T679" s="362"/>
      <c r="U679" s="532"/>
      <c r="V679" s="318">
        <f t="shared" si="58"/>
        <v>0</v>
      </c>
      <c r="W679" s="366"/>
      <c r="X679" s="318"/>
      <c r="Y679" s="366"/>
      <c r="Z679" s="362"/>
      <c r="AA679" s="503"/>
      <c r="AB679" s="362"/>
      <c r="AC679" s="362"/>
    </row>
    <row r="680" spans="1:29" ht="18.5" x14ac:dyDescent="0.45">
      <c r="A680" s="360"/>
      <c r="B680" s="361"/>
      <c r="C680" s="360" t="str">
        <f t="shared" si="55"/>
        <v/>
      </c>
      <c r="D680" s="362"/>
      <c r="E680" s="146"/>
      <c r="F680" s="362"/>
      <c r="G680" s="137"/>
      <c r="H680" s="363"/>
      <c r="I680" s="497"/>
      <c r="J680" s="498"/>
      <c r="K680" s="496"/>
      <c r="L680" s="496"/>
      <c r="M680" s="497">
        <f t="shared" si="54"/>
        <v>0</v>
      </c>
      <c r="N680" s="364">
        <f t="shared" si="56"/>
        <v>0</v>
      </c>
      <c r="O680" s="164"/>
      <c r="P680" s="164"/>
      <c r="Q680" s="164"/>
      <c r="R680" s="130"/>
      <c r="S680" s="365">
        <f t="shared" si="57"/>
        <v>0</v>
      </c>
      <c r="T680" s="362"/>
      <c r="U680" s="532"/>
      <c r="V680" s="318">
        <f t="shared" si="58"/>
        <v>0</v>
      </c>
      <c r="W680" s="366"/>
      <c r="X680" s="318"/>
      <c r="Y680" s="366"/>
      <c r="Z680" s="362"/>
      <c r="AA680" s="503"/>
      <c r="AB680" s="362"/>
      <c r="AC680" s="362"/>
    </row>
    <row r="681" spans="1:29" ht="18.5" x14ac:dyDescent="0.45">
      <c r="A681" s="360"/>
      <c r="B681" s="361"/>
      <c r="C681" s="360" t="str">
        <f t="shared" si="55"/>
        <v/>
      </c>
      <c r="D681" s="362"/>
      <c r="E681" s="146"/>
      <c r="F681" s="362"/>
      <c r="G681" s="137"/>
      <c r="H681" s="363"/>
      <c r="I681" s="497"/>
      <c r="J681" s="498"/>
      <c r="K681" s="496"/>
      <c r="L681" s="496"/>
      <c r="M681" s="497">
        <f t="shared" si="54"/>
        <v>0</v>
      </c>
      <c r="N681" s="364">
        <f t="shared" si="56"/>
        <v>0</v>
      </c>
      <c r="O681" s="164"/>
      <c r="P681" s="164"/>
      <c r="Q681" s="164"/>
      <c r="R681" s="130"/>
      <c r="S681" s="365">
        <f t="shared" si="57"/>
        <v>0</v>
      </c>
      <c r="T681" s="362"/>
      <c r="U681" s="532"/>
      <c r="V681" s="318">
        <f t="shared" si="58"/>
        <v>0</v>
      </c>
      <c r="W681" s="366"/>
      <c r="X681" s="318"/>
      <c r="Y681" s="366"/>
      <c r="Z681" s="362"/>
      <c r="AA681" s="503"/>
      <c r="AB681" s="362"/>
      <c r="AC681" s="362"/>
    </row>
    <row r="682" spans="1:29" ht="18.5" x14ac:dyDescent="0.45">
      <c r="A682" s="360"/>
      <c r="B682" s="361"/>
      <c r="C682" s="360" t="str">
        <f t="shared" si="55"/>
        <v/>
      </c>
      <c r="D682" s="362"/>
      <c r="E682" s="146"/>
      <c r="F682" s="362"/>
      <c r="G682" s="137"/>
      <c r="H682" s="363"/>
      <c r="I682" s="497"/>
      <c r="J682" s="498"/>
      <c r="K682" s="496"/>
      <c r="L682" s="496"/>
      <c r="M682" s="497">
        <f t="shared" si="54"/>
        <v>0</v>
      </c>
      <c r="N682" s="364">
        <f t="shared" si="56"/>
        <v>0</v>
      </c>
      <c r="O682" s="164"/>
      <c r="P682" s="164"/>
      <c r="Q682" s="164"/>
      <c r="R682" s="130"/>
      <c r="S682" s="365">
        <f t="shared" si="57"/>
        <v>0</v>
      </c>
      <c r="T682" s="362"/>
      <c r="U682" s="532"/>
      <c r="V682" s="318">
        <f t="shared" si="58"/>
        <v>0</v>
      </c>
      <c r="W682" s="366"/>
      <c r="X682" s="318"/>
      <c r="Y682" s="366"/>
      <c r="Z682" s="362"/>
      <c r="AA682" s="503"/>
      <c r="AB682" s="362"/>
      <c r="AC682" s="362"/>
    </row>
    <row r="683" spans="1:29" ht="18.5" x14ac:dyDescent="0.45">
      <c r="A683" s="360"/>
      <c r="B683" s="361"/>
      <c r="C683" s="360" t="str">
        <f t="shared" si="55"/>
        <v/>
      </c>
      <c r="D683" s="362"/>
      <c r="E683" s="146"/>
      <c r="F683" s="362"/>
      <c r="G683" s="137"/>
      <c r="H683" s="363"/>
      <c r="I683" s="497"/>
      <c r="J683" s="498"/>
      <c r="K683" s="496"/>
      <c r="L683" s="496"/>
      <c r="M683" s="497">
        <f t="shared" si="54"/>
        <v>0</v>
      </c>
      <c r="N683" s="364">
        <f t="shared" si="56"/>
        <v>0</v>
      </c>
      <c r="O683" s="164"/>
      <c r="P683" s="164"/>
      <c r="Q683" s="164"/>
      <c r="R683" s="130"/>
      <c r="S683" s="365">
        <f t="shared" si="57"/>
        <v>0</v>
      </c>
      <c r="T683" s="362"/>
      <c r="U683" s="532"/>
      <c r="V683" s="318">
        <f t="shared" si="58"/>
        <v>0</v>
      </c>
      <c r="W683" s="366"/>
      <c r="X683" s="318"/>
      <c r="Y683" s="366"/>
      <c r="Z683" s="362"/>
      <c r="AA683" s="503"/>
      <c r="AB683" s="362"/>
      <c r="AC683" s="362"/>
    </row>
    <row r="684" spans="1:29" ht="18.5" x14ac:dyDescent="0.45">
      <c r="A684" s="360"/>
      <c r="B684" s="361"/>
      <c r="C684" s="360" t="str">
        <f t="shared" si="55"/>
        <v/>
      </c>
      <c r="D684" s="362"/>
      <c r="E684" s="146"/>
      <c r="F684" s="362"/>
      <c r="G684" s="137"/>
      <c r="H684" s="363"/>
      <c r="I684" s="497"/>
      <c r="J684" s="498"/>
      <c r="K684" s="496"/>
      <c r="L684" s="496"/>
      <c r="M684" s="497">
        <f t="shared" si="54"/>
        <v>0</v>
      </c>
      <c r="N684" s="364">
        <f t="shared" si="56"/>
        <v>0</v>
      </c>
      <c r="O684" s="164"/>
      <c r="P684" s="164"/>
      <c r="Q684" s="164"/>
      <c r="R684" s="130"/>
      <c r="S684" s="365">
        <f t="shared" si="57"/>
        <v>0</v>
      </c>
      <c r="T684" s="362"/>
      <c r="U684" s="532"/>
      <c r="V684" s="318">
        <f t="shared" si="58"/>
        <v>0</v>
      </c>
      <c r="W684" s="366"/>
      <c r="X684" s="318"/>
      <c r="Y684" s="366"/>
      <c r="Z684" s="362"/>
      <c r="AA684" s="503"/>
      <c r="AB684" s="362"/>
      <c r="AC684" s="362"/>
    </row>
    <row r="685" spans="1:29" ht="18.5" x14ac:dyDescent="0.45">
      <c r="A685" s="360"/>
      <c r="B685" s="361"/>
      <c r="C685" s="360" t="str">
        <f t="shared" si="55"/>
        <v/>
      </c>
      <c r="D685" s="362"/>
      <c r="E685" s="146"/>
      <c r="F685" s="362"/>
      <c r="G685" s="137"/>
      <c r="H685" s="363"/>
      <c r="I685" s="497"/>
      <c r="J685" s="498"/>
      <c r="K685" s="496"/>
      <c r="L685" s="496"/>
      <c r="M685" s="497">
        <f t="shared" si="54"/>
        <v>0</v>
      </c>
      <c r="N685" s="364">
        <f t="shared" si="56"/>
        <v>0</v>
      </c>
      <c r="O685" s="164"/>
      <c r="P685" s="164"/>
      <c r="Q685" s="164"/>
      <c r="R685" s="130"/>
      <c r="S685" s="365">
        <f t="shared" si="57"/>
        <v>0</v>
      </c>
      <c r="T685" s="362"/>
      <c r="U685" s="532"/>
      <c r="V685" s="318">
        <f t="shared" si="58"/>
        <v>0</v>
      </c>
      <c r="W685" s="366"/>
      <c r="X685" s="318"/>
      <c r="Y685" s="366"/>
      <c r="Z685" s="362"/>
      <c r="AA685" s="503"/>
      <c r="AB685" s="362"/>
      <c r="AC685" s="362"/>
    </row>
    <row r="686" spans="1:29" ht="18.5" x14ac:dyDescent="0.45">
      <c r="A686" s="360"/>
      <c r="B686" s="361"/>
      <c r="C686" s="360" t="str">
        <f t="shared" si="55"/>
        <v/>
      </c>
      <c r="D686" s="362"/>
      <c r="E686" s="146"/>
      <c r="F686" s="362"/>
      <c r="G686" s="137"/>
      <c r="H686" s="363"/>
      <c r="I686" s="497"/>
      <c r="J686" s="498"/>
      <c r="K686" s="496"/>
      <c r="L686" s="496"/>
      <c r="M686" s="497">
        <f t="shared" si="54"/>
        <v>0</v>
      </c>
      <c r="N686" s="364">
        <f t="shared" si="56"/>
        <v>0</v>
      </c>
      <c r="O686" s="164"/>
      <c r="P686" s="164"/>
      <c r="Q686" s="164"/>
      <c r="R686" s="130"/>
      <c r="S686" s="365">
        <f t="shared" si="57"/>
        <v>0</v>
      </c>
      <c r="T686" s="362"/>
      <c r="U686" s="532"/>
      <c r="V686" s="318">
        <f t="shared" si="58"/>
        <v>0</v>
      </c>
      <c r="W686" s="366"/>
      <c r="X686" s="318"/>
      <c r="Y686" s="366"/>
      <c r="Z686" s="362"/>
      <c r="AA686" s="503"/>
      <c r="AB686" s="362"/>
      <c r="AC686" s="362"/>
    </row>
    <row r="687" spans="1:29" ht="18.5" x14ac:dyDescent="0.45">
      <c r="A687" s="360"/>
      <c r="B687" s="361"/>
      <c r="C687" s="360" t="str">
        <f t="shared" si="55"/>
        <v/>
      </c>
      <c r="D687" s="362"/>
      <c r="E687" s="146"/>
      <c r="F687" s="362"/>
      <c r="G687" s="137"/>
      <c r="H687" s="363"/>
      <c r="I687" s="497"/>
      <c r="J687" s="498"/>
      <c r="K687" s="496"/>
      <c r="L687" s="496"/>
      <c r="M687" s="497">
        <f t="shared" si="54"/>
        <v>0</v>
      </c>
      <c r="N687" s="364">
        <f t="shared" si="56"/>
        <v>0</v>
      </c>
      <c r="O687" s="164"/>
      <c r="P687" s="164"/>
      <c r="Q687" s="164"/>
      <c r="R687" s="130"/>
      <c r="S687" s="365">
        <f t="shared" si="57"/>
        <v>0</v>
      </c>
      <c r="T687" s="362"/>
      <c r="U687" s="532"/>
      <c r="V687" s="318">
        <f t="shared" si="58"/>
        <v>0</v>
      </c>
      <c r="W687" s="366"/>
      <c r="X687" s="318"/>
      <c r="Y687" s="366"/>
      <c r="Z687" s="362"/>
      <c r="AA687" s="503"/>
      <c r="AB687" s="362"/>
      <c r="AC687" s="362"/>
    </row>
    <row r="688" spans="1:29" ht="18.5" x14ac:dyDescent="0.45">
      <c r="A688" s="360"/>
      <c r="B688" s="361"/>
      <c r="C688" s="360" t="str">
        <f t="shared" si="55"/>
        <v/>
      </c>
      <c r="D688" s="362"/>
      <c r="E688" s="146"/>
      <c r="F688" s="362"/>
      <c r="G688" s="137"/>
      <c r="H688" s="363"/>
      <c r="I688" s="497"/>
      <c r="J688" s="498"/>
      <c r="K688" s="496"/>
      <c r="L688" s="496"/>
      <c r="M688" s="497">
        <f t="shared" si="54"/>
        <v>0</v>
      </c>
      <c r="N688" s="364">
        <f t="shared" si="56"/>
        <v>0</v>
      </c>
      <c r="O688" s="164"/>
      <c r="P688" s="164"/>
      <c r="Q688" s="164"/>
      <c r="R688" s="130"/>
      <c r="S688" s="365">
        <f t="shared" si="57"/>
        <v>0</v>
      </c>
      <c r="T688" s="362"/>
      <c r="U688" s="532"/>
      <c r="V688" s="318">
        <f t="shared" si="58"/>
        <v>0</v>
      </c>
      <c r="W688" s="366"/>
      <c r="X688" s="318"/>
      <c r="Y688" s="366"/>
      <c r="Z688" s="362"/>
      <c r="AA688" s="503"/>
      <c r="AB688" s="362"/>
      <c r="AC688" s="362"/>
    </row>
    <row r="689" spans="1:29" ht="18.5" x14ac:dyDescent="0.45">
      <c r="A689" s="360"/>
      <c r="B689" s="361"/>
      <c r="C689" s="360" t="str">
        <f t="shared" si="55"/>
        <v/>
      </c>
      <c r="D689" s="362"/>
      <c r="E689" s="146"/>
      <c r="F689" s="362"/>
      <c r="G689" s="137"/>
      <c r="H689" s="363"/>
      <c r="I689" s="497"/>
      <c r="J689" s="498"/>
      <c r="K689" s="496"/>
      <c r="L689" s="496"/>
      <c r="M689" s="497">
        <f t="shared" si="54"/>
        <v>0</v>
      </c>
      <c r="N689" s="364">
        <f t="shared" si="56"/>
        <v>0</v>
      </c>
      <c r="O689" s="164"/>
      <c r="P689" s="164"/>
      <c r="Q689" s="164"/>
      <c r="R689" s="130"/>
      <c r="S689" s="365">
        <f t="shared" si="57"/>
        <v>0</v>
      </c>
      <c r="T689" s="362"/>
      <c r="U689" s="532"/>
      <c r="V689" s="318">
        <f t="shared" si="58"/>
        <v>0</v>
      </c>
      <c r="W689" s="366"/>
      <c r="X689" s="318"/>
      <c r="Y689" s="366"/>
      <c r="Z689" s="362"/>
      <c r="AA689" s="503"/>
      <c r="AB689" s="362"/>
      <c r="AC689" s="362"/>
    </row>
    <row r="690" spans="1:29" ht="18.5" x14ac:dyDescent="0.45">
      <c r="A690" s="360"/>
      <c r="B690" s="361"/>
      <c r="C690" s="360" t="str">
        <f t="shared" si="55"/>
        <v/>
      </c>
      <c r="D690" s="362"/>
      <c r="E690" s="146"/>
      <c r="F690" s="362"/>
      <c r="G690" s="137"/>
      <c r="H690" s="363"/>
      <c r="I690" s="497"/>
      <c r="J690" s="498"/>
      <c r="K690" s="496"/>
      <c r="L690" s="496"/>
      <c r="M690" s="497">
        <f t="shared" si="54"/>
        <v>0</v>
      </c>
      <c r="N690" s="364">
        <f t="shared" si="56"/>
        <v>0</v>
      </c>
      <c r="O690" s="164"/>
      <c r="P690" s="164"/>
      <c r="Q690" s="164"/>
      <c r="R690" s="130"/>
      <c r="S690" s="365">
        <f t="shared" si="57"/>
        <v>0</v>
      </c>
      <c r="T690" s="362"/>
      <c r="U690" s="532"/>
      <c r="V690" s="318">
        <f t="shared" si="58"/>
        <v>0</v>
      </c>
      <c r="W690" s="366"/>
      <c r="X690" s="318"/>
      <c r="Y690" s="366"/>
      <c r="Z690" s="362"/>
      <c r="AA690" s="503"/>
      <c r="AB690" s="362"/>
      <c r="AC690" s="362"/>
    </row>
    <row r="691" spans="1:29" ht="18.5" x14ac:dyDescent="0.45">
      <c r="A691" s="360"/>
      <c r="B691" s="361"/>
      <c r="C691" s="360" t="str">
        <f t="shared" si="55"/>
        <v/>
      </c>
      <c r="D691" s="362"/>
      <c r="E691" s="146"/>
      <c r="F691" s="362"/>
      <c r="G691" s="137"/>
      <c r="H691" s="363"/>
      <c r="I691" s="497"/>
      <c r="J691" s="498"/>
      <c r="K691" s="496"/>
      <c r="L691" s="496"/>
      <c r="M691" s="497">
        <f t="shared" si="54"/>
        <v>0</v>
      </c>
      <c r="N691" s="364">
        <f t="shared" si="56"/>
        <v>0</v>
      </c>
      <c r="O691" s="164"/>
      <c r="P691" s="164"/>
      <c r="Q691" s="164"/>
      <c r="R691" s="130"/>
      <c r="S691" s="365">
        <f t="shared" si="57"/>
        <v>0</v>
      </c>
      <c r="T691" s="362"/>
      <c r="U691" s="532"/>
      <c r="V691" s="318">
        <f t="shared" si="58"/>
        <v>0</v>
      </c>
      <c r="W691" s="366"/>
      <c r="X691" s="318"/>
      <c r="Y691" s="366"/>
      <c r="Z691" s="362"/>
      <c r="AA691" s="503"/>
      <c r="AB691" s="362"/>
      <c r="AC691" s="362"/>
    </row>
    <row r="692" spans="1:29" ht="18.5" x14ac:dyDescent="0.45">
      <c r="A692" s="360"/>
      <c r="B692" s="361"/>
      <c r="C692" s="360" t="str">
        <f t="shared" si="55"/>
        <v/>
      </c>
      <c r="D692" s="362"/>
      <c r="E692" s="146"/>
      <c r="F692" s="362"/>
      <c r="G692" s="137"/>
      <c r="H692" s="363"/>
      <c r="I692" s="497"/>
      <c r="J692" s="498"/>
      <c r="K692" s="496"/>
      <c r="L692" s="496"/>
      <c r="M692" s="497">
        <f t="shared" si="54"/>
        <v>0</v>
      </c>
      <c r="N692" s="364">
        <f t="shared" si="56"/>
        <v>0</v>
      </c>
      <c r="O692" s="164"/>
      <c r="P692" s="164"/>
      <c r="Q692" s="164"/>
      <c r="R692" s="130"/>
      <c r="S692" s="365">
        <f t="shared" si="57"/>
        <v>0</v>
      </c>
      <c r="T692" s="362"/>
      <c r="U692" s="532"/>
      <c r="V692" s="318">
        <f t="shared" si="58"/>
        <v>0</v>
      </c>
      <c r="W692" s="366"/>
      <c r="X692" s="318"/>
      <c r="Y692" s="366"/>
      <c r="Z692" s="362"/>
      <c r="AA692" s="503"/>
      <c r="AB692" s="362"/>
      <c r="AC692" s="362"/>
    </row>
    <row r="693" spans="1:29" ht="18.5" x14ac:dyDescent="0.45">
      <c r="A693" s="360"/>
      <c r="B693" s="361"/>
      <c r="C693" s="360" t="str">
        <f t="shared" si="55"/>
        <v/>
      </c>
      <c r="D693" s="362"/>
      <c r="E693" s="146"/>
      <c r="F693" s="362"/>
      <c r="G693" s="137"/>
      <c r="H693" s="363"/>
      <c r="I693" s="497"/>
      <c r="J693" s="498"/>
      <c r="K693" s="496"/>
      <c r="L693" s="496"/>
      <c r="M693" s="497">
        <f t="shared" si="54"/>
        <v>0</v>
      </c>
      <c r="N693" s="364">
        <f t="shared" si="56"/>
        <v>0</v>
      </c>
      <c r="O693" s="164"/>
      <c r="P693" s="164"/>
      <c r="Q693" s="164"/>
      <c r="R693" s="130"/>
      <c r="S693" s="365">
        <f t="shared" si="57"/>
        <v>0</v>
      </c>
      <c r="T693" s="362"/>
      <c r="U693" s="532"/>
      <c r="V693" s="318">
        <f t="shared" si="58"/>
        <v>0</v>
      </c>
      <c r="W693" s="366"/>
      <c r="X693" s="318"/>
      <c r="Y693" s="366"/>
      <c r="Z693" s="362"/>
      <c r="AA693" s="503"/>
      <c r="AB693" s="362"/>
      <c r="AC693" s="362"/>
    </row>
    <row r="694" spans="1:29" ht="18.5" x14ac:dyDescent="0.45">
      <c r="A694" s="360"/>
      <c r="B694" s="361"/>
      <c r="C694" s="360" t="str">
        <f t="shared" si="55"/>
        <v/>
      </c>
      <c r="D694" s="362"/>
      <c r="E694" s="146"/>
      <c r="F694" s="362"/>
      <c r="G694" s="137"/>
      <c r="H694" s="363"/>
      <c r="I694" s="497"/>
      <c r="J694" s="498"/>
      <c r="K694" s="496"/>
      <c r="L694" s="496"/>
      <c r="M694" s="497">
        <f t="shared" si="54"/>
        <v>0</v>
      </c>
      <c r="N694" s="364">
        <f t="shared" si="56"/>
        <v>0</v>
      </c>
      <c r="O694" s="164"/>
      <c r="P694" s="164"/>
      <c r="Q694" s="164"/>
      <c r="R694" s="130"/>
      <c r="S694" s="365">
        <f t="shared" si="57"/>
        <v>0</v>
      </c>
      <c r="T694" s="362"/>
      <c r="U694" s="532"/>
      <c r="V694" s="318">
        <f t="shared" si="58"/>
        <v>0</v>
      </c>
      <c r="W694" s="366"/>
      <c r="X694" s="318"/>
      <c r="Y694" s="366"/>
      <c r="Z694" s="362"/>
      <c r="AA694" s="503"/>
      <c r="AB694" s="362"/>
      <c r="AC694" s="362"/>
    </row>
    <row r="695" spans="1:29" ht="18.5" x14ac:dyDescent="0.45">
      <c r="A695" s="360"/>
      <c r="B695" s="361"/>
      <c r="C695" s="360" t="str">
        <f t="shared" si="55"/>
        <v/>
      </c>
      <c r="D695" s="362"/>
      <c r="E695" s="146"/>
      <c r="F695" s="362"/>
      <c r="G695" s="137"/>
      <c r="H695" s="363"/>
      <c r="I695" s="497"/>
      <c r="J695" s="498"/>
      <c r="K695" s="496"/>
      <c r="L695" s="496"/>
      <c r="M695" s="497">
        <f t="shared" si="54"/>
        <v>0</v>
      </c>
      <c r="N695" s="364">
        <f t="shared" si="56"/>
        <v>0</v>
      </c>
      <c r="O695" s="164"/>
      <c r="P695" s="164"/>
      <c r="Q695" s="164"/>
      <c r="R695" s="130"/>
      <c r="S695" s="365">
        <f t="shared" si="57"/>
        <v>0</v>
      </c>
      <c r="T695" s="362"/>
      <c r="U695" s="532"/>
      <c r="V695" s="318">
        <f t="shared" si="58"/>
        <v>0</v>
      </c>
      <c r="W695" s="366"/>
      <c r="X695" s="318"/>
      <c r="Y695" s="366"/>
      <c r="Z695" s="362"/>
      <c r="AA695" s="503"/>
      <c r="AB695" s="362"/>
      <c r="AC695" s="362"/>
    </row>
    <row r="696" spans="1:29" ht="18.5" x14ac:dyDescent="0.45">
      <c r="A696" s="360"/>
      <c r="B696" s="361"/>
      <c r="C696" s="360" t="str">
        <f t="shared" si="55"/>
        <v/>
      </c>
      <c r="D696" s="362"/>
      <c r="E696" s="146"/>
      <c r="F696" s="362"/>
      <c r="G696" s="137"/>
      <c r="H696" s="363"/>
      <c r="I696" s="497"/>
      <c r="J696" s="498"/>
      <c r="K696" s="496"/>
      <c r="L696" s="496"/>
      <c r="M696" s="497">
        <f t="shared" si="54"/>
        <v>0</v>
      </c>
      <c r="N696" s="364">
        <f t="shared" si="56"/>
        <v>0</v>
      </c>
      <c r="O696" s="164"/>
      <c r="P696" s="164"/>
      <c r="Q696" s="164"/>
      <c r="R696" s="130"/>
      <c r="S696" s="365">
        <f t="shared" si="57"/>
        <v>0</v>
      </c>
      <c r="T696" s="362"/>
      <c r="U696" s="532"/>
      <c r="V696" s="318">
        <f t="shared" si="58"/>
        <v>0</v>
      </c>
      <c r="W696" s="366"/>
      <c r="X696" s="318"/>
      <c r="Y696" s="366"/>
      <c r="Z696" s="362"/>
      <c r="AA696" s="503"/>
      <c r="AB696" s="362"/>
      <c r="AC696" s="362"/>
    </row>
    <row r="697" spans="1:29" ht="18.5" x14ac:dyDescent="0.45">
      <c r="A697" s="360"/>
      <c r="B697" s="361"/>
      <c r="C697" s="360" t="str">
        <f t="shared" si="55"/>
        <v/>
      </c>
      <c r="D697" s="362"/>
      <c r="E697" s="146"/>
      <c r="F697" s="362"/>
      <c r="G697" s="137"/>
      <c r="H697" s="363"/>
      <c r="I697" s="497"/>
      <c r="J697" s="498"/>
      <c r="K697" s="496"/>
      <c r="L697" s="496"/>
      <c r="M697" s="497">
        <f t="shared" si="54"/>
        <v>0</v>
      </c>
      <c r="N697" s="364">
        <f t="shared" si="56"/>
        <v>0</v>
      </c>
      <c r="O697" s="164"/>
      <c r="P697" s="164"/>
      <c r="Q697" s="164"/>
      <c r="R697" s="130"/>
      <c r="S697" s="365">
        <f t="shared" si="57"/>
        <v>0</v>
      </c>
      <c r="T697" s="362"/>
      <c r="U697" s="532"/>
      <c r="V697" s="318">
        <f t="shared" si="58"/>
        <v>0</v>
      </c>
      <c r="W697" s="366"/>
      <c r="X697" s="318"/>
      <c r="Y697" s="366"/>
      <c r="Z697" s="362"/>
      <c r="AA697" s="503"/>
      <c r="AB697" s="362"/>
      <c r="AC697" s="362"/>
    </row>
    <row r="698" spans="1:29" ht="18.5" x14ac:dyDescent="0.45">
      <c r="A698" s="360"/>
      <c r="B698" s="361"/>
      <c r="C698" s="360" t="str">
        <f t="shared" si="55"/>
        <v/>
      </c>
      <c r="D698" s="362"/>
      <c r="E698" s="146"/>
      <c r="F698" s="362"/>
      <c r="G698" s="137"/>
      <c r="H698" s="363"/>
      <c r="I698" s="497"/>
      <c r="J698" s="498"/>
      <c r="K698" s="496"/>
      <c r="L698" s="496"/>
      <c r="M698" s="497">
        <f t="shared" si="54"/>
        <v>0</v>
      </c>
      <c r="N698" s="364">
        <f t="shared" si="56"/>
        <v>0</v>
      </c>
      <c r="O698" s="164"/>
      <c r="P698" s="164"/>
      <c r="Q698" s="164"/>
      <c r="R698" s="130"/>
      <c r="S698" s="365">
        <f t="shared" si="57"/>
        <v>0</v>
      </c>
      <c r="T698" s="362"/>
      <c r="U698" s="532"/>
      <c r="V698" s="318">
        <f t="shared" si="58"/>
        <v>0</v>
      </c>
      <c r="W698" s="366"/>
      <c r="X698" s="318"/>
      <c r="Y698" s="366"/>
      <c r="Z698" s="362"/>
      <c r="AA698" s="503"/>
      <c r="AB698" s="362"/>
      <c r="AC698" s="362"/>
    </row>
    <row r="699" spans="1:29" ht="18.5" x14ac:dyDescent="0.45">
      <c r="A699" s="360"/>
      <c r="B699" s="361"/>
      <c r="C699" s="360" t="str">
        <f t="shared" si="55"/>
        <v/>
      </c>
      <c r="D699" s="362"/>
      <c r="E699" s="146"/>
      <c r="F699" s="362"/>
      <c r="G699" s="137"/>
      <c r="H699" s="363"/>
      <c r="I699" s="497"/>
      <c r="J699" s="498"/>
      <c r="K699" s="496"/>
      <c r="L699" s="496"/>
      <c r="M699" s="497">
        <f t="shared" si="54"/>
        <v>0</v>
      </c>
      <c r="N699" s="364">
        <f t="shared" si="56"/>
        <v>0</v>
      </c>
      <c r="O699" s="164"/>
      <c r="P699" s="164"/>
      <c r="Q699" s="164"/>
      <c r="R699" s="130"/>
      <c r="S699" s="365">
        <f t="shared" si="57"/>
        <v>0</v>
      </c>
      <c r="T699" s="362"/>
      <c r="U699" s="532"/>
      <c r="V699" s="318">
        <f t="shared" si="58"/>
        <v>0</v>
      </c>
      <c r="W699" s="366"/>
      <c r="X699" s="318"/>
      <c r="Y699" s="366"/>
      <c r="Z699" s="362"/>
      <c r="AA699" s="503"/>
      <c r="AB699" s="362"/>
      <c r="AC699" s="362"/>
    </row>
    <row r="700" spans="1:29" ht="18.5" x14ac:dyDescent="0.45">
      <c r="A700" s="360"/>
      <c r="B700" s="361"/>
      <c r="C700" s="360" t="str">
        <f t="shared" si="55"/>
        <v/>
      </c>
      <c r="D700" s="362"/>
      <c r="E700" s="146"/>
      <c r="F700" s="362"/>
      <c r="G700" s="137"/>
      <c r="H700" s="363"/>
      <c r="I700" s="497"/>
      <c r="J700" s="498"/>
      <c r="K700" s="496"/>
      <c r="L700" s="496"/>
      <c r="M700" s="497">
        <f t="shared" si="54"/>
        <v>0</v>
      </c>
      <c r="N700" s="364">
        <f t="shared" si="56"/>
        <v>0</v>
      </c>
      <c r="O700" s="164"/>
      <c r="P700" s="164"/>
      <c r="Q700" s="164"/>
      <c r="R700" s="130"/>
      <c r="S700" s="365">
        <f t="shared" si="57"/>
        <v>0</v>
      </c>
      <c r="T700" s="362"/>
      <c r="U700" s="532"/>
      <c r="V700" s="318">
        <f t="shared" si="58"/>
        <v>0</v>
      </c>
      <c r="W700" s="366"/>
      <c r="X700" s="318"/>
      <c r="Y700" s="366"/>
      <c r="Z700" s="362"/>
      <c r="AA700" s="503"/>
      <c r="AB700" s="362"/>
      <c r="AC700" s="362"/>
    </row>
    <row r="701" spans="1:29" ht="18.5" x14ac:dyDescent="0.45">
      <c r="A701" s="360"/>
      <c r="B701" s="361"/>
      <c r="C701" s="360" t="str">
        <f t="shared" si="55"/>
        <v/>
      </c>
      <c r="D701" s="362"/>
      <c r="E701" s="146"/>
      <c r="F701" s="362"/>
      <c r="G701" s="137"/>
      <c r="H701" s="363"/>
      <c r="I701" s="497"/>
      <c r="J701" s="498"/>
      <c r="K701" s="496"/>
      <c r="L701" s="496"/>
      <c r="M701" s="497">
        <f t="shared" si="54"/>
        <v>0</v>
      </c>
      <c r="N701" s="364">
        <f t="shared" si="56"/>
        <v>0</v>
      </c>
      <c r="O701" s="164"/>
      <c r="P701" s="164"/>
      <c r="Q701" s="164"/>
      <c r="R701" s="130"/>
      <c r="S701" s="365">
        <f t="shared" si="57"/>
        <v>0</v>
      </c>
      <c r="T701" s="362"/>
      <c r="U701" s="532"/>
      <c r="V701" s="318">
        <f t="shared" si="58"/>
        <v>0</v>
      </c>
      <c r="W701" s="366"/>
      <c r="X701" s="318"/>
      <c r="Y701" s="366"/>
      <c r="Z701" s="362"/>
      <c r="AA701" s="503"/>
      <c r="AB701" s="362"/>
      <c r="AC701" s="362"/>
    </row>
    <row r="702" spans="1:29" ht="18.5" x14ac:dyDescent="0.45">
      <c r="A702" s="360"/>
      <c r="B702" s="361"/>
      <c r="C702" s="360" t="str">
        <f t="shared" si="55"/>
        <v/>
      </c>
      <c r="D702" s="362"/>
      <c r="E702" s="146"/>
      <c r="F702" s="362"/>
      <c r="G702" s="137"/>
      <c r="H702" s="363"/>
      <c r="I702" s="497"/>
      <c r="J702" s="498"/>
      <c r="K702" s="496"/>
      <c r="L702" s="496"/>
      <c r="M702" s="497">
        <f t="shared" si="54"/>
        <v>0</v>
      </c>
      <c r="N702" s="364">
        <f t="shared" si="56"/>
        <v>0</v>
      </c>
      <c r="O702" s="164"/>
      <c r="P702" s="164"/>
      <c r="Q702" s="164"/>
      <c r="R702" s="130"/>
      <c r="S702" s="365">
        <f t="shared" si="57"/>
        <v>0</v>
      </c>
      <c r="T702" s="362"/>
      <c r="U702" s="532"/>
      <c r="V702" s="318">
        <f t="shared" si="58"/>
        <v>0</v>
      </c>
      <c r="W702" s="366"/>
      <c r="X702" s="318"/>
      <c r="Y702" s="366"/>
      <c r="Z702" s="362"/>
      <c r="AA702" s="503"/>
      <c r="AB702" s="362"/>
      <c r="AC702" s="362"/>
    </row>
    <row r="703" spans="1:29" ht="18.5" x14ac:dyDescent="0.45">
      <c r="A703" s="360"/>
      <c r="B703" s="361"/>
      <c r="C703" s="360" t="str">
        <f t="shared" si="55"/>
        <v/>
      </c>
      <c r="D703" s="362"/>
      <c r="E703" s="146"/>
      <c r="F703" s="362"/>
      <c r="G703" s="137"/>
      <c r="H703" s="363"/>
      <c r="I703" s="497"/>
      <c r="J703" s="498"/>
      <c r="K703" s="496"/>
      <c r="L703" s="496"/>
      <c r="M703" s="497">
        <f t="shared" si="54"/>
        <v>0</v>
      </c>
      <c r="N703" s="364">
        <f t="shared" si="56"/>
        <v>0</v>
      </c>
      <c r="O703" s="164"/>
      <c r="P703" s="164"/>
      <c r="Q703" s="164"/>
      <c r="R703" s="130"/>
      <c r="S703" s="365">
        <f t="shared" si="57"/>
        <v>0</v>
      </c>
      <c r="T703" s="362"/>
      <c r="U703" s="532"/>
      <c r="V703" s="318">
        <f t="shared" si="58"/>
        <v>0</v>
      </c>
      <c r="W703" s="366"/>
      <c r="X703" s="318"/>
      <c r="Y703" s="366"/>
      <c r="Z703" s="362"/>
      <c r="AA703" s="503"/>
      <c r="AB703" s="362"/>
      <c r="AC703" s="362"/>
    </row>
    <row r="704" spans="1:29" ht="18.5" x14ac:dyDescent="0.45">
      <c r="A704" s="360"/>
      <c r="B704" s="361"/>
      <c r="C704" s="360" t="str">
        <f t="shared" si="55"/>
        <v/>
      </c>
      <c r="D704" s="362"/>
      <c r="E704" s="146"/>
      <c r="F704" s="362"/>
      <c r="G704" s="137"/>
      <c r="H704" s="363"/>
      <c r="I704" s="497"/>
      <c r="J704" s="498"/>
      <c r="K704" s="496"/>
      <c r="L704" s="496"/>
      <c r="M704" s="497">
        <f t="shared" si="54"/>
        <v>0</v>
      </c>
      <c r="N704" s="364">
        <f t="shared" si="56"/>
        <v>0</v>
      </c>
      <c r="O704" s="164"/>
      <c r="P704" s="164"/>
      <c r="Q704" s="164"/>
      <c r="R704" s="130"/>
      <c r="S704" s="365">
        <f t="shared" si="57"/>
        <v>0</v>
      </c>
      <c r="T704" s="362"/>
      <c r="U704" s="532"/>
      <c r="V704" s="318">
        <f t="shared" si="58"/>
        <v>0</v>
      </c>
      <c r="W704" s="366"/>
      <c r="X704" s="318"/>
      <c r="Y704" s="366"/>
      <c r="Z704" s="362"/>
      <c r="AA704" s="503"/>
      <c r="AB704" s="362"/>
      <c r="AC704" s="362"/>
    </row>
    <row r="705" spans="1:29" ht="18.5" x14ac:dyDescent="0.45">
      <c r="A705" s="360"/>
      <c r="B705" s="361"/>
      <c r="C705" s="360" t="str">
        <f t="shared" si="55"/>
        <v/>
      </c>
      <c r="D705" s="362"/>
      <c r="E705" s="146"/>
      <c r="F705" s="362"/>
      <c r="G705" s="137"/>
      <c r="H705" s="363"/>
      <c r="I705" s="497"/>
      <c r="J705" s="498"/>
      <c r="K705" s="496"/>
      <c r="L705" s="496"/>
      <c r="M705" s="497">
        <f t="shared" si="54"/>
        <v>0</v>
      </c>
      <c r="N705" s="364">
        <f t="shared" si="56"/>
        <v>0</v>
      </c>
      <c r="O705" s="164"/>
      <c r="P705" s="164"/>
      <c r="Q705" s="164"/>
      <c r="R705" s="130"/>
      <c r="S705" s="365">
        <f t="shared" si="57"/>
        <v>0</v>
      </c>
      <c r="T705" s="362"/>
      <c r="U705" s="532"/>
      <c r="V705" s="318">
        <f t="shared" si="58"/>
        <v>0</v>
      </c>
      <c r="W705" s="366"/>
      <c r="X705" s="318"/>
      <c r="Y705" s="366"/>
      <c r="Z705" s="362"/>
      <c r="AA705" s="503"/>
      <c r="AB705" s="362"/>
      <c r="AC705" s="362"/>
    </row>
    <row r="706" spans="1:29" ht="18.5" x14ac:dyDescent="0.45">
      <c r="A706" s="360"/>
      <c r="B706" s="361"/>
      <c r="C706" s="360" t="str">
        <f t="shared" si="55"/>
        <v/>
      </c>
      <c r="D706" s="362"/>
      <c r="E706" s="146"/>
      <c r="F706" s="362"/>
      <c r="G706" s="137"/>
      <c r="H706" s="363"/>
      <c r="I706" s="497"/>
      <c r="J706" s="498"/>
      <c r="K706" s="496"/>
      <c r="L706" s="496"/>
      <c r="M706" s="497">
        <f t="shared" si="54"/>
        <v>0</v>
      </c>
      <c r="N706" s="364">
        <f t="shared" si="56"/>
        <v>0</v>
      </c>
      <c r="O706" s="164"/>
      <c r="P706" s="164"/>
      <c r="Q706" s="164"/>
      <c r="R706" s="130"/>
      <c r="S706" s="365">
        <f t="shared" si="57"/>
        <v>0</v>
      </c>
      <c r="T706" s="362"/>
      <c r="U706" s="532"/>
      <c r="V706" s="318">
        <f t="shared" si="58"/>
        <v>0</v>
      </c>
      <c r="W706" s="366"/>
      <c r="X706" s="318"/>
      <c r="Y706" s="366"/>
      <c r="Z706" s="362"/>
      <c r="AA706" s="503"/>
      <c r="AB706" s="362"/>
      <c r="AC706" s="362"/>
    </row>
    <row r="707" spans="1:29" ht="18.5" x14ac:dyDescent="0.45">
      <c r="A707" s="360"/>
      <c r="B707" s="361"/>
      <c r="C707" s="360" t="str">
        <f t="shared" si="55"/>
        <v/>
      </c>
      <c r="D707" s="362"/>
      <c r="E707" s="146"/>
      <c r="F707" s="362"/>
      <c r="G707" s="137"/>
      <c r="H707" s="363"/>
      <c r="I707" s="497"/>
      <c r="J707" s="498"/>
      <c r="K707" s="496"/>
      <c r="L707" s="496"/>
      <c r="M707" s="497">
        <f t="shared" si="54"/>
        <v>0</v>
      </c>
      <c r="N707" s="364">
        <f t="shared" si="56"/>
        <v>0</v>
      </c>
      <c r="O707" s="164"/>
      <c r="P707" s="164"/>
      <c r="Q707" s="164"/>
      <c r="R707" s="130"/>
      <c r="S707" s="365">
        <f t="shared" si="57"/>
        <v>0</v>
      </c>
      <c r="T707" s="362"/>
      <c r="U707" s="532"/>
      <c r="V707" s="318">
        <f t="shared" si="58"/>
        <v>0</v>
      </c>
      <c r="W707" s="366"/>
      <c r="X707" s="318"/>
      <c r="Y707" s="366"/>
      <c r="Z707" s="362"/>
      <c r="AA707" s="503"/>
      <c r="AB707" s="362"/>
      <c r="AC707" s="362"/>
    </row>
    <row r="708" spans="1:29" ht="18.5" x14ac:dyDescent="0.45">
      <c r="A708" s="360"/>
      <c r="B708" s="361"/>
      <c r="C708" s="360" t="str">
        <f t="shared" si="55"/>
        <v/>
      </c>
      <c r="D708" s="362"/>
      <c r="E708" s="146"/>
      <c r="F708" s="362"/>
      <c r="G708" s="137"/>
      <c r="H708" s="363"/>
      <c r="I708" s="497"/>
      <c r="J708" s="498"/>
      <c r="K708" s="496"/>
      <c r="L708" s="496"/>
      <c r="M708" s="497">
        <f t="shared" si="54"/>
        <v>0</v>
      </c>
      <c r="N708" s="364">
        <f t="shared" si="56"/>
        <v>0</v>
      </c>
      <c r="O708" s="164"/>
      <c r="P708" s="164"/>
      <c r="Q708" s="164"/>
      <c r="R708" s="130"/>
      <c r="S708" s="365">
        <f t="shared" si="57"/>
        <v>0</v>
      </c>
      <c r="T708" s="362"/>
      <c r="U708" s="532"/>
      <c r="V708" s="318">
        <f t="shared" si="58"/>
        <v>0</v>
      </c>
      <c r="W708" s="366"/>
      <c r="X708" s="318"/>
      <c r="Y708" s="366"/>
      <c r="Z708" s="362"/>
      <c r="AA708" s="503"/>
      <c r="AB708" s="362"/>
      <c r="AC708" s="362"/>
    </row>
    <row r="709" spans="1:29" ht="18.5" x14ac:dyDescent="0.45">
      <c r="A709" s="360"/>
      <c r="B709" s="361"/>
      <c r="C709" s="360" t="str">
        <f t="shared" si="55"/>
        <v/>
      </c>
      <c r="D709" s="362"/>
      <c r="E709" s="146"/>
      <c r="F709" s="362"/>
      <c r="G709" s="137"/>
      <c r="H709" s="363"/>
      <c r="I709" s="497"/>
      <c r="J709" s="498"/>
      <c r="K709" s="496"/>
      <c r="L709" s="496"/>
      <c r="M709" s="497">
        <f t="shared" si="54"/>
        <v>0</v>
      </c>
      <c r="N709" s="364">
        <f t="shared" si="56"/>
        <v>0</v>
      </c>
      <c r="O709" s="164"/>
      <c r="P709" s="164"/>
      <c r="Q709" s="164"/>
      <c r="R709" s="130"/>
      <c r="S709" s="365">
        <f t="shared" si="57"/>
        <v>0</v>
      </c>
      <c r="T709" s="362"/>
      <c r="U709" s="532"/>
      <c r="V709" s="318">
        <f t="shared" si="58"/>
        <v>0</v>
      </c>
      <c r="W709" s="366"/>
      <c r="X709" s="318"/>
      <c r="Y709" s="366"/>
      <c r="Z709" s="362"/>
      <c r="AA709" s="503"/>
      <c r="AB709" s="362"/>
      <c r="AC709" s="362"/>
    </row>
    <row r="710" spans="1:29" ht="18.5" x14ac:dyDescent="0.45">
      <c r="A710" s="360"/>
      <c r="B710" s="361"/>
      <c r="C710" s="360" t="str">
        <f t="shared" si="55"/>
        <v/>
      </c>
      <c r="D710" s="362"/>
      <c r="E710" s="146"/>
      <c r="F710" s="362"/>
      <c r="G710" s="137"/>
      <c r="H710" s="363"/>
      <c r="I710" s="497"/>
      <c r="J710" s="498"/>
      <c r="K710" s="496"/>
      <c r="L710" s="496"/>
      <c r="M710" s="497">
        <f t="shared" si="54"/>
        <v>0</v>
      </c>
      <c r="N710" s="364">
        <f t="shared" si="56"/>
        <v>0</v>
      </c>
      <c r="O710" s="164"/>
      <c r="P710" s="164"/>
      <c r="Q710" s="164"/>
      <c r="R710" s="130"/>
      <c r="S710" s="365">
        <f t="shared" si="57"/>
        <v>0</v>
      </c>
      <c r="T710" s="362"/>
      <c r="U710" s="532"/>
      <c r="V710" s="318">
        <f t="shared" si="58"/>
        <v>0</v>
      </c>
      <c r="W710" s="366"/>
      <c r="X710" s="318"/>
      <c r="Y710" s="366"/>
      <c r="Z710" s="362"/>
      <c r="AA710" s="503"/>
      <c r="AB710" s="362"/>
      <c r="AC710" s="362"/>
    </row>
    <row r="711" spans="1:29" ht="18.5" x14ac:dyDescent="0.45">
      <c r="A711" s="360"/>
      <c r="B711" s="361"/>
      <c r="C711" s="360" t="str">
        <f t="shared" si="55"/>
        <v/>
      </c>
      <c r="D711" s="362"/>
      <c r="E711" s="146"/>
      <c r="F711" s="362"/>
      <c r="G711" s="137"/>
      <c r="H711" s="363"/>
      <c r="I711" s="497"/>
      <c r="J711" s="498"/>
      <c r="K711" s="496"/>
      <c r="L711" s="496"/>
      <c r="M711" s="497">
        <f t="shared" si="54"/>
        <v>0</v>
      </c>
      <c r="N711" s="364">
        <f t="shared" si="56"/>
        <v>0</v>
      </c>
      <c r="O711" s="164"/>
      <c r="P711" s="164"/>
      <c r="Q711" s="164"/>
      <c r="R711" s="130"/>
      <c r="S711" s="365">
        <f t="shared" si="57"/>
        <v>0</v>
      </c>
      <c r="T711" s="362"/>
      <c r="U711" s="532"/>
      <c r="V711" s="318">
        <f t="shared" si="58"/>
        <v>0</v>
      </c>
      <c r="W711" s="366"/>
      <c r="X711" s="318"/>
      <c r="Y711" s="366"/>
      <c r="Z711" s="362"/>
      <c r="AA711" s="503"/>
      <c r="AB711" s="362"/>
      <c r="AC711" s="362"/>
    </row>
    <row r="712" spans="1:29" ht="18.5" x14ac:dyDescent="0.45">
      <c r="A712" s="360"/>
      <c r="B712" s="361"/>
      <c r="C712" s="360" t="str">
        <f t="shared" si="55"/>
        <v/>
      </c>
      <c r="D712" s="362"/>
      <c r="E712" s="146"/>
      <c r="F712" s="362"/>
      <c r="G712" s="137"/>
      <c r="H712" s="363"/>
      <c r="I712" s="497"/>
      <c r="J712" s="498"/>
      <c r="K712" s="496"/>
      <c r="L712" s="496"/>
      <c r="M712" s="497">
        <f t="shared" si="54"/>
        <v>0</v>
      </c>
      <c r="N712" s="364">
        <f t="shared" si="56"/>
        <v>0</v>
      </c>
      <c r="O712" s="164"/>
      <c r="P712" s="164"/>
      <c r="Q712" s="164"/>
      <c r="R712" s="130"/>
      <c r="S712" s="365">
        <f t="shared" si="57"/>
        <v>0</v>
      </c>
      <c r="T712" s="362"/>
      <c r="U712" s="532"/>
      <c r="V712" s="318">
        <f t="shared" si="58"/>
        <v>0</v>
      </c>
      <c r="W712" s="366"/>
      <c r="X712" s="318"/>
      <c r="Y712" s="366"/>
      <c r="Z712" s="362"/>
      <c r="AA712" s="503"/>
      <c r="AB712" s="362"/>
      <c r="AC712" s="362"/>
    </row>
    <row r="713" spans="1:29" ht="18.5" x14ac:dyDescent="0.45">
      <c r="A713" s="360"/>
      <c r="B713" s="361"/>
      <c r="C713" s="360" t="str">
        <f t="shared" si="55"/>
        <v/>
      </c>
      <c r="D713" s="362"/>
      <c r="E713" s="146"/>
      <c r="F713" s="362"/>
      <c r="G713" s="137"/>
      <c r="H713" s="363"/>
      <c r="I713" s="497"/>
      <c r="J713" s="498"/>
      <c r="K713" s="496"/>
      <c r="L713" s="496"/>
      <c r="M713" s="497">
        <f t="shared" ref="M713:M776" si="59">+K713*0.12</f>
        <v>0</v>
      </c>
      <c r="N713" s="364">
        <f t="shared" si="56"/>
        <v>0</v>
      </c>
      <c r="O713" s="164"/>
      <c r="P713" s="164"/>
      <c r="Q713" s="164"/>
      <c r="R713" s="130"/>
      <c r="S713" s="365">
        <f t="shared" si="57"/>
        <v>0</v>
      </c>
      <c r="T713" s="362"/>
      <c r="U713" s="532"/>
      <c r="V713" s="318">
        <f t="shared" si="58"/>
        <v>0</v>
      </c>
      <c r="W713" s="366"/>
      <c r="X713" s="318"/>
      <c r="Y713" s="366"/>
      <c r="Z713" s="362"/>
      <c r="AA713" s="503"/>
      <c r="AB713" s="362"/>
      <c r="AC713" s="362"/>
    </row>
    <row r="714" spans="1:29" ht="18.5" x14ac:dyDescent="0.45">
      <c r="A714" s="360"/>
      <c r="B714" s="361"/>
      <c r="C714" s="360" t="str">
        <f t="shared" si="55"/>
        <v/>
      </c>
      <c r="D714" s="362"/>
      <c r="E714" s="146"/>
      <c r="F714" s="362"/>
      <c r="G714" s="137"/>
      <c r="H714" s="363"/>
      <c r="I714" s="497"/>
      <c r="J714" s="498"/>
      <c r="K714" s="496"/>
      <c r="L714" s="496"/>
      <c r="M714" s="497">
        <f t="shared" si="59"/>
        <v>0</v>
      </c>
      <c r="N714" s="364">
        <f t="shared" si="56"/>
        <v>0</v>
      </c>
      <c r="O714" s="164"/>
      <c r="P714" s="164"/>
      <c r="Q714" s="164"/>
      <c r="R714" s="130"/>
      <c r="S714" s="365">
        <f t="shared" si="57"/>
        <v>0</v>
      </c>
      <c r="T714" s="362"/>
      <c r="U714" s="532"/>
      <c r="V714" s="318">
        <f t="shared" si="58"/>
        <v>0</v>
      </c>
      <c r="W714" s="366"/>
      <c r="X714" s="318"/>
      <c r="Y714" s="366"/>
      <c r="Z714" s="362"/>
      <c r="AA714" s="503"/>
      <c r="AB714" s="362"/>
      <c r="AC714" s="362"/>
    </row>
    <row r="715" spans="1:29" ht="18.5" x14ac:dyDescent="0.45">
      <c r="A715" s="360"/>
      <c r="B715" s="361"/>
      <c r="C715" s="360" t="str">
        <f t="shared" si="55"/>
        <v/>
      </c>
      <c r="D715" s="362"/>
      <c r="E715" s="146"/>
      <c r="F715" s="362"/>
      <c r="G715" s="137"/>
      <c r="H715" s="363"/>
      <c r="I715" s="497"/>
      <c r="J715" s="498"/>
      <c r="K715" s="496"/>
      <c r="L715" s="496"/>
      <c r="M715" s="497">
        <f t="shared" si="59"/>
        <v>0</v>
      </c>
      <c r="N715" s="364">
        <f t="shared" si="56"/>
        <v>0</v>
      </c>
      <c r="O715" s="164"/>
      <c r="P715" s="164"/>
      <c r="Q715" s="164"/>
      <c r="R715" s="130"/>
      <c r="S715" s="365">
        <f t="shared" si="57"/>
        <v>0</v>
      </c>
      <c r="T715" s="362"/>
      <c r="U715" s="532"/>
      <c r="V715" s="318">
        <f t="shared" si="58"/>
        <v>0</v>
      </c>
      <c r="W715" s="366"/>
      <c r="X715" s="318"/>
      <c r="Y715" s="366"/>
      <c r="Z715" s="362"/>
      <c r="AA715" s="503"/>
      <c r="AB715" s="362"/>
      <c r="AC715" s="362"/>
    </row>
    <row r="716" spans="1:29" ht="18.5" x14ac:dyDescent="0.45">
      <c r="A716" s="360"/>
      <c r="B716" s="361"/>
      <c r="C716" s="360" t="str">
        <f t="shared" si="55"/>
        <v/>
      </c>
      <c r="D716" s="362"/>
      <c r="E716" s="146"/>
      <c r="F716" s="362"/>
      <c r="G716" s="137"/>
      <c r="H716" s="363"/>
      <c r="I716" s="497"/>
      <c r="J716" s="498"/>
      <c r="K716" s="496"/>
      <c r="L716" s="496"/>
      <c r="M716" s="497">
        <f t="shared" si="59"/>
        <v>0</v>
      </c>
      <c r="N716" s="364">
        <f t="shared" si="56"/>
        <v>0</v>
      </c>
      <c r="O716" s="164"/>
      <c r="P716" s="164"/>
      <c r="Q716" s="164"/>
      <c r="R716" s="130"/>
      <c r="S716" s="365">
        <f t="shared" si="57"/>
        <v>0</v>
      </c>
      <c r="T716" s="362"/>
      <c r="U716" s="532"/>
      <c r="V716" s="318">
        <f t="shared" si="58"/>
        <v>0</v>
      </c>
      <c r="W716" s="366"/>
      <c r="X716" s="318"/>
      <c r="Y716" s="366"/>
      <c r="Z716" s="362"/>
      <c r="AA716" s="503"/>
      <c r="AB716" s="362"/>
      <c r="AC716" s="362"/>
    </row>
    <row r="717" spans="1:29" ht="18.5" x14ac:dyDescent="0.45">
      <c r="A717" s="360"/>
      <c r="B717" s="361"/>
      <c r="C717" s="360" t="str">
        <f t="shared" si="55"/>
        <v/>
      </c>
      <c r="D717" s="362"/>
      <c r="E717" s="146"/>
      <c r="F717" s="362"/>
      <c r="G717" s="137"/>
      <c r="H717" s="363"/>
      <c r="I717" s="497"/>
      <c r="J717" s="498"/>
      <c r="K717" s="496"/>
      <c r="L717" s="496"/>
      <c r="M717" s="497">
        <f t="shared" si="59"/>
        <v>0</v>
      </c>
      <c r="N717" s="364">
        <f t="shared" si="56"/>
        <v>0</v>
      </c>
      <c r="O717" s="164"/>
      <c r="P717" s="164"/>
      <c r="Q717" s="164"/>
      <c r="R717" s="130"/>
      <c r="S717" s="365">
        <f t="shared" si="57"/>
        <v>0</v>
      </c>
      <c r="T717" s="362"/>
      <c r="U717" s="532"/>
      <c r="V717" s="318">
        <f t="shared" si="58"/>
        <v>0</v>
      </c>
      <c r="W717" s="366"/>
      <c r="X717" s="318"/>
      <c r="Y717" s="366"/>
      <c r="Z717" s="362"/>
      <c r="AA717" s="503"/>
      <c r="AB717" s="362"/>
      <c r="AC717" s="362"/>
    </row>
    <row r="718" spans="1:29" ht="18.5" x14ac:dyDescent="0.45">
      <c r="A718" s="360"/>
      <c r="B718" s="361"/>
      <c r="C718" s="360" t="str">
        <f t="shared" ref="C718:C781" si="60">Validentificaciones(D718)</f>
        <v/>
      </c>
      <c r="D718" s="362"/>
      <c r="E718" s="146"/>
      <c r="F718" s="362"/>
      <c r="G718" s="137"/>
      <c r="H718" s="363"/>
      <c r="I718" s="497"/>
      <c r="J718" s="498"/>
      <c r="K718" s="496"/>
      <c r="L718" s="496"/>
      <c r="M718" s="497">
        <f t="shared" si="59"/>
        <v>0</v>
      </c>
      <c r="N718" s="364">
        <f t="shared" ref="N718:N781" si="61">L718*0.14</f>
        <v>0</v>
      </c>
      <c r="O718" s="164"/>
      <c r="P718" s="164"/>
      <c r="Q718" s="164"/>
      <c r="R718" s="130"/>
      <c r="S718" s="365">
        <f t="shared" ref="S718:S781" si="62">I718+J718+K718+N718+L718-O718-P718+M718</f>
        <v>0</v>
      </c>
      <c r="T718" s="362"/>
      <c r="U718" s="532"/>
      <c r="V718" s="318">
        <f t="shared" ref="V718:V781" si="63">IF(OR(MID(E718,1,2)="41",MID(B718,1,1)="E"),0,IF(OR(E718="04-Nota de crédito",E718="04",E718="04-N/C Ventas",E718="51-N/C A Inst. Estado y Empr. Públicas que percibe ingreso exento de Imp. Renta",E718="51",E718="47-N/C por Reembolso Emitida por Intermediario",E718="47"),-I718-J718-K718-L718,I718+J718+K718+L718))</f>
        <v>0</v>
      </c>
      <c r="W718" s="366"/>
      <c r="X718" s="318"/>
      <c r="Y718" s="366"/>
      <c r="Z718" s="362"/>
      <c r="AA718" s="503"/>
      <c r="AB718" s="362"/>
      <c r="AC718" s="362"/>
    </row>
    <row r="719" spans="1:29" ht="18.5" x14ac:dyDescent="0.45">
      <c r="A719" s="360"/>
      <c r="B719" s="361"/>
      <c r="C719" s="360" t="str">
        <f t="shared" si="60"/>
        <v/>
      </c>
      <c r="D719" s="362"/>
      <c r="E719" s="146"/>
      <c r="F719" s="362"/>
      <c r="G719" s="137"/>
      <c r="H719" s="363"/>
      <c r="I719" s="497"/>
      <c r="J719" s="498"/>
      <c r="K719" s="496"/>
      <c r="L719" s="496"/>
      <c r="M719" s="497">
        <f t="shared" si="59"/>
        <v>0</v>
      </c>
      <c r="N719" s="364">
        <f t="shared" si="61"/>
        <v>0</v>
      </c>
      <c r="O719" s="164"/>
      <c r="P719" s="164"/>
      <c r="Q719" s="164"/>
      <c r="R719" s="130"/>
      <c r="S719" s="365">
        <f t="shared" si="62"/>
        <v>0</v>
      </c>
      <c r="T719" s="362"/>
      <c r="U719" s="532"/>
      <c r="V719" s="318">
        <f t="shared" si="63"/>
        <v>0</v>
      </c>
      <c r="W719" s="366"/>
      <c r="X719" s="318"/>
      <c r="Y719" s="366"/>
      <c r="Z719" s="362"/>
      <c r="AA719" s="503"/>
      <c r="AB719" s="362"/>
      <c r="AC719" s="362"/>
    </row>
    <row r="720" spans="1:29" ht="18.5" x14ac:dyDescent="0.45">
      <c r="A720" s="360"/>
      <c r="B720" s="361"/>
      <c r="C720" s="360" t="str">
        <f t="shared" si="60"/>
        <v/>
      </c>
      <c r="D720" s="362"/>
      <c r="E720" s="146"/>
      <c r="F720" s="362"/>
      <c r="G720" s="137"/>
      <c r="H720" s="363"/>
      <c r="I720" s="497"/>
      <c r="J720" s="498"/>
      <c r="K720" s="496"/>
      <c r="L720" s="496"/>
      <c r="M720" s="497">
        <f t="shared" si="59"/>
        <v>0</v>
      </c>
      <c r="N720" s="364">
        <f t="shared" si="61"/>
        <v>0</v>
      </c>
      <c r="O720" s="164"/>
      <c r="P720" s="164"/>
      <c r="Q720" s="164"/>
      <c r="R720" s="130"/>
      <c r="S720" s="365">
        <f t="shared" si="62"/>
        <v>0</v>
      </c>
      <c r="T720" s="362"/>
      <c r="U720" s="532"/>
      <c r="V720" s="318">
        <f t="shared" si="63"/>
        <v>0</v>
      </c>
      <c r="W720" s="366"/>
      <c r="X720" s="318"/>
      <c r="Y720" s="366"/>
      <c r="Z720" s="362"/>
      <c r="AA720" s="503"/>
      <c r="AB720" s="362"/>
      <c r="AC720" s="362"/>
    </row>
    <row r="721" spans="1:29" ht="18.5" x14ac:dyDescent="0.45">
      <c r="A721" s="360"/>
      <c r="B721" s="361"/>
      <c r="C721" s="360" t="str">
        <f t="shared" si="60"/>
        <v/>
      </c>
      <c r="D721" s="362"/>
      <c r="E721" s="146"/>
      <c r="F721" s="362"/>
      <c r="G721" s="137"/>
      <c r="H721" s="363"/>
      <c r="I721" s="497"/>
      <c r="J721" s="498"/>
      <c r="K721" s="496"/>
      <c r="L721" s="496"/>
      <c r="M721" s="497">
        <f t="shared" si="59"/>
        <v>0</v>
      </c>
      <c r="N721" s="364">
        <f t="shared" si="61"/>
        <v>0</v>
      </c>
      <c r="O721" s="164"/>
      <c r="P721" s="164"/>
      <c r="Q721" s="164"/>
      <c r="R721" s="130"/>
      <c r="S721" s="365">
        <f t="shared" si="62"/>
        <v>0</v>
      </c>
      <c r="T721" s="362"/>
      <c r="U721" s="532"/>
      <c r="V721" s="318">
        <f t="shared" si="63"/>
        <v>0</v>
      </c>
      <c r="W721" s="366"/>
      <c r="X721" s="318"/>
      <c r="Y721" s="366"/>
      <c r="Z721" s="362"/>
      <c r="AA721" s="503"/>
      <c r="AB721" s="362"/>
      <c r="AC721" s="362"/>
    </row>
    <row r="722" spans="1:29" ht="18.5" x14ac:dyDescent="0.45">
      <c r="A722" s="360"/>
      <c r="B722" s="361"/>
      <c r="C722" s="360" t="str">
        <f t="shared" si="60"/>
        <v/>
      </c>
      <c r="D722" s="362"/>
      <c r="E722" s="146"/>
      <c r="F722" s="362"/>
      <c r="G722" s="137"/>
      <c r="H722" s="363"/>
      <c r="I722" s="497"/>
      <c r="J722" s="498"/>
      <c r="K722" s="496"/>
      <c r="L722" s="496"/>
      <c r="M722" s="497">
        <f t="shared" si="59"/>
        <v>0</v>
      </c>
      <c r="N722" s="364">
        <f t="shared" si="61"/>
        <v>0</v>
      </c>
      <c r="O722" s="164"/>
      <c r="P722" s="164"/>
      <c r="Q722" s="164"/>
      <c r="R722" s="130"/>
      <c r="S722" s="365">
        <f t="shared" si="62"/>
        <v>0</v>
      </c>
      <c r="T722" s="362"/>
      <c r="U722" s="532"/>
      <c r="V722" s="318">
        <f t="shared" si="63"/>
        <v>0</v>
      </c>
      <c r="W722" s="366"/>
      <c r="X722" s="318"/>
      <c r="Y722" s="366"/>
      <c r="Z722" s="362"/>
      <c r="AA722" s="503"/>
      <c r="AB722" s="362"/>
      <c r="AC722" s="362"/>
    </row>
    <row r="723" spans="1:29" ht="18.5" x14ac:dyDescent="0.45">
      <c r="A723" s="360"/>
      <c r="B723" s="361"/>
      <c r="C723" s="360" t="str">
        <f t="shared" si="60"/>
        <v/>
      </c>
      <c r="D723" s="362"/>
      <c r="E723" s="146"/>
      <c r="F723" s="362"/>
      <c r="G723" s="137"/>
      <c r="H723" s="363"/>
      <c r="I723" s="497"/>
      <c r="J723" s="498"/>
      <c r="K723" s="496"/>
      <c r="L723" s="496"/>
      <c r="M723" s="497">
        <f t="shared" si="59"/>
        <v>0</v>
      </c>
      <c r="N723" s="364">
        <f t="shared" si="61"/>
        <v>0</v>
      </c>
      <c r="O723" s="164"/>
      <c r="P723" s="164"/>
      <c r="Q723" s="164"/>
      <c r="R723" s="130"/>
      <c r="S723" s="365">
        <f t="shared" si="62"/>
        <v>0</v>
      </c>
      <c r="T723" s="362"/>
      <c r="U723" s="532"/>
      <c r="V723" s="318">
        <f t="shared" si="63"/>
        <v>0</v>
      </c>
      <c r="W723" s="366"/>
      <c r="X723" s="318"/>
      <c r="Y723" s="366"/>
      <c r="Z723" s="362"/>
      <c r="AA723" s="503"/>
      <c r="AB723" s="362"/>
      <c r="AC723" s="362"/>
    </row>
    <row r="724" spans="1:29" ht="18.5" x14ac:dyDescent="0.45">
      <c r="A724" s="360"/>
      <c r="B724" s="361"/>
      <c r="C724" s="360" t="str">
        <f t="shared" si="60"/>
        <v/>
      </c>
      <c r="D724" s="362"/>
      <c r="E724" s="146"/>
      <c r="F724" s="362"/>
      <c r="G724" s="137"/>
      <c r="H724" s="363"/>
      <c r="I724" s="497"/>
      <c r="J724" s="498"/>
      <c r="K724" s="496"/>
      <c r="L724" s="496"/>
      <c r="M724" s="497">
        <f t="shared" si="59"/>
        <v>0</v>
      </c>
      <c r="N724" s="364">
        <f t="shared" si="61"/>
        <v>0</v>
      </c>
      <c r="O724" s="164"/>
      <c r="P724" s="164"/>
      <c r="Q724" s="164"/>
      <c r="R724" s="130"/>
      <c r="S724" s="365">
        <f t="shared" si="62"/>
        <v>0</v>
      </c>
      <c r="T724" s="362"/>
      <c r="U724" s="532"/>
      <c r="V724" s="318">
        <f t="shared" si="63"/>
        <v>0</v>
      </c>
      <c r="W724" s="366"/>
      <c r="X724" s="318"/>
      <c r="Y724" s="366"/>
      <c r="Z724" s="362"/>
      <c r="AA724" s="503"/>
      <c r="AB724" s="362"/>
      <c r="AC724" s="362"/>
    </row>
    <row r="725" spans="1:29" ht="18.5" x14ac:dyDescent="0.45">
      <c r="A725" s="360"/>
      <c r="B725" s="361"/>
      <c r="C725" s="360" t="str">
        <f t="shared" si="60"/>
        <v/>
      </c>
      <c r="D725" s="362"/>
      <c r="E725" s="146"/>
      <c r="F725" s="362"/>
      <c r="G725" s="137"/>
      <c r="H725" s="363"/>
      <c r="I725" s="497"/>
      <c r="J725" s="498"/>
      <c r="K725" s="496"/>
      <c r="L725" s="496"/>
      <c r="M725" s="497">
        <f t="shared" si="59"/>
        <v>0</v>
      </c>
      <c r="N725" s="364">
        <f t="shared" si="61"/>
        <v>0</v>
      </c>
      <c r="O725" s="164"/>
      <c r="P725" s="164"/>
      <c r="Q725" s="164"/>
      <c r="R725" s="130"/>
      <c r="S725" s="365">
        <f t="shared" si="62"/>
        <v>0</v>
      </c>
      <c r="T725" s="362"/>
      <c r="U725" s="532"/>
      <c r="V725" s="318">
        <f t="shared" si="63"/>
        <v>0</v>
      </c>
      <c r="W725" s="366"/>
      <c r="X725" s="318"/>
      <c r="Y725" s="366"/>
      <c r="Z725" s="362"/>
      <c r="AA725" s="503"/>
      <c r="AB725" s="362"/>
      <c r="AC725" s="362"/>
    </row>
    <row r="726" spans="1:29" ht="18.5" x14ac:dyDescent="0.45">
      <c r="A726" s="360"/>
      <c r="B726" s="361"/>
      <c r="C726" s="360" t="str">
        <f t="shared" si="60"/>
        <v/>
      </c>
      <c r="D726" s="362"/>
      <c r="E726" s="146"/>
      <c r="F726" s="362"/>
      <c r="G726" s="137"/>
      <c r="H726" s="363"/>
      <c r="I726" s="497"/>
      <c r="J726" s="498"/>
      <c r="K726" s="496"/>
      <c r="L726" s="496"/>
      <c r="M726" s="497">
        <f t="shared" si="59"/>
        <v>0</v>
      </c>
      <c r="N726" s="364">
        <f t="shared" si="61"/>
        <v>0</v>
      </c>
      <c r="O726" s="164"/>
      <c r="P726" s="164"/>
      <c r="Q726" s="164"/>
      <c r="R726" s="130"/>
      <c r="S726" s="365">
        <f t="shared" si="62"/>
        <v>0</v>
      </c>
      <c r="T726" s="362"/>
      <c r="U726" s="532"/>
      <c r="V726" s="318">
        <f t="shared" si="63"/>
        <v>0</v>
      </c>
      <c r="W726" s="366"/>
      <c r="X726" s="318"/>
      <c r="Y726" s="366"/>
      <c r="Z726" s="362"/>
      <c r="AA726" s="503"/>
      <c r="AB726" s="362"/>
      <c r="AC726" s="362"/>
    </row>
    <row r="727" spans="1:29" ht="18.5" x14ac:dyDescent="0.45">
      <c r="A727" s="360"/>
      <c r="B727" s="361"/>
      <c r="C727" s="360" t="str">
        <f t="shared" si="60"/>
        <v/>
      </c>
      <c r="D727" s="362"/>
      <c r="E727" s="146"/>
      <c r="F727" s="362"/>
      <c r="G727" s="137"/>
      <c r="H727" s="363"/>
      <c r="I727" s="497"/>
      <c r="J727" s="498"/>
      <c r="K727" s="496"/>
      <c r="L727" s="496"/>
      <c r="M727" s="497">
        <f t="shared" si="59"/>
        <v>0</v>
      </c>
      <c r="N727" s="364">
        <f t="shared" si="61"/>
        <v>0</v>
      </c>
      <c r="O727" s="164"/>
      <c r="P727" s="164"/>
      <c r="Q727" s="164"/>
      <c r="R727" s="130"/>
      <c r="S727" s="365">
        <f t="shared" si="62"/>
        <v>0</v>
      </c>
      <c r="T727" s="362"/>
      <c r="U727" s="532"/>
      <c r="V727" s="318">
        <f t="shared" si="63"/>
        <v>0</v>
      </c>
      <c r="W727" s="366"/>
      <c r="X727" s="318"/>
      <c r="Y727" s="366"/>
      <c r="Z727" s="362"/>
      <c r="AA727" s="503"/>
      <c r="AB727" s="362"/>
      <c r="AC727" s="362"/>
    </row>
    <row r="728" spans="1:29" ht="18.5" x14ac:dyDescent="0.45">
      <c r="A728" s="360"/>
      <c r="B728" s="361"/>
      <c r="C728" s="360" t="str">
        <f t="shared" si="60"/>
        <v/>
      </c>
      <c r="D728" s="362"/>
      <c r="E728" s="146"/>
      <c r="F728" s="362"/>
      <c r="G728" s="137"/>
      <c r="H728" s="363"/>
      <c r="I728" s="497"/>
      <c r="J728" s="498"/>
      <c r="K728" s="496"/>
      <c r="L728" s="496"/>
      <c r="M728" s="497">
        <f t="shared" si="59"/>
        <v>0</v>
      </c>
      <c r="N728" s="364">
        <f t="shared" si="61"/>
        <v>0</v>
      </c>
      <c r="O728" s="164"/>
      <c r="P728" s="164"/>
      <c r="Q728" s="164"/>
      <c r="R728" s="130"/>
      <c r="S728" s="365">
        <f t="shared" si="62"/>
        <v>0</v>
      </c>
      <c r="T728" s="362"/>
      <c r="U728" s="532"/>
      <c r="V728" s="318">
        <f t="shared" si="63"/>
        <v>0</v>
      </c>
      <c r="W728" s="366"/>
      <c r="X728" s="318"/>
      <c r="Y728" s="366"/>
      <c r="Z728" s="362"/>
      <c r="AA728" s="503"/>
      <c r="AB728" s="362"/>
      <c r="AC728" s="362"/>
    </row>
    <row r="729" spans="1:29" ht="18.5" x14ac:dyDescent="0.45">
      <c r="A729" s="360"/>
      <c r="B729" s="361"/>
      <c r="C729" s="360" t="str">
        <f t="shared" si="60"/>
        <v/>
      </c>
      <c r="D729" s="362"/>
      <c r="E729" s="146"/>
      <c r="F729" s="362"/>
      <c r="G729" s="137"/>
      <c r="H729" s="363"/>
      <c r="I729" s="497"/>
      <c r="J729" s="498"/>
      <c r="K729" s="496"/>
      <c r="L729" s="496"/>
      <c r="M729" s="497">
        <f t="shared" si="59"/>
        <v>0</v>
      </c>
      <c r="N729" s="364">
        <f t="shared" si="61"/>
        <v>0</v>
      </c>
      <c r="O729" s="164"/>
      <c r="P729" s="164"/>
      <c r="Q729" s="164"/>
      <c r="R729" s="130"/>
      <c r="S729" s="365">
        <f t="shared" si="62"/>
        <v>0</v>
      </c>
      <c r="T729" s="362"/>
      <c r="U729" s="532"/>
      <c r="V729" s="318">
        <f t="shared" si="63"/>
        <v>0</v>
      </c>
      <c r="W729" s="366"/>
      <c r="X729" s="318"/>
      <c r="Y729" s="366"/>
      <c r="Z729" s="362"/>
      <c r="AA729" s="503"/>
      <c r="AB729" s="362"/>
      <c r="AC729" s="362"/>
    </row>
    <row r="730" spans="1:29" ht="18.5" x14ac:dyDescent="0.45">
      <c r="A730" s="360"/>
      <c r="B730" s="361"/>
      <c r="C730" s="360" t="str">
        <f t="shared" si="60"/>
        <v/>
      </c>
      <c r="D730" s="362"/>
      <c r="E730" s="146"/>
      <c r="F730" s="362"/>
      <c r="G730" s="137"/>
      <c r="H730" s="363"/>
      <c r="I730" s="497"/>
      <c r="J730" s="498"/>
      <c r="K730" s="496"/>
      <c r="L730" s="496"/>
      <c r="M730" s="497">
        <f t="shared" si="59"/>
        <v>0</v>
      </c>
      <c r="N730" s="364">
        <f t="shared" si="61"/>
        <v>0</v>
      </c>
      <c r="O730" s="164"/>
      <c r="P730" s="164"/>
      <c r="Q730" s="164"/>
      <c r="R730" s="130"/>
      <c r="S730" s="365">
        <f t="shared" si="62"/>
        <v>0</v>
      </c>
      <c r="T730" s="362"/>
      <c r="U730" s="532"/>
      <c r="V730" s="318">
        <f t="shared" si="63"/>
        <v>0</v>
      </c>
      <c r="W730" s="366"/>
      <c r="X730" s="318"/>
      <c r="Y730" s="366"/>
      <c r="Z730" s="362"/>
      <c r="AA730" s="503"/>
      <c r="AB730" s="362"/>
      <c r="AC730" s="362"/>
    </row>
    <row r="731" spans="1:29" ht="18.5" x14ac:dyDescent="0.45">
      <c r="A731" s="360"/>
      <c r="B731" s="361"/>
      <c r="C731" s="360" t="str">
        <f t="shared" si="60"/>
        <v/>
      </c>
      <c r="D731" s="362"/>
      <c r="E731" s="146"/>
      <c r="F731" s="362"/>
      <c r="G731" s="137"/>
      <c r="H731" s="363"/>
      <c r="I731" s="497"/>
      <c r="J731" s="498"/>
      <c r="K731" s="496"/>
      <c r="L731" s="496"/>
      <c r="M731" s="497">
        <f t="shared" si="59"/>
        <v>0</v>
      </c>
      <c r="N731" s="364">
        <f t="shared" si="61"/>
        <v>0</v>
      </c>
      <c r="O731" s="164"/>
      <c r="P731" s="164"/>
      <c r="Q731" s="164"/>
      <c r="R731" s="130"/>
      <c r="S731" s="365">
        <f t="shared" si="62"/>
        <v>0</v>
      </c>
      <c r="T731" s="362"/>
      <c r="U731" s="532"/>
      <c r="V731" s="318">
        <f t="shared" si="63"/>
        <v>0</v>
      </c>
      <c r="W731" s="366"/>
      <c r="X731" s="318"/>
      <c r="Y731" s="366"/>
      <c r="Z731" s="362"/>
      <c r="AA731" s="503"/>
      <c r="AB731" s="362"/>
      <c r="AC731" s="362"/>
    </row>
    <row r="732" spans="1:29" ht="18.5" x14ac:dyDescent="0.45">
      <c r="A732" s="360"/>
      <c r="B732" s="361"/>
      <c r="C732" s="360" t="str">
        <f t="shared" si="60"/>
        <v/>
      </c>
      <c r="D732" s="362"/>
      <c r="E732" s="146"/>
      <c r="F732" s="362"/>
      <c r="G732" s="137"/>
      <c r="H732" s="363"/>
      <c r="I732" s="497"/>
      <c r="J732" s="497"/>
      <c r="K732" s="497"/>
      <c r="L732" s="497"/>
      <c r="M732" s="497">
        <f t="shared" si="59"/>
        <v>0</v>
      </c>
      <c r="N732" s="364">
        <f t="shared" si="61"/>
        <v>0</v>
      </c>
      <c r="O732" s="164"/>
      <c r="P732" s="164"/>
      <c r="Q732" s="164"/>
      <c r="R732" s="130"/>
      <c r="S732" s="365">
        <f t="shared" si="62"/>
        <v>0</v>
      </c>
      <c r="T732" s="362"/>
      <c r="U732" s="532"/>
      <c r="V732" s="318">
        <f t="shared" si="63"/>
        <v>0</v>
      </c>
      <c r="W732" s="366"/>
      <c r="X732" s="318"/>
      <c r="Y732" s="366"/>
      <c r="Z732" s="362"/>
      <c r="AA732" s="503"/>
      <c r="AB732" s="362"/>
      <c r="AC732" s="362"/>
    </row>
    <row r="733" spans="1:29" ht="18.5" x14ac:dyDescent="0.45">
      <c r="A733" s="360"/>
      <c r="B733" s="361"/>
      <c r="C733" s="360" t="str">
        <f t="shared" si="60"/>
        <v/>
      </c>
      <c r="D733" s="362"/>
      <c r="E733" s="146"/>
      <c r="F733" s="362"/>
      <c r="G733" s="137"/>
      <c r="H733" s="363"/>
      <c r="I733" s="497"/>
      <c r="J733" s="497"/>
      <c r="K733" s="497"/>
      <c r="L733" s="497"/>
      <c r="M733" s="497">
        <f t="shared" si="59"/>
        <v>0</v>
      </c>
      <c r="N733" s="364">
        <f t="shared" si="61"/>
        <v>0</v>
      </c>
      <c r="O733" s="164"/>
      <c r="P733" s="164"/>
      <c r="Q733" s="164"/>
      <c r="R733" s="130"/>
      <c r="S733" s="365">
        <f t="shared" si="62"/>
        <v>0</v>
      </c>
      <c r="T733" s="362"/>
      <c r="U733" s="532"/>
      <c r="V733" s="318">
        <f t="shared" si="63"/>
        <v>0</v>
      </c>
      <c r="W733" s="366"/>
      <c r="X733" s="318"/>
      <c r="Y733" s="366"/>
      <c r="Z733" s="362"/>
      <c r="AA733" s="503"/>
      <c r="AB733" s="362"/>
      <c r="AC733" s="362"/>
    </row>
    <row r="734" spans="1:29" ht="18.5" x14ac:dyDescent="0.45">
      <c r="A734" s="360"/>
      <c r="B734" s="361"/>
      <c r="C734" s="360" t="str">
        <f t="shared" si="60"/>
        <v/>
      </c>
      <c r="D734" s="362"/>
      <c r="E734" s="146"/>
      <c r="F734" s="362"/>
      <c r="G734" s="137"/>
      <c r="H734" s="363"/>
      <c r="I734" s="497"/>
      <c r="J734" s="498"/>
      <c r="K734" s="496"/>
      <c r="L734" s="496"/>
      <c r="M734" s="497">
        <f t="shared" si="59"/>
        <v>0</v>
      </c>
      <c r="N734" s="364">
        <f t="shared" si="61"/>
        <v>0</v>
      </c>
      <c r="O734" s="164"/>
      <c r="P734" s="164"/>
      <c r="Q734" s="164"/>
      <c r="R734" s="130"/>
      <c r="S734" s="365">
        <f t="shared" si="62"/>
        <v>0</v>
      </c>
      <c r="T734" s="362"/>
      <c r="U734" s="532"/>
      <c r="V734" s="318">
        <f t="shared" si="63"/>
        <v>0</v>
      </c>
      <c r="W734" s="366"/>
      <c r="X734" s="318"/>
      <c r="Y734" s="366"/>
      <c r="Z734" s="362"/>
      <c r="AA734" s="503"/>
      <c r="AB734" s="362"/>
      <c r="AC734" s="362"/>
    </row>
    <row r="735" spans="1:29" ht="18.5" x14ac:dyDescent="0.45">
      <c r="A735" s="360"/>
      <c r="B735" s="361"/>
      <c r="C735" s="360" t="str">
        <f t="shared" si="60"/>
        <v/>
      </c>
      <c r="D735" s="362"/>
      <c r="E735" s="146"/>
      <c r="F735" s="362"/>
      <c r="G735" s="137"/>
      <c r="H735" s="363"/>
      <c r="I735" s="497"/>
      <c r="J735" s="498"/>
      <c r="K735" s="496"/>
      <c r="L735" s="496"/>
      <c r="M735" s="497">
        <f t="shared" si="59"/>
        <v>0</v>
      </c>
      <c r="N735" s="364">
        <f t="shared" si="61"/>
        <v>0</v>
      </c>
      <c r="O735" s="164"/>
      <c r="P735" s="164"/>
      <c r="Q735" s="164"/>
      <c r="R735" s="130"/>
      <c r="S735" s="365">
        <f t="shared" si="62"/>
        <v>0</v>
      </c>
      <c r="T735" s="362"/>
      <c r="U735" s="532"/>
      <c r="V735" s="318">
        <f t="shared" si="63"/>
        <v>0</v>
      </c>
      <c r="W735" s="366"/>
      <c r="X735" s="318"/>
      <c r="Y735" s="366"/>
      <c r="Z735" s="362"/>
      <c r="AA735" s="503"/>
      <c r="AB735" s="362"/>
      <c r="AC735" s="362"/>
    </row>
    <row r="736" spans="1:29" ht="18.5" x14ac:dyDescent="0.45">
      <c r="A736" s="360"/>
      <c r="B736" s="361"/>
      <c r="C736" s="360" t="str">
        <f t="shared" si="60"/>
        <v/>
      </c>
      <c r="D736" s="362"/>
      <c r="E736" s="146"/>
      <c r="F736" s="362"/>
      <c r="G736" s="137"/>
      <c r="H736" s="363"/>
      <c r="I736" s="497"/>
      <c r="J736" s="498"/>
      <c r="K736" s="496"/>
      <c r="L736" s="496"/>
      <c r="M736" s="497">
        <f t="shared" si="59"/>
        <v>0</v>
      </c>
      <c r="N736" s="364">
        <f t="shared" si="61"/>
        <v>0</v>
      </c>
      <c r="O736" s="164"/>
      <c r="P736" s="164"/>
      <c r="Q736" s="164"/>
      <c r="R736" s="130"/>
      <c r="S736" s="365">
        <f t="shared" si="62"/>
        <v>0</v>
      </c>
      <c r="T736" s="362"/>
      <c r="U736" s="532"/>
      <c r="V736" s="318">
        <f t="shared" si="63"/>
        <v>0</v>
      </c>
      <c r="W736" s="366"/>
      <c r="X736" s="318"/>
      <c r="Y736" s="366"/>
      <c r="Z736" s="362"/>
      <c r="AA736" s="503"/>
      <c r="AB736" s="362"/>
      <c r="AC736" s="362"/>
    </row>
    <row r="737" spans="1:29" ht="18.5" x14ac:dyDescent="0.45">
      <c r="A737" s="360"/>
      <c r="B737" s="361"/>
      <c r="C737" s="360" t="str">
        <f t="shared" si="60"/>
        <v/>
      </c>
      <c r="D737" s="362"/>
      <c r="E737" s="146"/>
      <c r="F737" s="362"/>
      <c r="G737" s="137"/>
      <c r="H737" s="363"/>
      <c r="I737" s="497"/>
      <c r="J737" s="498"/>
      <c r="K737" s="496"/>
      <c r="L737" s="496"/>
      <c r="M737" s="497">
        <f t="shared" si="59"/>
        <v>0</v>
      </c>
      <c r="N737" s="364">
        <f t="shared" si="61"/>
        <v>0</v>
      </c>
      <c r="O737" s="164"/>
      <c r="P737" s="164"/>
      <c r="Q737" s="164"/>
      <c r="R737" s="130"/>
      <c r="S737" s="365">
        <f t="shared" si="62"/>
        <v>0</v>
      </c>
      <c r="T737" s="362"/>
      <c r="U737" s="532"/>
      <c r="V737" s="318">
        <f t="shared" si="63"/>
        <v>0</v>
      </c>
      <c r="W737" s="366"/>
      <c r="X737" s="318"/>
      <c r="Y737" s="366"/>
      <c r="Z737" s="362"/>
      <c r="AA737" s="503"/>
      <c r="AB737" s="362"/>
      <c r="AC737" s="362"/>
    </row>
    <row r="738" spans="1:29" ht="18.5" x14ac:dyDescent="0.45">
      <c r="A738" s="360"/>
      <c r="B738" s="361"/>
      <c r="C738" s="360" t="str">
        <f t="shared" si="60"/>
        <v/>
      </c>
      <c r="D738" s="362"/>
      <c r="E738" s="146"/>
      <c r="F738" s="362"/>
      <c r="G738" s="137"/>
      <c r="H738" s="363"/>
      <c r="I738" s="497"/>
      <c r="J738" s="498"/>
      <c r="K738" s="496"/>
      <c r="L738" s="496"/>
      <c r="M738" s="497">
        <f t="shared" si="59"/>
        <v>0</v>
      </c>
      <c r="N738" s="364">
        <f t="shared" si="61"/>
        <v>0</v>
      </c>
      <c r="O738" s="164"/>
      <c r="P738" s="164"/>
      <c r="Q738" s="164"/>
      <c r="R738" s="130"/>
      <c r="S738" s="365">
        <f t="shared" si="62"/>
        <v>0</v>
      </c>
      <c r="T738" s="362"/>
      <c r="U738" s="532"/>
      <c r="V738" s="318">
        <f t="shared" si="63"/>
        <v>0</v>
      </c>
      <c r="W738" s="366"/>
      <c r="X738" s="318"/>
      <c r="Y738" s="366"/>
      <c r="Z738" s="362"/>
      <c r="AA738" s="503"/>
      <c r="AB738" s="362"/>
      <c r="AC738" s="362"/>
    </row>
    <row r="739" spans="1:29" ht="18.5" x14ac:dyDescent="0.45">
      <c r="A739" s="360"/>
      <c r="B739" s="361"/>
      <c r="C739" s="360" t="str">
        <f t="shared" si="60"/>
        <v/>
      </c>
      <c r="D739" s="362"/>
      <c r="E739" s="146"/>
      <c r="F739" s="362"/>
      <c r="G739" s="137"/>
      <c r="H739" s="363"/>
      <c r="I739" s="497"/>
      <c r="J739" s="498"/>
      <c r="K739" s="496"/>
      <c r="L739" s="496"/>
      <c r="M739" s="497">
        <f t="shared" si="59"/>
        <v>0</v>
      </c>
      <c r="N739" s="364">
        <f t="shared" si="61"/>
        <v>0</v>
      </c>
      <c r="O739" s="164"/>
      <c r="P739" s="164"/>
      <c r="Q739" s="164"/>
      <c r="R739" s="130"/>
      <c r="S739" s="365">
        <f t="shared" si="62"/>
        <v>0</v>
      </c>
      <c r="T739" s="362"/>
      <c r="U739" s="532"/>
      <c r="V739" s="318">
        <f t="shared" si="63"/>
        <v>0</v>
      </c>
      <c r="W739" s="366"/>
      <c r="X739" s="318"/>
      <c r="Y739" s="366"/>
      <c r="Z739" s="362"/>
      <c r="AA739" s="503"/>
      <c r="AB739" s="362"/>
      <c r="AC739" s="362"/>
    </row>
    <row r="740" spans="1:29" ht="18.5" x14ac:dyDescent="0.45">
      <c r="A740" s="360"/>
      <c r="B740" s="361"/>
      <c r="C740" s="360" t="str">
        <f t="shared" si="60"/>
        <v/>
      </c>
      <c r="D740" s="362"/>
      <c r="E740" s="146"/>
      <c r="F740" s="362"/>
      <c r="G740" s="137"/>
      <c r="H740" s="363"/>
      <c r="I740" s="497"/>
      <c r="J740" s="498"/>
      <c r="K740" s="496"/>
      <c r="L740" s="496"/>
      <c r="M740" s="497">
        <f t="shared" si="59"/>
        <v>0</v>
      </c>
      <c r="N740" s="364">
        <f t="shared" si="61"/>
        <v>0</v>
      </c>
      <c r="O740" s="164"/>
      <c r="P740" s="164"/>
      <c r="Q740" s="164"/>
      <c r="R740" s="130"/>
      <c r="S740" s="365">
        <f t="shared" si="62"/>
        <v>0</v>
      </c>
      <c r="T740" s="362"/>
      <c r="U740" s="532"/>
      <c r="V740" s="318">
        <f t="shared" si="63"/>
        <v>0</v>
      </c>
      <c r="W740" s="366"/>
      <c r="X740" s="318"/>
      <c r="Y740" s="366"/>
      <c r="Z740" s="362"/>
      <c r="AA740" s="503"/>
      <c r="AB740" s="362"/>
      <c r="AC740" s="362"/>
    </row>
    <row r="741" spans="1:29" ht="18.5" x14ac:dyDescent="0.45">
      <c r="A741" s="360"/>
      <c r="B741" s="361"/>
      <c r="C741" s="360" t="str">
        <f t="shared" si="60"/>
        <v/>
      </c>
      <c r="D741" s="362"/>
      <c r="E741" s="146"/>
      <c r="F741" s="362"/>
      <c r="G741" s="137"/>
      <c r="H741" s="363"/>
      <c r="I741" s="497"/>
      <c r="J741" s="498"/>
      <c r="K741" s="496"/>
      <c r="L741" s="496"/>
      <c r="M741" s="497">
        <f t="shared" si="59"/>
        <v>0</v>
      </c>
      <c r="N741" s="364">
        <f t="shared" si="61"/>
        <v>0</v>
      </c>
      <c r="O741" s="164"/>
      <c r="P741" s="164"/>
      <c r="Q741" s="164"/>
      <c r="R741" s="130"/>
      <c r="S741" s="365">
        <f t="shared" si="62"/>
        <v>0</v>
      </c>
      <c r="T741" s="362"/>
      <c r="U741" s="532"/>
      <c r="V741" s="318">
        <f t="shared" si="63"/>
        <v>0</v>
      </c>
      <c r="W741" s="366"/>
      <c r="X741" s="318"/>
      <c r="Y741" s="366"/>
      <c r="Z741" s="362"/>
      <c r="AA741" s="503"/>
      <c r="AB741" s="362"/>
      <c r="AC741" s="362"/>
    </row>
    <row r="742" spans="1:29" ht="18.5" x14ac:dyDescent="0.45">
      <c r="A742" s="360"/>
      <c r="B742" s="361"/>
      <c r="C742" s="360" t="str">
        <f t="shared" si="60"/>
        <v/>
      </c>
      <c r="D742" s="362"/>
      <c r="E742" s="146"/>
      <c r="F742" s="362"/>
      <c r="G742" s="137"/>
      <c r="H742" s="363"/>
      <c r="I742" s="497"/>
      <c r="J742" s="498"/>
      <c r="K742" s="496"/>
      <c r="L742" s="496"/>
      <c r="M742" s="497">
        <f t="shared" si="59"/>
        <v>0</v>
      </c>
      <c r="N742" s="364">
        <f t="shared" si="61"/>
        <v>0</v>
      </c>
      <c r="O742" s="164"/>
      <c r="P742" s="164"/>
      <c r="Q742" s="164"/>
      <c r="R742" s="130"/>
      <c r="S742" s="365">
        <f t="shared" si="62"/>
        <v>0</v>
      </c>
      <c r="T742" s="362"/>
      <c r="U742" s="532"/>
      <c r="V742" s="318">
        <f t="shared" si="63"/>
        <v>0</v>
      </c>
      <c r="W742" s="366"/>
      <c r="X742" s="318"/>
      <c r="Y742" s="366"/>
      <c r="Z742" s="362"/>
      <c r="AA742" s="503"/>
      <c r="AB742" s="362"/>
      <c r="AC742" s="362"/>
    </row>
    <row r="743" spans="1:29" ht="18.5" x14ac:dyDescent="0.45">
      <c r="A743" s="360"/>
      <c r="B743" s="361"/>
      <c r="C743" s="360" t="str">
        <f t="shared" si="60"/>
        <v/>
      </c>
      <c r="D743" s="362"/>
      <c r="E743" s="146"/>
      <c r="F743" s="362"/>
      <c r="G743" s="137"/>
      <c r="H743" s="363"/>
      <c r="I743" s="497"/>
      <c r="J743" s="498"/>
      <c r="K743" s="496"/>
      <c r="L743" s="496"/>
      <c r="M743" s="497">
        <f t="shared" si="59"/>
        <v>0</v>
      </c>
      <c r="N743" s="364">
        <f t="shared" si="61"/>
        <v>0</v>
      </c>
      <c r="O743" s="164"/>
      <c r="P743" s="164"/>
      <c r="Q743" s="164"/>
      <c r="R743" s="130"/>
      <c r="S743" s="365">
        <f t="shared" si="62"/>
        <v>0</v>
      </c>
      <c r="T743" s="362"/>
      <c r="U743" s="532"/>
      <c r="V743" s="318">
        <f t="shared" si="63"/>
        <v>0</v>
      </c>
      <c r="W743" s="366"/>
      <c r="X743" s="318"/>
      <c r="Y743" s="366"/>
      <c r="Z743" s="362"/>
      <c r="AA743" s="503"/>
      <c r="AB743" s="362"/>
      <c r="AC743" s="362"/>
    </row>
    <row r="744" spans="1:29" ht="18.5" x14ac:dyDescent="0.45">
      <c r="A744" s="360"/>
      <c r="B744" s="361"/>
      <c r="C744" s="360" t="str">
        <f t="shared" si="60"/>
        <v/>
      </c>
      <c r="D744" s="362"/>
      <c r="E744" s="146"/>
      <c r="F744" s="362"/>
      <c r="G744" s="137"/>
      <c r="H744" s="363"/>
      <c r="I744" s="497"/>
      <c r="J744" s="498"/>
      <c r="K744" s="496"/>
      <c r="L744" s="496"/>
      <c r="M744" s="497">
        <f t="shared" si="59"/>
        <v>0</v>
      </c>
      <c r="N744" s="364">
        <f t="shared" si="61"/>
        <v>0</v>
      </c>
      <c r="O744" s="164"/>
      <c r="P744" s="164"/>
      <c r="Q744" s="164"/>
      <c r="R744" s="130"/>
      <c r="S744" s="365">
        <f t="shared" si="62"/>
        <v>0</v>
      </c>
      <c r="T744" s="362"/>
      <c r="U744" s="532"/>
      <c r="V744" s="318">
        <f t="shared" si="63"/>
        <v>0</v>
      </c>
      <c r="W744" s="366"/>
      <c r="X744" s="318"/>
      <c r="Y744" s="366"/>
      <c r="Z744" s="362"/>
      <c r="AA744" s="503"/>
      <c r="AB744" s="362"/>
      <c r="AC744" s="362"/>
    </row>
    <row r="745" spans="1:29" ht="18.5" x14ac:dyDescent="0.45">
      <c r="A745" s="360"/>
      <c r="B745" s="361"/>
      <c r="C745" s="360" t="str">
        <f t="shared" si="60"/>
        <v/>
      </c>
      <c r="D745" s="362"/>
      <c r="E745" s="146"/>
      <c r="F745" s="362"/>
      <c r="G745" s="137"/>
      <c r="H745" s="363"/>
      <c r="I745" s="497"/>
      <c r="J745" s="498"/>
      <c r="K745" s="496"/>
      <c r="L745" s="496"/>
      <c r="M745" s="497">
        <f t="shared" si="59"/>
        <v>0</v>
      </c>
      <c r="N745" s="364">
        <f t="shared" si="61"/>
        <v>0</v>
      </c>
      <c r="O745" s="164"/>
      <c r="P745" s="164"/>
      <c r="Q745" s="164"/>
      <c r="R745" s="130"/>
      <c r="S745" s="365">
        <f t="shared" si="62"/>
        <v>0</v>
      </c>
      <c r="T745" s="362"/>
      <c r="U745" s="532"/>
      <c r="V745" s="318">
        <f t="shared" si="63"/>
        <v>0</v>
      </c>
      <c r="W745" s="366"/>
      <c r="X745" s="318"/>
      <c r="Y745" s="366"/>
      <c r="Z745" s="362"/>
      <c r="AA745" s="503"/>
      <c r="AB745" s="362"/>
      <c r="AC745" s="362"/>
    </row>
    <row r="746" spans="1:29" ht="18.5" x14ac:dyDescent="0.45">
      <c r="A746" s="360"/>
      <c r="B746" s="361"/>
      <c r="C746" s="360" t="str">
        <f t="shared" si="60"/>
        <v/>
      </c>
      <c r="D746" s="362"/>
      <c r="E746" s="146"/>
      <c r="F746" s="362"/>
      <c r="G746" s="137"/>
      <c r="H746" s="363"/>
      <c r="I746" s="497"/>
      <c r="J746" s="498"/>
      <c r="K746" s="496"/>
      <c r="L746" s="496"/>
      <c r="M746" s="497">
        <f t="shared" si="59"/>
        <v>0</v>
      </c>
      <c r="N746" s="364">
        <f t="shared" si="61"/>
        <v>0</v>
      </c>
      <c r="O746" s="164"/>
      <c r="P746" s="164"/>
      <c r="Q746" s="164"/>
      <c r="R746" s="130"/>
      <c r="S746" s="365">
        <f t="shared" si="62"/>
        <v>0</v>
      </c>
      <c r="T746" s="362"/>
      <c r="U746" s="532"/>
      <c r="V746" s="318">
        <f t="shared" si="63"/>
        <v>0</v>
      </c>
      <c r="W746" s="366"/>
      <c r="X746" s="318"/>
      <c r="Y746" s="366"/>
      <c r="Z746" s="362"/>
      <c r="AA746" s="503"/>
      <c r="AB746" s="362"/>
      <c r="AC746" s="362"/>
    </row>
    <row r="747" spans="1:29" ht="18.5" x14ac:dyDescent="0.45">
      <c r="A747" s="360"/>
      <c r="B747" s="361"/>
      <c r="C747" s="360" t="str">
        <f t="shared" si="60"/>
        <v/>
      </c>
      <c r="D747" s="362"/>
      <c r="E747" s="146"/>
      <c r="F747" s="362"/>
      <c r="G747" s="137"/>
      <c r="H747" s="363"/>
      <c r="I747" s="497"/>
      <c r="J747" s="498"/>
      <c r="K747" s="496"/>
      <c r="L747" s="496"/>
      <c r="M747" s="497">
        <f t="shared" si="59"/>
        <v>0</v>
      </c>
      <c r="N747" s="364">
        <f t="shared" si="61"/>
        <v>0</v>
      </c>
      <c r="O747" s="164"/>
      <c r="P747" s="164"/>
      <c r="Q747" s="164"/>
      <c r="R747" s="130"/>
      <c r="S747" s="365">
        <f t="shared" si="62"/>
        <v>0</v>
      </c>
      <c r="T747" s="362"/>
      <c r="U747" s="532"/>
      <c r="V747" s="318">
        <f t="shared" si="63"/>
        <v>0</v>
      </c>
      <c r="W747" s="366"/>
      <c r="X747" s="318"/>
      <c r="Y747" s="366"/>
      <c r="Z747" s="362"/>
      <c r="AA747" s="503"/>
      <c r="AB747" s="362"/>
      <c r="AC747" s="362"/>
    </row>
    <row r="748" spans="1:29" ht="18.5" x14ac:dyDescent="0.45">
      <c r="A748" s="360"/>
      <c r="B748" s="361"/>
      <c r="C748" s="360" t="str">
        <f t="shared" si="60"/>
        <v/>
      </c>
      <c r="D748" s="362"/>
      <c r="E748" s="146"/>
      <c r="F748" s="362"/>
      <c r="G748" s="137"/>
      <c r="H748" s="363"/>
      <c r="I748" s="497"/>
      <c r="J748" s="498"/>
      <c r="K748" s="496"/>
      <c r="L748" s="496"/>
      <c r="M748" s="497">
        <f t="shared" si="59"/>
        <v>0</v>
      </c>
      <c r="N748" s="364">
        <f t="shared" si="61"/>
        <v>0</v>
      </c>
      <c r="O748" s="164"/>
      <c r="P748" s="164"/>
      <c r="Q748" s="164"/>
      <c r="R748" s="130"/>
      <c r="S748" s="365">
        <f t="shared" si="62"/>
        <v>0</v>
      </c>
      <c r="T748" s="362"/>
      <c r="U748" s="532"/>
      <c r="V748" s="318">
        <f t="shared" si="63"/>
        <v>0</v>
      </c>
      <c r="W748" s="366"/>
      <c r="X748" s="318"/>
      <c r="Y748" s="366"/>
      <c r="Z748" s="362"/>
      <c r="AA748" s="503"/>
      <c r="AB748" s="362"/>
      <c r="AC748" s="362"/>
    </row>
    <row r="749" spans="1:29" ht="18.5" x14ac:dyDescent="0.45">
      <c r="A749" s="360"/>
      <c r="B749" s="361"/>
      <c r="C749" s="360" t="str">
        <f t="shared" si="60"/>
        <v/>
      </c>
      <c r="D749" s="362"/>
      <c r="E749" s="146"/>
      <c r="F749" s="362"/>
      <c r="G749" s="137"/>
      <c r="H749" s="363"/>
      <c r="I749" s="497"/>
      <c r="J749" s="498"/>
      <c r="K749" s="496"/>
      <c r="L749" s="496"/>
      <c r="M749" s="497">
        <f t="shared" si="59"/>
        <v>0</v>
      </c>
      <c r="N749" s="364">
        <f t="shared" si="61"/>
        <v>0</v>
      </c>
      <c r="O749" s="164"/>
      <c r="P749" s="164"/>
      <c r="Q749" s="164"/>
      <c r="R749" s="130"/>
      <c r="S749" s="365">
        <f t="shared" si="62"/>
        <v>0</v>
      </c>
      <c r="T749" s="362"/>
      <c r="U749" s="532"/>
      <c r="V749" s="318">
        <f t="shared" si="63"/>
        <v>0</v>
      </c>
      <c r="W749" s="366"/>
      <c r="X749" s="318"/>
      <c r="Y749" s="366"/>
      <c r="Z749" s="362"/>
      <c r="AA749" s="503"/>
      <c r="AB749" s="362"/>
      <c r="AC749" s="362"/>
    </row>
    <row r="750" spans="1:29" ht="18.5" x14ac:dyDescent="0.45">
      <c r="A750" s="360"/>
      <c r="B750" s="361"/>
      <c r="C750" s="360" t="str">
        <f t="shared" si="60"/>
        <v/>
      </c>
      <c r="D750" s="362"/>
      <c r="E750" s="146"/>
      <c r="F750" s="362"/>
      <c r="G750" s="137"/>
      <c r="H750" s="363"/>
      <c r="I750" s="497"/>
      <c r="J750" s="498"/>
      <c r="K750" s="496"/>
      <c r="L750" s="496"/>
      <c r="M750" s="497">
        <f t="shared" si="59"/>
        <v>0</v>
      </c>
      <c r="N750" s="364">
        <f t="shared" si="61"/>
        <v>0</v>
      </c>
      <c r="O750" s="164"/>
      <c r="P750" s="164"/>
      <c r="Q750" s="164"/>
      <c r="R750" s="130"/>
      <c r="S750" s="365">
        <f t="shared" si="62"/>
        <v>0</v>
      </c>
      <c r="T750" s="362"/>
      <c r="U750" s="532"/>
      <c r="V750" s="318">
        <f t="shared" si="63"/>
        <v>0</v>
      </c>
      <c r="W750" s="366"/>
      <c r="X750" s="318"/>
      <c r="Y750" s="366"/>
      <c r="Z750" s="362"/>
      <c r="AA750" s="503"/>
      <c r="AB750" s="362"/>
      <c r="AC750" s="362"/>
    </row>
    <row r="751" spans="1:29" ht="18.5" x14ac:dyDescent="0.45">
      <c r="A751" s="360"/>
      <c r="B751" s="361"/>
      <c r="C751" s="360" t="str">
        <f t="shared" si="60"/>
        <v/>
      </c>
      <c r="D751" s="362"/>
      <c r="E751" s="146"/>
      <c r="F751" s="362"/>
      <c r="G751" s="137"/>
      <c r="H751" s="363"/>
      <c r="I751" s="497"/>
      <c r="J751" s="498"/>
      <c r="K751" s="496"/>
      <c r="L751" s="496"/>
      <c r="M751" s="497">
        <f t="shared" si="59"/>
        <v>0</v>
      </c>
      <c r="N751" s="364">
        <f t="shared" si="61"/>
        <v>0</v>
      </c>
      <c r="O751" s="164"/>
      <c r="P751" s="164"/>
      <c r="Q751" s="164"/>
      <c r="R751" s="130"/>
      <c r="S751" s="365">
        <f t="shared" si="62"/>
        <v>0</v>
      </c>
      <c r="T751" s="362"/>
      <c r="U751" s="532"/>
      <c r="V751" s="318">
        <f t="shared" si="63"/>
        <v>0</v>
      </c>
      <c r="W751" s="366"/>
      <c r="X751" s="318"/>
      <c r="Y751" s="366"/>
      <c r="Z751" s="362"/>
      <c r="AA751" s="503"/>
      <c r="AB751" s="362"/>
      <c r="AC751" s="362"/>
    </row>
    <row r="752" spans="1:29" ht="18.5" x14ac:dyDescent="0.45">
      <c r="A752" s="360"/>
      <c r="B752" s="361"/>
      <c r="C752" s="360" t="str">
        <f t="shared" si="60"/>
        <v/>
      </c>
      <c r="D752" s="362"/>
      <c r="E752" s="146"/>
      <c r="F752" s="362"/>
      <c r="G752" s="137"/>
      <c r="H752" s="363"/>
      <c r="I752" s="497"/>
      <c r="J752" s="498"/>
      <c r="K752" s="496"/>
      <c r="L752" s="496"/>
      <c r="M752" s="497">
        <f t="shared" si="59"/>
        <v>0</v>
      </c>
      <c r="N752" s="364">
        <f t="shared" si="61"/>
        <v>0</v>
      </c>
      <c r="O752" s="164"/>
      <c r="P752" s="164"/>
      <c r="Q752" s="164"/>
      <c r="R752" s="130"/>
      <c r="S752" s="365">
        <f t="shared" si="62"/>
        <v>0</v>
      </c>
      <c r="T752" s="362"/>
      <c r="U752" s="532"/>
      <c r="V752" s="318">
        <f t="shared" si="63"/>
        <v>0</v>
      </c>
      <c r="W752" s="366"/>
      <c r="X752" s="318"/>
      <c r="Y752" s="366"/>
      <c r="Z752" s="362"/>
      <c r="AA752" s="503"/>
      <c r="AB752" s="362"/>
      <c r="AC752" s="362"/>
    </row>
    <row r="753" spans="1:29" ht="18.5" x14ac:dyDescent="0.45">
      <c r="A753" s="360"/>
      <c r="B753" s="361"/>
      <c r="C753" s="360" t="str">
        <f t="shared" si="60"/>
        <v/>
      </c>
      <c r="D753" s="362"/>
      <c r="E753" s="146"/>
      <c r="F753" s="362"/>
      <c r="G753" s="137"/>
      <c r="H753" s="363"/>
      <c r="I753" s="497"/>
      <c r="J753" s="498"/>
      <c r="K753" s="496"/>
      <c r="L753" s="496"/>
      <c r="M753" s="497">
        <f t="shared" si="59"/>
        <v>0</v>
      </c>
      <c r="N753" s="364">
        <f t="shared" si="61"/>
        <v>0</v>
      </c>
      <c r="O753" s="164"/>
      <c r="P753" s="164"/>
      <c r="Q753" s="164"/>
      <c r="R753" s="130"/>
      <c r="S753" s="365">
        <f t="shared" si="62"/>
        <v>0</v>
      </c>
      <c r="T753" s="362"/>
      <c r="U753" s="532"/>
      <c r="V753" s="318">
        <f t="shared" si="63"/>
        <v>0</v>
      </c>
      <c r="W753" s="366"/>
      <c r="X753" s="318"/>
      <c r="Y753" s="366"/>
      <c r="Z753" s="362"/>
      <c r="AA753" s="503"/>
      <c r="AB753" s="362"/>
      <c r="AC753" s="362"/>
    </row>
    <row r="754" spans="1:29" ht="18.5" x14ac:dyDescent="0.45">
      <c r="A754" s="360"/>
      <c r="B754" s="361"/>
      <c r="C754" s="360" t="str">
        <f t="shared" si="60"/>
        <v/>
      </c>
      <c r="D754" s="362"/>
      <c r="E754" s="146"/>
      <c r="F754" s="362"/>
      <c r="G754" s="137"/>
      <c r="H754" s="363"/>
      <c r="I754" s="497"/>
      <c r="J754" s="498"/>
      <c r="K754" s="496"/>
      <c r="L754" s="496"/>
      <c r="M754" s="497">
        <f t="shared" si="59"/>
        <v>0</v>
      </c>
      <c r="N754" s="364">
        <f t="shared" si="61"/>
        <v>0</v>
      </c>
      <c r="O754" s="164"/>
      <c r="P754" s="164"/>
      <c r="Q754" s="164"/>
      <c r="R754" s="130"/>
      <c r="S754" s="365">
        <f t="shared" si="62"/>
        <v>0</v>
      </c>
      <c r="T754" s="362"/>
      <c r="U754" s="532"/>
      <c r="V754" s="318">
        <f t="shared" si="63"/>
        <v>0</v>
      </c>
      <c r="W754" s="366"/>
      <c r="X754" s="318"/>
      <c r="Y754" s="366"/>
      <c r="Z754" s="362"/>
      <c r="AA754" s="503"/>
      <c r="AB754" s="362"/>
      <c r="AC754" s="362"/>
    </row>
    <row r="755" spans="1:29" ht="18.5" x14ac:dyDescent="0.45">
      <c r="A755" s="360"/>
      <c r="B755" s="361"/>
      <c r="C755" s="360" t="str">
        <f t="shared" si="60"/>
        <v/>
      </c>
      <c r="D755" s="362"/>
      <c r="E755" s="146"/>
      <c r="F755" s="362"/>
      <c r="G755" s="137"/>
      <c r="H755" s="363"/>
      <c r="I755" s="497"/>
      <c r="J755" s="498"/>
      <c r="K755" s="496"/>
      <c r="L755" s="496"/>
      <c r="M755" s="497">
        <f t="shared" si="59"/>
        <v>0</v>
      </c>
      <c r="N755" s="364">
        <f t="shared" si="61"/>
        <v>0</v>
      </c>
      <c r="O755" s="164"/>
      <c r="P755" s="164"/>
      <c r="Q755" s="164"/>
      <c r="R755" s="130"/>
      <c r="S755" s="365">
        <f t="shared" si="62"/>
        <v>0</v>
      </c>
      <c r="T755" s="362"/>
      <c r="U755" s="532"/>
      <c r="V755" s="318">
        <f t="shared" si="63"/>
        <v>0</v>
      </c>
      <c r="W755" s="366"/>
      <c r="X755" s="318"/>
      <c r="Y755" s="366"/>
      <c r="Z755" s="362"/>
      <c r="AA755" s="503"/>
      <c r="AB755" s="362"/>
      <c r="AC755" s="362"/>
    </row>
    <row r="756" spans="1:29" ht="18.5" x14ac:dyDescent="0.45">
      <c r="A756" s="360"/>
      <c r="B756" s="361"/>
      <c r="C756" s="360" t="str">
        <f t="shared" si="60"/>
        <v/>
      </c>
      <c r="D756" s="362"/>
      <c r="E756" s="146"/>
      <c r="F756" s="362"/>
      <c r="G756" s="137"/>
      <c r="H756" s="363"/>
      <c r="I756" s="497"/>
      <c r="J756" s="498"/>
      <c r="K756" s="496"/>
      <c r="L756" s="496"/>
      <c r="M756" s="497">
        <f t="shared" si="59"/>
        <v>0</v>
      </c>
      <c r="N756" s="364">
        <f t="shared" si="61"/>
        <v>0</v>
      </c>
      <c r="O756" s="164"/>
      <c r="P756" s="164"/>
      <c r="Q756" s="164"/>
      <c r="R756" s="130"/>
      <c r="S756" s="365">
        <f t="shared" si="62"/>
        <v>0</v>
      </c>
      <c r="T756" s="362"/>
      <c r="U756" s="532"/>
      <c r="V756" s="318">
        <f t="shared" si="63"/>
        <v>0</v>
      </c>
      <c r="W756" s="366"/>
      <c r="X756" s="318"/>
      <c r="Y756" s="366"/>
      <c r="Z756" s="362"/>
      <c r="AA756" s="503"/>
      <c r="AB756" s="362"/>
      <c r="AC756" s="362"/>
    </row>
    <row r="757" spans="1:29" ht="18.5" x14ac:dyDescent="0.45">
      <c r="A757" s="360"/>
      <c r="B757" s="361"/>
      <c r="C757" s="360" t="str">
        <f t="shared" si="60"/>
        <v/>
      </c>
      <c r="D757" s="362"/>
      <c r="E757" s="146"/>
      <c r="F757" s="362"/>
      <c r="G757" s="137"/>
      <c r="H757" s="363"/>
      <c r="I757" s="497"/>
      <c r="J757" s="498"/>
      <c r="K757" s="496"/>
      <c r="L757" s="496"/>
      <c r="M757" s="497">
        <f t="shared" si="59"/>
        <v>0</v>
      </c>
      <c r="N757" s="364">
        <f t="shared" si="61"/>
        <v>0</v>
      </c>
      <c r="O757" s="164"/>
      <c r="P757" s="164"/>
      <c r="Q757" s="164"/>
      <c r="R757" s="130"/>
      <c r="S757" s="365">
        <f t="shared" si="62"/>
        <v>0</v>
      </c>
      <c r="T757" s="362"/>
      <c r="U757" s="532"/>
      <c r="V757" s="318">
        <f t="shared" si="63"/>
        <v>0</v>
      </c>
      <c r="W757" s="366"/>
      <c r="X757" s="318"/>
      <c r="Y757" s="366"/>
      <c r="Z757" s="362"/>
      <c r="AA757" s="503"/>
      <c r="AB757" s="362"/>
      <c r="AC757" s="362"/>
    </row>
    <row r="758" spans="1:29" ht="18.5" x14ac:dyDescent="0.45">
      <c r="A758" s="360"/>
      <c r="B758" s="361"/>
      <c r="C758" s="360" t="str">
        <f t="shared" si="60"/>
        <v/>
      </c>
      <c r="D758" s="362"/>
      <c r="E758" s="146"/>
      <c r="F758" s="362"/>
      <c r="G758" s="137"/>
      <c r="H758" s="363"/>
      <c r="I758" s="497"/>
      <c r="J758" s="498"/>
      <c r="K758" s="496"/>
      <c r="L758" s="496"/>
      <c r="M758" s="497">
        <f t="shared" si="59"/>
        <v>0</v>
      </c>
      <c r="N758" s="364">
        <f t="shared" si="61"/>
        <v>0</v>
      </c>
      <c r="O758" s="164"/>
      <c r="P758" s="164"/>
      <c r="Q758" s="164"/>
      <c r="R758" s="130"/>
      <c r="S758" s="365">
        <f t="shared" si="62"/>
        <v>0</v>
      </c>
      <c r="T758" s="362"/>
      <c r="U758" s="532"/>
      <c r="V758" s="318">
        <f t="shared" si="63"/>
        <v>0</v>
      </c>
      <c r="W758" s="366"/>
      <c r="X758" s="318"/>
      <c r="Y758" s="366"/>
      <c r="Z758" s="362"/>
      <c r="AA758" s="503"/>
      <c r="AB758" s="362"/>
      <c r="AC758" s="362"/>
    </row>
    <row r="759" spans="1:29" ht="18.5" x14ac:dyDescent="0.45">
      <c r="A759" s="360"/>
      <c r="B759" s="361"/>
      <c r="C759" s="360" t="str">
        <f t="shared" si="60"/>
        <v/>
      </c>
      <c r="D759" s="362"/>
      <c r="E759" s="146"/>
      <c r="F759" s="362"/>
      <c r="G759" s="137"/>
      <c r="H759" s="363"/>
      <c r="I759" s="497"/>
      <c r="J759" s="498"/>
      <c r="K759" s="496"/>
      <c r="L759" s="496"/>
      <c r="M759" s="497">
        <f t="shared" si="59"/>
        <v>0</v>
      </c>
      <c r="N759" s="364">
        <f t="shared" si="61"/>
        <v>0</v>
      </c>
      <c r="O759" s="164"/>
      <c r="P759" s="164"/>
      <c r="Q759" s="164"/>
      <c r="R759" s="130"/>
      <c r="S759" s="365">
        <f t="shared" si="62"/>
        <v>0</v>
      </c>
      <c r="T759" s="362"/>
      <c r="U759" s="532"/>
      <c r="V759" s="318">
        <f t="shared" si="63"/>
        <v>0</v>
      </c>
      <c r="W759" s="366"/>
      <c r="X759" s="318"/>
      <c r="Y759" s="366"/>
      <c r="Z759" s="362"/>
      <c r="AA759" s="503"/>
      <c r="AB759" s="362"/>
      <c r="AC759" s="362"/>
    </row>
    <row r="760" spans="1:29" ht="18.5" x14ac:dyDescent="0.45">
      <c r="A760" s="360"/>
      <c r="B760" s="361"/>
      <c r="C760" s="360" t="str">
        <f t="shared" si="60"/>
        <v/>
      </c>
      <c r="D760" s="362"/>
      <c r="E760" s="146"/>
      <c r="F760" s="362"/>
      <c r="G760" s="137"/>
      <c r="H760" s="363"/>
      <c r="I760" s="497"/>
      <c r="J760" s="498"/>
      <c r="K760" s="496"/>
      <c r="L760" s="496"/>
      <c r="M760" s="497">
        <f t="shared" si="59"/>
        <v>0</v>
      </c>
      <c r="N760" s="364">
        <f t="shared" si="61"/>
        <v>0</v>
      </c>
      <c r="O760" s="164"/>
      <c r="P760" s="164"/>
      <c r="Q760" s="164"/>
      <c r="R760" s="130"/>
      <c r="S760" s="365">
        <f t="shared" si="62"/>
        <v>0</v>
      </c>
      <c r="T760" s="362"/>
      <c r="U760" s="532"/>
      <c r="V760" s="318">
        <f t="shared" si="63"/>
        <v>0</v>
      </c>
      <c r="W760" s="366"/>
      <c r="X760" s="318"/>
      <c r="Y760" s="366"/>
      <c r="Z760" s="362"/>
      <c r="AA760" s="503"/>
      <c r="AB760" s="362"/>
      <c r="AC760" s="362"/>
    </row>
    <row r="761" spans="1:29" ht="18.5" x14ac:dyDescent="0.45">
      <c r="A761" s="360"/>
      <c r="B761" s="361"/>
      <c r="C761" s="360" t="str">
        <f t="shared" si="60"/>
        <v/>
      </c>
      <c r="D761" s="362"/>
      <c r="E761" s="146"/>
      <c r="F761" s="362"/>
      <c r="G761" s="137"/>
      <c r="H761" s="363"/>
      <c r="I761" s="497"/>
      <c r="J761" s="498"/>
      <c r="K761" s="496"/>
      <c r="L761" s="496"/>
      <c r="M761" s="497">
        <f t="shared" si="59"/>
        <v>0</v>
      </c>
      <c r="N761" s="364">
        <f t="shared" si="61"/>
        <v>0</v>
      </c>
      <c r="O761" s="164"/>
      <c r="P761" s="164"/>
      <c r="Q761" s="164"/>
      <c r="R761" s="130"/>
      <c r="S761" s="365">
        <f t="shared" si="62"/>
        <v>0</v>
      </c>
      <c r="T761" s="362"/>
      <c r="U761" s="532"/>
      <c r="V761" s="318">
        <f t="shared" si="63"/>
        <v>0</v>
      </c>
      <c r="W761" s="366"/>
      <c r="X761" s="318"/>
      <c r="Y761" s="366"/>
      <c r="Z761" s="362"/>
      <c r="AA761" s="503"/>
      <c r="AB761" s="362"/>
      <c r="AC761" s="362"/>
    </row>
    <row r="762" spans="1:29" ht="18.5" x14ac:dyDescent="0.45">
      <c r="A762" s="360"/>
      <c r="B762" s="361"/>
      <c r="C762" s="360" t="str">
        <f t="shared" si="60"/>
        <v/>
      </c>
      <c r="D762" s="362"/>
      <c r="E762" s="146"/>
      <c r="F762" s="362"/>
      <c r="G762" s="137"/>
      <c r="H762" s="363"/>
      <c r="I762" s="497"/>
      <c r="J762" s="498"/>
      <c r="K762" s="496"/>
      <c r="L762" s="496"/>
      <c r="M762" s="497">
        <f t="shared" si="59"/>
        <v>0</v>
      </c>
      <c r="N762" s="364">
        <f t="shared" si="61"/>
        <v>0</v>
      </c>
      <c r="O762" s="164"/>
      <c r="P762" s="164"/>
      <c r="Q762" s="164"/>
      <c r="R762" s="130"/>
      <c r="S762" s="365">
        <f t="shared" si="62"/>
        <v>0</v>
      </c>
      <c r="T762" s="362"/>
      <c r="U762" s="532"/>
      <c r="V762" s="318">
        <f t="shared" si="63"/>
        <v>0</v>
      </c>
      <c r="W762" s="366"/>
      <c r="X762" s="318"/>
      <c r="Y762" s="366"/>
      <c r="Z762" s="362"/>
      <c r="AA762" s="503"/>
      <c r="AB762" s="362"/>
      <c r="AC762" s="362"/>
    </row>
    <row r="763" spans="1:29" ht="18.5" x14ac:dyDescent="0.45">
      <c r="A763" s="360"/>
      <c r="B763" s="361"/>
      <c r="C763" s="360" t="str">
        <f t="shared" si="60"/>
        <v/>
      </c>
      <c r="D763" s="362"/>
      <c r="E763" s="146"/>
      <c r="F763" s="362"/>
      <c r="G763" s="137"/>
      <c r="H763" s="363"/>
      <c r="I763" s="497"/>
      <c r="J763" s="498"/>
      <c r="K763" s="496"/>
      <c r="L763" s="496"/>
      <c r="M763" s="497">
        <f t="shared" si="59"/>
        <v>0</v>
      </c>
      <c r="N763" s="364">
        <f t="shared" si="61"/>
        <v>0</v>
      </c>
      <c r="O763" s="164"/>
      <c r="P763" s="164"/>
      <c r="Q763" s="164"/>
      <c r="R763" s="130"/>
      <c r="S763" s="365">
        <f t="shared" si="62"/>
        <v>0</v>
      </c>
      <c r="T763" s="362"/>
      <c r="U763" s="532"/>
      <c r="V763" s="318">
        <f t="shared" si="63"/>
        <v>0</v>
      </c>
      <c r="W763" s="366"/>
      <c r="X763" s="318"/>
      <c r="Y763" s="366"/>
      <c r="Z763" s="362"/>
      <c r="AA763" s="503"/>
      <c r="AB763" s="362"/>
      <c r="AC763" s="362"/>
    </row>
    <row r="764" spans="1:29" ht="18.5" x14ac:dyDescent="0.45">
      <c r="A764" s="360"/>
      <c r="B764" s="361"/>
      <c r="C764" s="360" t="str">
        <f t="shared" si="60"/>
        <v/>
      </c>
      <c r="D764" s="362"/>
      <c r="E764" s="146"/>
      <c r="F764" s="362"/>
      <c r="G764" s="137"/>
      <c r="H764" s="363"/>
      <c r="I764" s="497"/>
      <c r="J764" s="498"/>
      <c r="K764" s="496"/>
      <c r="L764" s="496"/>
      <c r="M764" s="497">
        <f t="shared" si="59"/>
        <v>0</v>
      </c>
      <c r="N764" s="364">
        <f t="shared" si="61"/>
        <v>0</v>
      </c>
      <c r="O764" s="164"/>
      <c r="P764" s="164"/>
      <c r="Q764" s="164"/>
      <c r="R764" s="130"/>
      <c r="S764" s="365">
        <f t="shared" si="62"/>
        <v>0</v>
      </c>
      <c r="T764" s="362"/>
      <c r="U764" s="532"/>
      <c r="V764" s="318">
        <f t="shared" si="63"/>
        <v>0</v>
      </c>
      <c r="W764" s="366"/>
      <c r="X764" s="318"/>
      <c r="Y764" s="366"/>
      <c r="Z764" s="362"/>
      <c r="AA764" s="503"/>
      <c r="AB764" s="362"/>
      <c r="AC764" s="362"/>
    </row>
    <row r="765" spans="1:29" ht="18.5" x14ac:dyDescent="0.45">
      <c r="A765" s="360"/>
      <c r="B765" s="361"/>
      <c r="C765" s="360" t="str">
        <f t="shared" si="60"/>
        <v/>
      </c>
      <c r="D765" s="362"/>
      <c r="E765" s="146"/>
      <c r="F765" s="362"/>
      <c r="G765" s="137"/>
      <c r="H765" s="363"/>
      <c r="I765" s="497"/>
      <c r="J765" s="498"/>
      <c r="K765" s="496"/>
      <c r="L765" s="496"/>
      <c r="M765" s="497">
        <f t="shared" si="59"/>
        <v>0</v>
      </c>
      <c r="N765" s="364">
        <f t="shared" si="61"/>
        <v>0</v>
      </c>
      <c r="O765" s="164"/>
      <c r="P765" s="164"/>
      <c r="Q765" s="164"/>
      <c r="R765" s="130"/>
      <c r="S765" s="365">
        <f t="shared" si="62"/>
        <v>0</v>
      </c>
      <c r="T765" s="362"/>
      <c r="U765" s="532"/>
      <c r="V765" s="318">
        <f t="shared" si="63"/>
        <v>0</v>
      </c>
      <c r="W765" s="366"/>
      <c r="X765" s="318"/>
      <c r="Y765" s="366"/>
      <c r="Z765" s="362"/>
      <c r="AA765" s="503"/>
      <c r="AB765" s="362"/>
      <c r="AC765" s="362"/>
    </row>
    <row r="766" spans="1:29" ht="18.5" x14ac:dyDescent="0.45">
      <c r="A766" s="360"/>
      <c r="B766" s="361"/>
      <c r="C766" s="360" t="str">
        <f t="shared" si="60"/>
        <v/>
      </c>
      <c r="D766" s="362"/>
      <c r="E766" s="146"/>
      <c r="F766" s="362"/>
      <c r="G766" s="137"/>
      <c r="H766" s="363"/>
      <c r="I766" s="497"/>
      <c r="J766" s="498"/>
      <c r="K766" s="496"/>
      <c r="L766" s="496"/>
      <c r="M766" s="497">
        <f t="shared" si="59"/>
        <v>0</v>
      </c>
      <c r="N766" s="364">
        <f t="shared" si="61"/>
        <v>0</v>
      </c>
      <c r="O766" s="164"/>
      <c r="P766" s="164"/>
      <c r="Q766" s="164"/>
      <c r="R766" s="130"/>
      <c r="S766" s="365">
        <f t="shared" si="62"/>
        <v>0</v>
      </c>
      <c r="T766" s="362"/>
      <c r="U766" s="532"/>
      <c r="V766" s="318">
        <f t="shared" si="63"/>
        <v>0</v>
      </c>
      <c r="W766" s="366"/>
      <c r="X766" s="318"/>
      <c r="Y766" s="366"/>
      <c r="Z766" s="362"/>
      <c r="AA766" s="503"/>
      <c r="AB766" s="362"/>
      <c r="AC766" s="362"/>
    </row>
    <row r="767" spans="1:29" ht="18.5" x14ac:dyDescent="0.45">
      <c r="A767" s="360"/>
      <c r="B767" s="361"/>
      <c r="C767" s="360" t="str">
        <f t="shared" si="60"/>
        <v/>
      </c>
      <c r="D767" s="362"/>
      <c r="E767" s="146"/>
      <c r="F767" s="362"/>
      <c r="G767" s="137"/>
      <c r="H767" s="363"/>
      <c r="I767" s="497"/>
      <c r="J767" s="498"/>
      <c r="K767" s="496"/>
      <c r="L767" s="496"/>
      <c r="M767" s="497">
        <f t="shared" si="59"/>
        <v>0</v>
      </c>
      <c r="N767" s="364">
        <f t="shared" si="61"/>
        <v>0</v>
      </c>
      <c r="O767" s="164"/>
      <c r="P767" s="164"/>
      <c r="Q767" s="164"/>
      <c r="R767" s="130"/>
      <c r="S767" s="365">
        <f t="shared" si="62"/>
        <v>0</v>
      </c>
      <c r="T767" s="362"/>
      <c r="U767" s="532"/>
      <c r="V767" s="318">
        <f t="shared" si="63"/>
        <v>0</v>
      </c>
      <c r="W767" s="366"/>
      <c r="X767" s="318"/>
      <c r="Y767" s="366"/>
      <c r="Z767" s="362"/>
      <c r="AA767" s="503"/>
      <c r="AB767" s="362"/>
      <c r="AC767" s="362"/>
    </row>
    <row r="768" spans="1:29" ht="18.5" x14ac:dyDescent="0.45">
      <c r="A768" s="360"/>
      <c r="B768" s="361"/>
      <c r="C768" s="360" t="str">
        <f t="shared" si="60"/>
        <v/>
      </c>
      <c r="D768" s="362"/>
      <c r="E768" s="146"/>
      <c r="F768" s="362"/>
      <c r="G768" s="137"/>
      <c r="H768" s="363"/>
      <c r="I768" s="497"/>
      <c r="J768" s="498"/>
      <c r="K768" s="496"/>
      <c r="L768" s="496"/>
      <c r="M768" s="497">
        <f t="shared" si="59"/>
        <v>0</v>
      </c>
      <c r="N768" s="364">
        <f t="shared" si="61"/>
        <v>0</v>
      </c>
      <c r="O768" s="164"/>
      <c r="P768" s="164"/>
      <c r="Q768" s="164"/>
      <c r="R768" s="130"/>
      <c r="S768" s="365">
        <f t="shared" si="62"/>
        <v>0</v>
      </c>
      <c r="T768" s="362"/>
      <c r="U768" s="532"/>
      <c r="V768" s="318">
        <f t="shared" si="63"/>
        <v>0</v>
      </c>
      <c r="W768" s="366"/>
      <c r="X768" s="318"/>
      <c r="Y768" s="366"/>
      <c r="Z768" s="362"/>
      <c r="AA768" s="503"/>
      <c r="AB768" s="362"/>
      <c r="AC768" s="362"/>
    </row>
    <row r="769" spans="1:29" ht="18.5" x14ac:dyDescent="0.45">
      <c r="A769" s="360"/>
      <c r="B769" s="361"/>
      <c r="C769" s="360" t="str">
        <f t="shared" si="60"/>
        <v/>
      </c>
      <c r="D769" s="362"/>
      <c r="E769" s="146"/>
      <c r="F769" s="362"/>
      <c r="G769" s="137"/>
      <c r="H769" s="363"/>
      <c r="I769" s="497"/>
      <c r="J769" s="498"/>
      <c r="K769" s="496"/>
      <c r="L769" s="496"/>
      <c r="M769" s="497">
        <f t="shared" si="59"/>
        <v>0</v>
      </c>
      <c r="N769" s="364">
        <f t="shared" si="61"/>
        <v>0</v>
      </c>
      <c r="O769" s="164"/>
      <c r="P769" s="164"/>
      <c r="Q769" s="164"/>
      <c r="R769" s="130"/>
      <c r="S769" s="365">
        <f t="shared" si="62"/>
        <v>0</v>
      </c>
      <c r="T769" s="362"/>
      <c r="U769" s="532"/>
      <c r="V769" s="318">
        <f t="shared" si="63"/>
        <v>0</v>
      </c>
      <c r="W769" s="366"/>
      <c r="X769" s="318"/>
      <c r="Y769" s="366"/>
      <c r="Z769" s="362"/>
      <c r="AA769" s="503"/>
      <c r="AB769" s="362"/>
      <c r="AC769" s="362"/>
    </row>
    <row r="770" spans="1:29" ht="18.5" x14ac:dyDescent="0.45">
      <c r="A770" s="360"/>
      <c r="B770" s="361"/>
      <c r="C770" s="360" t="str">
        <f t="shared" si="60"/>
        <v/>
      </c>
      <c r="D770" s="362"/>
      <c r="E770" s="146"/>
      <c r="F770" s="362"/>
      <c r="G770" s="137"/>
      <c r="H770" s="363"/>
      <c r="I770" s="497"/>
      <c r="J770" s="498"/>
      <c r="K770" s="496"/>
      <c r="L770" s="496"/>
      <c r="M770" s="497">
        <f t="shared" si="59"/>
        <v>0</v>
      </c>
      <c r="N770" s="364">
        <f t="shared" si="61"/>
        <v>0</v>
      </c>
      <c r="O770" s="164"/>
      <c r="P770" s="164"/>
      <c r="Q770" s="164"/>
      <c r="R770" s="130"/>
      <c r="S770" s="365">
        <f t="shared" si="62"/>
        <v>0</v>
      </c>
      <c r="T770" s="362"/>
      <c r="U770" s="532"/>
      <c r="V770" s="318">
        <f t="shared" si="63"/>
        <v>0</v>
      </c>
      <c r="W770" s="366"/>
      <c r="X770" s="318"/>
      <c r="Y770" s="366"/>
      <c r="Z770" s="362"/>
      <c r="AA770" s="503"/>
      <c r="AB770" s="362"/>
      <c r="AC770" s="362"/>
    </row>
    <row r="771" spans="1:29" ht="18.5" x14ac:dyDescent="0.45">
      <c r="A771" s="360"/>
      <c r="B771" s="361"/>
      <c r="C771" s="360" t="str">
        <f t="shared" si="60"/>
        <v/>
      </c>
      <c r="D771" s="362"/>
      <c r="E771" s="146"/>
      <c r="F771" s="362"/>
      <c r="G771" s="137"/>
      <c r="H771" s="363"/>
      <c r="I771" s="497"/>
      <c r="J771" s="498"/>
      <c r="K771" s="496"/>
      <c r="L771" s="496"/>
      <c r="M771" s="497">
        <f t="shared" si="59"/>
        <v>0</v>
      </c>
      <c r="N771" s="364">
        <f t="shared" si="61"/>
        <v>0</v>
      </c>
      <c r="O771" s="164"/>
      <c r="P771" s="164"/>
      <c r="Q771" s="164"/>
      <c r="R771" s="130"/>
      <c r="S771" s="365">
        <f t="shared" si="62"/>
        <v>0</v>
      </c>
      <c r="T771" s="362"/>
      <c r="U771" s="532"/>
      <c r="V771" s="318">
        <f t="shared" si="63"/>
        <v>0</v>
      </c>
      <c r="W771" s="366"/>
      <c r="X771" s="318"/>
      <c r="Y771" s="366"/>
      <c r="Z771" s="362"/>
      <c r="AA771" s="503"/>
      <c r="AB771" s="362"/>
      <c r="AC771" s="362"/>
    </row>
    <row r="772" spans="1:29" ht="18.5" x14ac:dyDescent="0.45">
      <c r="A772" s="360"/>
      <c r="B772" s="361"/>
      <c r="C772" s="360" t="str">
        <f t="shared" si="60"/>
        <v/>
      </c>
      <c r="D772" s="362"/>
      <c r="E772" s="146"/>
      <c r="F772" s="362"/>
      <c r="G772" s="137"/>
      <c r="H772" s="363"/>
      <c r="I772" s="497"/>
      <c r="J772" s="498"/>
      <c r="K772" s="496"/>
      <c r="L772" s="496"/>
      <c r="M772" s="497">
        <f t="shared" si="59"/>
        <v>0</v>
      </c>
      <c r="N772" s="364">
        <f t="shared" si="61"/>
        <v>0</v>
      </c>
      <c r="O772" s="164"/>
      <c r="P772" s="164"/>
      <c r="Q772" s="164"/>
      <c r="R772" s="130"/>
      <c r="S772" s="365">
        <f t="shared" si="62"/>
        <v>0</v>
      </c>
      <c r="T772" s="362"/>
      <c r="U772" s="532"/>
      <c r="V772" s="318">
        <f t="shared" si="63"/>
        <v>0</v>
      </c>
      <c r="W772" s="366"/>
      <c r="X772" s="318"/>
      <c r="Y772" s="366"/>
      <c r="Z772" s="362"/>
      <c r="AA772" s="503"/>
      <c r="AB772" s="362"/>
      <c r="AC772" s="362"/>
    </row>
    <row r="773" spans="1:29" ht="18.5" x14ac:dyDescent="0.45">
      <c r="A773" s="360"/>
      <c r="B773" s="361"/>
      <c r="C773" s="360" t="str">
        <f t="shared" si="60"/>
        <v/>
      </c>
      <c r="D773" s="362"/>
      <c r="E773" s="146"/>
      <c r="F773" s="362"/>
      <c r="G773" s="137"/>
      <c r="H773" s="363"/>
      <c r="I773" s="497"/>
      <c r="J773" s="498"/>
      <c r="K773" s="496"/>
      <c r="L773" s="496"/>
      <c r="M773" s="497">
        <f t="shared" si="59"/>
        <v>0</v>
      </c>
      <c r="N773" s="364">
        <f t="shared" si="61"/>
        <v>0</v>
      </c>
      <c r="O773" s="164"/>
      <c r="P773" s="164"/>
      <c r="Q773" s="164"/>
      <c r="R773" s="130"/>
      <c r="S773" s="365">
        <f t="shared" si="62"/>
        <v>0</v>
      </c>
      <c r="T773" s="362"/>
      <c r="U773" s="532"/>
      <c r="V773" s="318">
        <f t="shared" si="63"/>
        <v>0</v>
      </c>
      <c r="W773" s="366"/>
      <c r="X773" s="318"/>
      <c r="Y773" s="366"/>
      <c r="Z773" s="362"/>
      <c r="AA773" s="503"/>
      <c r="AB773" s="362"/>
      <c r="AC773" s="362"/>
    </row>
    <row r="774" spans="1:29" ht="18.5" x14ac:dyDescent="0.45">
      <c r="A774" s="360"/>
      <c r="B774" s="361"/>
      <c r="C774" s="360" t="str">
        <f t="shared" si="60"/>
        <v/>
      </c>
      <c r="D774" s="362"/>
      <c r="E774" s="146"/>
      <c r="F774" s="362"/>
      <c r="G774" s="137"/>
      <c r="H774" s="363"/>
      <c r="I774" s="497"/>
      <c r="J774" s="498"/>
      <c r="K774" s="496"/>
      <c r="L774" s="496"/>
      <c r="M774" s="497">
        <f t="shared" si="59"/>
        <v>0</v>
      </c>
      <c r="N774" s="364">
        <f t="shared" si="61"/>
        <v>0</v>
      </c>
      <c r="O774" s="164"/>
      <c r="P774" s="164"/>
      <c r="Q774" s="164"/>
      <c r="R774" s="130"/>
      <c r="S774" s="365">
        <f t="shared" si="62"/>
        <v>0</v>
      </c>
      <c r="T774" s="362"/>
      <c r="U774" s="532"/>
      <c r="V774" s="318">
        <f t="shared" si="63"/>
        <v>0</v>
      </c>
      <c r="W774" s="366"/>
      <c r="X774" s="318"/>
      <c r="Y774" s="366"/>
      <c r="Z774" s="362"/>
      <c r="AA774" s="503"/>
      <c r="AB774" s="362"/>
      <c r="AC774" s="362"/>
    </row>
    <row r="775" spans="1:29" ht="18.5" x14ac:dyDescent="0.45">
      <c r="A775" s="360"/>
      <c r="B775" s="361"/>
      <c r="C775" s="360" t="str">
        <f t="shared" si="60"/>
        <v/>
      </c>
      <c r="D775" s="362"/>
      <c r="E775" s="146"/>
      <c r="F775" s="362"/>
      <c r="G775" s="137"/>
      <c r="H775" s="363"/>
      <c r="I775" s="497"/>
      <c r="J775" s="498"/>
      <c r="K775" s="496"/>
      <c r="L775" s="496"/>
      <c r="M775" s="497">
        <f t="shared" si="59"/>
        <v>0</v>
      </c>
      <c r="N775" s="364">
        <f t="shared" si="61"/>
        <v>0</v>
      </c>
      <c r="O775" s="164"/>
      <c r="P775" s="164"/>
      <c r="Q775" s="164"/>
      <c r="R775" s="130"/>
      <c r="S775" s="365">
        <f t="shared" si="62"/>
        <v>0</v>
      </c>
      <c r="T775" s="362"/>
      <c r="U775" s="532"/>
      <c r="V775" s="318">
        <f t="shared" si="63"/>
        <v>0</v>
      </c>
      <c r="W775" s="366"/>
      <c r="X775" s="318"/>
      <c r="Y775" s="366"/>
      <c r="Z775" s="362"/>
      <c r="AA775" s="503"/>
      <c r="AB775" s="362"/>
      <c r="AC775" s="362"/>
    </row>
    <row r="776" spans="1:29" ht="18.5" x14ac:dyDescent="0.45">
      <c r="A776" s="360"/>
      <c r="B776" s="361"/>
      <c r="C776" s="360" t="str">
        <f t="shared" si="60"/>
        <v/>
      </c>
      <c r="D776" s="362"/>
      <c r="E776" s="146"/>
      <c r="F776" s="362"/>
      <c r="G776" s="137"/>
      <c r="H776" s="363"/>
      <c r="I776" s="497"/>
      <c r="J776" s="498"/>
      <c r="K776" s="496"/>
      <c r="L776" s="496"/>
      <c r="M776" s="497">
        <f t="shared" si="59"/>
        <v>0</v>
      </c>
      <c r="N776" s="364">
        <f t="shared" si="61"/>
        <v>0</v>
      </c>
      <c r="O776" s="164"/>
      <c r="P776" s="164"/>
      <c r="Q776" s="164"/>
      <c r="R776" s="130"/>
      <c r="S776" s="365">
        <f t="shared" si="62"/>
        <v>0</v>
      </c>
      <c r="T776" s="362"/>
      <c r="U776" s="532"/>
      <c r="V776" s="318">
        <f t="shared" si="63"/>
        <v>0</v>
      </c>
      <c r="W776" s="366"/>
      <c r="X776" s="318"/>
      <c r="Y776" s="366"/>
      <c r="Z776" s="362"/>
      <c r="AA776" s="503"/>
      <c r="AB776" s="362"/>
      <c r="AC776" s="362"/>
    </row>
    <row r="777" spans="1:29" ht="18.5" x14ac:dyDescent="0.45">
      <c r="A777" s="360"/>
      <c r="B777" s="361"/>
      <c r="C777" s="360" t="str">
        <f t="shared" si="60"/>
        <v/>
      </c>
      <c r="D777" s="362"/>
      <c r="E777" s="146"/>
      <c r="F777" s="362"/>
      <c r="G777" s="137"/>
      <c r="H777" s="363"/>
      <c r="I777" s="497"/>
      <c r="J777" s="498"/>
      <c r="K777" s="496"/>
      <c r="L777" s="496"/>
      <c r="M777" s="497">
        <f t="shared" ref="M777:M840" si="64">+K777*0.12</f>
        <v>0</v>
      </c>
      <c r="N777" s="364">
        <f t="shared" si="61"/>
        <v>0</v>
      </c>
      <c r="O777" s="164"/>
      <c r="P777" s="164"/>
      <c r="Q777" s="164"/>
      <c r="R777" s="130"/>
      <c r="S777" s="365">
        <f t="shared" si="62"/>
        <v>0</v>
      </c>
      <c r="T777" s="362"/>
      <c r="U777" s="532"/>
      <c r="V777" s="318">
        <f t="shared" si="63"/>
        <v>0</v>
      </c>
      <c r="W777" s="366"/>
      <c r="X777" s="318"/>
      <c r="Y777" s="366"/>
      <c r="Z777" s="362"/>
      <c r="AA777" s="503"/>
      <c r="AB777" s="362"/>
      <c r="AC777" s="362"/>
    </row>
    <row r="778" spans="1:29" ht="18.5" x14ac:dyDescent="0.45">
      <c r="A778" s="360"/>
      <c r="B778" s="361"/>
      <c r="C778" s="360" t="str">
        <f t="shared" si="60"/>
        <v/>
      </c>
      <c r="D778" s="362"/>
      <c r="E778" s="146"/>
      <c r="F778" s="362"/>
      <c r="G778" s="137"/>
      <c r="H778" s="363"/>
      <c r="I778" s="497"/>
      <c r="J778" s="498"/>
      <c r="K778" s="496"/>
      <c r="L778" s="496"/>
      <c r="M778" s="497">
        <f t="shared" si="64"/>
        <v>0</v>
      </c>
      <c r="N778" s="364">
        <f t="shared" si="61"/>
        <v>0</v>
      </c>
      <c r="O778" s="164"/>
      <c r="P778" s="164"/>
      <c r="Q778" s="164"/>
      <c r="R778" s="130"/>
      <c r="S778" s="365">
        <f t="shared" si="62"/>
        <v>0</v>
      </c>
      <c r="T778" s="362"/>
      <c r="U778" s="532"/>
      <c r="V778" s="318">
        <f t="shared" si="63"/>
        <v>0</v>
      </c>
      <c r="W778" s="366"/>
      <c r="X778" s="318"/>
      <c r="Y778" s="366"/>
      <c r="Z778" s="362"/>
      <c r="AA778" s="503"/>
      <c r="AB778" s="362"/>
      <c r="AC778" s="362"/>
    </row>
    <row r="779" spans="1:29" ht="18.5" x14ac:dyDescent="0.45">
      <c r="A779" s="360"/>
      <c r="B779" s="361"/>
      <c r="C779" s="360" t="str">
        <f t="shared" si="60"/>
        <v/>
      </c>
      <c r="D779" s="362"/>
      <c r="E779" s="146"/>
      <c r="F779" s="362"/>
      <c r="G779" s="137"/>
      <c r="H779" s="363"/>
      <c r="I779" s="497"/>
      <c r="J779" s="498"/>
      <c r="K779" s="496"/>
      <c r="L779" s="496"/>
      <c r="M779" s="497">
        <f t="shared" si="64"/>
        <v>0</v>
      </c>
      <c r="N779" s="364">
        <f t="shared" si="61"/>
        <v>0</v>
      </c>
      <c r="O779" s="164"/>
      <c r="P779" s="164"/>
      <c r="Q779" s="164"/>
      <c r="R779" s="130"/>
      <c r="S779" s="365">
        <f t="shared" si="62"/>
        <v>0</v>
      </c>
      <c r="T779" s="362"/>
      <c r="U779" s="532"/>
      <c r="V779" s="318">
        <f t="shared" si="63"/>
        <v>0</v>
      </c>
      <c r="W779" s="366"/>
      <c r="X779" s="318"/>
      <c r="Y779" s="366"/>
      <c r="Z779" s="362"/>
      <c r="AA779" s="503"/>
      <c r="AB779" s="362"/>
      <c r="AC779" s="362"/>
    </row>
    <row r="780" spans="1:29" ht="18.5" x14ac:dyDescent="0.45">
      <c r="A780" s="360"/>
      <c r="B780" s="361"/>
      <c r="C780" s="360" t="str">
        <f t="shared" si="60"/>
        <v/>
      </c>
      <c r="D780" s="362"/>
      <c r="E780" s="146"/>
      <c r="F780" s="362"/>
      <c r="G780" s="137"/>
      <c r="H780" s="363"/>
      <c r="I780" s="497"/>
      <c r="J780" s="498"/>
      <c r="K780" s="496"/>
      <c r="L780" s="496"/>
      <c r="M780" s="497">
        <f t="shared" si="64"/>
        <v>0</v>
      </c>
      <c r="N780" s="364">
        <f t="shared" si="61"/>
        <v>0</v>
      </c>
      <c r="O780" s="164"/>
      <c r="P780" s="164"/>
      <c r="Q780" s="164"/>
      <c r="R780" s="130"/>
      <c r="S780" s="365">
        <f t="shared" si="62"/>
        <v>0</v>
      </c>
      <c r="T780" s="362"/>
      <c r="U780" s="532"/>
      <c r="V780" s="318">
        <f t="shared" si="63"/>
        <v>0</v>
      </c>
      <c r="W780" s="366"/>
      <c r="X780" s="318"/>
      <c r="Y780" s="366"/>
      <c r="Z780" s="362"/>
      <c r="AA780" s="503"/>
      <c r="AB780" s="362"/>
      <c r="AC780" s="362"/>
    </row>
    <row r="781" spans="1:29" ht="18.5" x14ac:dyDescent="0.45">
      <c r="A781" s="360"/>
      <c r="B781" s="361"/>
      <c r="C781" s="360" t="str">
        <f t="shared" si="60"/>
        <v/>
      </c>
      <c r="D781" s="362"/>
      <c r="E781" s="146"/>
      <c r="F781" s="362"/>
      <c r="G781" s="137"/>
      <c r="H781" s="363"/>
      <c r="I781" s="497"/>
      <c r="J781" s="498"/>
      <c r="K781" s="496"/>
      <c r="L781" s="496"/>
      <c r="M781" s="497">
        <f t="shared" si="64"/>
        <v>0</v>
      </c>
      <c r="N781" s="364">
        <f t="shared" si="61"/>
        <v>0</v>
      </c>
      <c r="O781" s="164"/>
      <c r="P781" s="164"/>
      <c r="Q781" s="164"/>
      <c r="R781" s="130"/>
      <c r="S781" s="365">
        <f t="shared" si="62"/>
        <v>0</v>
      </c>
      <c r="T781" s="362"/>
      <c r="U781" s="532"/>
      <c r="V781" s="318">
        <f t="shared" si="63"/>
        <v>0</v>
      </c>
      <c r="W781" s="366"/>
      <c r="X781" s="318"/>
      <c r="Y781" s="366"/>
      <c r="Z781" s="362"/>
      <c r="AA781" s="503"/>
      <c r="AB781" s="362"/>
      <c r="AC781" s="362"/>
    </row>
    <row r="782" spans="1:29" ht="18.5" x14ac:dyDescent="0.45">
      <c r="A782" s="360"/>
      <c r="B782" s="361"/>
      <c r="C782" s="360" t="str">
        <f t="shared" ref="C782:C845" si="65">Validentificaciones(D782)</f>
        <v/>
      </c>
      <c r="D782" s="362"/>
      <c r="E782" s="146"/>
      <c r="F782" s="362"/>
      <c r="G782" s="137"/>
      <c r="H782" s="363"/>
      <c r="I782" s="497"/>
      <c r="J782" s="498"/>
      <c r="K782" s="496"/>
      <c r="L782" s="496"/>
      <c r="M782" s="497">
        <f t="shared" si="64"/>
        <v>0</v>
      </c>
      <c r="N782" s="364">
        <f t="shared" ref="N782:N845" si="66">L782*0.14</f>
        <v>0</v>
      </c>
      <c r="O782" s="164"/>
      <c r="P782" s="164"/>
      <c r="Q782" s="164"/>
      <c r="R782" s="130"/>
      <c r="S782" s="365">
        <f t="shared" ref="S782:S845" si="67">I782+J782+K782+N782+L782-O782-P782+M782</f>
        <v>0</v>
      </c>
      <c r="T782" s="362"/>
      <c r="U782" s="532"/>
      <c r="V782" s="318">
        <f t="shared" ref="V782:V845" si="68">IF(OR(MID(E782,1,2)="41",MID(B782,1,1)="E"),0,IF(OR(E782="04-Nota de crédito",E782="04",E782="04-N/C Ventas",E782="51-N/C A Inst. Estado y Empr. Públicas que percibe ingreso exento de Imp. Renta",E782="51",E782="47-N/C por Reembolso Emitida por Intermediario",E782="47"),-I782-J782-K782-L782,I782+J782+K782+L782))</f>
        <v>0</v>
      </c>
      <c r="W782" s="366"/>
      <c r="X782" s="318"/>
      <c r="Y782" s="366"/>
      <c r="Z782" s="362"/>
      <c r="AA782" s="503"/>
      <c r="AB782" s="362"/>
      <c r="AC782" s="362"/>
    </row>
    <row r="783" spans="1:29" ht="18.5" x14ac:dyDescent="0.45">
      <c r="A783" s="360"/>
      <c r="B783" s="361"/>
      <c r="C783" s="360" t="str">
        <f t="shared" si="65"/>
        <v/>
      </c>
      <c r="D783" s="362"/>
      <c r="E783" s="146"/>
      <c r="F783" s="362"/>
      <c r="G783" s="137"/>
      <c r="H783" s="363"/>
      <c r="I783" s="497"/>
      <c r="J783" s="498"/>
      <c r="K783" s="496"/>
      <c r="L783" s="496"/>
      <c r="M783" s="497">
        <f t="shared" si="64"/>
        <v>0</v>
      </c>
      <c r="N783" s="364">
        <f t="shared" si="66"/>
        <v>0</v>
      </c>
      <c r="O783" s="164"/>
      <c r="P783" s="164"/>
      <c r="Q783" s="164"/>
      <c r="R783" s="130"/>
      <c r="S783" s="365">
        <f t="shared" si="67"/>
        <v>0</v>
      </c>
      <c r="T783" s="362"/>
      <c r="U783" s="532"/>
      <c r="V783" s="318">
        <f t="shared" si="68"/>
        <v>0</v>
      </c>
      <c r="W783" s="366"/>
      <c r="X783" s="318"/>
      <c r="Y783" s="366"/>
      <c r="Z783" s="362"/>
      <c r="AA783" s="503"/>
      <c r="AB783" s="362"/>
      <c r="AC783" s="362"/>
    </row>
    <row r="784" spans="1:29" ht="18.5" x14ac:dyDescent="0.45">
      <c r="A784" s="360"/>
      <c r="B784" s="361"/>
      <c r="C784" s="360" t="str">
        <f t="shared" si="65"/>
        <v/>
      </c>
      <c r="D784" s="362"/>
      <c r="E784" s="146"/>
      <c r="F784" s="362"/>
      <c r="G784" s="137"/>
      <c r="H784" s="363"/>
      <c r="I784" s="497"/>
      <c r="J784" s="498"/>
      <c r="K784" s="496"/>
      <c r="L784" s="496"/>
      <c r="M784" s="497">
        <f t="shared" si="64"/>
        <v>0</v>
      </c>
      <c r="N784" s="364">
        <f t="shared" si="66"/>
        <v>0</v>
      </c>
      <c r="O784" s="164"/>
      <c r="P784" s="164"/>
      <c r="Q784" s="164"/>
      <c r="R784" s="130"/>
      <c r="S784" s="365">
        <f t="shared" si="67"/>
        <v>0</v>
      </c>
      <c r="T784" s="362"/>
      <c r="U784" s="532"/>
      <c r="V784" s="318">
        <f t="shared" si="68"/>
        <v>0</v>
      </c>
      <c r="W784" s="366"/>
      <c r="X784" s="318"/>
      <c r="Y784" s="366"/>
      <c r="Z784" s="362"/>
      <c r="AA784" s="503"/>
      <c r="AB784" s="362"/>
      <c r="AC784" s="362"/>
    </row>
    <row r="785" spans="1:29" ht="18.5" x14ac:dyDescent="0.45">
      <c r="A785" s="360"/>
      <c r="B785" s="361"/>
      <c r="C785" s="360" t="str">
        <f t="shared" si="65"/>
        <v/>
      </c>
      <c r="D785" s="362"/>
      <c r="E785" s="146"/>
      <c r="F785" s="362"/>
      <c r="G785" s="137"/>
      <c r="H785" s="363"/>
      <c r="I785" s="497"/>
      <c r="J785" s="498"/>
      <c r="K785" s="496"/>
      <c r="L785" s="496"/>
      <c r="M785" s="497">
        <f t="shared" si="64"/>
        <v>0</v>
      </c>
      <c r="N785" s="364">
        <f t="shared" si="66"/>
        <v>0</v>
      </c>
      <c r="O785" s="164"/>
      <c r="P785" s="164"/>
      <c r="Q785" s="164"/>
      <c r="R785" s="130"/>
      <c r="S785" s="365">
        <f t="shared" si="67"/>
        <v>0</v>
      </c>
      <c r="T785" s="362"/>
      <c r="U785" s="532"/>
      <c r="V785" s="318">
        <f t="shared" si="68"/>
        <v>0</v>
      </c>
      <c r="W785" s="366"/>
      <c r="X785" s="318"/>
      <c r="Y785" s="366"/>
      <c r="Z785" s="362"/>
      <c r="AA785" s="503"/>
      <c r="AB785" s="362"/>
      <c r="AC785" s="362"/>
    </row>
    <row r="786" spans="1:29" ht="18.5" x14ac:dyDescent="0.45">
      <c r="A786" s="360"/>
      <c r="B786" s="361"/>
      <c r="C786" s="360" t="str">
        <f t="shared" si="65"/>
        <v/>
      </c>
      <c r="D786" s="362"/>
      <c r="E786" s="146"/>
      <c r="F786" s="362"/>
      <c r="G786" s="137"/>
      <c r="H786" s="363"/>
      <c r="I786" s="497"/>
      <c r="J786" s="498"/>
      <c r="K786" s="496"/>
      <c r="L786" s="496"/>
      <c r="M786" s="497">
        <f t="shared" si="64"/>
        <v>0</v>
      </c>
      <c r="N786" s="364">
        <f t="shared" si="66"/>
        <v>0</v>
      </c>
      <c r="O786" s="164"/>
      <c r="P786" s="164"/>
      <c r="Q786" s="164"/>
      <c r="R786" s="130"/>
      <c r="S786" s="365">
        <f t="shared" si="67"/>
        <v>0</v>
      </c>
      <c r="T786" s="362"/>
      <c r="U786" s="532"/>
      <c r="V786" s="318">
        <f t="shared" si="68"/>
        <v>0</v>
      </c>
      <c r="W786" s="366"/>
      <c r="X786" s="318"/>
      <c r="Y786" s="366"/>
      <c r="Z786" s="362"/>
      <c r="AA786" s="503"/>
      <c r="AB786" s="362"/>
      <c r="AC786" s="362"/>
    </row>
    <row r="787" spans="1:29" ht="18.5" x14ac:dyDescent="0.45">
      <c r="A787" s="360"/>
      <c r="B787" s="361"/>
      <c r="C787" s="360" t="str">
        <f t="shared" si="65"/>
        <v/>
      </c>
      <c r="D787" s="362"/>
      <c r="E787" s="146"/>
      <c r="F787" s="362"/>
      <c r="G787" s="137"/>
      <c r="H787" s="363"/>
      <c r="I787" s="497"/>
      <c r="J787" s="498"/>
      <c r="K787" s="496"/>
      <c r="L787" s="496"/>
      <c r="M787" s="497">
        <f t="shared" si="64"/>
        <v>0</v>
      </c>
      <c r="N787" s="364">
        <f t="shared" si="66"/>
        <v>0</v>
      </c>
      <c r="O787" s="164"/>
      <c r="P787" s="164"/>
      <c r="Q787" s="164"/>
      <c r="R787" s="130"/>
      <c r="S787" s="365">
        <f t="shared" si="67"/>
        <v>0</v>
      </c>
      <c r="T787" s="362"/>
      <c r="U787" s="532"/>
      <c r="V787" s="318">
        <f t="shared" si="68"/>
        <v>0</v>
      </c>
      <c r="W787" s="366"/>
      <c r="X787" s="318"/>
      <c r="Y787" s="366"/>
      <c r="Z787" s="362"/>
      <c r="AA787" s="503"/>
      <c r="AB787" s="362"/>
      <c r="AC787" s="362"/>
    </row>
    <row r="788" spans="1:29" ht="18.5" x14ac:dyDescent="0.45">
      <c r="A788" s="360"/>
      <c r="B788" s="361"/>
      <c r="C788" s="360" t="str">
        <f t="shared" si="65"/>
        <v/>
      </c>
      <c r="D788" s="362"/>
      <c r="E788" s="146"/>
      <c r="F788" s="362"/>
      <c r="G788" s="137"/>
      <c r="H788" s="363"/>
      <c r="I788" s="497"/>
      <c r="J788" s="498"/>
      <c r="K788" s="496"/>
      <c r="L788" s="496"/>
      <c r="M788" s="497">
        <f t="shared" si="64"/>
        <v>0</v>
      </c>
      <c r="N788" s="364">
        <f t="shared" si="66"/>
        <v>0</v>
      </c>
      <c r="O788" s="164"/>
      <c r="P788" s="164"/>
      <c r="Q788" s="164"/>
      <c r="R788" s="130"/>
      <c r="S788" s="365">
        <f t="shared" si="67"/>
        <v>0</v>
      </c>
      <c r="T788" s="362"/>
      <c r="U788" s="532"/>
      <c r="V788" s="318">
        <f t="shared" si="68"/>
        <v>0</v>
      </c>
      <c r="W788" s="366"/>
      <c r="X788" s="318"/>
      <c r="Y788" s="366"/>
      <c r="Z788" s="362"/>
      <c r="AA788" s="503"/>
      <c r="AB788" s="362"/>
      <c r="AC788" s="362"/>
    </row>
    <row r="789" spans="1:29" ht="18.5" x14ac:dyDescent="0.45">
      <c r="A789" s="360"/>
      <c r="B789" s="361"/>
      <c r="C789" s="360" t="str">
        <f t="shared" si="65"/>
        <v/>
      </c>
      <c r="D789" s="362"/>
      <c r="E789" s="146"/>
      <c r="F789" s="362"/>
      <c r="G789" s="137"/>
      <c r="H789" s="363"/>
      <c r="I789" s="497"/>
      <c r="J789" s="498"/>
      <c r="K789" s="496"/>
      <c r="L789" s="496"/>
      <c r="M789" s="497">
        <f t="shared" si="64"/>
        <v>0</v>
      </c>
      <c r="N789" s="364">
        <f t="shared" si="66"/>
        <v>0</v>
      </c>
      <c r="O789" s="164"/>
      <c r="P789" s="164"/>
      <c r="Q789" s="164"/>
      <c r="R789" s="130"/>
      <c r="S789" s="365">
        <f t="shared" si="67"/>
        <v>0</v>
      </c>
      <c r="T789" s="362"/>
      <c r="U789" s="532"/>
      <c r="V789" s="318">
        <f t="shared" si="68"/>
        <v>0</v>
      </c>
      <c r="W789" s="366"/>
      <c r="X789" s="318"/>
      <c r="Y789" s="366"/>
      <c r="Z789" s="362"/>
      <c r="AA789" s="503"/>
      <c r="AB789" s="362"/>
      <c r="AC789" s="362"/>
    </row>
    <row r="790" spans="1:29" ht="18.5" x14ac:dyDescent="0.45">
      <c r="A790" s="360"/>
      <c r="B790" s="361"/>
      <c r="C790" s="360" t="str">
        <f t="shared" si="65"/>
        <v/>
      </c>
      <c r="D790" s="362"/>
      <c r="E790" s="146"/>
      <c r="F790" s="362"/>
      <c r="G790" s="137"/>
      <c r="H790" s="363"/>
      <c r="I790" s="497"/>
      <c r="J790" s="498"/>
      <c r="K790" s="496"/>
      <c r="L790" s="496"/>
      <c r="M790" s="497">
        <f t="shared" si="64"/>
        <v>0</v>
      </c>
      <c r="N790" s="364">
        <f t="shared" si="66"/>
        <v>0</v>
      </c>
      <c r="O790" s="164"/>
      <c r="P790" s="164"/>
      <c r="Q790" s="164"/>
      <c r="R790" s="130"/>
      <c r="S790" s="365">
        <f t="shared" si="67"/>
        <v>0</v>
      </c>
      <c r="T790" s="362"/>
      <c r="U790" s="532"/>
      <c r="V790" s="318">
        <f t="shared" si="68"/>
        <v>0</v>
      </c>
      <c r="W790" s="366"/>
      <c r="X790" s="318"/>
      <c r="Y790" s="366"/>
      <c r="Z790" s="362"/>
      <c r="AA790" s="503"/>
      <c r="AB790" s="362"/>
      <c r="AC790" s="362"/>
    </row>
    <row r="791" spans="1:29" ht="18.5" x14ac:dyDescent="0.45">
      <c r="A791" s="360"/>
      <c r="B791" s="361"/>
      <c r="C791" s="360" t="str">
        <f t="shared" si="65"/>
        <v/>
      </c>
      <c r="D791" s="362"/>
      <c r="E791" s="146"/>
      <c r="F791" s="362"/>
      <c r="G791" s="137"/>
      <c r="H791" s="363"/>
      <c r="I791" s="497"/>
      <c r="J791" s="498"/>
      <c r="K791" s="496"/>
      <c r="L791" s="496"/>
      <c r="M791" s="497">
        <f t="shared" si="64"/>
        <v>0</v>
      </c>
      <c r="N791" s="364">
        <f t="shared" si="66"/>
        <v>0</v>
      </c>
      <c r="O791" s="164"/>
      <c r="P791" s="164"/>
      <c r="Q791" s="164"/>
      <c r="R791" s="130"/>
      <c r="S791" s="365">
        <f t="shared" si="67"/>
        <v>0</v>
      </c>
      <c r="T791" s="362"/>
      <c r="U791" s="532"/>
      <c r="V791" s="318">
        <f t="shared" si="68"/>
        <v>0</v>
      </c>
      <c r="W791" s="366"/>
      <c r="X791" s="318"/>
      <c r="Y791" s="366"/>
      <c r="Z791" s="362"/>
      <c r="AA791" s="503"/>
      <c r="AB791" s="362"/>
      <c r="AC791" s="362"/>
    </row>
    <row r="792" spans="1:29" ht="18.5" x14ac:dyDescent="0.45">
      <c r="A792" s="360"/>
      <c r="B792" s="361"/>
      <c r="C792" s="360" t="str">
        <f t="shared" si="65"/>
        <v/>
      </c>
      <c r="D792" s="362"/>
      <c r="E792" s="146"/>
      <c r="F792" s="362"/>
      <c r="G792" s="137"/>
      <c r="H792" s="363"/>
      <c r="I792" s="497"/>
      <c r="J792" s="498"/>
      <c r="K792" s="496"/>
      <c r="L792" s="496"/>
      <c r="M792" s="497">
        <f t="shared" si="64"/>
        <v>0</v>
      </c>
      <c r="N792" s="364">
        <f t="shared" si="66"/>
        <v>0</v>
      </c>
      <c r="O792" s="164"/>
      <c r="P792" s="164"/>
      <c r="Q792" s="164"/>
      <c r="R792" s="130"/>
      <c r="S792" s="365">
        <f t="shared" si="67"/>
        <v>0</v>
      </c>
      <c r="T792" s="362"/>
      <c r="U792" s="532"/>
      <c r="V792" s="318">
        <f t="shared" si="68"/>
        <v>0</v>
      </c>
      <c r="W792" s="366"/>
      <c r="X792" s="318"/>
      <c r="Y792" s="366"/>
      <c r="Z792" s="362"/>
      <c r="AA792" s="503"/>
      <c r="AB792" s="362"/>
      <c r="AC792" s="362"/>
    </row>
    <row r="793" spans="1:29" ht="18.5" x14ac:dyDescent="0.45">
      <c r="A793" s="360"/>
      <c r="B793" s="361"/>
      <c r="C793" s="360" t="str">
        <f t="shared" si="65"/>
        <v/>
      </c>
      <c r="D793" s="362"/>
      <c r="E793" s="146"/>
      <c r="F793" s="362"/>
      <c r="G793" s="137"/>
      <c r="H793" s="363"/>
      <c r="I793" s="497"/>
      <c r="J793" s="498"/>
      <c r="K793" s="496"/>
      <c r="L793" s="496"/>
      <c r="M793" s="497">
        <f t="shared" si="64"/>
        <v>0</v>
      </c>
      <c r="N793" s="364">
        <f t="shared" si="66"/>
        <v>0</v>
      </c>
      <c r="O793" s="164"/>
      <c r="P793" s="164"/>
      <c r="Q793" s="164"/>
      <c r="R793" s="130"/>
      <c r="S793" s="365">
        <f t="shared" si="67"/>
        <v>0</v>
      </c>
      <c r="T793" s="362"/>
      <c r="U793" s="532"/>
      <c r="V793" s="318">
        <f t="shared" si="68"/>
        <v>0</v>
      </c>
      <c r="W793" s="366"/>
      <c r="X793" s="318"/>
      <c r="Y793" s="366"/>
      <c r="Z793" s="362"/>
      <c r="AA793" s="503"/>
      <c r="AB793" s="362"/>
      <c r="AC793" s="362"/>
    </row>
    <row r="794" spans="1:29" ht="18.5" x14ac:dyDescent="0.45">
      <c r="A794" s="360"/>
      <c r="B794" s="361"/>
      <c r="C794" s="360" t="str">
        <f t="shared" si="65"/>
        <v/>
      </c>
      <c r="D794" s="362"/>
      <c r="E794" s="146"/>
      <c r="F794" s="362"/>
      <c r="G794" s="137"/>
      <c r="H794" s="363"/>
      <c r="I794" s="497"/>
      <c r="J794" s="498"/>
      <c r="K794" s="496"/>
      <c r="L794" s="496"/>
      <c r="M794" s="497">
        <f t="shared" si="64"/>
        <v>0</v>
      </c>
      <c r="N794" s="364">
        <f t="shared" si="66"/>
        <v>0</v>
      </c>
      <c r="O794" s="164"/>
      <c r="P794" s="164"/>
      <c r="Q794" s="164"/>
      <c r="R794" s="130"/>
      <c r="S794" s="365">
        <f t="shared" si="67"/>
        <v>0</v>
      </c>
      <c r="T794" s="362"/>
      <c r="U794" s="532"/>
      <c r="V794" s="318">
        <f t="shared" si="68"/>
        <v>0</v>
      </c>
      <c r="W794" s="366"/>
      <c r="X794" s="318"/>
      <c r="Y794" s="366"/>
      <c r="Z794" s="362"/>
      <c r="AA794" s="503"/>
      <c r="AB794" s="362"/>
      <c r="AC794" s="362"/>
    </row>
    <row r="795" spans="1:29" ht="18.5" x14ac:dyDescent="0.45">
      <c r="A795" s="360"/>
      <c r="B795" s="361"/>
      <c r="C795" s="360" t="str">
        <f t="shared" si="65"/>
        <v/>
      </c>
      <c r="D795" s="362"/>
      <c r="E795" s="146"/>
      <c r="F795" s="362"/>
      <c r="G795" s="137"/>
      <c r="H795" s="363"/>
      <c r="I795" s="497"/>
      <c r="J795" s="498"/>
      <c r="K795" s="496"/>
      <c r="L795" s="496"/>
      <c r="M795" s="497">
        <f t="shared" si="64"/>
        <v>0</v>
      </c>
      <c r="N795" s="364">
        <f t="shared" si="66"/>
        <v>0</v>
      </c>
      <c r="O795" s="164"/>
      <c r="P795" s="164"/>
      <c r="Q795" s="164"/>
      <c r="R795" s="130"/>
      <c r="S795" s="365">
        <f t="shared" si="67"/>
        <v>0</v>
      </c>
      <c r="T795" s="362"/>
      <c r="U795" s="532"/>
      <c r="V795" s="318">
        <f t="shared" si="68"/>
        <v>0</v>
      </c>
      <c r="W795" s="366"/>
      <c r="X795" s="318"/>
      <c r="Y795" s="366"/>
      <c r="Z795" s="362"/>
      <c r="AA795" s="503"/>
      <c r="AB795" s="362"/>
      <c r="AC795" s="362"/>
    </row>
    <row r="796" spans="1:29" ht="18.5" x14ac:dyDescent="0.45">
      <c r="A796" s="360"/>
      <c r="B796" s="361"/>
      <c r="C796" s="360" t="str">
        <f t="shared" si="65"/>
        <v/>
      </c>
      <c r="D796" s="362"/>
      <c r="E796" s="146"/>
      <c r="F796" s="362"/>
      <c r="G796" s="137"/>
      <c r="H796" s="363"/>
      <c r="I796" s="497"/>
      <c r="J796" s="498"/>
      <c r="K796" s="496"/>
      <c r="L796" s="496"/>
      <c r="M796" s="497">
        <f t="shared" si="64"/>
        <v>0</v>
      </c>
      <c r="N796" s="364">
        <f t="shared" si="66"/>
        <v>0</v>
      </c>
      <c r="O796" s="164"/>
      <c r="P796" s="164"/>
      <c r="Q796" s="164"/>
      <c r="R796" s="130"/>
      <c r="S796" s="365">
        <f t="shared" si="67"/>
        <v>0</v>
      </c>
      <c r="T796" s="362"/>
      <c r="U796" s="532"/>
      <c r="V796" s="318">
        <f t="shared" si="68"/>
        <v>0</v>
      </c>
      <c r="W796" s="366"/>
      <c r="X796" s="318"/>
      <c r="Y796" s="366"/>
      <c r="Z796" s="362"/>
      <c r="AA796" s="503"/>
      <c r="AB796" s="362"/>
      <c r="AC796" s="362"/>
    </row>
    <row r="797" spans="1:29" ht="18.5" x14ac:dyDescent="0.45">
      <c r="A797" s="360"/>
      <c r="B797" s="361"/>
      <c r="C797" s="360" t="str">
        <f t="shared" si="65"/>
        <v/>
      </c>
      <c r="D797" s="362"/>
      <c r="E797" s="146"/>
      <c r="F797" s="362"/>
      <c r="G797" s="137"/>
      <c r="H797" s="363"/>
      <c r="I797" s="497"/>
      <c r="J797" s="498"/>
      <c r="K797" s="496"/>
      <c r="L797" s="496"/>
      <c r="M797" s="497">
        <f t="shared" si="64"/>
        <v>0</v>
      </c>
      <c r="N797" s="364">
        <f t="shared" si="66"/>
        <v>0</v>
      </c>
      <c r="O797" s="164"/>
      <c r="P797" s="164"/>
      <c r="Q797" s="164"/>
      <c r="R797" s="130"/>
      <c r="S797" s="365">
        <f t="shared" si="67"/>
        <v>0</v>
      </c>
      <c r="T797" s="362"/>
      <c r="U797" s="532"/>
      <c r="V797" s="318">
        <f t="shared" si="68"/>
        <v>0</v>
      </c>
      <c r="W797" s="366"/>
      <c r="X797" s="318"/>
      <c r="Y797" s="366"/>
      <c r="Z797" s="362"/>
      <c r="AA797" s="503"/>
      <c r="AB797" s="362"/>
      <c r="AC797" s="362"/>
    </row>
    <row r="798" spans="1:29" ht="18.5" x14ac:dyDescent="0.45">
      <c r="A798" s="360"/>
      <c r="B798" s="361"/>
      <c r="C798" s="360" t="str">
        <f t="shared" si="65"/>
        <v/>
      </c>
      <c r="D798" s="362"/>
      <c r="E798" s="146"/>
      <c r="F798" s="362"/>
      <c r="G798" s="137"/>
      <c r="H798" s="363"/>
      <c r="I798" s="497"/>
      <c r="J798" s="498"/>
      <c r="K798" s="496"/>
      <c r="L798" s="496"/>
      <c r="M798" s="497">
        <f t="shared" si="64"/>
        <v>0</v>
      </c>
      <c r="N798" s="364">
        <f t="shared" si="66"/>
        <v>0</v>
      </c>
      <c r="O798" s="164"/>
      <c r="P798" s="164"/>
      <c r="Q798" s="164"/>
      <c r="R798" s="130"/>
      <c r="S798" s="365">
        <f t="shared" si="67"/>
        <v>0</v>
      </c>
      <c r="T798" s="362"/>
      <c r="U798" s="532"/>
      <c r="V798" s="318">
        <f t="shared" si="68"/>
        <v>0</v>
      </c>
      <c r="W798" s="366"/>
      <c r="X798" s="318"/>
      <c r="Y798" s="366"/>
      <c r="Z798" s="362"/>
      <c r="AA798" s="503"/>
      <c r="AB798" s="362"/>
      <c r="AC798" s="362"/>
    </row>
    <row r="799" spans="1:29" ht="18.5" x14ac:dyDescent="0.45">
      <c r="A799" s="360"/>
      <c r="B799" s="361"/>
      <c r="C799" s="360" t="str">
        <f t="shared" si="65"/>
        <v/>
      </c>
      <c r="D799" s="362"/>
      <c r="E799" s="146"/>
      <c r="F799" s="362"/>
      <c r="G799" s="137"/>
      <c r="H799" s="363"/>
      <c r="I799" s="497"/>
      <c r="J799" s="498"/>
      <c r="K799" s="496"/>
      <c r="L799" s="496"/>
      <c r="M799" s="497">
        <f t="shared" si="64"/>
        <v>0</v>
      </c>
      <c r="N799" s="364">
        <f t="shared" si="66"/>
        <v>0</v>
      </c>
      <c r="O799" s="164"/>
      <c r="P799" s="164"/>
      <c r="Q799" s="164"/>
      <c r="R799" s="130"/>
      <c r="S799" s="365">
        <f t="shared" si="67"/>
        <v>0</v>
      </c>
      <c r="T799" s="362"/>
      <c r="U799" s="532"/>
      <c r="V799" s="318">
        <f t="shared" si="68"/>
        <v>0</v>
      </c>
      <c r="W799" s="366"/>
      <c r="X799" s="318"/>
      <c r="Y799" s="366"/>
      <c r="Z799" s="362"/>
      <c r="AA799" s="503"/>
      <c r="AB799" s="362"/>
      <c r="AC799" s="362"/>
    </row>
    <row r="800" spans="1:29" ht="18.5" x14ac:dyDescent="0.45">
      <c r="A800" s="360"/>
      <c r="B800" s="361"/>
      <c r="C800" s="360" t="str">
        <f t="shared" si="65"/>
        <v/>
      </c>
      <c r="D800" s="362"/>
      <c r="E800" s="146"/>
      <c r="F800" s="362"/>
      <c r="G800" s="137"/>
      <c r="H800" s="363"/>
      <c r="I800" s="497"/>
      <c r="J800" s="498"/>
      <c r="K800" s="496"/>
      <c r="L800" s="496"/>
      <c r="M800" s="497">
        <f t="shared" si="64"/>
        <v>0</v>
      </c>
      <c r="N800" s="364">
        <f t="shared" si="66"/>
        <v>0</v>
      </c>
      <c r="O800" s="164"/>
      <c r="P800" s="164"/>
      <c r="Q800" s="164"/>
      <c r="R800" s="130"/>
      <c r="S800" s="365">
        <f t="shared" si="67"/>
        <v>0</v>
      </c>
      <c r="T800" s="362"/>
      <c r="U800" s="532"/>
      <c r="V800" s="318">
        <f t="shared" si="68"/>
        <v>0</v>
      </c>
      <c r="W800" s="366"/>
      <c r="X800" s="318"/>
      <c r="Y800" s="366"/>
      <c r="Z800" s="362"/>
      <c r="AA800" s="503"/>
      <c r="AB800" s="362"/>
      <c r="AC800" s="362"/>
    </row>
    <row r="801" spans="1:29" ht="18.5" x14ac:dyDescent="0.45">
      <c r="A801" s="360"/>
      <c r="B801" s="361"/>
      <c r="C801" s="360" t="str">
        <f t="shared" si="65"/>
        <v/>
      </c>
      <c r="D801" s="362"/>
      <c r="E801" s="146"/>
      <c r="F801" s="362"/>
      <c r="G801" s="137"/>
      <c r="H801" s="363"/>
      <c r="I801" s="497"/>
      <c r="J801" s="498"/>
      <c r="K801" s="496"/>
      <c r="L801" s="496"/>
      <c r="M801" s="497">
        <f t="shared" si="64"/>
        <v>0</v>
      </c>
      <c r="N801" s="364">
        <f t="shared" si="66"/>
        <v>0</v>
      </c>
      <c r="O801" s="164"/>
      <c r="P801" s="164"/>
      <c r="Q801" s="164"/>
      <c r="R801" s="130"/>
      <c r="S801" s="365">
        <f t="shared" si="67"/>
        <v>0</v>
      </c>
      <c r="T801" s="362"/>
      <c r="U801" s="532"/>
      <c r="V801" s="318">
        <f t="shared" si="68"/>
        <v>0</v>
      </c>
      <c r="W801" s="366"/>
      <c r="X801" s="318"/>
      <c r="Y801" s="366"/>
      <c r="Z801" s="362"/>
      <c r="AA801" s="503"/>
      <c r="AB801" s="362"/>
      <c r="AC801" s="362"/>
    </row>
    <row r="802" spans="1:29" ht="18.5" x14ac:dyDescent="0.45">
      <c r="A802" s="360"/>
      <c r="B802" s="361"/>
      <c r="C802" s="360" t="str">
        <f t="shared" si="65"/>
        <v/>
      </c>
      <c r="D802" s="362"/>
      <c r="E802" s="146"/>
      <c r="F802" s="362"/>
      <c r="G802" s="137"/>
      <c r="H802" s="363"/>
      <c r="I802" s="497"/>
      <c r="J802" s="498"/>
      <c r="K802" s="496"/>
      <c r="L802" s="496"/>
      <c r="M802" s="497">
        <f t="shared" si="64"/>
        <v>0</v>
      </c>
      <c r="N802" s="364">
        <f t="shared" si="66"/>
        <v>0</v>
      </c>
      <c r="O802" s="164"/>
      <c r="P802" s="164"/>
      <c r="Q802" s="164"/>
      <c r="R802" s="130"/>
      <c r="S802" s="365">
        <f t="shared" si="67"/>
        <v>0</v>
      </c>
      <c r="T802" s="362"/>
      <c r="U802" s="532"/>
      <c r="V802" s="318">
        <f t="shared" si="68"/>
        <v>0</v>
      </c>
      <c r="W802" s="366"/>
      <c r="X802" s="318"/>
      <c r="Y802" s="366"/>
      <c r="Z802" s="362"/>
      <c r="AA802" s="503"/>
      <c r="AB802" s="362"/>
      <c r="AC802" s="362"/>
    </row>
    <row r="803" spans="1:29" ht="18.5" x14ac:dyDescent="0.45">
      <c r="A803" s="360"/>
      <c r="B803" s="361"/>
      <c r="C803" s="360" t="str">
        <f t="shared" si="65"/>
        <v/>
      </c>
      <c r="D803" s="362"/>
      <c r="E803" s="146"/>
      <c r="F803" s="362"/>
      <c r="G803" s="137"/>
      <c r="H803" s="363"/>
      <c r="I803" s="497"/>
      <c r="J803" s="498"/>
      <c r="K803" s="496"/>
      <c r="L803" s="496"/>
      <c r="M803" s="497">
        <f t="shared" si="64"/>
        <v>0</v>
      </c>
      <c r="N803" s="364">
        <f t="shared" si="66"/>
        <v>0</v>
      </c>
      <c r="O803" s="164"/>
      <c r="P803" s="164"/>
      <c r="Q803" s="164"/>
      <c r="R803" s="130"/>
      <c r="S803" s="365">
        <f t="shared" si="67"/>
        <v>0</v>
      </c>
      <c r="T803" s="362"/>
      <c r="U803" s="532"/>
      <c r="V803" s="318">
        <f t="shared" si="68"/>
        <v>0</v>
      </c>
      <c r="W803" s="366"/>
      <c r="X803" s="318"/>
      <c r="Y803" s="366"/>
      <c r="Z803" s="362"/>
      <c r="AA803" s="503"/>
      <c r="AB803" s="362"/>
      <c r="AC803" s="362"/>
    </row>
    <row r="804" spans="1:29" ht="18.5" x14ac:dyDescent="0.45">
      <c r="A804" s="360"/>
      <c r="B804" s="361"/>
      <c r="C804" s="360" t="str">
        <f t="shared" si="65"/>
        <v/>
      </c>
      <c r="D804" s="362"/>
      <c r="E804" s="146"/>
      <c r="F804" s="362"/>
      <c r="G804" s="137"/>
      <c r="H804" s="363"/>
      <c r="I804" s="497"/>
      <c r="J804" s="498"/>
      <c r="K804" s="496"/>
      <c r="L804" s="496"/>
      <c r="M804" s="497">
        <f t="shared" si="64"/>
        <v>0</v>
      </c>
      <c r="N804" s="364">
        <f t="shared" si="66"/>
        <v>0</v>
      </c>
      <c r="O804" s="164"/>
      <c r="P804" s="164"/>
      <c r="Q804" s="164"/>
      <c r="R804" s="130"/>
      <c r="S804" s="365">
        <f t="shared" si="67"/>
        <v>0</v>
      </c>
      <c r="T804" s="362"/>
      <c r="U804" s="532"/>
      <c r="V804" s="318">
        <f t="shared" si="68"/>
        <v>0</v>
      </c>
      <c r="W804" s="366"/>
      <c r="X804" s="318"/>
      <c r="Y804" s="366"/>
      <c r="Z804" s="362"/>
      <c r="AA804" s="503"/>
      <c r="AB804" s="362"/>
      <c r="AC804" s="362"/>
    </row>
    <row r="805" spans="1:29" ht="18.5" x14ac:dyDescent="0.45">
      <c r="A805" s="360"/>
      <c r="B805" s="361"/>
      <c r="C805" s="360" t="str">
        <f t="shared" si="65"/>
        <v/>
      </c>
      <c r="D805" s="362"/>
      <c r="E805" s="146"/>
      <c r="F805" s="362"/>
      <c r="G805" s="137"/>
      <c r="H805" s="363"/>
      <c r="I805" s="497"/>
      <c r="J805" s="498"/>
      <c r="K805" s="496"/>
      <c r="L805" s="496"/>
      <c r="M805" s="497">
        <f t="shared" si="64"/>
        <v>0</v>
      </c>
      <c r="N805" s="364">
        <f t="shared" si="66"/>
        <v>0</v>
      </c>
      <c r="O805" s="164"/>
      <c r="P805" s="164"/>
      <c r="Q805" s="164"/>
      <c r="R805" s="130"/>
      <c r="S805" s="365">
        <f t="shared" si="67"/>
        <v>0</v>
      </c>
      <c r="T805" s="362"/>
      <c r="U805" s="532"/>
      <c r="V805" s="318">
        <f t="shared" si="68"/>
        <v>0</v>
      </c>
      <c r="W805" s="366"/>
      <c r="X805" s="318"/>
      <c r="Y805" s="366"/>
      <c r="Z805" s="362"/>
      <c r="AA805" s="503"/>
      <c r="AB805" s="362"/>
      <c r="AC805" s="362"/>
    </row>
    <row r="806" spans="1:29" ht="18.5" x14ac:dyDescent="0.45">
      <c r="A806" s="360"/>
      <c r="B806" s="361"/>
      <c r="C806" s="360" t="str">
        <f t="shared" si="65"/>
        <v/>
      </c>
      <c r="D806" s="362"/>
      <c r="E806" s="146"/>
      <c r="F806" s="362"/>
      <c r="G806" s="137"/>
      <c r="H806" s="363"/>
      <c r="I806" s="497"/>
      <c r="J806" s="498"/>
      <c r="K806" s="496"/>
      <c r="L806" s="496"/>
      <c r="M806" s="497">
        <f t="shared" si="64"/>
        <v>0</v>
      </c>
      <c r="N806" s="364">
        <f t="shared" si="66"/>
        <v>0</v>
      </c>
      <c r="O806" s="164"/>
      <c r="P806" s="164"/>
      <c r="Q806" s="164"/>
      <c r="R806" s="130"/>
      <c r="S806" s="365">
        <f t="shared" si="67"/>
        <v>0</v>
      </c>
      <c r="T806" s="362"/>
      <c r="U806" s="532"/>
      <c r="V806" s="318">
        <f t="shared" si="68"/>
        <v>0</v>
      </c>
      <c r="W806" s="366"/>
      <c r="X806" s="318"/>
      <c r="Y806" s="366"/>
      <c r="Z806" s="362"/>
      <c r="AA806" s="503"/>
      <c r="AB806" s="362"/>
      <c r="AC806" s="362"/>
    </row>
    <row r="807" spans="1:29" ht="18.5" x14ac:dyDescent="0.45">
      <c r="A807" s="360"/>
      <c r="B807" s="361"/>
      <c r="C807" s="360" t="str">
        <f t="shared" si="65"/>
        <v/>
      </c>
      <c r="D807" s="362"/>
      <c r="E807" s="146"/>
      <c r="F807" s="362"/>
      <c r="G807" s="137"/>
      <c r="H807" s="363"/>
      <c r="I807" s="497"/>
      <c r="J807" s="498"/>
      <c r="K807" s="496"/>
      <c r="L807" s="496"/>
      <c r="M807" s="497">
        <f t="shared" si="64"/>
        <v>0</v>
      </c>
      <c r="N807" s="364">
        <f t="shared" si="66"/>
        <v>0</v>
      </c>
      <c r="O807" s="164"/>
      <c r="P807" s="164"/>
      <c r="Q807" s="164"/>
      <c r="R807" s="130"/>
      <c r="S807" s="365">
        <f t="shared" si="67"/>
        <v>0</v>
      </c>
      <c r="T807" s="362"/>
      <c r="U807" s="532"/>
      <c r="V807" s="318">
        <f t="shared" si="68"/>
        <v>0</v>
      </c>
      <c r="W807" s="366"/>
      <c r="X807" s="318"/>
      <c r="Y807" s="366"/>
      <c r="Z807" s="362"/>
      <c r="AA807" s="503"/>
      <c r="AB807" s="362"/>
      <c r="AC807" s="362"/>
    </row>
    <row r="808" spans="1:29" ht="18.5" x14ac:dyDescent="0.45">
      <c r="A808" s="360"/>
      <c r="B808" s="361"/>
      <c r="C808" s="360" t="str">
        <f t="shared" si="65"/>
        <v/>
      </c>
      <c r="D808" s="362"/>
      <c r="E808" s="146"/>
      <c r="F808" s="362"/>
      <c r="G808" s="137"/>
      <c r="H808" s="363"/>
      <c r="I808" s="497"/>
      <c r="J808" s="498"/>
      <c r="K808" s="496"/>
      <c r="L808" s="496"/>
      <c r="M808" s="497">
        <f t="shared" si="64"/>
        <v>0</v>
      </c>
      <c r="N808" s="364">
        <f t="shared" si="66"/>
        <v>0</v>
      </c>
      <c r="O808" s="164"/>
      <c r="P808" s="164"/>
      <c r="Q808" s="164"/>
      <c r="R808" s="130"/>
      <c r="S808" s="365">
        <f t="shared" si="67"/>
        <v>0</v>
      </c>
      <c r="T808" s="362"/>
      <c r="U808" s="532"/>
      <c r="V808" s="318">
        <f t="shared" si="68"/>
        <v>0</v>
      </c>
      <c r="W808" s="366"/>
      <c r="X808" s="318"/>
      <c r="Y808" s="366"/>
      <c r="Z808" s="362"/>
      <c r="AA808" s="503"/>
      <c r="AB808" s="362"/>
      <c r="AC808" s="362"/>
    </row>
    <row r="809" spans="1:29" ht="18.5" x14ac:dyDescent="0.45">
      <c r="A809" s="360"/>
      <c r="B809" s="361"/>
      <c r="C809" s="360" t="str">
        <f t="shared" si="65"/>
        <v/>
      </c>
      <c r="D809" s="362"/>
      <c r="E809" s="146"/>
      <c r="F809" s="362"/>
      <c r="G809" s="137"/>
      <c r="H809" s="363"/>
      <c r="I809" s="497"/>
      <c r="J809" s="498"/>
      <c r="K809" s="496"/>
      <c r="L809" s="496"/>
      <c r="M809" s="497">
        <f t="shared" si="64"/>
        <v>0</v>
      </c>
      <c r="N809" s="364">
        <f t="shared" si="66"/>
        <v>0</v>
      </c>
      <c r="O809" s="164"/>
      <c r="P809" s="164"/>
      <c r="Q809" s="164"/>
      <c r="R809" s="130"/>
      <c r="S809" s="365">
        <f t="shared" si="67"/>
        <v>0</v>
      </c>
      <c r="T809" s="362"/>
      <c r="U809" s="532"/>
      <c r="V809" s="318">
        <f t="shared" si="68"/>
        <v>0</v>
      </c>
      <c r="W809" s="366"/>
      <c r="X809" s="318"/>
      <c r="Y809" s="366"/>
      <c r="Z809" s="362"/>
      <c r="AA809" s="503"/>
      <c r="AB809" s="362"/>
      <c r="AC809" s="362"/>
    </row>
    <row r="810" spans="1:29" ht="18.5" x14ac:dyDescent="0.45">
      <c r="A810" s="360"/>
      <c r="B810" s="361"/>
      <c r="C810" s="360" t="str">
        <f t="shared" si="65"/>
        <v/>
      </c>
      <c r="D810" s="362"/>
      <c r="E810" s="146"/>
      <c r="F810" s="362"/>
      <c r="G810" s="137"/>
      <c r="H810" s="363"/>
      <c r="I810" s="497"/>
      <c r="J810" s="498"/>
      <c r="K810" s="496"/>
      <c r="L810" s="496"/>
      <c r="M810" s="497">
        <f t="shared" si="64"/>
        <v>0</v>
      </c>
      <c r="N810" s="364">
        <f t="shared" si="66"/>
        <v>0</v>
      </c>
      <c r="O810" s="164"/>
      <c r="P810" s="164"/>
      <c r="Q810" s="164"/>
      <c r="R810" s="130"/>
      <c r="S810" s="365">
        <f t="shared" si="67"/>
        <v>0</v>
      </c>
      <c r="T810" s="362"/>
      <c r="U810" s="532"/>
      <c r="V810" s="318">
        <f t="shared" si="68"/>
        <v>0</v>
      </c>
      <c r="W810" s="366"/>
      <c r="X810" s="318"/>
      <c r="Y810" s="366"/>
      <c r="Z810" s="362"/>
      <c r="AA810" s="503"/>
      <c r="AB810" s="362"/>
      <c r="AC810" s="362"/>
    </row>
    <row r="811" spans="1:29" ht="18.5" x14ac:dyDescent="0.45">
      <c r="A811" s="360"/>
      <c r="B811" s="361"/>
      <c r="C811" s="360" t="str">
        <f t="shared" si="65"/>
        <v/>
      </c>
      <c r="D811" s="362"/>
      <c r="E811" s="146"/>
      <c r="F811" s="362"/>
      <c r="G811" s="137"/>
      <c r="H811" s="363"/>
      <c r="I811" s="497"/>
      <c r="J811" s="498"/>
      <c r="K811" s="496"/>
      <c r="L811" s="496"/>
      <c r="M811" s="497">
        <f t="shared" si="64"/>
        <v>0</v>
      </c>
      <c r="N811" s="364">
        <f t="shared" si="66"/>
        <v>0</v>
      </c>
      <c r="O811" s="164"/>
      <c r="P811" s="164"/>
      <c r="Q811" s="164"/>
      <c r="R811" s="130"/>
      <c r="S811" s="365">
        <f t="shared" si="67"/>
        <v>0</v>
      </c>
      <c r="T811" s="362"/>
      <c r="U811" s="532"/>
      <c r="V811" s="318">
        <f t="shared" si="68"/>
        <v>0</v>
      </c>
      <c r="W811" s="366"/>
      <c r="X811" s="318"/>
      <c r="Y811" s="366"/>
      <c r="Z811" s="362"/>
      <c r="AA811" s="503"/>
      <c r="AB811" s="362"/>
      <c r="AC811" s="362"/>
    </row>
    <row r="812" spans="1:29" ht="18.5" x14ac:dyDescent="0.45">
      <c r="A812" s="360"/>
      <c r="B812" s="361"/>
      <c r="C812" s="360" t="str">
        <f t="shared" si="65"/>
        <v/>
      </c>
      <c r="D812" s="362"/>
      <c r="E812" s="146"/>
      <c r="F812" s="362"/>
      <c r="G812" s="137"/>
      <c r="H812" s="363"/>
      <c r="I812" s="497"/>
      <c r="J812" s="498"/>
      <c r="K812" s="496"/>
      <c r="L812" s="496"/>
      <c r="M812" s="497">
        <f t="shared" si="64"/>
        <v>0</v>
      </c>
      <c r="N812" s="364">
        <f t="shared" si="66"/>
        <v>0</v>
      </c>
      <c r="O812" s="164"/>
      <c r="P812" s="164"/>
      <c r="Q812" s="164"/>
      <c r="R812" s="130"/>
      <c r="S812" s="365">
        <f t="shared" si="67"/>
        <v>0</v>
      </c>
      <c r="T812" s="362"/>
      <c r="U812" s="532"/>
      <c r="V812" s="318">
        <f t="shared" si="68"/>
        <v>0</v>
      </c>
      <c r="W812" s="366"/>
      <c r="X812" s="318"/>
      <c r="Y812" s="366"/>
      <c r="Z812" s="362"/>
      <c r="AA812" s="503"/>
      <c r="AB812" s="362"/>
      <c r="AC812" s="362"/>
    </row>
    <row r="813" spans="1:29" ht="18.5" x14ac:dyDescent="0.45">
      <c r="A813" s="360"/>
      <c r="B813" s="361"/>
      <c r="C813" s="360" t="str">
        <f t="shared" si="65"/>
        <v/>
      </c>
      <c r="D813" s="362"/>
      <c r="E813" s="146"/>
      <c r="F813" s="362"/>
      <c r="G813" s="137"/>
      <c r="H813" s="363"/>
      <c r="I813" s="497"/>
      <c r="J813" s="498"/>
      <c r="K813" s="496"/>
      <c r="L813" s="496"/>
      <c r="M813" s="497">
        <f t="shared" si="64"/>
        <v>0</v>
      </c>
      <c r="N813" s="364">
        <f t="shared" si="66"/>
        <v>0</v>
      </c>
      <c r="O813" s="164"/>
      <c r="P813" s="164"/>
      <c r="Q813" s="164"/>
      <c r="R813" s="130"/>
      <c r="S813" s="365">
        <f t="shared" si="67"/>
        <v>0</v>
      </c>
      <c r="T813" s="362"/>
      <c r="U813" s="532"/>
      <c r="V813" s="318">
        <f t="shared" si="68"/>
        <v>0</v>
      </c>
      <c r="W813" s="366"/>
      <c r="X813" s="318"/>
      <c r="Y813" s="366"/>
      <c r="Z813" s="362"/>
      <c r="AA813" s="503"/>
      <c r="AB813" s="362"/>
      <c r="AC813" s="362"/>
    </row>
    <row r="814" spans="1:29" ht="18.5" x14ac:dyDescent="0.45">
      <c r="A814" s="360"/>
      <c r="B814" s="361"/>
      <c r="C814" s="360" t="str">
        <f t="shared" si="65"/>
        <v/>
      </c>
      <c r="D814" s="362"/>
      <c r="E814" s="146"/>
      <c r="F814" s="362"/>
      <c r="G814" s="137"/>
      <c r="H814" s="363"/>
      <c r="I814" s="497"/>
      <c r="J814" s="498"/>
      <c r="K814" s="496"/>
      <c r="L814" s="496"/>
      <c r="M814" s="497">
        <f t="shared" si="64"/>
        <v>0</v>
      </c>
      <c r="N814" s="364">
        <f t="shared" si="66"/>
        <v>0</v>
      </c>
      <c r="O814" s="164"/>
      <c r="P814" s="164"/>
      <c r="Q814" s="164"/>
      <c r="R814" s="130"/>
      <c r="S814" s="365">
        <f t="shared" si="67"/>
        <v>0</v>
      </c>
      <c r="T814" s="362"/>
      <c r="U814" s="532"/>
      <c r="V814" s="318">
        <f t="shared" si="68"/>
        <v>0</v>
      </c>
      <c r="W814" s="366"/>
      <c r="X814" s="318"/>
      <c r="Y814" s="366"/>
      <c r="Z814" s="362"/>
      <c r="AA814" s="503"/>
      <c r="AB814" s="362"/>
      <c r="AC814" s="362"/>
    </row>
    <row r="815" spans="1:29" ht="18.5" x14ac:dyDescent="0.45">
      <c r="A815" s="360"/>
      <c r="B815" s="361"/>
      <c r="C815" s="360" t="str">
        <f t="shared" si="65"/>
        <v/>
      </c>
      <c r="D815" s="362"/>
      <c r="E815" s="146"/>
      <c r="F815" s="362"/>
      <c r="G815" s="137"/>
      <c r="H815" s="363"/>
      <c r="I815" s="497"/>
      <c r="J815" s="498"/>
      <c r="K815" s="496"/>
      <c r="L815" s="496"/>
      <c r="M815" s="497">
        <f t="shared" si="64"/>
        <v>0</v>
      </c>
      <c r="N815" s="364">
        <f t="shared" si="66"/>
        <v>0</v>
      </c>
      <c r="O815" s="164"/>
      <c r="P815" s="164"/>
      <c r="Q815" s="164"/>
      <c r="R815" s="130"/>
      <c r="S815" s="365">
        <f t="shared" si="67"/>
        <v>0</v>
      </c>
      <c r="T815" s="362"/>
      <c r="U815" s="532"/>
      <c r="V815" s="318">
        <f t="shared" si="68"/>
        <v>0</v>
      </c>
      <c r="W815" s="366"/>
      <c r="X815" s="318"/>
      <c r="Y815" s="366"/>
      <c r="Z815" s="362"/>
      <c r="AA815" s="503"/>
      <c r="AB815" s="362"/>
      <c r="AC815" s="362"/>
    </row>
    <row r="816" spans="1:29" ht="18.5" x14ac:dyDescent="0.45">
      <c r="A816" s="360"/>
      <c r="B816" s="361"/>
      <c r="C816" s="360" t="str">
        <f t="shared" si="65"/>
        <v/>
      </c>
      <c r="D816" s="362"/>
      <c r="E816" s="146"/>
      <c r="F816" s="362"/>
      <c r="G816" s="137"/>
      <c r="H816" s="363"/>
      <c r="I816" s="497"/>
      <c r="J816" s="498"/>
      <c r="K816" s="496"/>
      <c r="L816" s="496"/>
      <c r="M816" s="497">
        <f t="shared" si="64"/>
        <v>0</v>
      </c>
      <c r="N816" s="364">
        <f t="shared" si="66"/>
        <v>0</v>
      </c>
      <c r="O816" s="164"/>
      <c r="P816" s="164"/>
      <c r="Q816" s="164"/>
      <c r="R816" s="130"/>
      <c r="S816" s="365">
        <f t="shared" si="67"/>
        <v>0</v>
      </c>
      <c r="T816" s="362"/>
      <c r="U816" s="532"/>
      <c r="V816" s="318">
        <f t="shared" si="68"/>
        <v>0</v>
      </c>
      <c r="W816" s="366"/>
      <c r="X816" s="318"/>
      <c r="Y816" s="366"/>
      <c r="Z816" s="362"/>
      <c r="AA816" s="503"/>
      <c r="AB816" s="362"/>
      <c r="AC816" s="362"/>
    </row>
    <row r="817" spans="1:29" ht="18.5" x14ac:dyDescent="0.45">
      <c r="A817" s="360"/>
      <c r="B817" s="361"/>
      <c r="C817" s="360" t="str">
        <f t="shared" si="65"/>
        <v/>
      </c>
      <c r="D817" s="362"/>
      <c r="E817" s="146"/>
      <c r="F817" s="362"/>
      <c r="G817" s="137"/>
      <c r="H817" s="363"/>
      <c r="I817" s="497"/>
      <c r="J817" s="498"/>
      <c r="K817" s="496"/>
      <c r="L817" s="496"/>
      <c r="M817" s="497">
        <f t="shared" si="64"/>
        <v>0</v>
      </c>
      <c r="N817" s="364">
        <f t="shared" si="66"/>
        <v>0</v>
      </c>
      <c r="O817" s="164"/>
      <c r="P817" s="164"/>
      <c r="Q817" s="164"/>
      <c r="R817" s="130"/>
      <c r="S817" s="365">
        <f t="shared" si="67"/>
        <v>0</v>
      </c>
      <c r="T817" s="362"/>
      <c r="U817" s="532"/>
      <c r="V817" s="318">
        <f t="shared" si="68"/>
        <v>0</v>
      </c>
      <c r="W817" s="366"/>
      <c r="X817" s="318"/>
      <c r="Y817" s="366"/>
      <c r="Z817" s="362"/>
      <c r="AA817" s="503"/>
      <c r="AB817" s="362"/>
      <c r="AC817" s="362"/>
    </row>
    <row r="818" spans="1:29" ht="18.5" x14ac:dyDescent="0.45">
      <c r="A818" s="360"/>
      <c r="B818" s="361"/>
      <c r="C818" s="360" t="str">
        <f t="shared" si="65"/>
        <v/>
      </c>
      <c r="D818" s="362"/>
      <c r="E818" s="146"/>
      <c r="F818" s="362"/>
      <c r="G818" s="137"/>
      <c r="H818" s="363"/>
      <c r="I818" s="497"/>
      <c r="J818" s="498"/>
      <c r="K818" s="496"/>
      <c r="L818" s="496"/>
      <c r="M818" s="497">
        <f t="shared" si="64"/>
        <v>0</v>
      </c>
      <c r="N818" s="364">
        <f t="shared" si="66"/>
        <v>0</v>
      </c>
      <c r="O818" s="164"/>
      <c r="P818" s="164"/>
      <c r="Q818" s="164"/>
      <c r="R818" s="130"/>
      <c r="S818" s="365">
        <f t="shared" si="67"/>
        <v>0</v>
      </c>
      <c r="T818" s="362"/>
      <c r="U818" s="532"/>
      <c r="V818" s="318">
        <f t="shared" si="68"/>
        <v>0</v>
      </c>
      <c r="W818" s="366"/>
      <c r="X818" s="318"/>
      <c r="Y818" s="366"/>
      <c r="Z818" s="362"/>
      <c r="AA818" s="503"/>
      <c r="AB818" s="362"/>
      <c r="AC818" s="362"/>
    </row>
    <row r="819" spans="1:29" ht="18.5" x14ac:dyDescent="0.45">
      <c r="A819" s="360"/>
      <c r="B819" s="361"/>
      <c r="C819" s="360" t="str">
        <f t="shared" si="65"/>
        <v/>
      </c>
      <c r="D819" s="362"/>
      <c r="E819" s="146"/>
      <c r="F819" s="362"/>
      <c r="G819" s="137"/>
      <c r="H819" s="363"/>
      <c r="I819" s="497"/>
      <c r="J819" s="498"/>
      <c r="K819" s="496"/>
      <c r="L819" s="496"/>
      <c r="M819" s="497">
        <f t="shared" si="64"/>
        <v>0</v>
      </c>
      <c r="N819" s="364">
        <f t="shared" si="66"/>
        <v>0</v>
      </c>
      <c r="O819" s="164"/>
      <c r="P819" s="164"/>
      <c r="Q819" s="164"/>
      <c r="R819" s="130"/>
      <c r="S819" s="365">
        <f t="shared" si="67"/>
        <v>0</v>
      </c>
      <c r="T819" s="362"/>
      <c r="U819" s="532"/>
      <c r="V819" s="318">
        <f t="shared" si="68"/>
        <v>0</v>
      </c>
      <c r="W819" s="366"/>
      <c r="X819" s="318"/>
      <c r="Y819" s="366"/>
      <c r="Z819" s="362"/>
      <c r="AA819" s="503"/>
      <c r="AB819" s="362"/>
      <c r="AC819" s="362"/>
    </row>
    <row r="820" spans="1:29" ht="18.5" x14ac:dyDescent="0.45">
      <c r="A820" s="360"/>
      <c r="B820" s="361"/>
      <c r="C820" s="360" t="str">
        <f t="shared" si="65"/>
        <v/>
      </c>
      <c r="D820" s="362"/>
      <c r="E820" s="146"/>
      <c r="F820" s="362"/>
      <c r="G820" s="137"/>
      <c r="H820" s="363"/>
      <c r="I820" s="497"/>
      <c r="J820" s="498"/>
      <c r="K820" s="496"/>
      <c r="L820" s="496"/>
      <c r="M820" s="497">
        <f t="shared" si="64"/>
        <v>0</v>
      </c>
      <c r="N820" s="364">
        <f t="shared" si="66"/>
        <v>0</v>
      </c>
      <c r="O820" s="164"/>
      <c r="P820" s="164"/>
      <c r="Q820" s="164"/>
      <c r="R820" s="130"/>
      <c r="S820" s="365">
        <f t="shared" si="67"/>
        <v>0</v>
      </c>
      <c r="T820" s="362"/>
      <c r="U820" s="532"/>
      <c r="V820" s="318">
        <f t="shared" si="68"/>
        <v>0</v>
      </c>
      <c r="W820" s="366"/>
      <c r="X820" s="318"/>
      <c r="Y820" s="366"/>
      <c r="Z820" s="362"/>
      <c r="AA820" s="503"/>
      <c r="AB820" s="362"/>
      <c r="AC820" s="362"/>
    </row>
    <row r="821" spans="1:29" ht="18.5" x14ac:dyDescent="0.45">
      <c r="A821" s="360"/>
      <c r="B821" s="361"/>
      <c r="C821" s="360" t="str">
        <f t="shared" si="65"/>
        <v/>
      </c>
      <c r="D821" s="362"/>
      <c r="E821" s="146"/>
      <c r="F821" s="362"/>
      <c r="G821" s="137"/>
      <c r="H821" s="363"/>
      <c r="I821" s="497"/>
      <c r="J821" s="498"/>
      <c r="K821" s="496"/>
      <c r="L821" s="496"/>
      <c r="M821" s="497">
        <f t="shared" si="64"/>
        <v>0</v>
      </c>
      <c r="N821" s="364">
        <f t="shared" si="66"/>
        <v>0</v>
      </c>
      <c r="O821" s="164"/>
      <c r="P821" s="164"/>
      <c r="Q821" s="164"/>
      <c r="R821" s="130"/>
      <c r="S821" s="365">
        <f t="shared" si="67"/>
        <v>0</v>
      </c>
      <c r="T821" s="362"/>
      <c r="U821" s="532"/>
      <c r="V821" s="318">
        <f t="shared" si="68"/>
        <v>0</v>
      </c>
      <c r="W821" s="366"/>
      <c r="X821" s="318"/>
      <c r="Y821" s="366"/>
      <c r="Z821" s="362"/>
      <c r="AA821" s="503"/>
      <c r="AB821" s="362"/>
      <c r="AC821" s="362"/>
    </row>
    <row r="822" spans="1:29" ht="18.5" x14ac:dyDescent="0.45">
      <c r="A822" s="360"/>
      <c r="B822" s="361"/>
      <c r="C822" s="360" t="str">
        <f t="shared" si="65"/>
        <v/>
      </c>
      <c r="D822" s="362"/>
      <c r="E822" s="146"/>
      <c r="F822" s="362"/>
      <c r="G822" s="137"/>
      <c r="H822" s="363"/>
      <c r="I822" s="497"/>
      <c r="J822" s="498"/>
      <c r="K822" s="496"/>
      <c r="L822" s="496"/>
      <c r="M822" s="497">
        <f t="shared" si="64"/>
        <v>0</v>
      </c>
      <c r="N822" s="364">
        <f t="shared" si="66"/>
        <v>0</v>
      </c>
      <c r="O822" s="164"/>
      <c r="P822" s="164"/>
      <c r="Q822" s="164"/>
      <c r="R822" s="130"/>
      <c r="S822" s="365">
        <f t="shared" si="67"/>
        <v>0</v>
      </c>
      <c r="T822" s="362"/>
      <c r="U822" s="532"/>
      <c r="V822" s="318">
        <f t="shared" si="68"/>
        <v>0</v>
      </c>
      <c r="W822" s="366"/>
      <c r="X822" s="318"/>
      <c r="Y822" s="366"/>
      <c r="Z822" s="362"/>
      <c r="AA822" s="503"/>
      <c r="AB822" s="362"/>
      <c r="AC822" s="362"/>
    </row>
    <row r="823" spans="1:29" ht="18.5" x14ac:dyDescent="0.45">
      <c r="A823" s="360"/>
      <c r="B823" s="361"/>
      <c r="C823" s="360" t="str">
        <f t="shared" si="65"/>
        <v/>
      </c>
      <c r="D823" s="362"/>
      <c r="E823" s="146"/>
      <c r="F823" s="362"/>
      <c r="G823" s="137"/>
      <c r="H823" s="363"/>
      <c r="I823" s="497"/>
      <c r="J823" s="498"/>
      <c r="K823" s="496"/>
      <c r="L823" s="496"/>
      <c r="M823" s="497">
        <f t="shared" si="64"/>
        <v>0</v>
      </c>
      <c r="N823" s="364">
        <f t="shared" si="66"/>
        <v>0</v>
      </c>
      <c r="O823" s="164"/>
      <c r="P823" s="164"/>
      <c r="Q823" s="164"/>
      <c r="R823" s="130"/>
      <c r="S823" s="365">
        <f t="shared" si="67"/>
        <v>0</v>
      </c>
      <c r="T823" s="362"/>
      <c r="U823" s="532"/>
      <c r="V823" s="318">
        <f t="shared" si="68"/>
        <v>0</v>
      </c>
      <c r="W823" s="366"/>
      <c r="X823" s="318"/>
      <c r="Y823" s="366"/>
      <c r="Z823" s="362"/>
      <c r="AA823" s="503"/>
      <c r="AB823" s="362"/>
      <c r="AC823" s="362"/>
    </row>
    <row r="824" spans="1:29" ht="18.5" x14ac:dyDescent="0.45">
      <c r="A824" s="360"/>
      <c r="B824" s="361"/>
      <c r="C824" s="360" t="str">
        <f t="shared" si="65"/>
        <v/>
      </c>
      <c r="D824" s="362"/>
      <c r="E824" s="146"/>
      <c r="F824" s="362"/>
      <c r="G824" s="137"/>
      <c r="H824" s="363"/>
      <c r="I824" s="497"/>
      <c r="J824" s="498"/>
      <c r="K824" s="496"/>
      <c r="L824" s="496"/>
      <c r="M824" s="497">
        <f t="shared" si="64"/>
        <v>0</v>
      </c>
      <c r="N824" s="364">
        <f t="shared" si="66"/>
        <v>0</v>
      </c>
      <c r="O824" s="164"/>
      <c r="P824" s="164"/>
      <c r="Q824" s="164"/>
      <c r="R824" s="130"/>
      <c r="S824" s="365">
        <f t="shared" si="67"/>
        <v>0</v>
      </c>
      <c r="T824" s="362"/>
      <c r="U824" s="532"/>
      <c r="V824" s="318">
        <f t="shared" si="68"/>
        <v>0</v>
      </c>
      <c r="W824" s="366"/>
      <c r="X824" s="318"/>
      <c r="Y824" s="366"/>
      <c r="Z824" s="362"/>
      <c r="AA824" s="503"/>
      <c r="AB824" s="362"/>
      <c r="AC824" s="362"/>
    </row>
    <row r="825" spans="1:29" ht="18.5" x14ac:dyDescent="0.45">
      <c r="A825" s="360"/>
      <c r="B825" s="361"/>
      <c r="C825" s="360" t="str">
        <f t="shared" si="65"/>
        <v/>
      </c>
      <c r="D825" s="362"/>
      <c r="E825" s="146"/>
      <c r="F825" s="362"/>
      <c r="G825" s="137"/>
      <c r="H825" s="363"/>
      <c r="I825" s="497"/>
      <c r="J825" s="498"/>
      <c r="K825" s="496"/>
      <c r="L825" s="496"/>
      <c r="M825" s="497">
        <f t="shared" si="64"/>
        <v>0</v>
      </c>
      <c r="N825" s="364">
        <f t="shared" si="66"/>
        <v>0</v>
      </c>
      <c r="O825" s="164"/>
      <c r="P825" s="164"/>
      <c r="Q825" s="164"/>
      <c r="R825" s="130"/>
      <c r="S825" s="365">
        <f t="shared" si="67"/>
        <v>0</v>
      </c>
      <c r="T825" s="362"/>
      <c r="U825" s="532"/>
      <c r="V825" s="318">
        <f t="shared" si="68"/>
        <v>0</v>
      </c>
      <c r="W825" s="366"/>
      <c r="X825" s="318"/>
      <c r="Y825" s="366"/>
      <c r="Z825" s="362"/>
      <c r="AA825" s="503"/>
      <c r="AB825" s="362"/>
      <c r="AC825" s="362"/>
    </row>
    <row r="826" spans="1:29" ht="18.5" x14ac:dyDescent="0.45">
      <c r="A826" s="360"/>
      <c r="B826" s="361"/>
      <c r="C826" s="360" t="str">
        <f t="shared" si="65"/>
        <v/>
      </c>
      <c r="D826" s="362"/>
      <c r="E826" s="146"/>
      <c r="F826" s="362"/>
      <c r="G826" s="137"/>
      <c r="H826" s="363"/>
      <c r="I826" s="497"/>
      <c r="J826" s="498"/>
      <c r="K826" s="496"/>
      <c r="L826" s="496"/>
      <c r="M826" s="497">
        <f t="shared" si="64"/>
        <v>0</v>
      </c>
      <c r="N826" s="364">
        <f t="shared" si="66"/>
        <v>0</v>
      </c>
      <c r="O826" s="164"/>
      <c r="P826" s="164"/>
      <c r="Q826" s="164"/>
      <c r="R826" s="130"/>
      <c r="S826" s="365">
        <f t="shared" si="67"/>
        <v>0</v>
      </c>
      <c r="T826" s="362"/>
      <c r="U826" s="532"/>
      <c r="V826" s="318">
        <f t="shared" si="68"/>
        <v>0</v>
      </c>
      <c r="W826" s="366"/>
      <c r="X826" s="318"/>
      <c r="Y826" s="366"/>
      <c r="Z826" s="362"/>
      <c r="AA826" s="503"/>
      <c r="AB826" s="362"/>
      <c r="AC826" s="362"/>
    </row>
    <row r="827" spans="1:29" ht="18.5" x14ac:dyDescent="0.45">
      <c r="A827" s="360"/>
      <c r="B827" s="361"/>
      <c r="C827" s="360" t="str">
        <f t="shared" si="65"/>
        <v/>
      </c>
      <c r="D827" s="362"/>
      <c r="E827" s="146"/>
      <c r="F827" s="362"/>
      <c r="G827" s="137"/>
      <c r="H827" s="363"/>
      <c r="I827" s="497"/>
      <c r="J827" s="498"/>
      <c r="K827" s="496"/>
      <c r="L827" s="496"/>
      <c r="M827" s="497">
        <f t="shared" si="64"/>
        <v>0</v>
      </c>
      <c r="N827" s="364">
        <f t="shared" si="66"/>
        <v>0</v>
      </c>
      <c r="O827" s="164"/>
      <c r="P827" s="164"/>
      <c r="Q827" s="164"/>
      <c r="R827" s="130"/>
      <c r="S827" s="365">
        <f t="shared" si="67"/>
        <v>0</v>
      </c>
      <c r="T827" s="362"/>
      <c r="U827" s="532"/>
      <c r="V827" s="318">
        <f t="shared" si="68"/>
        <v>0</v>
      </c>
      <c r="W827" s="366"/>
      <c r="X827" s="318"/>
      <c r="Y827" s="366"/>
      <c r="Z827" s="362"/>
      <c r="AA827" s="503"/>
      <c r="AB827" s="362"/>
      <c r="AC827" s="362"/>
    </row>
    <row r="828" spans="1:29" ht="18.5" x14ac:dyDescent="0.45">
      <c r="A828" s="360"/>
      <c r="B828" s="361"/>
      <c r="C828" s="360" t="str">
        <f t="shared" si="65"/>
        <v/>
      </c>
      <c r="D828" s="362"/>
      <c r="E828" s="146"/>
      <c r="F828" s="362"/>
      <c r="G828" s="137"/>
      <c r="H828" s="363"/>
      <c r="I828" s="497"/>
      <c r="J828" s="498"/>
      <c r="K828" s="496"/>
      <c r="L828" s="496"/>
      <c r="M828" s="497">
        <f t="shared" si="64"/>
        <v>0</v>
      </c>
      <c r="N828" s="364">
        <f t="shared" si="66"/>
        <v>0</v>
      </c>
      <c r="O828" s="164"/>
      <c r="P828" s="164"/>
      <c r="Q828" s="164"/>
      <c r="R828" s="130"/>
      <c r="S828" s="365">
        <f t="shared" si="67"/>
        <v>0</v>
      </c>
      <c r="T828" s="362"/>
      <c r="U828" s="532"/>
      <c r="V828" s="318">
        <f t="shared" si="68"/>
        <v>0</v>
      </c>
      <c r="W828" s="366"/>
      <c r="X828" s="318"/>
      <c r="Y828" s="366"/>
      <c r="Z828" s="362"/>
      <c r="AA828" s="503"/>
      <c r="AB828" s="362"/>
      <c r="AC828" s="362"/>
    </row>
    <row r="829" spans="1:29" ht="18.5" x14ac:dyDescent="0.45">
      <c r="A829" s="360"/>
      <c r="B829" s="361"/>
      <c r="C829" s="360" t="str">
        <f t="shared" si="65"/>
        <v/>
      </c>
      <c r="D829" s="362"/>
      <c r="E829" s="146"/>
      <c r="F829" s="362"/>
      <c r="G829" s="137"/>
      <c r="H829" s="363"/>
      <c r="I829" s="497"/>
      <c r="J829" s="498"/>
      <c r="K829" s="496"/>
      <c r="L829" s="496"/>
      <c r="M829" s="497">
        <f t="shared" si="64"/>
        <v>0</v>
      </c>
      <c r="N829" s="364">
        <f t="shared" si="66"/>
        <v>0</v>
      </c>
      <c r="O829" s="164"/>
      <c r="P829" s="164"/>
      <c r="Q829" s="164"/>
      <c r="R829" s="130"/>
      <c r="S829" s="365">
        <f t="shared" si="67"/>
        <v>0</v>
      </c>
      <c r="T829" s="362"/>
      <c r="U829" s="532"/>
      <c r="V829" s="318">
        <f t="shared" si="68"/>
        <v>0</v>
      </c>
      <c r="W829" s="366"/>
      <c r="X829" s="318"/>
      <c r="Y829" s="366"/>
      <c r="Z829" s="362"/>
      <c r="AA829" s="503"/>
      <c r="AB829" s="362"/>
      <c r="AC829" s="362"/>
    </row>
    <row r="830" spans="1:29" ht="18.5" x14ac:dyDescent="0.45">
      <c r="A830" s="360"/>
      <c r="B830" s="361"/>
      <c r="C830" s="360" t="str">
        <f t="shared" si="65"/>
        <v/>
      </c>
      <c r="D830" s="362"/>
      <c r="E830" s="146"/>
      <c r="F830" s="362"/>
      <c r="G830" s="137"/>
      <c r="H830" s="363"/>
      <c r="I830" s="497"/>
      <c r="J830" s="498"/>
      <c r="K830" s="496"/>
      <c r="L830" s="496"/>
      <c r="M830" s="497">
        <f t="shared" si="64"/>
        <v>0</v>
      </c>
      <c r="N830" s="364">
        <f t="shared" si="66"/>
        <v>0</v>
      </c>
      <c r="O830" s="164"/>
      <c r="P830" s="164"/>
      <c r="Q830" s="164"/>
      <c r="R830" s="130"/>
      <c r="S830" s="365">
        <f t="shared" si="67"/>
        <v>0</v>
      </c>
      <c r="T830" s="362"/>
      <c r="U830" s="532"/>
      <c r="V830" s="318">
        <f t="shared" si="68"/>
        <v>0</v>
      </c>
      <c r="W830" s="366"/>
      <c r="X830" s="318"/>
      <c r="Y830" s="366"/>
      <c r="Z830" s="362"/>
      <c r="AA830" s="503"/>
      <c r="AB830" s="362"/>
      <c r="AC830" s="362"/>
    </row>
    <row r="831" spans="1:29" ht="18.5" x14ac:dyDescent="0.45">
      <c r="A831" s="360"/>
      <c r="B831" s="361"/>
      <c r="C831" s="360" t="str">
        <f t="shared" si="65"/>
        <v/>
      </c>
      <c r="D831" s="362"/>
      <c r="E831" s="146"/>
      <c r="F831" s="362"/>
      <c r="G831" s="137"/>
      <c r="H831" s="363"/>
      <c r="I831" s="497"/>
      <c r="J831" s="498"/>
      <c r="K831" s="496"/>
      <c r="L831" s="496"/>
      <c r="M831" s="497">
        <f t="shared" si="64"/>
        <v>0</v>
      </c>
      <c r="N831" s="364">
        <f t="shared" si="66"/>
        <v>0</v>
      </c>
      <c r="O831" s="164"/>
      <c r="P831" s="164"/>
      <c r="Q831" s="164"/>
      <c r="R831" s="130"/>
      <c r="S831" s="365">
        <f t="shared" si="67"/>
        <v>0</v>
      </c>
      <c r="T831" s="362"/>
      <c r="U831" s="532"/>
      <c r="V831" s="318">
        <f t="shared" si="68"/>
        <v>0</v>
      </c>
      <c r="W831" s="366"/>
      <c r="X831" s="318"/>
      <c r="Y831" s="366"/>
      <c r="Z831" s="362"/>
      <c r="AA831" s="503"/>
      <c r="AB831" s="362"/>
      <c r="AC831" s="362"/>
    </row>
    <row r="832" spans="1:29" ht="18.5" x14ac:dyDescent="0.45">
      <c r="A832" s="360"/>
      <c r="B832" s="361"/>
      <c r="C832" s="360" t="str">
        <f t="shared" si="65"/>
        <v/>
      </c>
      <c r="D832" s="362"/>
      <c r="E832" s="146"/>
      <c r="F832" s="362"/>
      <c r="G832" s="137"/>
      <c r="H832" s="363"/>
      <c r="I832" s="497"/>
      <c r="J832" s="498"/>
      <c r="K832" s="496"/>
      <c r="L832" s="496"/>
      <c r="M832" s="497">
        <f t="shared" si="64"/>
        <v>0</v>
      </c>
      <c r="N832" s="364">
        <f t="shared" si="66"/>
        <v>0</v>
      </c>
      <c r="O832" s="164"/>
      <c r="P832" s="164"/>
      <c r="Q832" s="164"/>
      <c r="R832" s="130"/>
      <c r="S832" s="365">
        <f t="shared" si="67"/>
        <v>0</v>
      </c>
      <c r="T832" s="362"/>
      <c r="U832" s="532"/>
      <c r="V832" s="318">
        <f t="shared" si="68"/>
        <v>0</v>
      </c>
      <c r="W832" s="366"/>
      <c r="X832" s="318"/>
      <c r="Y832" s="366"/>
      <c r="Z832" s="362"/>
      <c r="AA832" s="503"/>
      <c r="AB832" s="362"/>
      <c r="AC832" s="362"/>
    </row>
    <row r="833" spans="1:29" ht="18.5" x14ac:dyDescent="0.45">
      <c r="A833" s="360"/>
      <c r="B833" s="361"/>
      <c r="C833" s="360" t="str">
        <f t="shared" si="65"/>
        <v/>
      </c>
      <c r="D833" s="362"/>
      <c r="E833" s="146"/>
      <c r="F833" s="362"/>
      <c r="G833" s="137"/>
      <c r="H833" s="363"/>
      <c r="I833" s="497"/>
      <c r="J833" s="498"/>
      <c r="K833" s="496"/>
      <c r="L833" s="496"/>
      <c r="M833" s="497">
        <f t="shared" si="64"/>
        <v>0</v>
      </c>
      <c r="N833" s="364">
        <f t="shared" si="66"/>
        <v>0</v>
      </c>
      <c r="O833" s="164"/>
      <c r="P833" s="164"/>
      <c r="Q833" s="164"/>
      <c r="R833" s="130"/>
      <c r="S833" s="365">
        <f t="shared" si="67"/>
        <v>0</v>
      </c>
      <c r="T833" s="362"/>
      <c r="U833" s="532"/>
      <c r="V833" s="318">
        <f t="shared" si="68"/>
        <v>0</v>
      </c>
      <c r="W833" s="366"/>
      <c r="X833" s="318"/>
      <c r="Y833" s="366"/>
      <c r="Z833" s="362"/>
      <c r="AA833" s="503"/>
      <c r="AB833" s="362"/>
      <c r="AC833" s="362"/>
    </row>
    <row r="834" spans="1:29" ht="18.5" x14ac:dyDescent="0.45">
      <c r="A834" s="360"/>
      <c r="B834" s="361"/>
      <c r="C834" s="360" t="str">
        <f t="shared" si="65"/>
        <v/>
      </c>
      <c r="D834" s="362"/>
      <c r="E834" s="146"/>
      <c r="F834" s="362"/>
      <c r="G834" s="137"/>
      <c r="H834" s="363"/>
      <c r="I834" s="497"/>
      <c r="J834" s="498"/>
      <c r="K834" s="496"/>
      <c r="L834" s="496"/>
      <c r="M834" s="497">
        <f t="shared" si="64"/>
        <v>0</v>
      </c>
      <c r="N834" s="364">
        <f t="shared" si="66"/>
        <v>0</v>
      </c>
      <c r="O834" s="164"/>
      <c r="P834" s="164"/>
      <c r="Q834" s="164"/>
      <c r="R834" s="130"/>
      <c r="S834" s="365">
        <f t="shared" si="67"/>
        <v>0</v>
      </c>
      <c r="T834" s="362"/>
      <c r="U834" s="532"/>
      <c r="V834" s="318">
        <f t="shared" si="68"/>
        <v>0</v>
      </c>
      <c r="W834" s="366"/>
      <c r="X834" s="318"/>
      <c r="Y834" s="366"/>
      <c r="Z834" s="362"/>
      <c r="AA834" s="503"/>
      <c r="AB834" s="362"/>
      <c r="AC834" s="362"/>
    </row>
    <row r="835" spans="1:29" ht="18.5" x14ac:dyDescent="0.45">
      <c r="A835" s="360"/>
      <c r="B835" s="361"/>
      <c r="C835" s="360" t="str">
        <f t="shared" si="65"/>
        <v/>
      </c>
      <c r="D835" s="362"/>
      <c r="E835" s="146"/>
      <c r="F835" s="362"/>
      <c r="G835" s="137"/>
      <c r="H835" s="363"/>
      <c r="I835" s="497"/>
      <c r="J835" s="498"/>
      <c r="K835" s="496"/>
      <c r="L835" s="496"/>
      <c r="M835" s="497">
        <f t="shared" si="64"/>
        <v>0</v>
      </c>
      <c r="N835" s="364">
        <f t="shared" si="66"/>
        <v>0</v>
      </c>
      <c r="O835" s="164"/>
      <c r="P835" s="164"/>
      <c r="Q835" s="164"/>
      <c r="R835" s="130"/>
      <c r="S835" s="365">
        <f t="shared" si="67"/>
        <v>0</v>
      </c>
      <c r="T835" s="362"/>
      <c r="U835" s="532"/>
      <c r="V835" s="318">
        <f t="shared" si="68"/>
        <v>0</v>
      </c>
      <c r="W835" s="366"/>
      <c r="X835" s="318"/>
      <c r="Y835" s="366"/>
      <c r="Z835" s="362"/>
      <c r="AA835" s="503"/>
      <c r="AB835" s="362"/>
      <c r="AC835" s="362"/>
    </row>
    <row r="836" spans="1:29" ht="18.5" x14ac:dyDescent="0.45">
      <c r="A836" s="360"/>
      <c r="B836" s="361"/>
      <c r="C836" s="360" t="str">
        <f t="shared" si="65"/>
        <v/>
      </c>
      <c r="D836" s="362"/>
      <c r="E836" s="146"/>
      <c r="F836" s="362"/>
      <c r="G836" s="137"/>
      <c r="H836" s="363"/>
      <c r="I836" s="497"/>
      <c r="J836" s="498"/>
      <c r="K836" s="496"/>
      <c r="L836" s="496"/>
      <c r="M836" s="497">
        <f t="shared" si="64"/>
        <v>0</v>
      </c>
      <c r="N836" s="364">
        <f t="shared" si="66"/>
        <v>0</v>
      </c>
      <c r="O836" s="164"/>
      <c r="P836" s="164"/>
      <c r="Q836" s="164"/>
      <c r="R836" s="130"/>
      <c r="S836" s="365">
        <f t="shared" si="67"/>
        <v>0</v>
      </c>
      <c r="T836" s="362"/>
      <c r="U836" s="532"/>
      <c r="V836" s="318">
        <f t="shared" si="68"/>
        <v>0</v>
      </c>
      <c r="W836" s="366"/>
      <c r="X836" s="318"/>
      <c r="Y836" s="366"/>
      <c r="Z836" s="362"/>
      <c r="AA836" s="503"/>
      <c r="AB836" s="362"/>
      <c r="AC836" s="362"/>
    </row>
    <row r="837" spans="1:29" ht="18.5" x14ac:dyDescent="0.45">
      <c r="A837" s="360"/>
      <c r="B837" s="361"/>
      <c r="C837" s="360" t="str">
        <f t="shared" si="65"/>
        <v/>
      </c>
      <c r="D837" s="362"/>
      <c r="E837" s="146"/>
      <c r="F837" s="362"/>
      <c r="G837" s="137"/>
      <c r="H837" s="363"/>
      <c r="I837" s="497"/>
      <c r="J837" s="498"/>
      <c r="K837" s="496"/>
      <c r="L837" s="496"/>
      <c r="M837" s="497">
        <f t="shared" si="64"/>
        <v>0</v>
      </c>
      <c r="N837" s="364">
        <f t="shared" si="66"/>
        <v>0</v>
      </c>
      <c r="O837" s="164"/>
      <c r="P837" s="164"/>
      <c r="Q837" s="164"/>
      <c r="R837" s="130"/>
      <c r="S837" s="365">
        <f t="shared" si="67"/>
        <v>0</v>
      </c>
      <c r="T837" s="362"/>
      <c r="U837" s="532"/>
      <c r="V837" s="318">
        <f t="shared" si="68"/>
        <v>0</v>
      </c>
      <c r="W837" s="366"/>
      <c r="X837" s="318"/>
      <c r="Y837" s="366"/>
      <c r="Z837" s="362"/>
      <c r="AA837" s="503"/>
      <c r="AB837" s="362"/>
      <c r="AC837" s="362"/>
    </row>
    <row r="838" spans="1:29" ht="18.5" x14ac:dyDescent="0.45">
      <c r="A838" s="360"/>
      <c r="B838" s="361"/>
      <c r="C838" s="360" t="str">
        <f t="shared" si="65"/>
        <v/>
      </c>
      <c r="D838" s="362"/>
      <c r="E838" s="146"/>
      <c r="F838" s="362"/>
      <c r="G838" s="137"/>
      <c r="H838" s="363"/>
      <c r="I838" s="497"/>
      <c r="J838" s="498"/>
      <c r="K838" s="496"/>
      <c r="L838" s="496"/>
      <c r="M838" s="497">
        <f t="shared" si="64"/>
        <v>0</v>
      </c>
      <c r="N838" s="364">
        <f t="shared" si="66"/>
        <v>0</v>
      </c>
      <c r="O838" s="164"/>
      <c r="P838" s="164"/>
      <c r="Q838" s="164"/>
      <c r="R838" s="130"/>
      <c r="S838" s="365">
        <f t="shared" si="67"/>
        <v>0</v>
      </c>
      <c r="T838" s="362"/>
      <c r="U838" s="532"/>
      <c r="V838" s="318">
        <f t="shared" si="68"/>
        <v>0</v>
      </c>
      <c r="W838" s="366"/>
      <c r="X838" s="318"/>
      <c r="Y838" s="366"/>
      <c r="Z838" s="362"/>
      <c r="AA838" s="503"/>
      <c r="AB838" s="362"/>
      <c r="AC838" s="362"/>
    </row>
    <row r="839" spans="1:29" ht="18.5" x14ac:dyDescent="0.45">
      <c r="A839" s="360"/>
      <c r="B839" s="361"/>
      <c r="C839" s="360" t="str">
        <f t="shared" si="65"/>
        <v/>
      </c>
      <c r="D839" s="362"/>
      <c r="E839" s="146"/>
      <c r="F839" s="362"/>
      <c r="G839" s="137"/>
      <c r="H839" s="363"/>
      <c r="I839" s="497"/>
      <c r="J839" s="498"/>
      <c r="K839" s="496"/>
      <c r="L839" s="496"/>
      <c r="M839" s="497">
        <f t="shared" si="64"/>
        <v>0</v>
      </c>
      <c r="N839" s="364">
        <f t="shared" si="66"/>
        <v>0</v>
      </c>
      <c r="O839" s="164"/>
      <c r="P839" s="164"/>
      <c r="Q839" s="164"/>
      <c r="R839" s="130"/>
      <c r="S839" s="365">
        <f t="shared" si="67"/>
        <v>0</v>
      </c>
      <c r="T839" s="362"/>
      <c r="U839" s="532"/>
      <c r="V839" s="318">
        <f t="shared" si="68"/>
        <v>0</v>
      </c>
      <c r="W839" s="366"/>
      <c r="X839" s="318"/>
      <c r="Y839" s="366"/>
      <c r="Z839" s="362"/>
      <c r="AA839" s="503"/>
      <c r="AB839" s="362"/>
      <c r="AC839" s="362"/>
    </row>
    <row r="840" spans="1:29" ht="18.5" x14ac:dyDescent="0.45">
      <c r="A840" s="360"/>
      <c r="B840" s="361"/>
      <c r="C840" s="360" t="str">
        <f t="shared" si="65"/>
        <v/>
      </c>
      <c r="D840" s="362"/>
      <c r="E840" s="146"/>
      <c r="F840" s="362"/>
      <c r="G840" s="137"/>
      <c r="H840" s="363"/>
      <c r="I840" s="497"/>
      <c r="J840" s="498"/>
      <c r="K840" s="496"/>
      <c r="L840" s="496"/>
      <c r="M840" s="497">
        <f t="shared" si="64"/>
        <v>0</v>
      </c>
      <c r="N840" s="364">
        <f t="shared" si="66"/>
        <v>0</v>
      </c>
      <c r="O840" s="164"/>
      <c r="P840" s="164"/>
      <c r="Q840" s="164"/>
      <c r="R840" s="130"/>
      <c r="S840" s="365">
        <f t="shared" si="67"/>
        <v>0</v>
      </c>
      <c r="T840" s="362"/>
      <c r="U840" s="532"/>
      <c r="V840" s="318">
        <f t="shared" si="68"/>
        <v>0</v>
      </c>
      <c r="W840" s="366"/>
      <c r="X840" s="318"/>
      <c r="Y840" s="366"/>
      <c r="Z840" s="362"/>
      <c r="AA840" s="503"/>
      <c r="AB840" s="362"/>
      <c r="AC840" s="362"/>
    </row>
    <row r="841" spans="1:29" ht="18.5" x14ac:dyDescent="0.45">
      <c r="A841" s="360"/>
      <c r="B841" s="361"/>
      <c r="C841" s="360" t="str">
        <f t="shared" si="65"/>
        <v/>
      </c>
      <c r="D841" s="362"/>
      <c r="E841" s="146"/>
      <c r="F841" s="362"/>
      <c r="G841" s="137"/>
      <c r="H841" s="363"/>
      <c r="I841" s="497"/>
      <c r="J841" s="498"/>
      <c r="K841" s="496"/>
      <c r="L841" s="496"/>
      <c r="M841" s="497">
        <f t="shared" ref="M841:M904" si="69">+K841*0.12</f>
        <v>0</v>
      </c>
      <c r="N841" s="364">
        <f t="shared" si="66"/>
        <v>0</v>
      </c>
      <c r="O841" s="164"/>
      <c r="P841" s="164"/>
      <c r="Q841" s="164"/>
      <c r="R841" s="130"/>
      <c r="S841" s="365">
        <f t="shared" si="67"/>
        <v>0</v>
      </c>
      <c r="T841" s="362"/>
      <c r="U841" s="532"/>
      <c r="V841" s="318">
        <f t="shared" si="68"/>
        <v>0</v>
      </c>
      <c r="W841" s="366"/>
      <c r="X841" s="318"/>
      <c r="Y841" s="366"/>
      <c r="Z841" s="362"/>
      <c r="AA841" s="503"/>
      <c r="AB841" s="362"/>
      <c r="AC841" s="362"/>
    </row>
    <row r="842" spans="1:29" ht="18.5" x14ac:dyDescent="0.45">
      <c r="A842" s="360"/>
      <c r="B842" s="361"/>
      <c r="C842" s="360" t="str">
        <f t="shared" si="65"/>
        <v/>
      </c>
      <c r="D842" s="362"/>
      <c r="E842" s="146"/>
      <c r="F842" s="362"/>
      <c r="G842" s="137"/>
      <c r="H842" s="363"/>
      <c r="I842" s="497"/>
      <c r="J842" s="498"/>
      <c r="K842" s="496"/>
      <c r="L842" s="496"/>
      <c r="M842" s="497">
        <f t="shared" si="69"/>
        <v>0</v>
      </c>
      <c r="N842" s="364">
        <f t="shared" si="66"/>
        <v>0</v>
      </c>
      <c r="O842" s="164"/>
      <c r="P842" s="164"/>
      <c r="Q842" s="164"/>
      <c r="R842" s="130"/>
      <c r="S842" s="365">
        <f t="shared" si="67"/>
        <v>0</v>
      </c>
      <c r="T842" s="362"/>
      <c r="U842" s="532"/>
      <c r="V842" s="318">
        <f t="shared" si="68"/>
        <v>0</v>
      </c>
      <c r="W842" s="366"/>
      <c r="X842" s="318"/>
      <c r="Y842" s="366"/>
      <c r="Z842" s="362"/>
      <c r="AA842" s="503"/>
      <c r="AB842" s="362"/>
      <c r="AC842" s="362"/>
    </row>
    <row r="843" spans="1:29" ht="18.5" x14ac:dyDescent="0.45">
      <c r="A843" s="360"/>
      <c r="B843" s="361"/>
      <c r="C843" s="360" t="str">
        <f t="shared" si="65"/>
        <v/>
      </c>
      <c r="D843" s="362"/>
      <c r="E843" s="146"/>
      <c r="F843" s="362"/>
      <c r="G843" s="137"/>
      <c r="H843" s="363"/>
      <c r="I843" s="497"/>
      <c r="J843" s="498"/>
      <c r="K843" s="496"/>
      <c r="L843" s="496"/>
      <c r="M843" s="497">
        <f t="shared" si="69"/>
        <v>0</v>
      </c>
      <c r="N843" s="364">
        <f t="shared" si="66"/>
        <v>0</v>
      </c>
      <c r="O843" s="164"/>
      <c r="P843" s="164"/>
      <c r="Q843" s="164"/>
      <c r="R843" s="130"/>
      <c r="S843" s="365">
        <f t="shared" si="67"/>
        <v>0</v>
      </c>
      <c r="T843" s="362"/>
      <c r="U843" s="532"/>
      <c r="V843" s="318">
        <f t="shared" si="68"/>
        <v>0</v>
      </c>
      <c r="W843" s="366"/>
      <c r="X843" s="318"/>
      <c r="Y843" s="366"/>
      <c r="Z843" s="362"/>
      <c r="AA843" s="503"/>
      <c r="AB843" s="362"/>
      <c r="AC843" s="362"/>
    </row>
    <row r="844" spans="1:29" ht="18.5" x14ac:dyDescent="0.45">
      <c r="A844" s="360"/>
      <c r="B844" s="361"/>
      <c r="C844" s="360" t="str">
        <f t="shared" si="65"/>
        <v/>
      </c>
      <c r="D844" s="362"/>
      <c r="E844" s="146"/>
      <c r="F844" s="362"/>
      <c r="G844" s="137"/>
      <c r="H844" s="363"/>
      <c r="I844" s="497"/>
      <c r="J844" s="498"/>
      <c r="K844" s="496"/>
      <c r="L844" s="496"/>
      <c r="M844" s="497">
        <f t="shared" si="69"/>
        <v>0</v>
      </c>
      <c r="N844" s="364">
        <f t="shared" si="66"/>
        <v>0</v>
      </c>
      <c r="O844" s="164"/>
      <c r="P844" s="164"/>
      <c r="Q844" s="164"/>
      <c r="R844" s="130"/>
      <c r="S844" s="365">
        <f t="shared" si="67"/>
        <v>0</v>
      </c>
      <c r="T844" s="362"/>
      <c r="U844" s="532"/>
      <c r="V844" s="318">
        <f t="shared" si="68"/>
        <v>0</v>
      </c>
      <c r="W844" s="366"/>
      <c r="X844" s="318"/>
      <c r="Y844" s="366"/>
      <c r="Z844" s="362"/>
      <c r="AA844" s="503"/>
      <c r="AB844" s="362"/>
      <c r="AC844" s="362"/>
    </row>
    <row r="845" spans="1:29" ht="18.5" x14ac:dyDescent="0.45">
      <c r="A845" s="360"/>
      <c r="B845" s="361"/>
      <c r="C845" s="360" t="str">
        <f t="shared" si="65"/>
        <v/>
      </c>
      <c r="D845" s="362"/>
      <c r="E845" s="146"/>
      <c r="F845" s="362"/>
      <c r="G845" s="137"/>
      <c r="H845" s="363"/>
      <c r="I845" s="497"/>
      <c r="J845" s="498"/>
      <c r="K845" s="496"/>
      <c r="L845" s="496"/>
      <c r="M845" s="497">
        <f t="shared" si="69"/>
        <v>0</v>
      </c>
      <c r="N845" s="364">
        <f t="shared" si="66"/>
        <v>0</v>
      </c>
      <c r="O845" s="164"/>
      <c r="P845" s="164"/>
      <c r="Q845" s="164"/>
      <c r="R845" s="130"/>
      <c r="S845" s="365">
        <f t="shared" si="67"/>
        <v>0</v>
      </c>
      <c r="T845" s="362"/>
      <c r="U845" s="532"/>
      <c r="V845" s="318">
        <f t="shared" si="68"/>
        <v>0</v>
      </c>
      <c r="W845" s="366"/>
      <c r="X845" s="318"/>
      <c r="Y845" s="366"/>
      <c r="Z845" s="362"/>
      <c r="AA845" s="503"/>
      <c r="AB845" s="362"/>
      <c r="AC845" s="362"/>
    </row>
    <row r="846" spans="1:29" ht="18.5" x14ac:dyDescent="0.45">
      <c r="A846" s="360"/>
      <c r="B846" s="361"/>
      <c r="C846" s="360" t="str">
        <f t="shared" ref="C846:C909" si="70">Validentificaciones(D846)</f>
        <v/>
      </c>
      <c r="D846" s="362"/>
      <c r="E846" s="146"/>
      <c r="F846" s="362"/>
      <c r="G846" s="137"/>
      <c r="H846" s="363"/>
      <c r="I846" s="497"/>
      <c r="J846" s="498"/>
      <c r="K846" s="496"/>
      <c r="L846" s="496"/>
      <c r="M846" s="497">
        <f t="shared" si="69"/>
        <v>0</v>
      </c>
      <c r="N846" s="364">
        <f t="shared" ref="N846:N909" si="71">L846*0.14</f>
        <v>0</v>
      </c>
      <c r="O846" s="164"/>
      <c r="P846" s="164"/>
      <c r="Q846" s="164"/>
      <c r="R846" s="130"/>
      <c r="S846" s="365">
        <f t="shared" ref="S846:S909" si="72">I846+J846+K846+N846+L846-O846-P846+M846</f>
        <v>0</v>
      </c>
      <c r="T846" s="362"/>
      <c r="U846" s="532"/>
      <c r="V846" s="318">
        <f t="shared" ref="V846:V909" si="73">IF(OR(MID(E846,1,2)="41",MID(B846,1,1)="E"),0,IF(OR(E846="04-Nota de crédito",E846="04",E846="04-N/C Ventas",E846="51-N/C A Inst. Estado y Empr. Públicas que percibe ingreso exento de Imp. Renta",E846="51",E846="47-N/C por Reembolso Emitida por Intermediario",E846="47"),-I846-J846-K846-L846,I846+J846+K846+L846))</f>
        <v>0</v>
      </c>
      <c r="W846" s="366"/>
      <c r="X846" s="318"/>
      <c r="Y846" s="366"/>
      <c r="Z846" s="362"/>
      <c r="AA846" s="503"/>
      <c r="AB846" s="362"/>
      <c r="AC846" s="362"/>
    </row>
    <row r="847" spans="1:29" ht="18.5" x14ac:dyDescent="0.45">
      <c r="A847" s="360"/>
      <c r="B847" s="361"/>
      <c r="C847" s="360" t="str">
        <f t="shared" si="70"/>
        <v/>
      </c>
      <c r="D847" s="362"/>
      <c r="E847" s="146"/>
      <c r="F847" s="362"/>
      <c r="G847" s="137"/>
      <c r="H847" s="363"/>
      <c r="I847" s="497"/>
      <c r="J847" s="498"/>
      <c r="K847" s="496"/>
      <c r="L847" s="496"/>
      <c r="M847" s="497">
        <f t="shared" si="69"/>
        <v>0</v>
      </c>
      <c r="N847" s="364">
        <f t="shared" si="71"/>
        <v>0</v>
      </c>
      <c r="O847" s="164"/>
      <c r="P847" s="164"/>
      <c r="Q847" s="164"/>
      <c r="R847" s="130"/>
      <c r="S847" s="365">
        <f t="shared" si="72"/>
        <v>0</v>
      </c>
      <c r="T847" s="362"/>
      <c r="U847" s="532"/>
      <c r="V847" s="318">
        <f t="shared" si="73"/>
        <v>0</v>
      </c>
      <c r="W847" s="366"/>
      <c r="X847" s="318"/>
      <c r="Y847" s="366"/>
      <c r="Z847" s="362"/>
      <c r="AA847" s="503"/>
      <c r="AB847" s="362"/>
      <c r="AC847" s="362"/>
    </row>
    <row r="848" spans="1:29" ht="18.5" x14ac:dyDescent="0.45">
      <c r="A848" s="360"/>
      <c r="B848" s="361"/>
      <c r="C848" s="360" t="str">
        <f t="shared" si="70"/>
        <v/>
      </c>
      <c r="D848" s="362"/>
      <c r="E848" s="146"/>
      <c r="F848" s="362"/>
      <c r="G848" s="137"/>
      <c r="H848" s="363"/>
      <c r="I848" s="497"/>
      <c r="J848" s="498"/>
      <c r="K848" s="496"/>
      <c r="L848" s="496"/>
      <c r="M848" s="497">
        <f t="shared" si="69"/>
        <v>0</v>
      </c>
      <c r="N848" s="364">
        <f t="shared" si="71"/>
        <v>0</v>
      </c>
      <c r="O848" s="164"/>
      <c r="P848" s="164"/>
      <c r="Q848" s="164"/>
      <c r="R848" s="130"/>
      <c r="S848" s="365">
        <f t="shared" si="72"/>
        <v>0</v>
      </c>
      <c r="T848" s="362"/>
      <c r="U848" s="532"/>
      <c r="V848" s="318">
        <f t="shared" si="73"/>
        <v>0</v>
      </c>
      <c r="W848" s="366"/>
      <c r="X848" s="318"/>
      <c r="Y848" s="366"/>
      <c r="Z848" s="362"/>
      <c r="AA848" s="503"/>
      <c r="AB848" s="362"/>
      <c r="AC848" s="362"/>
    </row>
    <row r="849" spans="1:29" ht="18.5" x14ac:dyDescent="0.45">
      <c r="A849" s="360"/>
      <c r="B849" s="361"/>
      <c r="C849" s="360" t="str">
        <f t="shared" si="70"/>
        <v/>
      </c>
      <c r="D849" s="362"/>
      <c r="E849" s="146"/>
      <c r="F849" s="362"/>
      <c r="G849" s="137"/>
      <c r="H849" s="363"/>
      <c r="I849" s="497"/>
      <c r="J849" s="498"/>
      <c r="K849" s="496"/>
      <c r="L849" s="496"/>
      <c r="M849" s="497">
        <f t="shared" si="69"/>
        <v>0</v>
      </c>
      <c r="N849" s="364">
        <f t="shared" si="71"/>
        <v>0</v>
      </c>
      <c r="O849" s="164"/>
      <c r="P849" s="164"/>
      <c r="Q849" s="164"/>
      <c r="R849" s="130"/>
      <c r="S849" s="365">
        <f t="shared" si="72"/>
        <v>0</v>
      </c>
      <c r="T849" s="362"/>
      <c r="U849" s="532"/>
      <c r="V849" s="318">
        <f t="shared" si="73"/>
        <v>0</v>
      </c>
      <c r="W849" s="366"/>
      <c r="X849" s="318"/>
      <c r="Y849" s="366"/>
      <c r="Z849" s="362"/>
      <c r="AA849" s="503"/>
      <c r="AB849" s="362"/>
      <c r="AC849" s="362"/>
    </row>
    <row r="850" spans="1:29" ht="18.5" x14ac:dyDescent="0.45">
      <c r="A850" s="360"/>
      <c r="B850" s="361"/>
      <c r="C850" s="360" t="str">
        <f t="shared" si="70"/>
        <v/>
      </c>
      <c r="D850" s="362"/>
      <c r="E850" s="146"/>
      <c r="F850" s="362"/>
      <c r="G850" s="137"/>
      <c r="H850" s="363"/>
      <c r="I850" s="497"/>
      <c r="J850" s="498"/>
      <c r="K850" s="496"/>
      <c r="L850" s="496"/>
      <c r="M850" s="497">
        <f t="shared" si="69"/>
        <v>0</v>
      </c>
      <c r="N850" s="364">
        <f t="shared" si="71"/>
        <v>0</v>
      </c>
      <c r="O850" s="164"/>
      <c r="P850" s="164"/>
      <c r="Q850" s="164"/>
      <c r="R850" s="130"/>
      <c r="S850" s="365">
        <f t="shared" si="72"/>
        <v>0</v>
      </c>
      <c r="T850" s="362"/>
      <c r="U850" s="532"/>
      <c r="V850" s="318">
        <f t="shared" si="73"/>
        <v>0</v>
      </c>
      <c r="W850" s="366"/>
      <c r="X850" s="318"/>
      <c r="Y850" s="366"/>
      <c r="Z850" s="362"/>
      <c r="AA850" s="503"/>
      <c r="AB850" s="362"/>
      <c r="AC850" s="362"/>
    </row>
    <row r="851" spans="1:29" ht="18.5" x14ac:dyDescent="0.45">
      <c r="A851" s="360"/>
      <c r="B851" s="361"/>
      <c r="C851" s="360" t="str">
        <f t="shared" si="70"/>
        <v/>
      </c>
      <c r="D851" s="362"/>
      <c r="E851" s="146"/>
      <c r="F851" s="362"/>
      <c r="G851" s="137"/>
      <c r="H851" s="363"/>
      <c r="I851" s="497"/>
      <c r="J851" s="498"/>
      <c r="K851" s="496"/>
      <c r="L851" s="496"/>
      <c r="M851" s="497">
        <f t="shared" si="69"/>
        <v>0</v>
      </c>
      <c r="N851" s="364">
        <f t="shared" si="71"/>
        <v>0</v>
      </c>
      <c r="O851" s="164"/>
      <c r="P851" s="164"/>
      <c r="Q851" s="164"/>
      <c r="R851" s="130"/>
      <c r="S851" s="365">
        <f t="shared" si="72"/>
        <v>0</v>
      </c>
      <c r="T851" s="362"/>
      <c r="U851" s="532"/>
      <c r="V851" s="318">
        <f t="shared" si="73"/>
        <v>0</v>
      </c>
      <c r="W851" s="366"/>
      <c r="X851" s="318"/>
      <c r="Y851" s="366"/>
      <c r="Z851" s="362"/>
      <c r="AA851" s="503"/>
      <c r="AB851" s="362"/>
      <c r="AC851" s="362"/>
    </row>
    <row r="852" spans="1:29" ht="18.5" x14ac:dyDescent="0.45">
      <c r="A852" s="360"/>
      <c r="B852" s="361"/>
      <c r="C852" s="360" t="str">
        <f t="shared" si="70"/>
        <v/>
      </c>
      <c r="D852" s="362"/>
      <c r="E852" s="146"/>
      <c r="F852" s="362"/>
      <c r="G852" s="137"/>
      <c r="H852" s="363"/>
      <c r="I852" s="497"/>
      <c r="J852" s="498"/>
      <c r="K852" s="496"/>
      <c r="L852" s="496"/>
      <c r="M852" s="497">
        <f t="shared" si="69"/>
        <v>0</v>
      </c>
      <c r="N852" s="364">
        <f t="shared" si="71"/>
        <v>0</v>
      </c>
      <c r="O852" s="164"/>
      <c r="P852" s="164"/>
      <c r="Q852" s="164"/>
      <c r="R852" s="130"/>
      <c r="S852" s="365">
        <f t="shared" si="72"/>
        <v>0</v>
      </c>
      <c r="T852" s="362"/>
      <c r="U852" s="532"/>
      <c r="V852" s="318">
        <f t="shared" si="73"/>
        <v>0</v>
      </c>
      <c r="W852" s="366"/>
      <c r="X852" s="318"/>
      <c r="Y852" s="366"/>
      <c r="Z852" s="362"/>
      <c r="AA852" s="503"/>
      <c r="AB852" s="362"/>
      <c r="AC852" s="362"/>
    </row>
    <row r="853" spans="1:29" ht="18.5" x14ac:dyDescent="0.45">
      <c r="A853" s="360"/>
      <c r="B853" s="361"/>
      <c r="C853" s="360" t="str">
        <f t="shared" si="70"/>
        <v/>
      </c>
      <c r="D853" s="362"/>
      <c r="E853" s="146"/>
      <c r="F853" s="362"/>
      <c r="G853" s="137"/>
      <c r="H853" s="363"/>
      <c r="I853" s="497"/>
      <c r="J853" s="498"/>
      <c r="K853" s="496"/>
      <c r="L853" s="496"/>
      <c r="M853" s="497">
        <f t="shared" si="69"/>
        <v>0</v>
      </c>
      <c r="N853" s="364">
        <f t="shared" si="71"/>
        <v>0</v>
      </c>
      <c r="O853" s="164"/>
      <c r="P853" s="164"/>
      <c r="Q853" s="164"/>
      <c r="R853" s="130"/>
      <c r="S853" s="365">
        <f t="shared" si="72"/>
        <v>0</v>
      </c>
      <c r="T853" s="362"/>
      <c r="U853" s="532"/>
      <c r="V853" s="318">
        <f t="shared" si="73"/>
        <v>0</v>
      </c>
      <c r="W853" s="366"/>
      <c r="X853" s="318"/>
      <c r="Y853" s="366"/>
      <c r="Z853" s="362"/>
      <c r="AA853" s="503"/>
      <c r="AB853" s="362"/>
      <c r="AC853" s="362"/>
    </row>
    <row r="854" spans="1:29" ht="18.5" x14ac:dyDescent="0.45">
      <c r="A854" s="360"/>
      <c r="B854" s="361"/>
      <c r="C854" s="360" t="str">
        <f t="shared" si="70"/>
        <v/>
      </c>
      <c r="D854" s="362"/>
      <c r="E854" s="146"/>
      <c r="F854" s="362"/>
      <c r="G854" s="137"/>
      <c r="H854" s="363"/>
      <c r="I854" s="497"/>
      <c r="J854" s="498"/>
      <c r="K854" s="496"/>
      <c r="L854" s="496"/>
      <c r="M854" s="497">
        <f t="shared" si="69"/>
        <v>0</v>
      </c>
      <c r="N854" s="364">
        <f t="shared" si="71"/>
        <v>0</v>
      </c>
      <c r="O854" s="164"/>
      <c r="P854" s="164"/>
      <c r="Q854" s="164"/>
      <c r="R854" s="130"/>
      <c r="S854" s="365">
        <f t="shared" si="72"/>
        <v>0</v>
      </c>
      <c r="T854" s="362"/>
      <c r="U854" s="532"/>
      <c r="V854" s="318">
        <f t="shared" si="73"/>
        <v>0</v>
      </c>
      <c r="W854" s="366"/>
      <c r="X854" s="318"/>
      <c r="Y854" s="366"/>
      <c r="Z854" s="362"/>
      <c r="AA854" s="503"/>
      <c r="AB854" s="362"/>
      <c r="AC854" s="362"/>
    </row>
    <row r="855" spans="1:29" ht="18.5" x14ac:dyDescent="0.45">
      <c r="A855" s="360"/>
      <c r="B855" s="361"/>
      <c r="C855" s="360" t="str">
        <f t="shared" si="70"/>
        <v/>
      </c>
      <c r="D855" s="362"/>
      <c r="E855" s="146"/>
      <c r="F855" s="362"/>
      <c r="G855" s="137"/>
      <c r="H855" s="363"/>
      <c r="I855" s="497"/>
      <c r="J855" s="498"/>
      <c r="K855" s="496"/>
      <c r="L855" s="496"/>
      <c r="M855" s="497">
        <f t="shared" si="69"/>
        <v>0</v>
      </c>
      <c r="N855" s="364">
        <f t="shared" si="71"/>
        <v>0</v>
      </c>
      <c r="O855" s="164"/>
      <c r="P855" s="164"/>
      <c r="Q855" s="164"/>
      <c r="R855" s="130"/>
      <c r="S855" s="365">
        <f t="shared" si="72"/>
        <v>0</v>
      </c>
      <c r="T855" s="362"/>
      <c r="U855" s="532"/>
      <c r="V855" s="318">
        <f t="shared" si="73"/>
        <v>0</v>
      </c>
      <c r="W855" s="366"/>
      <c r="X855" s="318"/>
      <c r="Y855" s="366"/>
      <c r="Z855" s="362"/>
      <c r="AA855" s="503"/>
      <c r="AB855" s="362"/>
      <c r="AC855" s="362"/>
    </row>
    <row r="856" spans="1:29" ht="18.5" x14ac:dyDescent="0.45">
      <c r="A856" s="360"/>
      <c r="B856" s="361"/>
      <c r="C856" s="360" t="str">
        <f t="shared" si="70"/>
        <v/>
      </c>
      <c r="D856" s="362"/>
      <c r="E856" s="146"/>
      <c r="F856" s="362"/>
      <c r="G856" s="137"/>
      <c r="H856" s="363"/>
      <c r="I856" s="497"/>
      <c r="J856" s="498"/>
      <c r="K856" s="496"/>
      <c r="L856" s="496"/>
      <c r="M856" s="497">
        <f t="shared" si="69"/>
        <v>0</v>
      </c>
      <c r="N856" s="364">
        <f t="shared" si="71"/>
        <v>0</v>
      </c>
      <c r="O856" s="164"/>
      <c r="P856" s="164"/>
      <c r="Q856" s="164"/>
      <c r="R856" s="130"/>
      <c r="S856" s="365">
        <f t="shared" si="72"/>
        <v>0</v>
      </c>
      <c r="T856" s="362"/>
      <c r="U856" s="532"/>
      <c r="V856" s="318">
        <f t="shared" si="73"/>
        <v>0</v>
      </c>
      <c r="W856" s="366"/>
      <c r="X856" s="318"/>
      <c r="Y856" s="366"/>
      <c r="Z856" s="362"/>
      <c r="AA856" s="503"/>
      <c r="AB856" s="362"/>
      <c r="AC856" s="362"/>
    </row>
    <row r="857" spans="1:29" ht="18.5" x14ac:dyDescent="0.45">
      <c r="A857" s="360"/>
      <c r="B857" s="361"/>
      <c r="C857" s="360" t="str">
        <f t="shared" si="70"/>
        <v/>
      </c>
      <c r="D857" s="362"/>
      <c r="E857" s="146"/>
      <c r="F857" s="362"/>
      <c r="G857" s="137"/>
      <c r="H857" s="363"/>
      <c r="I857" s="497"/>
      <c r="J857" s="498"/>
      <c r="K857" s="496"/>
      <c r="L857" s="496"/>
      <c r="M857" s="497">
        <f t="shared" si="69"/>
        <v>0</v>
      </c>
      <c r="N857" s="364">
        <f t="shared" si="71"/>
        <v>0</v>
      </c>
      <c r="O857" s="164"/>
      <c r="P857" s="164"/>
      <c r="Q857" s="164"/>
      <c r="R857" s="130"/>
      <c r="S857" s="365">
        <f t="shared" si="72"/>
        <v>0</v>
      </c>
      <c r="T857" s="362"/>
      <c r="U857" s="532"/>
      <c r="V857" s="318">
        <f t="shared" si="73"/>
        <v>0</v>
      </c>
      <c r="W857" s="366"/>
      <c r="X857" s="318"/>
      <c r="Y857" s="366"/>
      <c r="Z857" s="362"/>
      <c r="AA857" s="503"/>
      <c r="AB857" s="362"/>
      <c r="AC857" s="362"/>
    </row>
    <row r="858" spans="1:29" ht="18.5" x14ac:dyDescent="0.45">
      <c r="A858" s="360"/>
      <c r="B858" s="361"/>
      <c r="C858" s="360" t="str">
        <f t="shared" si="70"/>
        <v/>
      </c>
      <c r="D858" s="362"/>
      <c r="E858" s="146"/>
      <c r="F858" s="362"/>
      <c r="G858" s="137"/>
      <c r="H858" s="363"/>
      <c r="I858" s="497"/>
      <c r="J858" s="498"/>
      <c r="K858" s="496"/>
      <c r="L858" s="496"/>
      <c r="M858" s="497">
        <f t="shared" si="69"/>
        <v>0</v>
      </c>
      <c r="N858" s="364">
        <f t="shared" si="71"/>
        <v>0</v>
      </c>
      <c r="O858" s="164"/>
      <c r="P858" s="164"/>
      <c r="Q858" s="164"/>
      <c r="R858" s="130"/>
      <c r="S858" s="365">
        <f t="shared" si="72"/>
        <v>0</v>
      </c>
      <c r="T858" s="362"/>
      <c r="U858" s="532"/>
      <c r="V858" s="318">
        <f t="shared" si="73"/>
        <v>0</v>
      </c>
      <c r="W858" s="366"/>
      <c r="X858" s="318"/>
      <c r="Y858" s="366"/>
      <c r="Z858" s="362"/>
      <c r="AA858" s="503"/>
      <c r="AB858" s="362"/>
      <c r="AC858" s="362"/>
    </row>
    <row r="859" spans="1:29" ht="18.5" x14ac:dyDescent="0.45">
      <c r="A859" s="360"/>
      <c r="B859" s="361"/>
      <c r="C859" s="360" t="str">
        <f t="shared" si="70"/>
        <v/>
      </c>
      <c r="D859" s="362"/>
      <c r="E859" s="146"/>
      <c r="F859" s="362"/>
      <c r="G859" s="137"/>
      <c r="H859" s="363"/>
      <c r="I859" s="497"/>
      <c r="J859" s="498"/>
      <c r="K859" s="496"/>
      <c r="L859" s="496"/>
      <c r="M859" s="497">
        <f t="shared" si="69"/>
        <v>0</v>
      </c>
      <c r="N859" s="364">
        <f t="shared" si="71"/>
        <v>0</v>
      </c>
      <c r="O859" s="164"/>
      <c r="P859" s="164"/>
      <c r="Q859" s="164"/>
      <c r="R859" s="130"/>
      <c r="S859" s="365">
        <f t="shared" si="72"/>
        <v>0</v>
      </c>
      <c r="T859" s="362"/>
      <c r="U859" s="532"/>
      <c r="V859" s="318">
        <f t="shared" si="73"/>
        <v>0</v>
      </c>
      <c r="W859" s="366"/>
      <c r="X859" s="318"/>
      <c r="Y859" s="366"/>
      <c r="Z859" s="362"/>
      <c r="AA859" s="503"/>
      <c r="AB859" s="362"/>
      <c r="AC859" s="362"/>
    </row>
    <row r="860" spans="1:29" ht="18.5" x14ac:dyDescent="0.45">
      <c r="A860" s="360"/>
      <c r="B860" s="361"/>
      <c r="C860" s="360" t="str">
        <f t="shared" si="70"/>
        <v/>
      </c>
      <c r="D860" s="362"/>
      <c r="E860" s="146"/>
      <c r="F860" s="362"/>
      <c r="G860" s="137"/>
      <c r="H860" s="363"/>
      <c r="I860" s="497"/>
      <c r="J860" s="498"/>
      <c r="K860" s="496"/>
      <c r="L860" s="496"/>
      <c r="M860" s="497">
        <f t="shared" si="69"/>
        <v>0</v>
      </c>
      <c r="N860" s="364">
        <f t="shared" si="71"/>
        <v>0</v>
      </c>
      <c r="O860" s="164"/>
      <c r="P860" s="164"/>
      <c r="Q860" s="164"/>
      <c r="R860" s="130"/>
      <c r="S860" s="365">
        <f t="shared" si="72"/>
        <v>0</v>
      </c>
      <c r="T860" s="362"/>
      <c r="U860" s="532"/>
      <c r="V860" s="318">
        <f t="shared" si="73"/>
        <v>0</v>
      </c>
      <c r="W860" s="366"/>
      <c r="X860" s="318"/>
      <c r="Y860" s="366"/>
      <c r="Z860" s="362"/>
      <c r="AA860" s="503"/>
      <c r="AB860" s="362"/>
      <c r="AC860" s="362"/>
    </row>
    <row r="861" spans="1:29" ht="18.5" x14ac:dyDescent="0.45">
      <c r="A861" s="360"/>
      <c r="B861" s="361"/>
      <c r="C861" s="360" t="str">
        <f t="shared" si="70"/>
        <v/>
      </c>
      <c r="D861" s="362"/>
      <c r="E861" s="146"/>
      <c r="F861" s="362"/>
      <c r="G861" s="137"/>
      <c r="H861" s="363"/>
      <c r="I861" s="497"/>
      <c r="J861" s="498"/>
      <c r="K861" s="496"/>
      <c r="L861" s="496"/>
      <c r="M861" s="497">
        <f t="shared" si="69"/>
        <v>0</v>
      </c>
      <c r="N861" s="364">
        <f t="shared" si="71"/>
        <v>0</v>
      </c>
      <c r="O861" s="164"/>
      <c r="P861" s="164"/>
      <c r="Q861" s="164"/>
      <c r="R861" s="130"/>
      <c r="S861" s="365">
        <f t="shared" si="72"/>
        <v>0</v>
      </c>
      <c r="T861" s="362"/>
      <c r="U861" s="532"/>
      <c r="V861" s="318">
        <f t="shared" si="73"/>
        <v>0</v>
      </c>
      <c r="W861" s="366"/>
      <c r="X861" s="318"/>
      <c r="Y861" s="366"/>
      <c r="Z861" s="362"/>
      <c r="AA861" s="503"/>
      <c r="AB861" s="362"/>
      <c r="AC861" s="362"/>
    </row>
    <row r="862" spans="1:29" ht="18.5" x14ac:dyDescent="0.45">
      <c r="A862" s="360"/>
      <c r="B862" s="361"/>
      <c r="C862" s="360" t="str">
        <f t="shared" si="70"/>
        <v/>
      </c>
      <c r="D862" s="362"/>
      <c r="E862" s="146"/>
      <c r="F862" s="362"/>
      <c r="G862" s="137"/>
      <c r="H862" s="363"/>
      <c r="I862" s="497"/>
      <c r="J862" s="498"/>
      <c r="K862" s="496"/>
      <c r="L862" s="496"/>
      <c r="M862" s="497">
        <f t="shared" si="69"/>
        <v>0</v>
      </c>
      <c r="N862" s="364">
        <f t="shared" si="71"/>
        <v>0</v>
      </c>
      <c r="O862" s="164"/>
      <c r="P862" s="164"/>
      <c r="Q862" s="164"/>
      <c r="R862" s="130"/>
      <c r="S862" s="365">
        <f t="shared" si="72"/>
        <v>0</v>
      </c>
      <c r="T862" s="362"/>
      <c r="U862" s="532"/>
      <c r="V862" s="318">
        <f t="shared" si="73"/>
        <v>0</v>
      </c>
      <c r="W862" s="366"/>
      <c r="X862" s="318"/>
      <c r="Y862" s="366"/>
      <c r="Z862" s="362"/>
      <c r="AA862" s="503"/>
      <c r="AB862" s="362"/>
      <c r="AC862" s="362"/>
    </row>
    <row r="863" spans="1:29" ht="18.5" x14ac:dyDescent="0.45">
      <c r="A863" s="360"/>
      <c r="B863" s="361"/>
      <c r="C863" s="360" t="str">
        <f t="shared" si="70"/>
        <v/>
      </c>
      <c r="D863" s="362"/>
      <c r="E863" s="146"/>
      <c r="F863" s="362"/>
      <c r="G863" s="137"/>
      <c r="H863" s="363"/>
      <c r="I863" s="497"/>
      <c r="J863" s="498"/>
      <c r="K863" s="496"/>
      <c r="L863" s="496"/>
      <c r="M863" s="497">
        <f t="shared" si="69"/>
        <v>0</v>
      </c>
      <c r="N863" s="364">
        <f t="shared" si="71"/>
        <v>0</v>
      </c>
      <c r="O863" s="164"/>
      <c r="P863" s="164"/>
      <c r="Q863" s="164"/>
      <c r="R863" s="130"/>
      <c r="S863" s="365">
        <f t="shared" si="72"/>
        <v>0</v>
      </c>
      <c r="T863" s="362"/>
      <c r="U863" s="532"/>
      <c r="V863" s="318">
        <f t="shared" si="73"/>
        <v>0</v>
      </c>
      <c r="W863" s="366"/>
      <c r="X863" s="318"/>
      <c r="Y863" s="366"/>
      <c r="Z863" s="362"/>
      <c r="AA863" s="503"/>
      <c r="AB863" s="362"/>
      <c r="AC863" s="362"/>
    </row>
    <row r="864" spans="1:29" ht="18.5" x14ac:dyDescent="0.45">
      <c r="A864" s="360"/>
      <c r="B864" s="361"/>
      <c r="C864" s="360" t="str">
        <f t="shared" si="70"/>
        <v/>
      </c>
      <c r="D864" s="362"/>
      <c r="E864" s="146"/>
      <c r="F864" s="362"/>
      <c r="G864" s="137"/>
      <c r="H864" s="363"/>
      <c r="I864" s="497"/>
      <c r="J864" s="498"/>
      <c r="K864" s="496"/>
      <c r="L864" s="496"/>
      <c r="M864" s="497">
        <f t="shared" si="69"/>
        <v>0</v>
      </c>
      <c r="N864" s="364">
        <f t="shared" si="71"/>
        <v>0</v>
      </c>
      <c r="O864" s="164"/>
      <c r="P864" s="164"/>
      <c r="Q864" s="164"/>
      <c r="R864" s="130"/>
      <c r="S864" s="365">
        <f t="shared" si="72"/>
        <v>0</v>
      </c>
      <c r="T864" s="362"/>
      <c r="U864" s="532"/>
      <c r="V864" s="318">
        <f t="shared" si="73"/>
        <v>0</v>
      </c>
      <c r="W864" s="366"/>
      <c r="X864" s="318"/>
      <c r="Y864" s="366"/>
      <c r="Z864" s="362"/>
      <c r="AA864" s="503"/>
      <c r="AB864" s="362"/>
      <c r="AC864" s="362"/>
    </row>
    <row r="865" spans="1:29" ht="18.5" x14ac:dyDescent="0.45">
      <c r="A865" s="360"/>
      <c r="B865" s="361"/>
      <c r="C865" s="360" t="str">
        <f t="shared" si="70"/>
        <v/>
      </c>
      <c r="D865" s="362"/>
      <c r="E865" s="146"/>
      <c r="F865" s="362"/>
      <c r="G865" s="137"/>
      <c r="H865" s="363"/>
      <c r="I865" s="497"/>
      <c r="J865" s="498"/>
      <c r="K865" s="496"/>
      <c r="L865" s="496"/>
      <c r="M865" s="497">
        <f t="shared" si="69"/>
        <v>0</v>
      </c>
      <c r="N865" s="364">
        <f t="shared" si="71"/>
        <v>0</v>
      </c>
      <c r="O865" s="164"/>
      <c r="P865" s="164"/>
      <c r="Q865" s="164"/>
      <c r="R865" s="130"/>
      <c r="S865" s="365">
        <f t="shared" si="72"/>
        <v>0</v>
      </c>
      <c r="T865" s="362"/>
      <c r="U865" s="532"/>
      <c r="V865" s="318">
        <f t="shared" si="73"/>
        <v>0</v>
      </c>
      <c r="W865" s="366"/>
      <c r="X865" s="318"/>
      <c r="Y865" s="366"/>
      <c r="Z865" s="362"/>
      <c r="AA865" s="503"/>
      <c r="AB865" s="362"/>
      <c r="AC865" s="362"/>
    </row>
    <row r="866" spans="1:29" ht="18.5" x14ac:dyDescent="0.45">
      <c r="A866" s="360"/>
      <c r="B866" s="361"/>
      <c r="C866" s="360" t="str">
        <f t="shared" si="70"/>
        <v/>
      </c>
      <c r="D866" s="362"/>
      <c r="E866" s="146"/>
      <c r="F866" s="362"/>
      <c r="G866" s="137"/>
      <c r="H866" s="363"/>
      <c r="I866" s="497"/>
      <c r="J866" s="498"/>
      <c r="K866" s="496"/>
      <c r="L866" s="496"/>
      <c r="M866" s="497">
        <f t="shared" si="69"/>
        <v>0</v>
      </c>
      <c r="N866" s="364">
        <f t="shared" si="71"/>
        <v>0</v>
      </c>
      <c r="O866" s="164"/>
      <c r="P866" s="164"/>
      <c r="Q866" s="164"/>
      <c r="R866" s="130"/>
      <c r="S866" s="365">
        <f t="shared" si="72"/>
        <v>0</v>
      </c>
      <c r="T866" s="362"/>
      <c r="U866" s="532"/>
      <c r="V866" s="318">
        <f t="shared" si="73"/>
        <v>0</v>
      </c>
      <c r="W866" s="366"/>
      <c r="X866" s="318"/>
      <c r="Y866" s="366"/>
      <c r="Z866" s="362"/>
      <c r="AA866" s="503"/>
      <c r="AB866" s="362"/>
      <c r="AC866" s="362"/>
    </row>
    <row r="867" spans="1:29" ht="18.5" x14ac:dyDescent="0.45">
      <c r="A867" s="360"/>
      <c r="B867" s="361"/>
      <c r="C867" s="360" t="str">
        <f t="shared" si="70"/>
        <v/>
      </c>
      <c r="D867" s="362"/>
      <c r="E867" s="146"/>
      <c r="F867" s="362"/>
      <c r="G867" s="137"/>
      <c r="H867" s="363"/>
      <c r="I867" s="497"/>
      <c r="J867" s="498"/>
      <c r="K867" s="496"/>
      <c r="L867" s="496"/>
      <c r="M867" s="497">
        <f t="shared" si="69"/>
        <v>0</v>
      </c>
      <c r="N867" s="364">
        <f t="shared" si="71"/>
        <v>0</v>
      </c>
      <c r="O867" s="164"/>
      <c r="P867" s="164"/>
      <c r="Q867" s="164"/>
      <c r="R867" s="130"/>
      <c r="S867" s="365">
        <f t="shared" si="72"/>
        <v>0</v>
      </c>
      <c r="T867" s="362"/>
      <c r="U867" s="532"/>
      <c r="V867" s="318">
        <f t="shared" si="73"/>
        <v>0</v>
      </c>
      <c r="W867" s="366"/>
      <c r="X867" s="318"/>
      <c r="Y867" s="366"/>
      <c r="Z867" s="362"/>
      <c r="AA867" s="503"/>
      <c r="AB867" s="362"/>
      <c r="AC867" s="362"/>
    </row>
    <row r="868" spans="1:29" ht="18.5" x14ac:dyDescent="0.45">
      <c r="A868" s="360"/>
      <c r="B868" s="361"/>
      <c r="C868" s="360" t="str">
        <f t="shared" si="70"/>
        <v/>
      </c>
      <c r="D868" s="362"/>
      <c r="E868" s="146"/>
      <c r="F868" s="362"/>
      <c r="G868" s="137"/>
      <c r="H868" s="363"/>
      <c r="I868" s="497"/>
      <c r="J868" s="498"/>
      <c r="K868" s="496"/>
      <c r="L868" s="496"/>
      <c r="M868" s="497">
        <f t="shared" si="69"/>
        <v>0</v>
      </c>
      <c r="N868" s="364">
        <f t="shared" si="71"/>
        <v>0</v>
      </c>
      <c r="O868" s="164"/>
      <c r="P868" s="164"/>
      <c r="Q868" s="164"/>
      <c r="R868" s="130"/>
      <c r="S868" s="365">
        <f t="shared" si="72"/>
        <v>0</v>
      </c>
      <c r="T868" s="362"/>
      <c r="U868" s="532"/>
      <c r="V868" s="318">
        <f t="shared" si="73"/>
        <v>0</v>
      </c>
      <c r="W868" s="366"/>
      <c r="X868" s="318"/>
      <c r="Y868" s="366"/>
      <c r="Z868" s="362"/>
      <c r="AA868" s="503"/>
      <c r="AB868" s="362"/>
      <c r="AC868" s="362"/>
    </row>
    <row r="869" spans="1:29" ht="18.5" x14ac:dyDescent="0.45">
      <c r="A869" s="360"/>
      <c r="B869" s="361"/>
      <c r="C869" s="360" t="str">
        <f t="shared" si="70"/>
        <v/>
      </c>
      <c r="D869" s="362"/>
      <c r="E869" s="146"/>
      <c r="F869" s="362"/>
      <c r="G869" s="137"/>
      <c r="H869" s="363"/>
      <c r="I869" s="497"/>
      <c r="J869" s="498"/>
      <c r="K869" s="496"/>
      <c r="L869" s="496"/>
      <c r="M869" s="497">
        <f t="shared" si="69"/>
        <v>0</v>
      </c>
      <c r="N869" s="364">
        <f t="shared" si="71"/>
        <v>0</v>
      </c>
      <c r="O869" s="164"/>
      <c r="P869" s="164"/>
      <c r="Q869" s="164"/>
      <c r="R869" s="130"/>
      <c r="S869" s="365">
        <f t="shared" si="72"/>
        <v>0</v>
      </c>
      <c r="T869" s="362"/>
      <c r="U869" s="532"/>
      <c r="V869" s="318">
        <f t="shared" si="73"/>
        <v>0</v>
      </c>
      <c r="W869" s="366"/>
      <c r="X869" s="318"/>
      <c r="Y869" s="366"/>
      <c r="Z869" s="362"/>
      <c r="AA869" s="503"/>
      <c r="AB869" s="362"/>
      <c r="AC869" s="362"/>
    </row>
    <row r="870" spans="1:29" ht="18.5" x14ac:dyDescent="0.45">
      <c r="A870" s="360"/>
      <c r="B870" s="361"/>
      <c r="C870" s="360" t="str">
        <f t="shared" si="70"/>
        <v/>
      </c>
      <c r="D870" s="362"/>
      <c r="E870" s="146"/>
      <c r="F870" s="362"/>
      <c r="G870" s="137"/>
      <c r="H870" s="363"/>
      <c r="I870" s="497"/>
      <c r="J870" s="498"/>
      <c r="K870" s="496"/>
      <c r="L870" s="496"/>
      <c r="M870" s="497">
        <f t="shared" si="69"/>
        <v>0</v>
      </c>
      <c r="N870" s="364">
        <f t="shared" si="71"/>
        <v>0</v>
      </c>
      <c r="O870" s="164"/>
      <c r="P870" s="164"/>
      <c r="Q870" s="164"/>
      <c r="R870" s="130"/>
      <c r="S870" s="365">
        <f t="shared" si="72"/>
        <v>0</v>
      </c>
      <c r="T870" s="362"/>
      <c r="U870" s="532"/>
      <c r="V870" s="318">
        <f t="shared" si="73"/>
        <v>0</v>
      </c>
      <c r="W870" s="366"/>
      <c r="X870" s="318"/>
      <c r="Y870" s="366"/>
      <c r="Z870" s="362"/>
      <c r="AA870" s="503"/>
      <c r="AB870" s="362"/>
      <c r="AC870" s="362"/>
    </row>
    <row r="871" spans="1:29" ht="18.5" x14ac:dyDescent="0.45">
      <c r="A871" s="360"/>
      <c r="B871" s="361"/>
      <c r="C871" s="360" t="str">
        <f t="shared" si="70"/>
        <v/>
      </c>
      <c r="D871" s="362"/>
      <c r="E871" s="146"/>
      <c r="F871" s="362"/>
      <c r="G871" s="137"/>
      <c r="H871" s="363"/>
      <c r="I871" s="497"/>
      <c r="J871" s="498"/>
      <c r="K871" s="496"/>
      <c r="L871" s="496"/>
      <c r="M871" s="497">
        <f t="shared" si="69"/>
        <v>0</v>
      </c>
      <c r="N871" s="364">
        <f t="shared" si="71"/>
        <v>0</v>
      </c>
      <c r="O871" s="164"/>
      <c r="P871" s="164"/>
      <c r="Q871" s="164"/>
      <c r="R871" s="130"/>
      <c r="S871" s="365">
        <f t="shared" si="72"/>
        <v>0</v>
      </c>
      <c r="T871" s="362"/>
      <c r="U871" s="532"/>
      <c r="V871" s="318">
        <f t="shared" si="73"/>
        <v>0</v>
      </c>
      <c r="W871" s="366"/>
      <c r="X871" s="318"/>
      <c r="Y871" s="366"/>
      <c r="Z871" s="362"/>
      <c r="AA871" s="503"/>
      <c r="AB871" s="362"/>
      <c r="AC871" s="362"/>
    </row>
    <row r="872" spans="1:29" ht="18.5" x14ac:dyDescent="0.45">
      <c r="A872" s="360"/>
      <c r="B872" s="361"/>
      <c r="C872" s="360" t="str">
        <f t="shared" si="70"/>
        <v/>
      </c>
      <c r="D872" s="362"/>
      <c r="E872" s="146"/>
      <c r="F872" s="362"/>
      <c r="G872" s="137"/>
      <c r="H872" s="363"/>
      <c r="I872" s="497"/>
      <c r="J872" s="498"/>
      <c r="K872" s="496"/>
      <c r="L872" s="496"/>
      <c r="M872" s="497">
        <f t="shared" si="69"/>
        <v>0</v>
      </c>
      <c r="N872" s="364">
        <f t="shared" si="71"/>
        <v>0</v>
      </c>
      <c r="O872" s="164"/>
      <c r="P872" s="164"/>
      <c r="Q872" s="164"/>
      <c r="R872" s="130"/>
      <c r="S872" s="365">
        <f t="shared" si="72"/>
        <v>0</v>
      </c>
      <c r="T872" s="362"/>
      <c r="U872" s="532"/>
      <c r="V872" s="318">
        <f t="shared" si="73"/>
        <v>0</v>
      </c>
      <c r="W872" s="366"/>
      <c r="X872" s="318"/>
      <c r="Y872" s="366"/>
      <c r="Z872" s="362"/>
      <c r="AA872" s="503"/>
      <c r="AB872" s="362"/>
      <c r="AC872" s="362"/>
    </row>
    <row r="873" spans="1:29" ht="18.5" x14ac:dyDescent="0.45">
      <c r="A873" s="360"/>
      <c r="B873" s="361"/>
      <c r="C873" s="360" t="str">
        <f t="shared" si="70"/>
        <v/>
      </c>
      <c r="D873" s="362"/>
      <c r="E873" s="146"/>
      <c r="F873" s="362"/>
      <c r="G873" s="137"/>
      <c r="H873" s="363"/>
      <c r="I873" s="497"/>
      <c r="J873" s="498"/>
      <c r="K873" s="496"/>
      <c r="L873" s="496"/>
      <c r="M873" s="497">
        <f t="shared" si="69"/>
        <v>0</v>
      </c>
      <c r="N873" s="364">
        <f t="shared" si="71"/>
        <v>0</v>
      </c>
      <c r="O873" s="164"/>
      <c r="P873" s="164"/>
      <c r="Q873" s="164"/>
      <c r="R873" s="130"/>
      <c r="S873" s="365">
        <f t="shared" si="72"/>
        <v>0</v>
      </c>
      <c r="T873" s="362"/>
      <c r="U873" s="532"/>
      <c r="V873" s="318">
        <f t="shared" si="73"/>
        <v>0</v>
      </c>
      <c r="W873" s="366"/>
      <c r="X873" s="318"/>
      <c r="Y873" s="366"/>
      <c r="Z873" s="362"/>
      <c r="AA873" s="503"/>
      <c r="AB873" s="362"/>
      <c r="AC873" s="362"/>
    </row>
    <row r="874" spans="1:29" ht="18.5" x14ac:dyDescent="0.45">
      <c r="A874" s="360"/>
      <c r="B874" s="361"/>
      <c r="C874" s="360" t="str">
        <f t="shared" si="70"/>
        <v/>
      </c>
      <c r="D874" s="362"/>
      <c r="E874" s="146"/>
      <c r="F874" s="362"/>
      <c r="G874" s="137"/>
      <c r="H874" s="363"/>
      <c r="I874" s="497"/>
      <c r="J874" s="498"/>
      <c r="K874" s="496"/>
      <c r="L874" s="496"/>
      <c r="M874" s="497">
        <f t="shared" si="69"/>
        <v>0</v>
      </c>
      <c r="N874" s="364">
        <f t="shared" si="71"/>
        <v>0</v>
      </c>
      <c r="O874" s="164"/>
      <c r="P874" s="164"/>
      <c r="Q874" s="164"/>
      <c r="R874" s="130"/>
      <c r="S874" s="365">
        <f t="shared" si="72"/>
        <v>0</v>
      </c>
      <c r="T874" s="362"/>
      <c r="U874" s="532"/>
      <c r="V874" s="318">
        <f t="shared" si="73"/>
        <v>0</v>
      </c>
      <c r="W874" s="366"/>
      <c r="X874" s="318"/>
      <c r="Y874" s="366"/>
      <c r="Z874" s="362"/>
      <c r="AA874" s="503"/>
      <c r="AB874" s="362"/>
      <c r="AC874" s="362"/>
    </row>
    <row r="875" spans="1:29" ht="18.5" x14ac:dyDescent="0.45">
      <c r="A875" s="360"/>
      <c r="B875" s="361"/>
      <c r="C875" s="360" t="str">
        <f t="shared" si="70"/>
        <v/>
      </c>
      <c r="D875" s="362"/>
      <c r="E875" s="146"/>
      <c r="F875" s="362"/>
      <c r="G875" s="137"/>
      <c r="H875" s="363"/>
      <c r="I875" s="497"/>
      <c r="J875" s="498"/>
      <c r="K875" s="496"/>
      <c r="L875" s="496"/>
      <c r="M875" s="497">
        <f t="shared" si="69"/>
        <v>0</v>
      </c>
      <c r="N875" s="364">
        <f t="shared" si="71"/>
        <v>0</v>
      </c>
      <c r="O875" s="164"/>
      <c r="P875" s="164"/>
      <c r="Q875" s="164"/>
      <c r="R875" s="130"/>
      <c r="S875" s="365">
        <f t="shared" si="72"/>
        <v>0</v>
      </c>
      <c r="T875" s="362"/>
      <c r="U875" s="532"/>
      <c r="V875" s="318">
        <f t="shared" si="73"/>
        <v>0</v>
      </c>
      <c r="W875" s="366"/>
      <c r="X875" s="318"/>
      <c r="Y875" s="366"/>
      <c r="Z875" s="362"/>
      <c r="AA875" s="503"/>
      <c r="AB875" s="362"/>
      <c r="AC875" s="362"/>
    </row>
    <row r="876" spans="1:29" ht="18.5" x14ac:dyDescent="0.45">
      <c r="A876" s="360"/>
      <c r="B876" s="361"/>
      <c r="C876" s="360" t="str">
        <f t="shared" si="70"/>
        <v/>
      </c>
      <c r="D876" s="362"/>
      <c r="E876" s="146"/>
      <c r="F876" s="362"/>
      <c r="G876" s="137"/>
      <c r="H876" s="363"/>
      <c r="I876" s="497"/>
      <c r="J876" s="498"/>
      <c r="K876" s="496"/>
      <c r="L876" s="496"/>
      <c r="M876" s="497">
        <f t="shared" si="69"/>
        <v>0</v>
      </c>
      <c r="N876" s="364">
        <f t="shared" si="71"/>
        <v>0</v>
      </c>
      <c r="O876" s="164"/>
      <c r="P876" s="164"/>
      <c r="Q876" s="164"/>
      <c r="R876" s="130"/>
      <c r="S876" s="365">
        <f t="shared" si="72"/>
        <v>0</v>
      </c>
      <c r="T876" s="362"/>
      <c r="U876" s="532"/>
      <c r="V876" s="318">
        <f t="shared" si="73"/>
        <v>0</v>
      </c>
      <c r="W876" s="366"/>
      <c r="X876" s="318"/>
      <c r="Y876" s="366"/>
      <c r="Z876" s="362"/>
      <c r="AA876" s="503"/>
      <c r="AB876" s="362"/>
      <c r="AC876" s="362"/>
    </row>
    <row r="877" spans="1:29" ht="18.5" x14ac:dyDescent="0.45">
      <c r="A877" s="360"/>
      <c r="B877" s="361"/>
      <c r="C877" s="360" t="str">
        <f t="shared" si="70"/>
        <v/>
      </c>
      <c r="D877" s="362"/>
      <c r="E877" s="146"/>
      <c r="F877" s="362"/>
      <c r="G877" s="137"/>
      <c r="H877" s="363"/>
      <c r="I877" s="497"/>
      <c r="J877" s="498"/>
      <c r="K877" s="496"/>
      <c r="L877" s="496"/>
      <c r="M877" s="497">
        <f t="shared" si="69"/>
        <v>0</v>
      </c>
      <c r="N877" s="364">
        <f t="shared" si="71"/>
        <v>0</v>
      </c>
      <c r="O877" s="164"/>
      <c r="P877" s="164"/>
      <c r="Q877" s="164"/>
      <c r="R877" s="130"/>
      <c r="S877" s="365">
        <f t="shared" si="72"/>
        <v>0</v>
      </c>
      <c r="T877" s="362"/>
      <c r="U877" s="532"/>
      <c r="V877" s="318">
        <f t="shared" si="73"/>
        <v>0</v>
      </c>
      <c r="W877" s="366"/>
      <c r="X877" s="318"/>
      <c r="Y877" s="366"/>
      <c r="Z877" s="362"/>
      <c r="AA877" s="503"/>
      <c r="AB877" s="362"/>
      <c r="AC877" s="362"/>
    </row>
    <row r="878" spans="1:29" ht="18.5" x14ac:dyDescent="0.45">
      <c r="A878" s="360"/>
      <c r="B878" s="361"/>
      <c r="C878" s="360" t="str">
        <f t="shared" si="70"/>
        <v/>
      </c>
      <c r="D878" s="362"/>
      <c r="E878" s="146"/>
      <c r="F878" s="362"/>
      <c r="G878" s="137"/>
      <c r="H878" s="363"/>
      <c r="I878" s="497"/>
      <c r="J878" s="498"/>
      <c r="K878" s="496"/>
      <c r="L878" s="496"/>
      <c r="M878" s="497">
        <f t="shared" si="69"/>
        <v>0</v>
      </c>
      <c r="N878" s="364">
        <f t="shared" si="71"/>
        <v>0</v>
      </c>
      <c r="O878" s="164"/>
      <c r="P878" s="164"/>
      <c r="Q878" s="164"/>
      <c r="R878" s="130"/>
      <c r="S878" s="365">
        <f t="shared" si="72"/>
        <v>0</v>
      </c>
      <c r="T878" s="362"/>
      <c r="U878" s="532"/>
      <c r="V878" s="318">
        <f t="shared" si="73"/>
        <v>0</v>
      </c>
      <c r="W878" s="366"/>
      <c r="X878" s="318"/>
      <c r="Y878" s="366"/>
      <c r="Z878" s="362"/>
      <c r="AA878" s="503"/>
      <c r="AB878" s="362"/>
      <c r="AC878" s="362"/>
    </row>
    <row r="879" spans="1:29" ht="18.5" x14ac:dyDescent="0.45">
      <c r="A879" s="360"/>
      <c r="B879" s="361"/>
      <c r="C879" s="360" t="str">
        <f t="shared" si="70"/>
        <v/>
      </c>
      <c r="D879" s="362"/>
      <c r="E879" s="146"/>
      <c r="F879" s="362"/>
      <c r="G879" s="137"/>
      <c r="H879" s="363"/>
      <c r="I879" s="497"/>
      <c r="J879" s="498"/>
      <c r="K879" s="496"/>
      <c r="L879" s="496"/>
      <c r="M879" s="497">
        <f t="shared" si="69"/>
        <v>0</v>
      </c>
      <c r="N879" s="364">
        <f t="shared" si="71"/>
        <v>0</v>
      </c>
      <c r="O879" s="164"/>
      <c r="P879" s="164"/>
      <c r="Q879" s="164"/>
      <c r="R879" s="130"/>
      <c r="S879" s="365">
        <f t="shared" si="72"/>
        <v>0</v>
      </c>
      <c r="T879" s="362"/>
      <c r="U879" s="532"/>
      <c r="V879" s="318">
        <f t="shared" si="73"/>
        <v>0</v>
      </c>
      <c r="W879" s="366"/>
      <c r="X879" s="318"/>
      <c r="Y879" s="366"/>
      <c r="Z879" s="362"/>
      <c r="AA879" s="503"/>
      <c r="AB879" s="362"/>
      <c r="AC879" s="362"/>
    </row>
    <row r="880" spans="1:29" ht="18.5" x14ac:dyDescent="0.45">
      <c r="A880" s="360"/>
      <c r="B880" s="361"/>
      <c r="C880" s="360" t="str">
        <f t="shared" si="70"/>
        <v/>
      </c>
      <c r="D880" s="362"/>
      <c r="E880" s="146"/>
      <c r="F880" s="362"/>
      <c r="G880" s="137"/>
      <c r="H880" s="363"/>
      <c r="I880" s="497"/>
      <c r="J880" s="498"/>
      <c r="K880" s="496"/>
      <c r="L880" s="496"/>
      <c r="M880" s="497">
        <f t="shared" si="69"/>
        <v>0</v>
      </c>
      <c r="N880" s="364">
        <f t="shared" si="71"/>
        <v>0</v>
      </c>
      <c r="O880" s="164"/>
      <c r="P880" s="164"/>
      <c r="Q880" s="164"/>
      <c r="R880" s="130"/>
      <c r="S880" s="365">
        <f t="shared" si="72"/>
        <v>0</v>
      </c>
      <c r="T880" s="362"/>
      <c r="U880" s="532"/>
      <c r="V880" s="318">
        <f t="shared" si="73"/>
        <v>0</v>
      </c>
      <c r="W880" s="366"/>
      <c r="X880" s="318"/>
      <c r="Y880" s="366"/>
      <c r="Z880" s="362"/>
      <c r="AA880" s="503"/>
      <c r="AB880" s="362"/>
      <c r="AC880" s="362"/>
    </row>
    <row r="881" spans="1:29" ht="18.5" x14ac:dyDescent="0.45">
      <c r="A881" s="360"/>
      <c r="B881" s="361"/>
      <c r="C881" s="360" t="str">
        <f t="shared" si="70"/>
        <v/>
      </c>
      <c r="D881" s="362"/>
      <c r="E881" s="146"/>
      <c r="F881" s="362"/>
      <c r="G881" s="137"/>
      <c r="H881" s="363"/>
      <c r="I881" s="497"/>
      <c r="J881" s="498"/>
      <c r="K881" s="496"/>
      <c r="L881" s="496"/>
      <c r="M881" s="497">
        <f t="shared" si="69"/>
        <v>0</v>
      </c>
      <c r="N881" s="364">
        <f t="shared" si="71"/>
        <v>0</v>
      </c>
      <c r="O881" s="164"/>
      <c r="P881" s="164"/>
      <c r="Q881" s="164"/>
      <c r="R881" s="130"/>
      <c r="S881" s="365">
        <f t="shared" si="72"/>
        <v>0</v>
      </c>
      <c r="T881" s="362"/>
      <c r="U881" s="532"/>
      <c r="V881" s="318">
        <f t="shared" si="73"/>
        <v>0</v>
      </c>
      <c r="W881" s="366"/>
      <c r="X881" s="318"/>
      <c r="Y881" s="366"/>
      <c r="Z881" s="362"/>
      <c r="AA881" s="503"/>
      <c r="AB881" s="362"/>
      <c r="AC881" s="362"/>
    </row>
    <row r="882" spans="1:29" ht="18.5" x14ac:dyDescent="0.45">
      <c r="A882" s="360"/>
      <c r="B882" s="361"/>
      <c r="C882" s="360" t="str">
        <f t="shared" si="70"/>
        <v/>
      </c>
      <c r="D882" s="362"/>
      <c r="E882" s="146"/>
      <c r="F882" s="362"/>
      <c r="G882" s="137"/>
      <c r="H882" s="363"/>
      <c r="I882" s="497"/>
      <c r="J882" s="498"/>
      <c r="K882" s="496"/>
      <c r="L882" s="496"/>
      <c r="M882" s="497">
        <f t="shared" si="69"/>
        <v>0</v>
      </c>
      <c r="N882" s="364">
        <f t="shared" si="71"/>
        <v>0</v>
      </c>
      <c r="O882" s="164"/>
      <c r="P882" s="164"/>
      <c r="Q882" s="164"/>
      <c r="R882" s="130"/>
      <c r="S882" s="365">
        <f t="shared" si="72"/>
        <v>0</v>
      </c>
      <c r="T882" s="362"/>
      <c r="U882" s="532"/>
      <c r="V882" s="318">
        <f t="shared" si="73"/>
        <v>0</v>
      </c>
      <c r="W882" s="366"/>
      <c r="X882" s="318"/>
      <c r="Y882" s="366"/>
      <c r="Z882" s="362"/>
      <c r="AA882" s="503"/>
      <c r="AB882" s="362"/>
      <c r="AC882" s="362"/>
    </row>
    <row r="883" spans="1:29" ht="18.5" x14ac:dyDescent="0.45">
      <c r="A883" s="360"/>
      <c r="B883" s="361"/>
      <c r="C883" s="360" t="str">
        <f t="shared" si="70"/>
        <v/>
      </c>
      <c r="D883" s="362"/>
      <c r="E883" s="146"/>
      <c r="F883" s="362"/>
      <c r="G883" s="137"/>
      <c r="H883" s="363"/>
      <c r="I883" s="497"/>
      <c r="J883" s="498"/>
      <c r="K883" s="496"/>
      <c r="L883" s="496"/>
      <c r="M883" s="497">
        <f t="shared" si="69"/>
        <v>0</v>
      </c>
      <c r="N883" s="364">
        <f t="shared" si="71"/>
        <v>0</v>
      </c>
      <c r="O883" s="164"/>
      <c r="P883" s="164"/>
      <c r="Q883" s="164"/>
      <c r="R883" s="130"/>
      <c r="S883" s="365">
        <f t="shared" si="72"/>
        <v>0</v>
      </c>
      <c r="T883" s="362"/>
      <c r="U883" s="532"/>
      <c r="V883" s="318">
        <f t="shared" si="73"/>
        <v>0</v>
      </c>
      <c r="W883" s="366"/>
      <c r="X883" s="318"/>
      <c r="Y883" s="366"/>
      <c r="Z883" s="362"/>
      <c r="AA883" s="503"/>
      <c r="AB883" s="362"/>
      <c r="AC883" s="362"/>
    </row>
    <row r="884" spans="1:29" ht="18.5" x14ac:dyDescent="0.45">
      <c r="A884" s="360"/>
      <c r="B884" s="361"/>
      <c r="C884" s="360" t="str">
        <f t="shared" si="70"/>
        <v/>
      </c>
      <c r="D884" s="362"/>
      <c r="E884" s="146"/>
      <c r="F884" s="362"/>
      <c r="G884" s="137"/>
      <c r="H884" s="363"/>
      <c r="I884" s="497"/>
      <c r="J884" s="498"/>
      <c r="K884" s="496"/>
      <c r="L884" s="496"/>
      <c r="M884" s="497">
        <f t="shared" si="69"/>
        <v>0</v>
      </c>
      <c r="N884" s="364">
        <f t="shared" si="71"/>
        <v>0</v>
      </c>
      <c r="O884" s="164"/>
      <c r="P884" s="164"/>
      <c r="Q884" s="164"/>
      <c r="R884" s="130"/>
      <c r="S884" s="365">
        <f t="shared" si="72"/>
        <v>0</v>
      </c>
      <c r="T884" s="362"/>
      <c r="U884" s="532"/>
      <c r="V884" s="318">
        <f t="shared" si="73"/>
        <v>0</v>
      </c>
      <c r="W884" s="366"/>
      <c r="X884" s="318"/>
      <c r="Y884" s="366"/>
      <c r="Z884" s="362"/>
      <c r="AA884" s="503"/>
      <c r="AB884" s="362"/>
      <c r="AC884" s="362"/>
    </row>
    <row r="885" spans="1:29" ht="18.5" x14ac:dyDescent="0.45">
      <c r="A885" s="360"/>
      <c r="B885" s="361"/>
      <c r="C885" s="360" t="str">
        <f t="shared" si="70"/>
        <v/>
      </c>
      <c r="D885" s="362"/>
      <c r="E885" s="146"/>
      <c r="F885" s="362"/>
      <c r="G885" s="137"/>
      <c r="H885" s="363"/>
      <c r="I885" s="497"/>
      <c r="J885" s="498"/>
      <c r="K885" s="496"/>
      <c r="L885" s="496"/>
      <c r="M885" s="497">
        <f t="shared" si="69"/>
        <v>0</v>
      </c>
      <c r="N885" s="364">
        <f t="shared" si="71"/>
        <v>0</v>
      </c>
      <c r="O885" s="164"/>
      <c r="P885" s="164"/>
      <c r="Q885" s="164"/>
      <c r="R885" s="130"/>
      <c r="S885" s="365">
        <f t="shared" si="72"/>
        <v>0</v>
      </c>
      <c r="T885" s="362"/>
      <c r="U885" s="532"/>
      <c r="V885" s="318">
        <f t="shared" si="73"/>
        <v>0</v>
      </c>
      <c r="W885" s="366"/>
      <c r="X885" s="318"/>
      <c r="Y885" s="366"/>
      <c r="Z885" s="362"/>
      <c r="AA885" s="503"/>
      <c r="AB885" s="362"/>
      <c r="AC885" s="362"/>
    </row>
    <row r="886" spans="1:29" ht="18.5" x14ac:dyDescent="0.45">
      <c r="A886" s="360"/>
      <c r="B886" s="361"/>
      <c r="C886" s="360" t="str">
        <f t="shared" si="70"/>
        <v/>
      </c>
      <c r="D886" s="362"/>
      <c r="E886" s="146"/>
      <c r="F886" s="362"/>
      <c r="G886" s="137"/>
      <c r="H886" s="363"/>
      <c r="I886" s="497"/>
      <c r="J886" s="498"/>
      <c r="K886" s="496"/>
      <c r="L886" s="496"/>
      <c r="M886" s="497">
        <f t="shared" si="69"/>
        <v>0</v>
      </c>
      <c r="N886" s="364">
        <f t="shared" si="71"/>
        <v>0</v>
      </c>
      <c r="O886" s="164"/>
      <c r="P886" s="164"/>
      <c r="Q886" s="164"/>
      <c r="R886" s="130"/>
      <c r="S886" s="365">
        <f t="shared" si="72"/>
        <v>0</v>
      </c>
      <c r="T886" s="362"/>
      <c r="U886" s="532"/>
      <c r="V886" s="318">
        <f t="shared" si="73"/>
        <v>0</v>
      </c>
      <c r="W886" s="366"/>
      <c r="X886" s="318"/>
      <c r="Y886" s="366"/>
      <c r="Z886" s="362"/>
      <c r="AA886" s="503"/>
      <c r="AB886" s="362"/>
      <c r="AC886" s="362"/>
    </row>
    <row r="887" spans="1:29" ht="18.5" x14ac:dyDescent="0.45">
      <c r="A887" s="360"/>
      <c r="B887" s="361"/>
      <c r="C887" s="360" t="str">
        <f t="shared" si="70"/>
        <v/>
      </c>
      <c r="D887" s="362"/>
      <c r="E887" s="146"/>
      <c r="F887" s="362"/>
      <c r="G887" s="137"/>
      <c r="H887" s="363"/>
      <c r="I887" s="497"/>
      <c r="J887" s="498"/>
      <c r="K887" s="496"/>
      <c r="L887" s="496"/>
      <c r="M887" s="497">
        <f t="shared" si="69"/>
        <v>0</v>
      </c>
      <c r="N887" s="364">
        <f t="shared" si="71"/>
        <v>0</v>
      </c>
      <c r="O887" s="164"/>
      <c r="P887" s="164"/>
      <c r="Q887" s="164"/>
      <c r="R887" s="130"/>
      <c r="S887" s="365">
        <f t="shared" si="72"/>
        <v>0</v>
      </c>
      <c r="T887" s="362"/>
      <c r="U887" s="532"/>
      <c r="V887" s="318">
        <f t="shared" si="73"/>
        <v>0</v>
      </c>
      <c r="W887" s="366"/>
      <c r="X887" s="318"/>
      <c r="Y887" s="366"/>
      <c r="Z887" s="362"/>
      <c r="AA887" s="503"/>
      <c r="AB887" s="362"/>
      <c r="AC887" s="362"/>
    </row>
    <row r="888" spans="1:29" ht="18.5" x14ac:dyDescent="0.45">
      <c r="A888" s="360"/>
      <c r="B888" s="361"/>
      <c r="C888" s="360" t="str">
        <f t="shared" si="70"/>
        <v/>
      </c>
      <c r="D888" s="362"/>
      <c r="E888" s="146"/>
      <c r="F888" s="362"/>
      <c r="G888" s="137"/>
      <c r="H888" s="363"/>
      <c r="I888" s="497"/>
      <c r="J888" s="498"/>
      <c r="K888" s="496"/>
      <c r="L888" s="496"/>
      <c r="M888" s="497">
        <f t="shared" si="69"/>
        <v>0</v>
      </c>
      <c r="N888" s="364">
        <f t="shared" si="71"/>
        <v>0</v>
      </c>
      <c r="O888" s="164"/>
      <c r="P888" s="164"/>
      <c r="Q888" s="164"/>
      <c r="R888" s="130"/>
      <c r="S888" s="365">
        <f t="shared" si="72"/>
        <v>0</v>
      </c>
      <c r="T888" s="362"/>
      <c r="U888" s="532"/>
      <c r="V888" s="318">
        <f t="shared" si="73"/>
        <v>0</v>
      </c>
      <c r="W888" s="366"/>
      <c r="X888" s="318"/>
      <c r="Y888" s="366"/>
      <c r="Z888" s="362"/>
      <c r="AA888" s="503"/>
      <c r="AB888" s="362"/>
      <c r="AC888" s="362"/>
    </row>
    <row r="889" spans="1:29" ht="18.5" x14ac:dyDescent="0.45">
      <c r="A889" s="360"/>
      <c r="B889" s="361"/>
      <c r="C889" s="360" t="str">
        <f t="shared" si="70"/>
        <v/>
      </c>
      <c r="D889" s="362"/>
      <c r="E889" s="146"/>
      <c r="F889" s="362"/>
      <c r="G889" s="137"/>
      <c r="H889" s="363"/>
      <c r="I889" s="497"/>
      <c r="J889" s="498"/>
      <c r="K889" s="496"/>
      <c r="L889" s="496"/>
      <c r="M889" s="497">
        <f t="shared" si="69"/>
        <v>0</v>
      </c>
      <c r="N889" s="364">
        <f t="shared" si="71"/>
        <v>0</v>
      </c>
      <c r="O889" s="164"/>
      <c r="P889" s="164"/>
      <c r="Q889" s="164"/>
      <c r="R889" s="130"/>
      <c r="S889" s="365">
        <f t="shared" si="72"/>
        <v>0</v>
      </c>
      <c r="T889" s="362"/>
      <c r="U889" s="532"/>
      <c r="V889" s="318">
        <f t="shared" si="73"/>
        <v>0</v>
      </c>
      <c r="W889" s="366"/>
      <c r="X889" s="318"/>
      <c r="Y889" s="366"/>
      <c r="Z889" s="362"/>
      <c r="AA889" s="503"/>
      <c r="AB889" s="362"/>
      <c r="AC889" s="362"/>
    </row>
    <row r="890" spans="1:29" ht="18.5" x14ac:dyDescent="0.45">
      <c r="A890" s="360"/>
      <c r="B890" s="361"/>
      <c r="C890" s="360" t="str">
        <f t="shared" si="70"/>
        <v/>
      </c>
      <c r="D890" s="362"/>
      <c r="E890" s="146"/>
      <c r="F890" s="362"/>
      <c r="G890" s="137"/>
      <c r="H890" s="363"/>
      <c r="I890" s="497"/>
      <c r="J890" s="498"/>
      <c r="K890" s="496"/>
      <c r="L890" s="496"/>
      <c r="M890" s="497">
        <f t="shared" si="69"/>
        <v>0</v>
      </c>
      <c r="N890" s="364">
        <f t="shared" si="71"/>
        <v>0</v>
      </c>
      <c r="O890" s="164"/>
      <c r="P890" s="164"/>
      <c r="Q890" s="164"/>
      <c r="R890" s="130"/>
      <c r="S890" s="365">
        <f t="shared" si="72"/>
        <v>0</v>
      </c>
      <c r="T890" s="362"/>
      <c r="U890" s="532"/>
      <c r="V890" s="318">
        <f t="shared" si="73"/>
        <v>0</v>
      </c>
      <c r="W890" s="366"/>
      <c r="X890" s="318"/>
      <c r="Y890" s="366"/>
      <c r="Z890" s="362"/>
      <c r="AA890" s="503"/>
      <c r="AB890" s="362"/>
      <c r="AC890" s="362"/>
    </row>
    <row r="891" spans="1:29" ht="18.5" x14ac:dyDescent="0.45">
      <c r="A891" s="360"/>
      <c r="B891" s="361"/>
      <c r="C891" s="360" t="str">
        <f t="shared" si="70"/>
        <v/>
      </c>
      <c r="D891" s="362"/>
      <c r="E891" s="146"/>
      <c r="F891" s="362"/>
      <c r="G891" s="137"/>
      <c r="H891" s="363"/>
      <c r="I891" s="497"/>
      <c r="J891" s="498"/>
      <c r="K891" s="496"/>
      <c r="L891" s="496"/>
      <c r="M891" s="497">
        <f t="shared" si="69"/>
        <v>0</v>
      </c>
      <c r="N891" s="364">
        <f t="shared" si="71"/>
        <v>0</v>
      </c>
      <c r="O891" s="164"/>
      <c r="P891" s="164"/>
      <c r="Q891" s="164"/>
      <c r="R891" s="130"/>
      <c r="S891" s="365">
        <f t="shared" si="72"/>
        <v>0</v>
      </c>
      <c r="T891" s="362"/>
      <c r="U891" s="532"/>
      <c r="V891" s="318">
        <f t="shared" si="73"/>
        <v>0</v>
      </c>
      <c r="W891" s="366"/>
      <c r="X891" s="318"/>
      <c r="Y891" s="366"/>
      <c r="Z891" s="362"/>
      <c r="AA891" s="503"/>
      <c r="AB891" s="362"/>
      <c r="AC891" s="362"/>
    </row>
    <row r="892" spans="1:29" ht="18.5" x14ac:dyDescent="0.45">
      <c r="A892" s="360"/>
      <c r="B892" s="361"/>
      <c r="C892" s="360" t="str">
        <f t="shared" si="70"/>
        <v/>
      </c>
      <c r="D892" s="362"/>
      <c r="E892" s="146"/>
      <c r="F892" s="362"/>
      <c r="G892" s="137"/>
      <c r="H892" s="363"/>
      <c r="I892" s="497"/>
      <c r="J892" s="498"/>
      <c r="K892" s="496"/>
      <c r="L892" s="496"/>
      <c r="M892" s="497">
        <f t="shared" si="69"/>
        <v>0</v>
      </c>
      <c r="N892" s="364">
        <f t="shared" si="71"/>
        <v>0</v>
      </c>
      <c r="O892" s="164"/>
      <c r="P892" s="164"/>
      <c r="Q892" s="164"/>
      <c r="R892" s="130"/>
      <c r="S892" s="365">
        <f t="shared" si="72"/>
        <v>0</v>
      </c>
      <c r="T892" s="362"/>
      <c r="U892" s="532"/>
      <c r="V892" s="318">
        <f t="shared" si="73"/>
        <v>0</v>
      </c>
      <c r="W892" s="366"/>
      <c r="X892" s="318"/>
      <c r="Y892" s="366"/>
      <c r="Z892" s="362"/>
      <c r="AA892" s="503"/>
      <c r="AB892" s="362"/>
      <c r="AC892" s="362"/>
    </row>
    <row r="893" spans="1:29" ht="18.5" x14ac:dyDescent="0.45">
      <c r="A893" s="360"/>
      <c r="B893" s="361"/>
      <c r="C893" s="360" t="str">
        <f t="shared" si="70"/>
        <v/>
      </c>
      <c r="D893" s="362"/>
      <c r="E893" s="146"/>
      <c r="F893" s="362"/>
      <c r="G893" s="137"/>
      <c r="H893" s="363"/>
      <c r="I893" s="497"/>
      <c r="J893" s="498"/>
      <c r="K893" s="496"/>
      <c r="L893" s="496"/>
      <c r="M893" s="497">
        <f t="shared" si="69"/>
        <v>0</v>
      </c>
      <c r="N893" s="364">
        <f t="shared" si="71"/>
        <v>0</v>
      </c>
      <c r="O893" s="164"/>
      <c r="P893" s="164"/>
      <c r="Q893" s="164"/>
      <c r="R893" s="130"/>
      <c r="S893" s="365">
        <f t="shared" si="72"/>
        <v>0</v>
      </c>
      <c r="T893" s="362"/>
      <c r="U893" s="532"/>
      <c r="V893" s="318">
        <f t="shared" si="73"/>
        <v>0</v>
      </c>
      <c r="W893" s="366"/>
      <c r="X893" s="318"/>
      <c r="Y893" s="366"/>
      <c r="Z893" s="362"/>
      <c r="AA893" s="503"/>
      <c r="AB893" s="362"/>
      <c r="AC893" s="362"/>
    </row>
    <row r="894" spans="1:29" ht="18.5" x14ac:dyDescent="0.45">
      <c r="A894" s="360"/>
      <c r="B894" s="361"/>
      <c r="C894" s="360" t="str">
        <f t="shared" si="70"/>
        <v/>
      </c>
      <c r="D894" s="362"/>
      <c r="E894" s="146"/>
      <c r="F894" s="362"/>
      <c r="G894" s="137"/>
      <c r="H894" s="363"/>
      <c r="I894" s="497"/>
      <c r="J894" s="498"/>
      <c r="K894" s="496"/>
      <c r="L894" s="496"/>
      <c r="M894" s="497">
        <f t="shared" si="69"/>
        <v>0</v>
      </c>
      <c r="N894" s="364">
        <f t="shared" si="71"/>
        <v>0</v>
      </c>
      <c r="O894" s="164"/>
      <c r="P894" s="164"/>
      <c r="Q894" s="164"/>
      <c r="R894" s="130"/>
      <c r="S894" s="365">
        <f t="shared" si="72"/>
        <v>0</v>
      </c>
      <c r="T894" s="362"/>
      <c r="U894" s="532"/>
      <c r="V894" s="318">
        <f t="shared" si="73"/>
        <v>0</v>
      </c>
      <c r="W894" s="366"/>
      <c r="X894" s="318"/>
      <c r="Y894" s="366"/>
      <c r="Z894" s="362"/>
      <c r="AA894" s="503"/>
      <c r="AB894" s="362"/>
      <c r="AC894" s="362"/>
    </row>
    <row r="895" spans="1:29" ht="18.5" x14ac:dyDescent="0.45">
      <c r="A895" s="360"/>
      <c r="B895" s="361"/>
      <c r="C895" s="360" t="str">
        <f t="shared" si="70"/>
        <v/>
      </c>
      <c r="D895" s="362"/>
      <c r="E895" s="146"/>
      <c r="F895" s="362"/>
      <c r="G895" s="137"/>
      <c r="H895" s="363"/>
      <c r="I895" s="497"/>
      <c r="J895" s="498"/>
      <c r="K895" s="496"/>
      <c r="L895" s="496"/>
      <c r="M895" s="497">
        <f t="shared" si="69"/>
        <v>0</v>
      </c>
      <c r="N895" s="364">
        <f t="shared" si="71"/>
        <v>0</v>
      </c>
      <c r="O895" s="164"/>
      <c r="P895" s="164"/>
      <c r="Q895" s="164"/>
      <c r="R895" s="130"/>
      <c r="S895" s="365">
        <f t="shared" si="72"/>
        <v>0</v>
      </c>
      <c r="T895" s="362"/>
      <c r="U895" s="532"/>
      <c r="V895" s="318">
        <f t="shared" si="73"/>
        <v>0</v>
      </c>
      <c r="W895" s="366"/>
      <c r="X895" s="318"/>
      <c r="Y895" s="366"/>
      <c r="Z895" s="362"/>
      <c r="AA895" s="503"/>
      <c r="AB895" s="362"/>
      <c r="AC895" s="362"/>
    </row>
    <row r="896" spans="1:29" ht="18.5" x14ac:dyDescent="0.45">
      <c r="A896" s="360"/>
      <c r="B896" s="361"/>
      <c r="C896" s="360" t="str">
        <f t="shared" si="70"/>
        <v/>
      </c>
      <c r="D896" s="362"/>
      <c r="E896" s="146"/>
      <c r="F896" s="362"/>
      <c r="G896" s="137"/>
      <c r="H896" s="363"/>
      <c r="I896" s="497"/>
      <c r="J896" s="498"/>
      <c r="K896" s="496"/>
      <c r="L896" s="496"/>
      <c r="M896" s="497">
        <f t="shared" si="69"/>
        <v>0</v>
      </c>
      <c r="N896" s="364">
        <f t="shared" si="71"/>
        <v>0</v>
      </c>
      <c r="O896" s="164"/>
      <c r="P896" s="164"/>
      <c r="Q896" s="164"/>
      <c r="R896" s="130"/>
      <c r="S896" s="365">
        <f t="shared" si="72"/>
        <v>0</v>
      </c>
      <c r="T896" s="362"/>
      <c r="U896" s="532"/>
      <c r="V896" s="318">
        <f t="shared" si="73"/>
        <v>0</v>
      </c>
      <c r="W896" s="366"/>
      <c r="X896" s="318"/>
      <c r="Y896" s="366"/>
      <c r="Z896" s="362"/>
      <c r="AA896" s="503"/>
      <c r="AB896" s="362"/>
      <c r="AC896" s="362"/>
    </row>
    <row r="897" spans="1:29" ht="18.5" x14ac:dyDescent="0.45">
      <c r="A897" s="360"/>
      <c r="B897" s="361"/>
      <c r="C897" s="360" t="str">
        <f t="shared" si="70"/>
        <v/>
      </c>
      <c r="D897" s="362"/>
      <c r="E897" s="146"/>
      <c r="F897" s="362"/>
      <c r="G897" s="137"/>
      <c r="H897" s="363"/>
      <c r="I897" s="497"/>
      <c r="J897" s="498"/>
      <c r="K897" s="496"/>
      <c r="L897" s="496"/>
      <c r="M897" s="497">
        <f t="shared" si="69"/>
        <v>0</v>
      </c>
      <c r="N897" s="364">
        <f t="shared" si="71"/>
        <v>0</v>
      </c>
      <c r="O897" s="164"/>
      <c r="P897" s="164"/>
      <c r="Q897" s="164"/>
      <c r="R897" s="130"/>
      <c r="S897" s="365">
        <f t="shared" si="72"/>
        <v>0</v>
      </c>
      <c r="T897" s="362"/>
      <c r="U897" s="532"/>
      <c r="V897" s="318">
        <f t="shared" si="73"/>
        <v>0</v>
      </c>
      <c r="W897" s="366"/>
      <c r="X897" s="318"/>
      <c r="Y897" s="366"/>
      <c r="Z897" s="362"/>
      <c r="AA897" s="503"/>
      <c r="AB897" s="362"/>
      <c r="AC897" s="362"/>
    </row>
    <row r="898" spans="1:29" ht="18.5" x14ac:dyDescent="0.45">
      <c r="A898" s="360"/>
      <c r="B898" s="361"/>
      <c r="C898" s="360" t="str">
        <f t="shared" si="70"/>
        <v/>
      </c>
      <c r="D898" s="362"/>
      <c r="E898" s="146"/>
      <c r="F898" s="362"/>
      <c r="G898" s="137"/>
      <c r="H898" s="363"/>
      <c r="I898" s="497"/>
      <c r="J898" s="498"/>
      <c r="K898" s="496"/>
      <c r="L898" s="496"/>
      <c r="M898" s="497">
        <f t="shared" si="69"/>
        <v>0</v>
      </c>
      <c r="N898" s="364">
        <f t="shared" si="71"/>
        <v>0</v>
      </c>
      <c r="O898" s="164"/>
      <c r="P898" s="164"/>
      <c r="Q898" s="164"/>
      <c r="R898" s="130"/>
      <c r="S898" s="365">
        <f t="shared" si="72"/>
        <v>0</v>
      </c>
      <c r="T898" s="362"/>
      <c r="U898" s="532"/>
      <c r="V898" s="318">
        <f t="shared" si="73"/>
        <v>0</v>
      </c>
      <c r="W898" s="366"/>
      <c r="X898" s="318"/>
      <c r="Y898" s="366"/>
      <c r="Z898" s="362"/>
      <c r="AA898" s="503"/>
      <c r="AB898" s="362"/>
      <c r="AC898" s="362"/>
    </row>
    <row r="899" spans="1:29" ht="18.5" x14ac:dyDescent="0.45">
      <c r="A899" s="360"/>
      <c r="B899" s="361"/>
      <c r="C899" s="360" t="str">
        <f t="shared" si="70"/>
        <v/>
      </c>
      <c r="D899" s="362"/>
      <c r="E899" s="146"/>
      <c r="F899" s="362"/>
      <c r="G899" s="137"/>
      <c r="H899" s="363"/>
      <c r="I899" s="497"/>
      <c r="J899" s="498"/>
      <c r="K899" s="496"/>
      <c r="L899" s="496"/>
      <c r="M899" s="497">
        <f t="shared" si="69"/>
        <v>0</v>
      </c>
      <c r="N899" s="364">
        <f t="shared" si="71"/>
        <v>0</v>
      </c>
      <c r="O899" s="164"/>
      <c r="P899" s="164"/>
      <c r="Q899" s="164"/>
      <c r="R899" s="130"/>
      <c r="S899" s="365">
        <f t="shared" si="72"/>
        <v>0</v>
      </c>
      <c r="T899" s="362"/>
      <c r="U899" s="532"/>
      <c r="V899" s="318">
        <f t="shared" si="73"/>
        <v>0</v>
      </c>
      <c r="W899" s="366"/>
      <c r="X899" s="318"/>
      <c r="Y899" s="366"/>
      <c r="Z899" s="362"/>
      <c r="AA899" s="503"/>
      <c r="AB899" s="362"/>
      <c r="AC899" s="362"/>
    </row>
    <row r="900" spans="1:29" ht="18.5" x14ac:dyDescent="0.45">
      <c r="A900" s="360"/>
      <c r="B900" s="361"/>
      <c r="C900" s="360" t="str">
        <f t="shared" si="70"/>
        <v/>
      </c>
      <c r="D900" s="362"/>
      <c r="E900" s="146"/>
      <c r="F900" s="362"/>
      <c r="G900" s="137"/>
      <c r="H900" s="363"/>
      <c r="I900" s="497"/>
      <c r="J900" s="498"/>
      <c r="K900" s="496"/>
      <c r="L900" s="496"/>
      <c r="M900" s="497">
        <f t="shared" si="69"/>
        <v>0</v>
      </c>
      <c r="N900" s="364">
        <f t="shared" si="71"/>
        <v>0</v>
      </c>
      <c r="O900" s="164"/>
      <c r="P900" s="164"/>
      <c r="Q900" s="164"/>
      <c r="R900" s="130"/>
      <c r="S900" s="365">
        <f t="shared" si="72"/>
        <v>0</v>
      </c>
      <c r="T900" s="362"/>
      <c r="U900" s="532"/>
      <c r="V900" s="318">
        <f t="shared" si="73"/>
        <v>0</v>
      </c>
      <c r="W900" s="366"/>
      <c r="X900" s="318"/>
      <c r="Y900" s="366"/>
      <c r="Z900" s="362"/>
      <c r="AA900" s="503"/>
      <c r="AB900" s="362"/>
      <c r="AC900" s="362"/>
    </row>
    <row r="901" spans="1:29" ht="18.5" x14ac:dyDescent="0.45">
      <c r="A901" s="360"/>
      <c r="B901" s="361"/>
      <c r="C901" s="360" t="str">
        <f t="shared" si="70"/>
        <v/>
      </c>
      <c r="D901" s="362"/>
      <c r="E901" s="146"/>
      <c r="F901" s="362"/>
      <c r="G901" s="137"/>
      <c r="H901" s="363"/>
      <c r="I901" s="497"/>
      <c r="J901" s="498"/>
      <c r="K901" s="496"/>
      <c r="L901" s="496"/>
      <c r="M901" s="497">
        <f t="shared" si="69"/>
        <v>0</v>
      </c>
      <c r="N901" s="364">
        <f t="shared" si="71"/>
        <v>0</v>
      </c>
      <c r="O901" s="164"/>
      <c r="P901" s="164"/>
      <c r="Q901" s="164"/>
      <c r="R901" s="130"/>
      <c r="S901" s="365">
        <f t="shared" si="72"/>
        <v>0</v>
      </c>
      <c r="T901" s="362"/>
      <c r="U901" s="532"/>
      <c r="V901" s="318">
        <f t="shared" si="73"/>
        <v>0</v>
      </c>
      <c r="W901" s="366"/>
      <c r="X901" s="318"/>
      <c r="Y901" s="366"/>
      <c r="Z901" s="362"/>
      <c r="AA901" s="503"/>
      <c r="AB901" s="362"/>
      <c r="AC901" s="362"/>
    </row>
    <row r="902" spans="1:29" ht="18.5" x14ac:dyDescent="0.45">
      <c r="A902" s="360"/>
      <c r="B902" s="361"/>
      <c r="C902" s="360" t="str">
        <f t="shared" si="70"/>
        <v/>
      </c>
      <c r="D902" s="362"/>
      <c r="E902" s="146"/>
      <c r="F902" s="362"/>
      <c r="G902" s="137"/>
      <c r="H902" s="363"/>
      <c r="I902" s="497"/>
      <c r="J902" s="498"/>
      <c r="K902" s="496"/>
      <c r="L902" s="496"/>
      <c r="M902" s="497">
        <f t="shared" si="69"/>
        <v>0</v>
      </c>
      <c r="N902" s="364">
        <f t="shared" si="71"/>
        <v>0</v>
      </c>
      <c r="O902" s="164"/>
      <c r="P902" s="164"/>
      <c r="Q902" s="164"/>
      <c r="R902" s="130"/>
      <c r="S902" s="365">
        <f t="shared" si="72"/>
        <v>0</v>
      </c>
      <c r="T902" s="362"/>
      <c r="U902" s="532"/>
      <c r="V902" s="318">
        <f t="shared" si="73"/>
        <v>0</v>
      </c>
      <c r="W902" s="366"/>
      <c r="X902" s="318"/>
      <c r="Y902" s="366"/>
      <c r="Z902" s="362"/>
      <c r="AA902" s="503"/>
      <c r="AB902" s="362"/>
      <c r="AC902" s="362"/>
    </row>
    <row r="903" spans="1:29" ht="18.5" x14ac:dyDescent="0.45">
      <c r="A903" s="360"/>
      <c r="B903" s="361"/>
      <c r="C903" s="360" t="str">
        <f t="shared" si="70"/>
        <v/>
      </c>
      <c r="D903" s="362"/>
      <c r="E903" s="146"/>
      <c r="F903" s="362"/>
      <c r="G903" s="137"/>
      <c r="H903" s="363"/>
      <c r="I903" s="497"/>
      <c r="J903" s="498"/>
      <c r="K903" s="496"/>
      <c r="L903" s="496"/>
      <c r="M903" s="497">
        <f t="shared" si="69"/>
        <v>0</v>
      </c>
      <c r="N903" s="364">
        <f t="shared" si="71"/>
        <v>0</v>
      </c>
      <c r="O903" s="164"/>
      <c r="P903" s="164"/>
      <c r="Q903" s="164"/>
      <c r="R903" s="130"/>
      <c r="S903" s="365">
        <f t="shared" si="72"/>
        <v>0</v>
      </c>
      <c r="T903" s="362"/>
      <c r="U903" s="532"/>
      <c r="V903" s="318">
        <f t="shared" si="73"/>
        <v>0</v>
      </c>
      <c r="W903" s="366"/>
      <c r="X903" s="318"/>
      <c r="Y903" s="366"/>
      <c r="Z903" s="362"/>
      <c r="AA903" s="503"/>
      <c r="AB903" s="362"/>
      <c r="AC903" s="362"/>
    </row>
    <row r="904" spans="1:29" ht="18.5" x14ac:dyDescent="0.45">
      <c r="A904" s="360"/>
      <c r="B904" s="361"/>
      <c r="C904" s="360" t="str">
        <f t="shared" si="70"/>
        <v/>
      </c>
      <c r="D904" s="362"/>
      <c r="E904" s="146"/>
      <c r="F904" s="362"/>
      <c r="G904" s="137"/>
      <c r="H904" s="363"/>
      <c r="I904" s="497"/>
      <c r="J904" s="498"/>
      <c r="K904" s="496"/>
      <c r="L904" s="496"/>
      <c r="M904" s="497">
        <f t="shared" si="69"/>
        <v>0</v>
      </c>
      <c r="N904" s="364">
        <f t="shared" si="71"/>
        <v>0</v>
      </c>
      <c r="O904" s="164"/>
      <c r="P904" s="164"/>
      <c r="Q904" s="164"/>
      <c r="R904" s="130"/>
      <c r="S904" s="365">
        <f t="shared" si="72"/>
        <v>0</v>
      </c>
      <c r="T904" s="362"/>
      <c r="U904" s="532"/>
      <c r="V904" s="318">
        <f t="shared" si="73"/>
        <v>0</v>
      </c>
      <c r="W904" s="366"/>
      <c r="X904" s="318"/>
      <c r="Y904" s="366"/>
      <c r="Z904" s="362"/>
      <c r="AA904" s="503"/>
      <c r="AB904" s="362"/>
      <c r="AC904" s="362"/>
    </row>
    <row r="905" spans="1:29" ht="18.5" x14ac:dyDescent="0.45">
      <c r="A905" s="360"/>
      <c r="B905" s="361"/>
      <c r="C905" s="360" t="str">
        <f t="shared" si="70"/>
        <v/>
      </c>
      <c r="D905" s="362"/>
      <c r="E905" s="146"/>
      <c r="F905" s="362"/>
      <c r="G905" s="137"/>
      <c r="H905" s="363"/>
      <c r="I905" s="497"/>
      <c r="J905" s="498"/>
      <c r="K905" s="496"/>
      <c r="L905" s="496"/>
      <c r="M905" s="497">
        <f t="shared" ref="M905:M968" si="74">+K905*0.12</f>
        <v>0</v>
      </c>
      <c r="N905" s="364">
        <f t="shared" si="71"/>
        <v>0</v>
      </c>
      <c r="O905" s="164"/>
      <c r="P905" s="164"/>
      <c r="Q905" s="164"/>
      <c r="R905" s="130"/>
      <c r="S905" s="365">
        <f t="shared" si="72"/>
        <v>0</v>
      </c>
      <c r="T905" s="362"/>
      <c r="U905" s="532"/>
      <c r="V905" s="318">
        <f t="shared" si="73"/>
        <v>0</v>
      </c>
      <c r="W905" s="366"/>
      <c r="X905" s="318"/>
      <c r="Y905" s="366"/>
      <c r="Z905" s="362"/>
      <c r="AA905" s="503"/>
      <c r="AB905" s="362"/>
      <c r="AC905" s="362"/>
    </row>
    <row r="906" spans="1:29" ht="18.5" x14ac:dyDescent="0.45">
      <c r="A906" s="360"/>
      <c r="B906" s="361"/>
      <c r="C906" s="360" t="str">
        <f t="shared" si="70"/>
        <v/>
      </c>
      <c r="D906" s="362"/>
      <c r="E906" s="146"/>
      <c r="F906" s="362"/>
      <c r="G906" s="137"/>
      <c r="H906" s="363"/>
      <c r="I906" s="497"/>
      <c r="J906" s="498"/>
      <c r="K906" s="496"/>
      <c r="L906" s="496"/>
      <c r="M906" s="497">
        <f t="shared" si="74"/>
        <v>0</v>
      </c>
      <c r="N906" s="364">
        <f t="shared" si="71"/>
        <v>0</v>
      </c>
      <c r="O906" s="164"/>
      <c r="P906" s="164"/>
      <c r="Q906" s="164"/>
      <c r="R906" s="130"/>
      <c r="S906" s="365">
        <f t="shared" si="72"/>
        <v>0</v>
      </c>
      <c r="T906" s="362"/>
      <c r="U906" s="532"/>
      <c r="V906" s="318">
        <f t="shared" si="73"/>
        <v>0</v>
      </c>
      <c r="W906" s="366"/>
      <c r="X906" s="318"/>
      <c r="Y906" s="366"/>
      <c r="Z906" s="362"/>
      <c r="AA906" s="503"/>
      <c r="AB906" s="362"/>
      <c r="AC906" s="362"/>
    </row>
    <row r="907" spans="1:29" ht="18.5" x14ac:dyDescent="0.45">
      <c r="A907" s="360"/>
      <c r="B907" s="361"/>
      <c r="C907" s="360" t="str">
        <f t="shared" si="70"/>
        <v/>
      </c>
      <c r="D907" s="362"/>
      <c r="E907" s="146"/>
      <c r="F907" s="362"/>
      <c r="G907" s="137"/>
      <c r="H907" s="363"/>
      <c r="I907" s="497"/>
      <c r="J907" s="498"/>
      <c r="K907" s="496"/>
      <c r="L907" s="496"/>
      <c r="M907" s="497">
        <f t="shared" si="74"/>
        <v>0</v>
      </c>
      <c r="N907" s="364">
        <f t="shared" si="71"/>
        <v>0</v>
      </c>
      <c r="O907" s="164"/>
      <c r="P907" s="164"/>
      <c r="Q907" s="164"/>
      <c r="R907" s="130"/>
      <c r="S907" s="365">
        <f t="shared" si="72"/>
        <v>0</v>
      </c>
      <c r="T907" s="362"/>
      <c r="U907" s="532"/>
      <c r="V907" s="318">
        <f t="shared" si="73"/>
        <v>0</v>
      </c>
      <c r="W907" s="366"/>
      <c r="X907" s="318"/>
      <c r="Y907" s="366"/>
      <c r="Z907" s="362"/>
      <c r="AA907" s="503"/>
      <c r="AB907" s="362"/>
      <c r="AC907" s="362"/>
    </row>
    <row r="908" spans="1:29" ht="18.5" x14ac:dyDescent="0.45">
      <c r="A908" s="360"/>
      <c r="B908" s="361"/>
      <c r="C908" s="360" t="str">
        <f t="shared" si="70"/>
        <v/>
      </c>
      <c r="D908" s="362"/>
      <c r="E908" s="146"/>
      <c r="F908" s="362"/>
      <c r="G908" s="137"/>
      <c r="H908" s="363"/>
      <c r="I908" s="497"/>
      <c r="J908" s="498"/>
      <c r="K908" s="496"/>
      <c r="L908" s="496"/>
      <c r="M908" s="497">
        <f t="shared" si="74"/>
        <v>0</v>
      </c>
      <c r="N908" s="364">
        <f t="shared" si="71"/>
        <v>0</v>
      </c>
      <c r="O908" s="164"/>
      <c r="P908" s="164"/>
      <c r="Q908" s="164"/>
      <c r="R908" s="130"/>
      <c r="S908" s="365">
        <f t="shared" si="72"/>
        <v>0</v>
      </c>
      <c r="T908" s="362"/>
      <c r="U908" s="532"/>
      <c r="V908" s="318">
        <f t="shared" si="73"/>
        <v>0</v>
      </c>
      <c r="W908" s="366"/>
      <c r="X908" s="318"/>
      <c r="Y908" s="366"/>
      <c r="Z908" s="362"/>
      <c r="AA908" s="503"/>
      <c r="AB908" s="362"/>
      <c r="AC908" s="362"/>
    </row>
    <row r="909" spans="1:29" ht="18.5" x14ac:dyDescent="0.45">
      <c r="A909" s="360"/>
      <c r="B909" s="361"/>
      <c r="C909" s="360" t="str">
        <f t="shared" si="70"/>
        <v/>
      </c>
      <c r="D909" s="362"/>
      <c r="E909" s="146"/>
      <c r="F909" s="362"/>
      <c r="G909" s="137"/>
      <c r="H909" s="363"/>
      <c r="I909" s="497"/>
      <c r="J909" s="498"/>
      <c r="K909" s="496"/>
      <c r="L909" s="496"/>
      <c r="M909" s="497">
        <f t="shared" si="74"/>
        <v>0</v>
      </c>
      <c r="N909" s="364">
        <f t="shared" si="71"/>
        <v>0</v>
      </c>
      <c r="O909" s="164"/>
      <c r="P909" s="164"/>
      <c r="Q909" s="164"/>
      <c r="R909" s="130"/>
      <c r="S909" s="365">
        <f t="shared" si="72"/>
        <v>0</v>
      </c>
      <c r="T909" s="362"/>
      <c r="U909" s="532"/>
      <c r="V909" s="318">
        <f t="shared" si="73"/>
        <v>0</v>
      </c>
      <c r="W909" s="366"/>
      <c r="X909" s="318"/>
      <c r="Y909" s="366"/>
      <c r="Z909" s="362"/>
      <c r="AA909" s="503"/>
      <c r="AB909" s="362"/>
      <c r="AC909" s="362"/>
    </row>
    <row r="910" spans="1:29" ht="18.5" x14ac:dyDescent="0.45">
      <c r="A910" s="360"/>
      <c r="B910" s="361"/>
      <c r="C910" s="360" t="str">
        <f t="shared" ref="C910:C973" si="75">Validentificaciones(D910)</f>
        <v/>
      </c>
      <c r="D910" s="362"/>
      <c r="E910" s="146"/>
      <c r="F910" s="362"/>
      <c r="G910" s="137"/>
      <c r="H910" s="363"/>
      <c r="I910" s="497"/>
      <c r="J910" s="498"/>
      <c r="K910" s="496"/>
      <c r="L910" s="496"/>
      <c r="M910" s="497">
        <f t="shared" si="74"/>
        <v>0</v>
      </c>
      <c r="N910" s="364">
        <f t="shared" ref="N910:N973" si="76">L910*0.14</f>
        <v>0</v>
      </c>
      <c r="O910" s="164"/>
      <c r="P910" s="164"/>
      <c r="Q910" s="164"/>
      <c r="R910" s="130"/>
      <c r="S910" s="365">
        <f t="shared" ref="S910:S973" si="77">I910+J910+K910+N910+L910-O910-P910+M910</f>
        <v>0</v>
      </c>
      <c r="T910" s="362"/>
      <c r="U910" s="532"/>
      <c r="V910" s="318">
        <f t="shared" ref="V910:V973" si="78">IF(OR(MID(E910,1,2)="41",MID(B910,1,1)="E"),0,IF(OR(E910="04-Nota de crédito",E910="04",E910="04-N/C Ventas",E910="51-N/C A Inst. Estado y Empr. Públicas que percibe ingreso exento de Imp. Renta",E910="51",E910="47-N/C por Reembolso Emitida por Intermediario",E910="47"),-I910-J910-K910-L910,I910+J910+K910+L910))</f>
        <v>0</v>
      </c>
      <c r="W910" s="366"/>
      <c r="X910" s="318"/>
      <c r="Y910" s="366"/>
      <c r="Z910" s="362"/>
      <c r="AA910" s="503"/>
      <c r="AB910" s="362"/>
      <c r="AC910" s="362"/>
    </row>
    <row r="911" spans="1:29" ht="18.5" x14ac:dyDescent="0.45">
      <c r="A911" s="360"/>
      <c r="B911" s="361"/>
      <c r="C911" s="360" t="str">
        <f t="shared" si="75"/>
        <v/>
      </c>
      <c r="D911" s="362"/>
      <c r="E911" s="146"/>
      <c r="F911" s="362"/>
      <c r="G911" s="137"/>
      <c r="H911" s="363"/>
      <c r="I911" s="497"/>
      <c r="J911" s="498"/>
      <c r="K911" s="496"/>
      <c r="L911" s="496"/>
      <c r="M911" s="497">
        <f t="shared" si="74"/>
        <v>0</v>
      </c>
      <c r="N911" s="364">
        <f t="shared" si="76"/>
        <v>0</v>
      </c>
      <c r="O911" s="164"/>
      <c r="P911" s="164"/>
      <c r="Q911" s="164"/>
      <c r="R911" s="130"/>
      <c r="S911" s="365">
        <f t="shared" si="77"/>
        <v>0</v>
      </c>
      <c r="T911" s="362"/>
      <c r="U911" s="532"/>
      <c r="V911" s="318">
        <f t="shared" si="78"/>
        <v>0</v>
      </c>
      <c r="W911" s="366"/>
      <c r="X911" s="318"/>
      <c r="Y911" s="366"/>
      <c r="Z911" s="362"/>
      <c r="AA911" s="503"/>
      <c r="AB911" s="362"/>
      <c r="AC911" s="362"/>
    </row>
    <row r="912" spans="1:29" ht="18.5" x14ac:dyDescent="0.45">
      <c r="A912" s="360"/>
      <c r="B912" s="361"/>
      <c r="C912" s="360" t="str">
        <f t="shared" si="75"/>
        <v/>
      </c>
      <c r="D912" s="362"/>
      <c r="E912" s="146"/>
      <c r="F912" s="362"/>
      <c r="G912" s="137"/>
      <c r="H912" s="363"/>
      <c r="I912" s="497"/>
      <c r="J912" s="498"/>
      <c r="K912" s="496"/>
      <c r="L912" s="496"/>
      <c r="M912" s="497">
        <f t="shared" si="74"/>
        <v>0</v>
      </c>
      <c r="N912" s="364">
        <f t="shared" si="76"/>
        <v>0</v>
      </c>
      <c r="O912" s="164"/>
      <c r="P912" s="164"/>
      <c r="Q912" s="164"/>
      <c r="R912" s="130"/>
      <c r="S912" s="365">
        <f t="shared" si="77"/>
        <v>0</v>
      </c>
      <c r="T912" s="362"/>
      <c r="U912" s="532"/>
      <c r="V912" s="318">
        <f t="shared" si="78"/>
        <v>0</v>
      </c>
      <c r="W912" s="366"/>
      <c r="X912" s="318"/>
      <c r="Y912" s="366"/>
      <c r="Z912" s="362"/>
      <c r="AA912" s="503"/>
      <c r="AB912" s="362"/>
      <c r="AC912" s="362"/>
    </row>
    <row r="913" spans="1:29" ht="18.5" x14ac:dyDescent="0.45">
      <c r="A913" s="360"/>
      <c r="B913" s="361"/>
      <c r="C913" s="360" t="str">
        <f t="shared" si="75"/>
        <v/>
      </c>
      <c r="D913" s="362"/>
      <c r="E913" s="146"/>
      <c r="F913" s="362"/>
      <c r="G913" s="137"/>
      <c r="H913" s="363"/>
      <c r="I913" s="497"/>
      <c r="J913" s="498"/>
      <c r="K913" s="496"/>
      <c r="L913" s="496"/>
      <c r="M913" s="497">
        <f t="shared" si="74"/>
        <v>0</v>
      </c>
      <c r="N913" s="364">
        <f t="shared" si="76"/>
        <v>0</v>
      </c>
      <c r="O913" s="164"/>
      <c r="P913" s="164"/>
      <c r="Q913" s="164"/>
      <c r="R913" s="130"/>
      <c r="S913" s="365">
        <f t="shared" si="77"/>
        <v>0</v>
      </c>
      <c r="T913" s="362"/>
      <c r="U913" s="532"/>
      <c r="V913" s="318">
        <f t="shared" si="78"/>
        <v>0</v>
      </c>
      <c r="W913" s="366"/>
      <c r="X913" s="318"/>
      <c r="Y913" s="366"/>
      <c r="Z913" s="362"/>
      <c r="AA913" s="503"/>
      <c r="AB913" s="362"/>
      <c r="AC913" s="362"/>
    </row>
    <row r="914" spans="1:29" ht="18.5" x14ac:dyDescent="0.45">
      <c r="A914" s="360"/>
      <c r="B914" s="361"/>
      <c r="C914" s="360" t="str">
        <f t="shared" si="75"/>
        <v/>
      </c>
      <c r="D914" s="362"/>
      <c r="E914" s="146"/>
      <c r="F914" s="362"/>
      <c r="G914" s="137"/>
      <c r="H914" s="363"/>
      <c r="I914" s="497"/>
      <c r="J914" s="498"/>
      <c r="K914" s="496"/>
      <c r="L914" s="496"/>
      <c r="M914" s="497">
        <f t="shared" si="74"/>
        <v>0</v>
      </c>
      <c r="N914" s="364">
        <f t="shared" si="76"/>
        <v>0</v>
      </c>
      <c r="O914" s="164"/>
      <c r="P914" s="164"/>
      <c r="Q914" s="164"/>
      <c r="R914" s="130"/>
      <c r="S914" s="365">
        <f t="shared" si="77"/>
        <v>0</v>
      </c>
      <c r="T914" s="362"/>
      <c r="U914" s="532"/>
      <c r="V914" s="318">
        <f t="shared" si="78"/>
        <v>0</v>
      </c>
      <c r="W914" s="366"/>
      <c r="X914" s="318"/>
      <c r="Y914" s="366"/>
      <c r="Z914" s="362"/>
      <c r="AA914" s="503"/>
      <c r="AB914" s="362"/>
      <c r="AC914" s="362"/>
    </row>
    <row r="915" spans="1:29" ht="18.5" x14ac:dyDescent="0.45">
      <c r="A915" s="360"/>
      <c r="B915" s="361"/>
      <c r="C915" s="360" t="str">
        <f t="shared" si="75"/>
        <v/>
      </c>
      <c r="D915" s="362"/>
      <c r="E915" s="146"/>
      <c r="F915" s="362"/>
      <c r="G915" s="137"/>
      <c r="H915" s="363"/>
      <c r="I915" s="497"/>
      <c r="J915" s="498"/>
      <c r="K915" s="496"/>
      <c r="L915" s="496"/>
      <c r="M915" s="497">
        <f t="shared" si="74"/>
        <v>0</v>
      </c>
      <c r="N915" s="364">
        <f t="shared" si="76"/>
        <v>0</v>
      </c>
      <c r="O915" s="164"/>
      <c r="P915" s="164"/>
      <c r="Q915" s="164"/>
      <c r="R915" s="130"/>
      <c r="S915" s="365">
        <f t="shared" si="77"/>
        <v>0</v>
      </c>
      <c r="T915" s="362"/>
      <c r="U915" s="532"/>
      <c r="V915" s="318">
        <f t="shared" si="78"/>
        <v>0</v>
      </c>
      <c r="W915" s="366"/>
      <c r="X915" s="318"/>
      <c r="Y915" s="366"/>
      <c r="Z915" s="362"/>
      <c r="AA915" s="503"/>
      <c r="AB915" s="362"/>
      <c r="AC915" s="362"/>
    </row>
    <row r="916" spans="1:29" ht="18.5" x14ac:dyDescent="0.45">
      <c r="A916" s="360"/>
      <c r="B916" s="361"/>
      <c r="C916" s="360" t="str">
        <f t="shared" si="75"/>
        <v/>
      </c>
      <c r="D916" s="362"/>
      <c r="E916" s="146"/>
      <c r="F916" s="362"/>
      <c r="G916" s="137"/>
      <c r="H916" s="363"/>
      <c r="I916" s="497"/>
      <c r="J916" s="498"/>
      <c r="K916" s="496"/>
      <c r="L916" s="496"/>
      <c r="M916" s="497">
        <f t="shared" si="74"/>
        <v>0</v>
      </c>
      <c r="N916" s="364">
        <f t="shared" si="76"/>
        <v>0</v>
      </c>
      <c r="O916" s="164"/>
      <c r="P916" s="164"/>
      <c r="Q916" s="164"/>
      <c r="R916" s="130"/>
      <c r="S916" s="365">
        <f t="shared" si="77"/>
        <v>0</v>
      </c>
      <c r="T916" s="362"/>
      <c r="U916" s="532"/>
      <c r="V916" s="318">
        <f t="shared" si="78"/>
        <v>0</v>
      </c>
      <c r="W916" s="366"/>
      <c r="X916" s="318"/>
      <c r="Y916" s="366"/>
      <c r="Z916" s="362"/>
      <c r="AA916" s="503"/>
      <c r="AB916" s="362"/>
      <c r="AC916" s="362"/>
    </row>
    <row r="917" spans="1:29" ht="18.5" x14ac:dyDescent="0.45">
      <c r="A917" s="360"/>
      <c r="B917" s="361"/>
      <c r="C917" s="360" t="str">
        <f t="shared" si="75"/>
        <v/>
      </c>
      <c r="D917" s="362"/>
      <c r="E917" s="146"/>
      <c r="F917" s="362"/>
      <c r="G917" s="137"/>
      <c r="H917" s="363"/>
      <c r="I917" s="497"/>
      <c r="J917" s="498"/>
      <c r="K917" s="496"/>
      <c r="L917" s="496"/>
      <c r="M917" s="497">
        <f t="shared" si="74"/>
        <v>0</v>
      </c>
      <c r="N917" s="364">
        <f t="shared" si="76"/>
        <v>0</v>
      </c>
      <c r="O917" s="164"/>
      <c r="P917" s="164"/>
      <c r="Q917" s="164"/>
      <c r="R917" s="130"/>
      <c r="S917" s="365">
        <f t="shared" si="77"/>
        <v>0</v>
      </c>
      <c r="T917" s="362"/>
      <c r="U917" s="532"/>
      <c r="V917" s="318">
        <f t="shared" si="78"/>
        <v>0</v>
      </c>
      <c r="W917" s="366"/>
      <c r="X917" s="318"/>
      <c r="Y917" s="366"/>
      <c r="Z917" s="362"/>
      <c r="AA917" s="503"/>
      <c r="AB917" s="362"/>
      <c r="AC917" s="362"/>
    </row>
    <row r="918" spans="1:29" ht="18.5" x14ac:dyDescent="0.45">
      <c r="A918" s="360"/>
      <c r="B918" s="361"/>
      <c r="C918" s="360" t="str">
        <f t="shared" si="75"/>
        <v/>
      </c>
      <c r="D918" s="362"/>
      <c r="E918" s="146"/>
      <c r="F918" s="362"/>
      <c r="G918" s="137"/>
      <c r="H918" s="363"/>
      <c r="I918" s="497"/>
      <c r="J918" s="498"/>
      <c r="K918" s="496"/>
      <c r="L918" s="496"/>
      <c r="M918" s="497">
        <f t="shared" si="74"/>
        <v>0</v>
      </c>
      <c r="N918" s="364">
        <f t="shared" si="76"/>
        <v>0</v>
      </c>
      <c r="O918" s="164"/>
      <c r="P918" s="164"/>
      <c r="Q918" s="164"/>
      <c r="R918" s="130"/>
      <c r="S918" s="365">
        <f t="shared" si="77"/>
        <v>0</v>
      </c>
      <c r="T918" s="362"/>
      <c r="U918" s="532"/>
      <c r="V918" s="318">
        <f t="shared" si="78"/>
        <v>0</v>
      </c>
      <c r="W918" s="366"/>
      <c r="X918" s="318"/>
      <c r="Y918" s="366"/>
      <c r="Z918" s="362"/>
      <c r="AA918" s="503"/>
      <c r="AB918" s="362"/>
      <c r="AC918" s="362"/>
    </row>
    <row r="919" spans="1:29" ht="18.5" x14ac:dyDescent="0.45">
      <c r="A919" s="360"/>
      <c r="B919" s="361"/>
      <c r="C919" s="360" t="str">
        <f t="shared" si="75"/>
        <v/>
      </c>
      <c r="D919" s="362"/>
      <c r="E919" s="146"/>
      <c r="F919" s="362"/>
      <c r="G919" s="137"/>
      <c r="H919" s="363"/>
      <c r="I919" s="497"/>
      <c r="J919" s="498"/>
      <c r="K919" s="496"/>
      <c r="L919" s="496"/>
      <c r="M919" s="497">
        <f t="shared" si="74"/>
        <v>0</v>
      </c>
      <c r="N919" s="364">
        <f t="shared" si="76"/>
        <v>0</v>
      </c>
      <c r="O919" s="164"/>
      <c r="P919" s="164"/>
      <c r="Q919" s="164"/>
      <c r="R919" s="130"/>
      <c r="S919" s="365">
        <f t="shared" si="77"/>
        <v>0</v>
      </c>
      <c r="T919" s="362"/>
      <c r="U919" s="532"/>
      <c r="V919" s="318">
        <f t="shared" si="78"/>
        <v>0</v>
      </c>
      <c r="W919" s="366"/>
      <c r="X919" s="318"/>
      <c r="Y919" s="366"/>
      <c r="Z919" s="362"/>
      <c r="AA919" s="503"/>
      <c r="AB919" s="362"/>
      <c r="AC919" s="362"/>
    </row>
    <row r="920" spans="1:29" ht="18.5" x14ac:dyDescent="0.45">
      <c r="A920" s="360"/>
      <c r="B920" s="361"/>
      <c r="C920" s="360" t="str">
        <f t="shared" si="75"/>
        <v/>
      </c>
      <c r="D920" s="362"/>
      <c r="E920" s="146"/>
      <c r="F920" s="362"/>
      <c r="G920" s="137"/>
      <c r="H920" s="363"/>
      <c r="I920" s="497"/>
      <c r="J920" s="498"/>
      <c r="K920" s="496"/>
      <c r="L920" s="496"/>
      <c r="M920" s="497">
        <f t="shared" si="74"/>
        <v>0</v>
      </c>
      <c r="N920" s="364">
        <f t="shared" si="76"/>
        <v>0</v>
      </c>
      <c r="O920" s="164"/>
      <c r="P920" s="164"/>
      <c r="Q920" s="164"/>
      <c r="R920" s="130"/>
      <c r="S920" s="365">
        <f t="shared" si="77"/>
        <v>0</v>
      </c>
      <c r="T920" s="362"/>
      <c r="U920" s="532"/>
      <c r="V920" s="318">
        <f t="shared" si="78"/>
        <v>0</v>
      </c>
      <c r="W920" s="366"/>
      <c r="X920" s="318"/>
      <c r="Y920" s="366"/>
      <c r="Z920" s="362"/>
      <c r="AA920" s="503"/>
      <c r="AB920" s="362"/>
      <c r="AC920" s="362"/>
    </row>
    <row r="921" spans="1:29" ht="18.5" x14ac:dyDescent="0.45">
      <c r="A921" s="360"/>
      <c r="B921" s="361"/>
      <c r="C921" s="360" t="str">
        <f t="shared" si="75"/>
        <v/>
      </c>
      <c r="D921" s="362"/>
      <c r="E921" s="146"/>
      <c r="F921" s="362"/>
      <c r="G921" s="137"/>
      <c r="H921" s="363"/>
      <c r="I921" s="497"/>
      <c r="J921" s="498"/>
      <c r="K921" s="496"/>
      <c r="L921" s="496"/>
      <c r="M921" s="497">
        <f t="shared" si="74"/>
        <v>0</v>
      </c>
      <c r="N921" s="364">
        <f t="shared" si="76"/>
        <v>0</v>
      </c>
      <c r="O921" s="164"/>
      <c r="P921" s="164"/>
      <c r="Q921" s="164"/>
      <c r="R921" s="130"/>
      <c r="S921" s="365">
        <f t="shared" si="77"/>
        <v>0</v>
      </c>
      <c r="T921" s="362"/>
      <c r="U921" s="532"/>
      <c r="V921" s="318">
        <f t="shared" si="78"/>
        <v>0</v>
      </c>
      <c r="W921" s="366"/>
      <c r="X921" s="318"/>
      <c r="Y921" s="366"/>
      <c r="Z921" s="362"/>
      <c r="AA921" s="503"/>
      <c r="AB921" s="362"/>
      <c r="AC921" s="362"/>
    </row>
    <row r="922" spans="1:29" ht="18.5" x14ac:dyDescent="0.45">
      <c r="A922" s="360"/>
      <c r="B922" s="361"/>
      <c r="C922" s="360" t="str">
        <f t="shared" si="75"/>
        <v/>
      </c>
      <c r="D922" s="362"/>
      <c r="E922" s="146"/>
      <c r="F922" s="362"/>
      <c r="G922" s="137"/>
      <c r="H922" s="363"/>
      <c r="I922" s="497"/>
      <c r="J922" s="498"/>
      <c r="K922" s="496"/>
      <c r="L922" s="496"/>
      <c r="M922" s="497">
        <f t="shared" si="74"/>
        <v>0</v>
      </c>
      <c r="N922" s="364">
        <f t="shared" si="76"/>
        <v>0</v>
      </c>
      <c r="O922" s="164"/>
      <c r="P922" s="164"/>
      <c r="Q922" s="164"/>
      <c r="R922" s="130"/>
      <c r="S922" s="365">
        <f t="shared" si="77"/>
        <v>0</v>
      </c>
      <c r="T922" s="362"/>
      <c r="U922" s="532"/>
      <c r="V922" s="318">
        <f t="shared" si="78"/>
        <v>0</v>
      </c>
      <c r="W922" s="366"/>
      <c r="X922" s="318"/>
      <c r="Y922" s="366"/>
      <c r="Z922" s="362"/>
      <c r="AA922" s="503"/>
      <c r="AB922" s="362"/>
      <c r="AC922" s="362"/>
    </row>
    <row r="923" spans="1:29" ht="18.5" x14ac:dyDescent="0.45">
      <c r="A923" s="360"/>
      <c r="B923" s="361"/>
      <c r="C923" s="360" t="str">
        <f t="shared" si="75"/>
        <v/>
      </c>
      <c r="D923" s="362"/>
      <c r="E923" s="146"/>
      <c r="F923" s="362"/>
      <c r="G923" s="137"/>
      <c r="H923" s="363"/>
      <c r="I923" s="497"/>
      <c r="J923" s="498"/>
      <c r="K923" s="496"/>
      <c r="L923" s="496"/>
      <c r="M923" s="497">
        <f t="shared" si="74"/>
        <v>0</v>
      </c>
      <c r="N923" s="364">
        <f t="shared" si="76"/>
        <v>0</v>
      </c>
      <c r="O923" s="164"/>
      <c r="P923" s="164"/>
      <c r="Q923" s="164"/>
      <c r="R923" s="130"/>
      <c r="S923" s="365">
        <f t="shared" si="77"/>
        <v>0</v>
      </c>
      <c r="T923" s="362"/>
      <c r="U923" s="532"/>
      <c r="V923" s="318">
        <f t="shared" si="78"/>
        <v>0</v>
      </c>
      <c r="W923" s="366"/>
      <c r="X923" s="318"/>
      <c r="Y923" s="366"/>
      <c r="Z923" s="362"/>
      <c r="AA923" s="503"/>
      <c r="AB923" s="362"/>
      <c r="AC923" s="362"/>
    </row>
    <row r="924" spans="1:29" ht="18.5" x14ac:dyDescent="0.45">
      <c r="A924" s="360"/>
      <c r="B924" s="361"/>
      <c r="C924" s="360" t="str">
        <f t="shared" si="75"/>
        <v/>
      </c>
      <c r="D924" s="362"/>
      <c r="E924" s="146"/>
      <c r="F924" s="362"/>
      <c r="G924" s="137"/>
      <c r="H924" s="363"/>
      <c r="I924" s="497"/>
      <c r="J924" s="498"/>
      <c r="K924" s="496"/>
      <c r="L924" s="496"/>
      <c r="M924" s="497">
        <f t="shared" si="74"/>
        <v>0</v>
      </c>
      <c r="N924" s="364">
        <f t="shared" si="76"/>
        <v>0</v>
      </c>
      <c r="O924" s="164"/>
      <c r="P924" s="164"/>
      <c r="Q924" s="164"/>
      <c r="R924" s="130"/>
      <c r="S924" s="365">
        <f t="shared" si="77"/>
        <v>0</v>
      </c>
      <c r="T924" s="362"/>
      <c r="U924" s="532"/>
      <c r="V924" s="318">
        <f t="shared" si="78"/>
        <v>0</v>
      </c>
      <c r="W924" s="366"/>
      <c r="X924" s="318"/>
      <c r="Y924" s="366"/>
      <c r="Z924" s="362"/>
      <c r="AA924" s="503"/>
      <c r="AB924" s="362"/>
      <c r="AC924" s="362"/>
    </row>
    <row r="925" spans="1:29" ht="18.5" x14ac:dyDescent="0.45">
      <c r="A925" s="360"/>
      <c r="B925" s="361"/>
      <c r="C925" s="360" t="str">
        <f t="shared" si="75"/>
        <v/>
      </c>
      <c r="D925" s="362"/>
      <c r="E925" s="146"/>
      <c r="F925" s="362"/>
      <c r="G925" s="137"/>
      <c r="H925" s="363"/>
      <c r="I925" s="497"/>
      <c r="J925" s="498"/>
      <c r="K925" s="496"/>
      <c r="L925" s="496"/>
      <c r="M925" s="497">
        <f t="shared" si="74"/>
        <v>0</v>
      </c>
      <c r="N925" s="364">
        <f t="shared" si="76"/>
        <v>0</v>
      </c>
      <c r="O925" s="164"/>
      <c r="P925" s="164"/>
      <c r="Q925" s="164"/>
      <c r="R925" s="130"/>
      <c r="S925" s="365">
        <f t="shared" si="77"/>
        <v>0</v>
      </c>
      <c r="T925" s="362"/>
      <c r="U925" s="532"/>
      <c r="V925" s="318">
        <f t="shared" si="78"/>
        <v>0</v>
      </c>
      <c r="W925" s="366"/>
      <c r="X925" s="318"/>
      <c r="Y925" s="366"/>
      <c r="Z925" s="362"/>
      <c r="AA925" s="503"/>
      <c r="AB925" s="362"/>
      <c r="AC925" s="362"/>
    </row>
    <row r="926" spans="1:29" ht="18.5" x14ac:dyDescent="0.45">
      <c r="A926" s="360"/>
      <c r="B926" s="361"/>
      <c r="C926" s="360" t="str">
        <f t="shared" si="75"/>
        <v/>
      </c>
      <c r="D926" s="362"/>
      <c r="E926" s="146"/>
      <c r="F926" s="362"/>
      <c r="G926" s="137"/>
      <c r="H926" s="363"/>
      <c r="I926" s="497"/>
      <c r="J926" s="498"/>
      <c r="K926" s="496"/>
      <c r="L926" s="496"/>
      <c r="M926" s="497">
        <f t="shared" si="74"/>
        <v>0</v>
      </c>
      <c r="N926" s="364">
        <f t="shared" si="76"/>
        <v>0</v>
      </c>
      <c r="O926" s="164"/>
      <c r="P926" s="164"/>
      <c r="Q926" s="164"/>
      <c r="R926" s="130"/>
      <c r="S926" s="365">
        <f t="shared" si="77"/>
        <v>0</v>
      </c>
      <c r="T926" s="362"/>
      <c r="U926" s="532"/>
      <c r="V926" s="318">
        <f t="shared" si="78"/>
        <v>0</v>
      </c>
      <c r="W926" s="366"/>
      <c r="X926" s="318"/>
      <c r="Y926" s="366"/>
      <c r="Z926" s="362"/>
      <c r="AA926" s="503"/>
      <c r="AB926" s="362"/>
      <c r="AC926" s="362"/>
    </row>
    <row r="927" spans="1:29" ht="18.5" x14ac:dyDescent="0.45">
      <c r="A927" s="360"/>
      <c r="B927" s="361"/>
      <c r="C927" s="360" t="str">
        <f t="shared" si="75"/>
        <v/>
      </c>
      <c r="D927" s="362"/>
      <c r="E927" s="146"/>
      <c r="F927" s="362"/>
      <c r="G927" s="137"/>
      <c r="H927" s="363"/>
      <c r="I927" s="497"/>
      <c r="J927" s="498"/>
      <c r="K927" s="496"/>
      <c r="L927" s="496"/>
      <c r="M927" s="497">
        <f t="shared" si="74"/>
        <v>0</v>
      </c>
      <c r="N927" s="364">
        <f t="shared" si="76"/>
        <v>0</v>
      </c>
      <c r="O927" s="164"/>
      <c r="P927" s="164"/>
      <c r="Q927" s="164"/>
      <c r="R927" s="130"/>
      <c r="S927" s="365">
        <f t="shared" si="77"/>
        <v>0</v>
      </c>
      <c r="T927" s="362"/>
      <c r="U927" s="532"/>
      <c r="V927" s="318">
        <f t="shared" si="78"/>
        <v>0</v>
      </c>
      <c r="W927" s="366"/>
      <c r="X927" s="318"/>
      <c r="Y927" s="366"/>
      <c r="Z927" s="362"/>
      <c r="AA927" s="503"/>
      <c r="AB927" s="362"/>
      <c r="AC927" s="362"/>
    </row>
    <row r="928" spans="1:29" ht="18.5" x14ac:dyDescent="0.45">
      <c r="A928" s="360"/>
      <c r="B928" s="361"/>
      <c r="C928" s="360" t="str">
        <f t="shared" si="75"/>
        <v/>
      </c>
      <c r="D928" s="362"/>
      <c r="E928" s="146"/>
      <c r="F928" s="362"/>
      <c r="G928" s="137"/>
      <c r="H928" s="363"/>
      <c r="I928" s="497"/>
      <c r="J928" s="498"/>
      <c r="K928" s="496"/>
      <c r="L928" s="496"/>
      <c r="M928" s="497">
        <f t="shared" si="74"/>
        <v>0</v>
      </c>
      <c r="N928" s="364">
        <f t="shared" si="76"/>
        <v>0</v>
      </c>
      <c r="O928" s="164"/>
      <c r="P928" s="164"/>
      <c r="Q928" s="164"/>
      <c r="R928" s="130"/>
      <c r="S928" s="365">
        <f t="shared" si="77"/>
        <v>0</v>
      </c>
      <c r="T928" s="362"/>
      <c r="U928" s="532"/>
      <c r="V928" s="318">
        <f t="shared" si="78"/>
        <v>0</v>
      </c>
      <c r="W928" s="366"/>
      <c r="X928" s="318"/>
      <c r="Y928" s="366"/>
      <c r="Z928" s="362"/>
      <c r="AA928" s="503"/>
      <c r="AB928" s="362"/>
      <c r="AC928" s="362"/>
    </row>
    <row r="929" spans="1:29" ht="18.5" x14ac:dyDescent="0.45">
      <c r="A929" s="360"/>
      <c r="B929" s="361"/>
      <c r="C929" s="360" t="str">
        <f t="shared" si="75"/>
        <v/>
      </c>
      <c r="D929" s="362"/>
      <c r="E929" s="146"/>
      <c r="F929" s="362"/>
      <c r="G929" s="137"/>
      <c r="H929" s="363"/>
      <c r="I929" s="497"/>
      <c r="J929" s="498"/>
      <c r="K929" s="496"/>
      <c r="L929" s="496"/>
      <c r="M929" s="497">
        <f t="shared" si="74"/>
        <v>0</v>
      </c>
      <c r="N929" s="364">
        <f t="shared" si="76"/>
        <v>0</v>
      </c>
      <c r="O929" s="164"/>
      <c r="P929" s="164"/>
      <c r="Q929" s="164"/>
      <c r="R929" s="130"/>
      <c r="S929" s="365">
        <f t="shared" si="77"/>
        <v>0</v>
      </c>
      <c r="T929" s="362"/>
      <c r="U929" s="532"/>
      <c r="V929" s="318">
        <f t="shared" si="78"/>
        <v>0</v>
      </c>
      <c r="W929" s="366"/>
      <c r="X929" s="318"/>
      <c r="Y929" s="366"/>
      <c r="Z929" s="362"/>
      <c r="AA929" s="503"/>
      <c r="AB929" s="362"/>
      <c r="AC929" s="362"/>
    </row>
    <row r="930" spans="1:29" ht="18.5" x14ac:dyDescent="0.45">
      <c r="A930" s="360"/>
      <c r="B930" s="361"/>
      <c r="C930" s="360" t="str">
        <f t="shared" si="75"/>
        <v/>
      </c>
      <c r="D930" s="362"/>
      <c r="E930" s="146"/>
      <c r="F930" s="362"/>
      <c r="G930" s="137"/>
      <c r="H930" s="363"/>
      <c r="I930" s="497"/>
      <c r="J930" s="498"/>
      <c r="K930" s="496"/>
      <c r="L930" s="496"/>
      <c r="M930" s="497">
        <f t="shared" si="74"/>
        <v>0</v>
      </c>
      <c r="N930" s="364">
        <f t="shared" si="76"/>
        <v>0</v>
      </c>
      <c r="O930" s="164"/>
      <c r="P930" s="164"/>
      <c r="Q930" s="164"/>
      <c r="R930" s="130"/>
      <c r="S930" s="365">
        <f t="shared" si="77"/>
        <v>0</v>
      </c>
      <c r="T930" s="362"/>
      <c r="U930" s="532"/>
      <c r="V930" s="318">
        <f t="shared" si="78"/>
        <v>0</v>
      </c>
      <c r="W930" s="366"/>
      <c r="X930" s="318"/>
      <c r="Y930" s="366"/>
      <c r="Z930" s="362"/>
      <c r="AA930" s="503"/>
      <c r="AB930" s="362"/>
      <c r="AC930" s="362"/>
    </row>
    <row r="931" spans="1:29" ht="18.5" x14ac:dyDescent="0.45">
      <c r="A931" s="360"/>
      <c r="B931" s="361"/>
      <c r="C931" s="360" t="str">
        <f t="shared" si="75"/>
        <v/>
      </c>
      <c r="D931" s="362"/>
      <c r="E931" s="146"/>
      <c r="F931" s="362"/>
      <c r="G931" s="137"/>
      <c r="H931" s="363"/>
      <c r="I931" s="497"/>
      <c r="J931" s="498"/>
      <c r="K931" s="496"/>
      <c r="L931" s="496"/>
      <c r="M931" s="497">
        <f t="shared" si="74"/>
        <v>0</v>
      </c>
      <c r="N931" s="364">
        <f t="shared" si="76"/>
        <v>0</v>
      </c>
      <c r="O931" s="164"/>
      <c r="P931" s="164"/>
      <c r="Q931" s="164"/>
      <c r="R931" s="130"/>
      <c r="S931" s="365">
        <f t="shared" si="77"/>
        <v>0</v>
      </c>
      <c r="T931" s="362"/>
      <c r="U931" s="532"/>
      <c r="V931" s="318">
        <f t="shared" si="78"/>
        <v>0</v>
      </c>
      <c r="W931" s="366"/>
      <c r="X931" s="318"/>
      <c r="Y931" s="366"/>
      <c r="Z931" s="362"/>
      <c r="AA931" s="503"/>
      <c r="AB931" s="362"/>
      <c r="AC931" s="362"/>
    </row>
    <row r="932" spans="1:29" ht="18.5" x14ac:dyDescent="0.45">
      <c r="A932" s="360"/>
      <c r="B932" s="361"/>
      <c r="C932" s="360" t="str">
        <f t="shared" si="75"/>
        <v/>
      </c>
      <c r="D932" s="362"/>
      <c r="E932" s="146"/>
      <c r="F932" s="362"/>
      <c r="G932" s="137"/>
      <c r="H932" s="363"/>
      <c r="I932" s="497"/>
      <c r="J932" s="498"/>
      <c r="K932" s="496"/>
      <c r="L932" s="496"/>
      <c r="M932" s="497">
        <f t="shared" si="74"/>
        <v>0</v>
      </c>
      <c r="N932" s="364">
        <f t="shared" si="76"/>
        <v>0</v>
      </c>
      <c r="O932" s="164"/>
      <c r="P932" s="164"/>
      <c r="Q932" s="164"/>
      <c r="R932" s="130"/>
      <c r="S932" s="365">
        <f t="shared" si="77"/>
        <v>0</v>
      </c>
      <c r="T932" s="362"/>
      <c r="U932" s="532"/>
      <c r="V932" s="318">
        <f t="shared" si="78"/>
        <v>0</v>
      </c>
      <c r="W932" s="366"/>
      <c r="X932" s="318"/>
      <c r="Y932" s="366"/>
      <c r="Z932" s="362"/>
      <c r="AA932" s="503"/>
      <c r="AB932" s="362"/>
      <c r="AC932" s="362"/>
    </row>
    <row r="933" spans="1:29" ht="18.5" x14ac:dyDescent="0.45">
      <c r="A933" s="360"/>
      <c r="B933" s="361"/>
      <c r="C933" s="360" t="str">
        <f t="shared" si="75"/>
        <v/>
      </c>
      <c r="D933" s="362"/>
      <c r="E933" s="146"/>
      <c r="F933" s="362"/>
      <c r="G933" s="137"/>
      <c r="H933" s="363"/>
      <c r="I933" s="497"/>
      <c r="J933" s="498"/>
      <c r="K933" s="496"/>
      <c r="L933" s="496"/>
      <c r="M933" s="497">
        <f t="shared" si="74"/>
        <v>0</v>
      </c>
      <c r="N933" s="364">
        <f t="shared" si="76"/>
        <v>0</v>
      </c>
      <c r="O933" s="164"/>
      <c r="P933" s="164"/>
      <c r="Q933" s="164"/>
      <c r="R933" s="130"/>
      <c r="S933" s="365">
        <f t="shared" si="77"/>
        <v>0</v>
      </c>
      <c r="T933" s="362"/>
      <c r="U933" s="532"/>
      <c r="V933" s="318">
        <f t="shared" si="78"/>
        <v>0</v>
      </c>
      <c r="W933" s="366"/>
      <c r="X933" s="318"/>
      <c r="Y933" s="366"/>
      <c r="Z933" s="362"/>
      <c r="AA933" s="503"/>
      <c r="AB933" s="362"/>
      <c r="AC933" s="362"/>
    </row>
    <row r="934" spans="1:29" ht="18.5" x14ac:dyDescent="0.45">
      <c r="A934" s="360"/>
      <c r="B934" s="361"/>
      <c r="C934" s="360" t="str">
        <f t="shared" si="75"/>
        <v/>
      </c>
      <c r="D934" s="362"/>
      <c r="E934" s="146"/>
      <c r="F934" s="362"/>
      <c r="G934" s="137"/>
      <c r="H934" s="363"/>
      <c r="I934" s="497"/>
      <c r="J934" s="498"/>
      <c r="K934" s="496"/>
      <c r="L934" s="496"/>
      <c r="M934" s="497">
        <f t="shared" si="74"/>
        <v>0</v>
      </c>
      <c r="N934" s="364">
        <f t="shared" si="76"/>
        <v>0</v>
      </c>
      <c r="O934" s="164"/>
      <c r="P934" s="164"/>
      <c r="Q934" s="164"/>
      <c r="R934" s="130"/>
      <c r="S934" s="365">
        <f t="shared" si="77"/>
        <v>0</v>
      </c>
      <c r="T934" s="362"/>
      <c r="U934" s="532"/>
      <c r="V934" s="318">
        <f t="shared" si="78"/>
        <v>0</v>
      </c>
      <c r="W934" s="366"/>
      <c r="X934" s="318"/>
      <c r="Y934" s="366"/>
      <c r="Z934" s="362"/>
      <c r="AA934" s="503"/>
      <c r="AB934" s="362"/>
      <c r="AC934" s="362"/>
    </row>
    <row r="935" spans="1:29" ht="18.5" x14ac:dyDescent="0.45">
      <c r="A935" s="360"/>
      <c r="B935" s="361"/>
      <c r="C935" s="360" t="str">
        <f t="shared" si="75"/>
        <v/>
      </c>
      <c r="D935" s="362"/>
      <c r="E935" s="146"/>
      <c r="F935" s="362"/>
      <c r="G935" s="137"/>
      <c r="H935" s="363"/>
      <c r="I935" s="497"/>
      <c r="J935" s="498"/>
      <c r="K935" s="496"/>
      <c r="L935" s="496"/>
      <c r="M935" s="497">
        <f t="shared" si="74"/>
        <v>0</v>
      </c>
      <c r="N935" s="364">
        <f t="shared" si="76"/>
        <v>0</v>
      </c>
      <c r="O935" s="164"/>
      <c r="P935" s="164"/>
      <c r="Q935" s="164"/>
      <c r="R935" s="130"/>
      <c r="S935" s="365">
        <f t="shared" si="77"/>
        <v>0</v>
      </c>
      <c r="T935" s="362"/>
      <c r="U935" s="532"/>
      <c r="V935" s="318">
        <f t="shared" si="78"/>
        <v>0</v>
      </c>
      <c r="W935" s="366"/>
      <c r="X935" s="318"/>
      <c r="Y935" s="366"/>
      <c r="Z935" s="362"/>
      <c r="AA935" s="503"/>
      <c r="AB935" s="362"/>
      <c r="AC935" s="362"/>
    </row>
    <row r="936" spans="1:29" ht="18.5" x14ac:dyDescent="0.45">
      <c r="A936" s="360"/>
      <c r="B936" s="361"/>
      <c r="C936" s="360" t="str">
        <f t="shared" si="75"/>
        <v/>
      </c>
      <c r="D936" s="362"/>
      <c r="E936" s="146"/>
      <c r="F936" s="362"/>
      <c r="G936" s="137"/>
      <c r="H936" s="363"/>
      <c r="I936" s="497"/>
      <c r="J936" s="498"/>
      <c r="K936" s="496"/>
      <c r="L936" s="496"/>
      <c r="M936" s="497">
        <f t="shared" si="74"/>
        <v>0</v>
      </c>
      <c r="N936" s="364">
        <f t="shared" si="76"/>
        <v>0</v>
      </c>
      <c r="O936" s="164"/>
      <c r="P936" s="164"/>
      <c r="Q936" s="164"/>
      <c r="R936" s="130"/>
      <c r="S936" s="365">
        <f t="shared" si="77"/>
        <v>0</v>
      </c>
      <c r="T936" s="362"/>
      <c r="U936" s="532"/>
      <c r="V936" s="318">
        <f t="shared" si="78"/>
        <v>0</v>
      </c>
      <c r="W936" s="366"/>
      <c r="X936" s="318"/>
      <c r="Y936" s="366"/>
      <c r="Z936" s="362"/>
      <c r="AA936" s="503"/>
      <c r="AB936" s="362"/>
      <c r="AC936" s="362"/>
    </row>
    <row r="937" spans="1:29" ht="18.5" x14ac:dyDescent="0.45">
      <c r="A937" s="360"/>
      <c r="B937" s="361"/>
      <c r="C937" s="360" t="str">
        <f t="shared" si="75"/>
        <v/>
      </c>
      <c r="D937" s="362"/>
      <c r="E937" s="146"/>
      <c r="F937" s="362"/>
      <c r="G937" s="137"/>
      <c r="H937" s="363"/>
      <c r="I937" s="497"/>
      <c r="J937" s="498"/>
      <c r="K937" s="496"/>
      <c r="L937" s="496"/>
      <c r="M937" s="497">
        <f t="shared" si="74"/>
        <v>0</v>
      </c>
      <c r="N937" s="364">
        <f t="shared" si="76"/>
        <v>0</v>
      </c>
      <c r="O937" s="164"/>
      <c r="P937" s="164"/>
      <c r="Q937" s="164"/>
      <c r="R937" s="130"/>
      <c r="S937" s="365">
        <f t="shared" si="77"/>
        <v>0</v>
      </c>
      <c r="T937" s="362"/>
      <c r="U937" s="532"/>
      <c r="V937" s="318">
        <f t="shared" si="78"/>
        <v>0</v>
      </c>
      <c r="W937" s="366"/>
      <c r="X937" s="318"/>
      <c r="Y937" s="366"/>
      <c r="Z937" s="362"/>
      <c r="AA937" s="503"/>
      <c r="AB937" s="362"/>
      <c r="AC937" s="362"/>
    </row>
    <row r="938" spans="1:29" ht="18.5" x14ac:dyDescent="0.45">
      <c r="A938" s="360"/>
      <c r="B938" s="361"/>
      <c r="C938" s="360" t="str">
        <f t="shared" si="75"/>
        <v/>
      </c>
      <c r="D938" s="362"/>
      <c r="E938" s="146"/>
      <c r="F938" s="362"/>
      <c r="G938" s="137"/>
      <c r="H938" s="363"/>
      <c r="I938" s="497"/>
      <c r="J938" s="498"/>
      <c r="K938" s="496"/>
      <c r="L938" s="496"/>
      <c r="M938" s="497">
        <f t="shared" si="74"/>
        <v>0</v>
      </c>
      <c r="N938" s="364">
        <f t="shared" si="76"/>
        <v>0</v>
      </c>
      <c r="O938" s="164"/>
      <c r="P938" s="164"/>
      <c r="Q938" s="164"/>
      <c r="R938" s="130"/>
      <c r="S938" s="365">
        <f t="shared" si="77"/>
        <v>0</v>
      </c>
      <c r="T938" s="362"/>
      <c r="U938" s="532"/>
      <c r="V938" s="318">
        <f t="shared" si="78"/>
        <v>0</v>
      </c>
      <c r="W938" s="366"/>
      <c r="X938" s="318"/>
      <c r="Y938" s="366"/>
      <c r="Z938" s="362"/>
      <c r="AA938" s="503"/>
      <c r="AB938" s="362"/>
      <c r="AC938" s="362"/>
    </row>
    <row r="939" spans="1:29" ht="18.5" x14ac:dyDescent="0.45">
      <c r="A939" s="360"/>
      <c r="B939" s="361"/>
      <c r="C939" s="360" t="str">
        <f t="shared" si="75"/>
        <v/>
      </c>
      <c r="D939" s="362"/>
      <c r="E939" s="146"/>
      <c r="F939" s="362"/>
      <c r="G939" s="137"/>
      <c r="H939" s="363"/>
      <c r="I939" s="497"/>
      <c r="J939" s="498"/>
      <c r="K939" s="496"/>
      <c r="L939" s="496"/>
      <c r="M939" s="497">
        <f t="shared" si="74"/>
        <v>0</v>
      </c>
      <c r="N939" s="364">
        <f t="shared" si="76"/>
        <v>0</v>
      </c>
      <c r="O939" s="164"/>
      <c r="P939" s="164"/>
      <c r="Q939" s="164"/>
      <c r="R939" s="130"/>
      <c r="S939" s="365">
        <f t="shared" si="77"/>
        <v>0</v>
      </c>
      <c r="T939" s="362"/>
      <c r="U939" s="532"/>
      <c r="V939" s="318">
        <f t="shared" si="78"/>
        <v>0</v>
      </c>
      <c r="W939" s="366"/>
      <c r="X939" s="318"/>
      <c r="Y939" s="366"/>
      <c r="Z939" s="362"/>
      <c r="AA939" s="503"/>
      <c r="AB939" s="362"/>
      <c r="AC939" s="362"/>
    </row>
    <row r="940" spans="1:29" ht="18.5" x14ac:dyDescent="0.45">
      <c r="A940" s="360"/>
      <c r="B940" s="361"/>
      <c r="C940" s="360" t="str">
        <f t="shared" si="75"/>
        <v/>
      </c>
      <c r="D940" s="362"/>
      <c r="E940" s="146"/>
      <c r="F940" s="362"/>
      <c r="G940" s="137"/>
      <c r="H940" s="363"/>
      <c r="I940" s="497"/>
      <c r="J940" s="498"/>
      <c r="K940" s="496"/>
      <c r="L940" s="496"/>
      <c r="M940" s="497">
        <f t="shared" si="74"/>
        <v>0</v>
      </c>
      <c r="N940" s="364">
        <f t="shared" si="76"/>
        <v>0</v>
      </c>
      <c r="O940" s="164"/>
      <c r="P940" s="164"/>
      <c r="Q940" s="164"/>
      <c r="R940" s="130"/>
      <c r="S940" s="365">
        <f t="shared" si="77"/>
        <v>0</v>
      </c>
      <c r="T940" s="362"/>
      <c r="U940" s="532"/>
      <c r="V940" s="318">
        <f t="shared" si="78"/>
        <v>0</v>
      </c>
      <c r="W940" s="366"/>
      <c r="X940" s="318"/>
      <c r="Y940" s="366"/>
      <c r="Z940" s="362"/>
      <c r="AA940" s="503"/>
      <c r="AB940" s="362"/>
      <c r="AC940" s="362"/>
    </row>
    <row r="941" spans="1:29" ht="18.5" x14ac:dyDescent="0.45">
      <c r="A941" s="360"/>
      <c r="B941" s="361"/>
      <c r="C941" s="360" t="str">
        <f t="shared" si="75"/>
        <v/>
      </c>
      <c r="D941" s="362"/>
      <c r="E941" s="146"/>
      <c r="F941" s="362"/>
      <c r="G941" s="137"/>
      <c r="H941" s="363"/>
      <c r="I941" s="497"/>
      <c r="J941" s="498"/>
      <c r="K941" s="496"/>
      <c r="L941" s="496"/>
      <c r="M941" s="497">
        <f t="shared" si="74"/>
        <v>0</v>
      </c>
      <c r="N941" s="364">
        <f t="shared" si="76"/>
        <v>0</v>
      </c>
      <c r="O941" s="164"/>
      <c r="P941" s="164"/>
      <c r="Q941" s="164"/>
      <c r="R941" s="130"/>
      <c r="S941" s="365">
        <f t="shared" si="77"/>
        <v>0</v>
      </c>
      <c r="T941" s="362"/>
      <c r="U941" s="532"/>
      <c r="V941" s="318">
        <f t="shared" si="78"/>
        <v>0</v>
      </c>
      <c r="W941" s="366"/>
      <c r="X941" s="318"/>
      <c r="Y941" s="366"/>
      <c r="Z941" s="362"/>
      <c r="AA941" s="503"/>
      <c r="AB941" s="362"/>
      <c r="AC941" s="362"/>
    </row>
    <row r="942" spans="1:29" ht="18.5" x14ac:dyDescent="0.45">
      <c r="A942" s="360"/>
      <c r="B942" s="361"/>
      <c r="C942" s="360" t="str">
        <f t="shared" si="75"/>
        <v/>
      </c>
      <c r="D942" s="362"/>
      <c r="E942" s="146"/>
      <c r="F942" s="362"/>
      <c r="G942" s="137"/>
      <c r="H942" s="363"/>
      <c r="I942" s="497"/>
      <c r="J942" s="498"/>
      <c r="K942" s="496"/>
      <c r="L942" s="496"/>
      <c r="M942" s="497">
        <f t="shared" si="74"/>
        <v>0</v>
      </c>
      <c r="N942" s="364">
        <f t="shared" si="76"/>
        <v>0</v>
      </c>
      <c r="O942" s="164"/>
      <c r="P942" s="164"/>
      <c r="Q942" s="164"/>
      <c r="R942" s="130"/>
      <c r="S942" s="365">
        <f t="shared" si="77"/>
        <v>0</v>
      </c>
      <c r="T942" s="362"/>
      <c r="U942" s="532"/>
      <c r="V942" s="318">
        <f t="shared" si="78"/>
        <v>0</v>
      </c>
      <c r="W942" s="366"/>
      <c r="X942" s="318"/>
      <c r="Y942" s="366"/>
      <c r="Z942" s="362"/>
      <c r="AA942" s="503"/>
      <c r="AB942" s="362"/>
      <c r="AC942" s="362"/>
    </row>
    <row r="943" spans="1:29" ht="18.5" x14ac:dyDescent="0.45">
      <c r="A943" s="360"/>
      <c r="B943" s="361"/>
      <c r="C943" s="360" t="str">
        <f t="shared" si="75"/>
        <v/>
      </c>
      <c r="D943" s="362"/>
      <c r="E943" s="146"/>
      <c r="F943" s="362"/>
      <c r="G943" s="137"/>
      <c r="H943" s="363"/>
      <c r="I943" s="497"/>
      <c r="J943" s="498"/>
      <c r="K943" s="496"/>
      <c r="L943" s="496"/>
      <c r="M943" s="497">
        <f t="shared" si="74"/>
        <v>0</v>
      </c>
      <c r="N943" s="364">
        <f t="shared" si="76"/>
        <v>0</v>
      </c>
      <c r="O943" s="164"/>
      <c r="P943" s="164"/>
      <c r="Q943" s="164"/>
      <c r="R943" s="130"/>
      <c r="S943" s="365">
        <f t="shared" si="77"/>
        <v>0</v>
      </c>
      <c r="T943" s="362"/>
      <c r="U943" s="532"/>
      <c r="V943" s="318">
        <f t="shared" si="78"/>
        <v>0</v>
      </c>
      <c r="W943" s="366"/>
      <c r="X943" s="318"/>
      <c r="Y943" s="366"/>
      <c r="Z943" s="362"/>
      <c r="AA943" s="503"/>
      <c r="AB943" s="362"/>
      <c r="AC943" s="362"/>
    </row>
    <row r="944" spans="1:29" ht="18.5" x14ac:dyDescent="0.45">
      <c r="A944" s="360"/>
      <c r="B944" s="361"/>
      <c r="C944" s="360" t="str">
        <f t="shared" si="75"/>
        <v/>
      </c>
      <c r="D944" s="362"/>
      <c r="E944" s="146"/>
      <c r="F944" s="362"/>
      <c r="G944" s="137"/>
      <c r="H944" s="363"/>
      <c r="I944" s="497"/>
      <c r="J944" s="498"/>
      <c r="K944" s="496"/>
      <c r="L944" s="496"/>
      <c r="M944" s="497">
        <f t="shared" si="74"/>
        <v>0</v>
      </c>
      <c r="N944" s="364">
        <f t="shared" si="76"/>
        <v>0</v>
      </c>
      <c r="O944" s="164"/>
      <c r="P944" s="164"/>
      <c r="Q944" s="164"/>
      <c r="R944" s="130"/>
      <c r="S944" s="365">
        <f t="shared" si="77"/>
        <v>0</v>
      </c>
      <c r="T944" s="362"/>
      <c r="U944" s="532"/>
      <c r="V944" s="318">
        <f t="shared" si="78"/>
        <v>0</v>
      </c>
      <c r="W944" s="366"/>
      <c r="X944" s="318"/>
      <c r="Y944" s="366"/>
      <c r="Z944" s="362"/>
      <c r="AA944" s="503"/>
      <c r="AB944" s="362"/>
      <c r="AC944" s="362"/>
    </row>
    <row r="945" spans="1:29" ht="18.5" x14ac:dyDescent="0.45">
      <c r="A945" s="360"/>
      <c r="B945" s="361"/>
      <c r="C945" s="360" t="str">
        <f t="shared" si="75"/>
        <v/>
      </c>
      <c r="D945" s="362"/>
      <c r="E945" s="146"/>
      <c r="F945" s="362"/>
      <c r="G945" s="137"/>
      <c r="H945" s="363"/>
      <c r="I945" s="497"/>
      <c r="J945" s="498"/>
      <c r="K945" s="496"/>
      <c r="L945" s="496"/>
      <c r="M945" s="497">
        <f t="shared" si="74"/>
        <v>0</v>
      </c>
      <c r="N945" s="364">
        <f t="shared" si="76"/>
        <v>0</v>
      </c>
      <c r="O945" s="164"/>
      <c r="P945" s="164"/>
      <c r="Q945" s="164"/>
      <c r="R945" s="130"/>
      <c r="S945" s="365">
        <f t="shared" si="77"/>
        <v>0</v>
      </c>
      <c r="T945" s="362"/>
      <c r="U945" s="532"/>
      <c r="V945" s="318">
        <f t="shared" si="78"/>
        <v>0</v>
      </c>
      <c r="W945" s="366"/>
      <c r="X945" s="318"/>
      <c r="Y945" s="366"/>
      <c r="Z945" s="362"/>
      <c r="AA945" s="503"/>
      <c r="AB945" s="362"/>
      <c r="AC945" s="362"/>
    </row>
    <row r="946" spans="1:29" ht="18.5" x14ac:dyDescent="0.45">
      <c r="A946" s="360"/>
      <c r="B946" s="361"/>
      <c r="C946" s="360" t="str">
        <f t="shared" si="75"/>
        <v/>
      </c>
      <c r="D946" s="362"/>
      <c r="E946" s="146"/>
      <c r="F946" s="362"/>
      <c r="G946" s="137"/>
      <c r="H946" s="363"/>
      <c r="I946" s="497"/>
      <c r="J946" s="498"/>
      <c r="K946" s="496"/>
      <c r="L946" s="496"/>
      <c r="M946" s="497">
        <f t="shared" si="74"/>
        <v>0</v>
      </c>
      <c r="N946" s="364">
        <f t="shared" si="76"/>
        <v>0</v>
      </c>
      <c r="O946" s="164"/>
      <c r="P946" s="164"/>
      <c r="Q946" s="164"/>
      <c r="R946" s="130"/>
      <c r="S946" s="365">
        <f t="shared" si="77"/>
        <v>0</v>
      </c>
      <c r="T946" s="362"/>
      <c r="U946" s="532"/>
      <c r="V946" s="318">
        <f t="shared" si="78"/>
        <v>0</v>
      </c>
      <c r="W946" s="366"/>
      <c r="X946" s="318"/>
      <c r="Y946" s="366"/>
      <c r="Z946" s="362"/>
      <c r="AA946" s="503"/>
      <c r="AB946" s="362"/>
      <c r="AC946" s="362"/>
    </row>
    <row r="947" spans="1:29" ht="18.5" x14ac:dyDescent="0.45">
      <c r="A947" s="360"/>
      <c r="B947" s="361"/>
      <c r="C947" s="360" t="str">
        <f t="shared" si="75"/>
        <v/>
      </c>
      <c r="D947" s="362"/>
      <c r="E947" s="146"/>
      <c r="F947" s="362"/>
      <c r="G947" s="137"/>
      <c r="H947" s="363"/>
      <c r="I947" s="497"/>
      <c r="J947" s="498"/>
      <c r="K947" s="496"/>
      <c r="L947" s="496"/>
      <c r="M947" s="497">
        <f t="shared" si="74"/>
        <v>0</v>
      </c>
      <c r="N947" s="364">
        <f t="shared" si="76"/>
        <v>0</v>
      </c>
      <c r="O947" s="164"/>
      <c r="P947" s="164"/>
      <c r="Q947" s="164"/>
      <c r="R947" s="130"/>
      <c r="S947" s="365">
        <f t="shared" si="77"/>
        <v>0</v>
      </c>
      <c r="T947" s="362"/>
      <c r="U947" s="532"/>
      <c r="V947" s="318">
        <f t="shared" si="78"/>
        <v>0</v>
      </c>
      <c r="W947" s="366"/>
      <c r="X947" s="318"/>
      <c r="Y947" s="366"/>
      <c r="Z947" s="362"/>
      <c r="AA947" s="503"/>
      <c r="AB947" s="362"/>
      <c r="AC947" s="362"/>
    </row>
    <row r="948" spans="1:29" ht="18.5" x14ac:dyDescent="0.45">
      <c r="A948" s="360"/>
      <c r="B948" s="361"/>
      <c r="C948" s="360" t="str">
        <f t="shared" si="75"/>
        <v/>
      </c>
      <c r="D948" s="362"/>
      <c r="E948" s="146"/>
      <c r="F948" s="362"/>
      <c r="G948" s="137"/>
      <c r="H948" s="363"/>
      <c r="I948" s="497"/>
      <c r="J948" s="498"/>
      <c r="K948" s="496"/>
      <c r="L948" s="496"/>
      <c r="M948" s="497">
        <f t="shared" si="74"/>
        <v>0</v>
      </c>
      <c r="N948" s="364">
        <f t="shared" si="76"/>
        <v>0</v>
      </c>
      <c r="O948" s="164"/>
      <c r="P948" s="164"/>
      <c r="Q948" s="164"/>
      <c r="R948" s="130"/>
      <c r="S948" s="365">
        <f t="shared" si="77"/>
        <v>0</v>
      </c>
      <c r="T948" s="362"/>
      <c r="U948" s="532"/>
      <c r="V948" s="318">
        <f t="shared" si="78"/>
        <v>0</v>
      </c>
      <c r="W948" s="366"/>
      <c r="X948" s="318"/>
      <c r="Y948" s="366"/>
      <c r="Z948" s="362"/>
      <c r="AA948" s="503"/>
      <c r="AB948" s="362"/>
      <c r="AC948" s="362"/>
    </row>
    <row r="949" spans="1:29" ht="18.5" x14ac:dyDescent="0.45">
      <c r="A949" s="360"/>
      <c r="B949" s="361"/>
      <c r="C949" s="360" t="str">
        <f t="shared" si="75"/>
        <v/>
      </c>
      <c r="D949" s="362"/>
      <c r="E949" s="146"/>
      <c r="F949" s="362"/>
      <c r="G949" s="137"/>
      <c r="H949" s="363"/>
      <c r="I949" s="497"/>
      <c r="J949" s="498"/>
      <c r="K949" s="496"/>
      <c r="L949" s="496"/>
      <c r="M949" s="497">
        <f t="shared" si="74"/>
        <v>0</v>
      </c>
      <c r="N949" s="364">
        <f t="shared" si="76"/>
        <v>0</v>
      </c>
      <c r="O949" s="164"/>
      <c r="P949" s="164"/>
      <c r="Q949" s="164"/>
      <c r="R949" s="130"/>
      <c r="S949" s="365">
        <f t="shared" si="77"/>
        <v>0</v>
      </c>
      <c r="T949" s="362"/>
      <c r="U949" s="532"/>
      <c r="V949" s="318">
        <f t="shared" si="78"/>
        <v>0</v>
      </c>
      <c r="W949" s="366"/>
      <c r="X949" s="318"/>
      <c r="Y949" s="366"/>
      <c r="Z949" s="362"/>
      <c r="AA949" s="503"/>
      <c r="AB949" s="362"/>
      <c r="AC949" s="362"/>
    </row>
    <row r="950" spans="1:29" ht="18.5" x14ac:dyDescent="0.45">
      <c r="A950" s="360"/>
      <c r="B950" s="361"/>
      <c r="C950" s="360" t="str">
        <f t="shared" si="75"/>
        <v/>
      </c>
      <c r="D950" s="362"/>
      <c r="E950" s="146"/>
      <c r="F950" s="362"/>
      <c r="G950" s="137"/>
      <c r="H950" s="363"/>
      <c r="I950" s="497"/>
      <c r="J950" s="498"/>
      <c r="K950" s="496"/>
      <c r="L950" s="496"/>
      <c r="M950" s="497">
        <f t="shared" si="74"/>
        <v>0</v>
      </c>
      <c r="N950" s="364">
        <f t="shared" si="76"/>
        <v>0</v>
      </c>
      <c r="O950" s="164"/>
      <c r="P950" s="164"/>
      <c r="Q950" s="164"/>
      <c r="R950" s="130"/>
      <c r="S950" s="365">
        <f t="shared" si="77"/>
        <v>0</v>
      </c>
      <c r="T950" s="362"/>
      <c r="U950" s="532"/>
      <c r="V950" s="318">
        <f t="shared" si="78"/>
        <v>0</v>
      </c>
      <c r="W950" s="366"/>
      <c r="X950" s="318"/>
      <c r="Y950" s="366"/>
      <c r="Z950" s="362"/>
      <c r="AA950" s="503"/>
      <c r="AB950" s="362"/>
      <c r="AC950" s="362"/>
    </row>
    <row r="951" spans="1:29" ht="18.5" x14ac:dyDescent="0.45">
      <c r="A951" s="360"/>
      <c r="B951" s="361"/>
      <c r="C951" s="360" t="str">
        <f t="shared" si="75"/>
        <v/>
      </c>
      <c r="D951" s="362"/>
      <c r="E951" s="146"/>
      <c r="F951" s="362"/>
      <c r="G951" s="137"/>
      <c r="H951" s="363"/>
      <c r="I951" s="497"/>
      <c r="J951" s="498"/>
      <c r="K951" s="496"/>
      <c r="L951" s="496"/>
      <c r="M951" s="497">
        <f t="shared" si="74"/>
        <v>0</v>
      </c>
      <c r="N951" s="364">
        <f t="shared" si="76"/>
        <v>0</v>
      </c>
      <c r="O951" s="164"/>
      <c r="P951" s="164"/>
      <c r="Q951" s="164"/>
      <c r="R951" s="130"/>
      <c r="S951" s="365">
        <f t="shared" si="77"/>
        <v>0</v>
      </c>
      <c r="T951" s="362"/>
      <c r="U951" s="532"/>
      <c r="V951" s="318">
        <f t="shared" si="78"/>
        <v>0</v>
      </c>
      <c r="W951" s="366"/>
      <c r="X951" s="318"/>
      <c r="Y951" s="366"/>
      <c r="Z951" s="362"/>
      <c r="AA951" s="503"/>
      <c r="AB951" s="362"/>
      <c r="AC951" s="362"/>
    </row>
    <row r="952" spans="1:29" ht="18.5" x14ac:dyDescent="0.45">
      <c r="A952" s="360"/>
      <c r="B952" s="361"/>
      <c r="C952" s="360" t="str">
        <f t="shared" si="75"/>
        <v/>
      </c>
      <c r="D952" s="362"/>
      <c r="E952" s="146"/>
      <c r="F952" s="362"/>
      <c r="G952" s="137"/>
      <c r="H952" s="363"/>
      <c r="I952" s="497"/>
      <c r="J952" s="498"/>
      <c r="K952" s="496"/>
      <c r="L952" s="496"/>
      <c r="M952" s="497">
        <f t="shared" si="74"/>
        <v>0</v>
      </c>
      <c r="N952" s="364">
        <f t="shared" si="76"/>
        <v>0</v>
      </c>
      <c r="O952" s="164"/>
      <c r="P952" s="164"/>
      <c r="Q952" s="164"/>
      <c r="R952" s="130"/>
      <c r="S952" s="365">
        <f t="shared" si="77"/>
        <v>0</v>
      </c>
      <c r="T952" s="362"/>
      <c r="U952" s="532"/>
      <c r="V952" s="318">
        <f t="shared" si="78"/>
        <v>0</v>
      </c>
      <c r="W952" s="366"/>
      <c r="X952" s="318"/>
      <c r="Y952" s="366"/>
      <c r="Z952" s="362"/>
      <c r="AA952" s="503"/>
      <c r="AB952" s="362"/>
      <c r="AC952" s="362"/>
    </row>
    <row r="953" spans="1:29" ht="18.5" x14ac:dyDescent="0.45">
      <c r="A953" s="360"/>
      <c r="B953" s="361"/>
      <c r="C953" s="360" t="str">
        <f t="shared" si="75"/>
        <v/>
      </c>
      <c r="D953" s="362"/>
      <c r="E953" s="146"/>
      <c r="F953" s="362"/>
      <c r="G953" s="137"/>
      <c r="H953" s="363"/>
      <c r="I953" s="497"/>
      <c r="J953" s="498"/>
      <c r="K953" s="496"/>
      <c r="L953" s="496"/>
      <c r="M953" s="497">
        <f t="shared" si="74"/>
        <v>0</v>
      </c>
      <c r="N953" s="364">
        <f t="shared" si="76"/>
        <v>0</v>
      </c>
      <c r="O953" s="164"/>
      <c r="P953" s="164"/>
      <c r="Q953" s="164"/>
      <c r="R953" s="130"/>
      <c r="S953" s="365">
        <f t="shared" si="77"/>
        <v>0</v>
      </c>
      <c r="T953" s="362"/>
      <c r="U953" s="532"/>
      <c r="V953" s="318">
        <f t="shared" si="78"/>
        <v>0</v>
      </c>
      <c r="W953" s="366"/>
      <c r="X953" s="318"/>
      <c r="Y953" s="366"/>
      <c r="Z953" s="362"/>
      <c r="AA953" s="503"/>
      <c r="AB953" s="362"/>
      <c r="AC953" s="362"/>
    </row>
    <row r="954" spans="1:29" ht="18.5" x14ac:dyDescent="0.45">
      <c r="A954" s="360"/>
      <c r="B954" s="361"/>
      <c r="C954" s="360" t="str">
        <f t="shared" si="75"/>
        <v/>
      </c>
      <c r="D954" s="362"/>
      <c r="E954" s="146"/>
      <c r="F954" s="362"/>
      <c r="G954" s="137"/>
      <c r="H954" s="363"/>
      <c r="I954" s="497"/>
      <c r="J954" s="498"/>
      <c r="K954" s="496"/>
      <c r="L954" s="496"/>
      <c r="M954" s="497">
        <f t="shared" si="74"/>
        <v>0</v>
      </c>
      <c r="N954" s="364">
        <f t="shared" si="76"/>
        <v>0</v>
      </c>
      <c r="O954" s="164"/>
      <c r="P954" s="164"/>
      <c r="Q954" s="164"/>
      <c r="R954" s="130"/>
      <c r="S954" s="365">
        <f t="shared" si="77"/>
        <v>0</v>
      </c>
      <c r="T954" s="362"/>
      <c r="U954" s="532"/>
      <c r="V954" s="318">
        <f t="shared" si="78"/>
        <v>0</v>
      </c>
      <c r="W954" s="366"/>
      <c r="X954" s="318"/>
      <c r="Y954" s="366"/>
      <c r="Z954" s="362"/>
      <c r="AA954" s="503"/>
      <c r="AB954" s="362"/>
      <c r="AC954" s="362"/>
    </row>
    <row r="955" spans="1:29" ht="18.5" x14ac:dyDescent="0.45">
      <c r="A955" s="360"/>
      <c r="B955" s="361"/>
      <c r="C955" s="360" t="str">
        <f t="shared" si="75"/>
        <v/>
      </c>
      <c r="D955" s="362"/>
      <c r="E955" s="146"/>
      <c r="F955" s="362"/>
      <c r="G955" s="137"/>
      <c r="H955" s="363"/>
      <c r="I955" s="497"/>
      <c r="J955" s="498"/>
      <c r="K955" s="496"/>
      <c r="L955" s="496"/>
      <c r="M955" s="497">
        <f t="shared" si="74"/>
        <v>0</v>
      </c>
      <c r="N955" s="364">
        <f t="shared" si="76"/>
        <v>0</v>
      </c>
      <c r="O955" s="164"/>
      <c r="P955" s="164"/>
      <c r="Q955" s="164"/>
      <c r="R955" s="130"/>
      <c r="S955" s="365">
        <f t="shared" si="77"/>
        <v>0</v>
      </c>
      <c r="T955" s="362"/>
      <c r="U955" s="532"/>
      <c r="V955" s="318">
        <f t="shared" si="78"/>
        <v>0</v>
      </c>
      <c r="W955" s="366"/>
      <c r="X955" s="318"/>
      <c r="Y955" s="366"/>
      <c r="Z955" s="362"/>
      <c r="AA955" s="503"/>
      <c r="AB955" s="362"/>
      <c r="AC955" s="362"/>
    </row>
    <row r="956" spans="1:29" ht="18.5" x14ac:dyDescent="0.45">
      <c r="A956" s="360"/>
      <c r="B956" s="361"/>
      <c r="C956" s="360" t="str">
        <f t="shared" si="75"/>
        <v/>
      </c>
      <c r="D956" s="362"/>
      <c r="E956" s="146"/>
      <c r="F956" s="362"/>
      <c r="G956" s="137"/>
      <c r="H956" s="363"/>
      <c r="I956" s="497"/>
      <c r="J956" s="498"/>
      <c r="K956" s="496"/>
      <c r="L956" s="496"/>
      <c r="M956" s="497">
        <f t="shared" si="74"/>
        <v>0</v>
      </c>
      <c r="N956" s="364">
        <f t="shared" si="76"/>
        <v>0</v>
      </c>
      <c r="O956" s="164"/>
      <c r="P956" s="164"/>
      <c r="Q956" s="164"/>
      <c r="R956" s="130"/>
      <c r="S956" s="365">
        <f t="shared" si="77"/>
        <v>0</v>
      </c>
      <c r="T956" s="362"/>
      <c r="U956" s="532"/>
      <c r="V956" s="318">
        <f t="shared" si="78"/>
        <v>0</v>
      </c>
      <c r="W956" s="366"/>
      <c r="X956" s="318"/>
      <c r="Y956" s="366"/>
      <c r="Z956" s="362"/>
      <c r="AA956" s="503"/>
      <c r="AB956" s="362"/>
      <c r="AC956" s="362"/>
    </row>
    <row r="957" spans="1:29" ht="18.5" x14ac:dyDescent="0.45">
      <c r="A957" s="360"/>
      <c r="B957" s="361"/>
      <c r="C957" s="360" t="str">
        <f t="shared" si="75"/>
        <v/>
      </c>
      <c r="D957" s="362"/>
      <c r="E957" s="146"/>
      <c r="F957" s="362"/>
      <c r="G957" s="137"/>
      <c r="H957" s="363"/>
      <c r="I957" s="497"/>
      <c r="J957" s="498"/>
      <c r="K957" s="496"/>
      <c r="L957" s="496"/>
      <c r="M957" s="497">
        <f t="shared" si="74"/>
        <v>0</v>
      </c>
      <c r="N957" s="364">
        <f t="shared" si="76"/>
        <v>0</v>
      </c>
      <c r="O957" s="164"/>
      <c r="P957" s="164"/>
      <c r="Q957" s="164"/>
      <c r="R957" s="130"/>
      <c r="S957" s="365">
        <f t="shared" si="77"/>
        <v>0</v>
      </c>
      <c r="T957" s="362"/>
      <c r="U957" s="532"/>
      <c r="V957" s="318">
        <f t="shared" si="78"/>
        <v>0</v>
      </c>
      <c r="W957" s="366"/>
      <c r="X957" s="318"/>
      <c r="Y957" s="366"/>
      <c r="Z957" s="362"/>
      <c r="AA957" s="503"/>
      <c r="AB957" s="362"/>
      <c r="AC957" s="362"/>
    </row>
    <row r="958" spans="1:29" ht="18.5" x14ac:dyDescent="0.45">
      <c r="A958" s="360"/>
      <c r="B958" s="361"/>
      <c r="C958" s="360" t="str">
        <f t="shared" si="75"/>
        <v/>
      </c>
      <c r="D958" s="362"/>
      <c r="E958" s="146"/>
      <c r="F958" s="362"/>
      <c r="G958" s="137"/>
      <c r="H958" s="363"/>
      <c r="I958" s="497"/>
      <c r="J958" s="498"/>
      <c r="K958" s="496"/>
      <c r="L958" s="496"/>
      <c r="M958" s="497">
        <f t="shared" si="74"/>
        <v>0</v>
      </c>
      <c r="N958" s="364">
        <f t="shared" si="76"/>
        <v>0</v>
      </c>
      <c r="O958" s="164"/>
      <c r="P958" s="164"/>
      <c r="Q958" s="164"/>
      <c r="R958" s="130"/>
      <c r="S958" s="365">
        <f t="shared" si="77"/>
        <v>0</v>
      </c>
      <c r="T958" s="362"/>
      <c r="U958" s="532"/>
      <c r="V958" s="318">
        <f t="shared" si="78"/>
        <v>0</v>
      </c>
      <c r="W958" s="366"/>
      <c r="X958" s="318"/>
      <c r="Y958" s="366"/>
      <c r="Z958" s="362"/>
      <c r="AA958" s="503"/>
      <c r="AB958" s="362"/>
      <c r="AC958" s="362"/>
    </row>
    <row r="959" spans="1:29" ht="18.5" x14ac:dyDescent="0.45">
      <c r="A959" s="360"/>
      <c r="B959" s="361"/>
      <c r="C959" s="360" t="str">
        <f t="shared" si="75"/>
        <v/>
      </c>
      <c r="D959" s="362"/>
      <c r="E959" s="146"/>
      <c r="F959" s="362"/>
      <c r="G959" s="137"/>
      <c r="H959" s="363"/>
      <c r="I959" s="497"/>
      <c r="J959" s="498"/>
      <c r="K959" s="496"/>
      <c r="L959" s="496"/>
      <c r="M959" s="497">
        <f t="shared" si="74"/>
        <v>0</v>
      </c>
      <c r="N959" s="364">
        <f t="shared" si="76"/>
        <v>0</v>
      </c>
      <c r="O959" s="164"/>
      <c r="P959" s="164"/>
      <c r="Q959" s="164"/>
      <c r="R959" s="130"/>
      <c r="S959" s="365">
        <f t="shared" si="77"/>
        <v>0</v>
      </c>
      <c r="T959" s="362"/>
      <c r="U959" s="532"/>
      <c r="V959" s="318">
        <f t="shared" si="78"/>
        <v>0</v>
      </c>
      <c r="W959" s="366"/>
      <c r="X959" s="318"/>
      <c r="Y959" s="366"/>
      <c r="Z959" s="362"/>
      <c r="AA959" s="503"/>
      <c r="AB959" s="362"/>
      <c r="AC959" s="362"/>
    </row>
    <row r="960" spans="1:29" ht="18.5" x14ac:dyDescent="0.45">
      <c r="A960" s="360"/>
      <c r="B960" s="361"/>
      <c r="C960" s="360" t="str">
        <f t="shared" si="75"/>
        <v/>
      </c>
      <c r="D960" s="362"/>
      <c r="E960" s="146"/>
      <c r="F960" s="362"/>
      <c r="G960" s="137"/>
      <c r="H960" s="363"/>
      <c r="I960" s="497"/>
      <c r="J960" s="498"/>
      <c r="K960" s="496"/>
      <c r="L960" s="496"/>
      <c r="M960" s="497">
        <f t="shared" si="74"/>
        <v>0</v>
      </c>
      <c r="N960" s="364">
        <f t="shared" si="76"/>
        <v>0</v>
      </c>
      <c r="O960" s="164"/>
      <c r="P960" s="164"/>
      <c r="Q960" s="164"/>
      <c r="R960" s="130"/>
      <c r="S960" s="365">
        <f t="shared" si="77"/>
        <v>0</v>
      </c>
      <c r="T960" s="362"/>
      <c r="U960" s="532"/>
      <c r="V960" s="318">
        <f t="shared" si="78"/>
        <v>0</v>
      </c>
      <c r="W960" s="366"/>
      <c r="X960" s="318"/>
      <c r="Y960" s="366"/>
      <c r="Z960" s="362"/>
      <c r="AA960" s="503"/>
      <c r="AB960" s="362"/>
      <c r="AC960" s="362"/>
    </row>
    <row r="961" spans="1:29" ht="18.5" x14ac:dyDescent="0.45">
      <c r="A961" s="360"/>
      <c r="B961" s="361"/>
      <c r="C961" s="360" t="str">
        <f t="shared" si="75"/>
        <v/>
      </c>
      <c r="D961" s="362"/>
      <c r="E961" s="146"/>
      <c r="F961" s="362"/>
      <c r="G961" s="137"/>
      <c r="H961" s="363"/>
      <c r="I961" s="497"/>
      <c r="J961" s="498"/>
      <c r="K961" s="496"/>
      <c r="L961" s="496"/>
      <c r="M961" s="497">
        <f t="shared" si="74"/>
        <v>0</v>
      </c>
      <c r="N961" s="364">
        <f t="shared" si="76"/>
        <v>0</v>
      </c>
      <c r="O961" s="164"/>
      <c r="P961" s="164"/>
      <c r="Q961" s="164"/>
      <c r="R961" s="130"/>
      <c r="S961" s="365">
        <f t="shared" si="77"/>
        <v>0</v>
      </c>
      <c r="T961" s="362"/>
      <c r="U961" s="532"/>
      <c r="V961" s="318">
        <f t="shared" si="78"/>
        <v>0</v>
      </c>
      <c r="W961" s="366"/>
      <c r="X961" s="318"/>
      <c r="Y961" s="366"/>
      <c r="Z961" s="362"/>
      <c r="AA961" s="503"/>
      <c r="AB961" s="362"/>
      <c r="AC961" s="362"/>
    </row>
    <row r="962" spans="1:29" ht="18.5" x14ac:dyDescent="0.45">
      <c r="A962" s="360"/>
      <c r="B962" s="361"/>
      <c r="C962" s="360" t="str">
        <f t="shared" si="75"/>
        <v/>
      </c>
      <c r="D962" s="362"/>
      <c r="E962" s="146"/>
      <c r="F962" s="362"/>
      <c r="G962" s="137"/>
      <c r="H962" s="363"/>
      <c r="I962" s="497"/>
      <c r="J962" s="498"/>
      <c r="K962" s="496"/>
      <c r="L962" s="496"/>
      <c r="M962" s="497">
        <f t="shared" si="74"/>
        <v>0</v>
      </c>
      <c r="N962" s="364">
        <f t="shared" si="76"/>
        <v>0</v>
      </c>
      <c r="O962" s="164"/>
      <c r="P962" s="164"/>
      <c r="Q962" s="164"/>
      <c r="R962" s="130"/>
      <c r="S962" s="365">
        <f t="shared" si="77"/>
        <v>0</v>
      </c>
      <c r="T962" s="362"/>
      <c r="U962" s="532"/>
      <c r="V962" s="318">
        <f t="shared" si="78"/>
        <v>0</v>
      </c>
      <c r="W962" s="366"/>
      <c r="X962" s="318"/>
      <c r="Y962" s="366"/>
      <c r="Z962" s="362"/>
      <c r="AA962" s="503"/>
      <c r="AB962" s="362"/>
      <c r="AC962" s="362"/>
    </row>
    <row r="963" spans="1:29" ht="18.5" x14ac:dyDescent="0.45">
      <c r="A963" s="360"/>
      <c r="B963" s="361"/>
      <c r="C963" s="360" t="str">
        <f t="shared" si="75"/>
        <v/>
      </c>
      <c r="D963" s="362"/>
      <c r="E963" s="146"/>
      <c r="F963" s="362"/>
      <c r="G963" s="137"/>
      <c r="H963" s="363"/>
      <c r="I963" s="497"/>
      <c r="J963" s="498"/>
      <c r="K963" s="496"/>
      <c r="L963" s="496"/>
      <c r="M963" s="497">
        <f t="shared" si="74"/>
        <v>0</v>
      </c>
      <c r="N963" s="364">
        <f t="shared" si="76"/>
        <v>0</v>
      </c>
      <c r="O963" s="164"/>
      <c r="P963" s="164"/>
      <c r="Q963" s="164"/>
      <c r="R963" s="130"/>
      <c r="S963" s="365">
        <f t="shared" si="77"/>
        <v>0</v>
      </c>
      <c r="T963" s="362"/>
      <c r="U963" s="532"/>
      <c r="V963" s="318">
        <f t="shared" si="78"/>
        <v>0</v>
      </c>
      <c r="W963" s="366"/>
      <c r="X963" s="318"/>
      <c r="Y963" s="366"/>
      <c r="Z963" s="362"/>
      <c r="AA963" s="503"/>
      <c r="AB963" s="362"/>
      <c r="AC963" s="362"/>
    </row>
    <row r="964" spans="1:29" ht="18.5" x14ac:dyDescent="0.45">
      <c r="A964" s="360"/>
      <c r="B964" s="361"/>
      <c r="C964" s="360" t="str">
        <f t="shared" si="75"/>
        <v/>
      </c>
      <c r="D964" s="362"/>
      <c r="E964" s="146"/>
      <c r="F964" s="362"/>
      <c r="G964" s="137"/>
      <c r="H964" s="363"/>
      <c r="I964" s="497"/>
      <c r="J964" s="498"/>
      <c r="K964" s="496"/>
      <c r="L964" s="496"/>
      <c r="M964" s="497">
        <f t="shared" si="74"/>
        <v>0</v>
      </c>
      <c r="N964" s="364">
        <f t="shared" si="76"/>
        <v>0</v>
      </c>
      <c r="O964" s="164"/>
      <c r="P964" s="164"/>
      <c r="Q964" s="164"/>
      <c r="R964" s="130"/>
      <c r="S964" s="365">
        <f t="shared" si="77"/>
        <v>0</v>
      </c>
      <c r="T964" s="362"/>
      <c r="U964" s="532"/>
      <c r="V964" s="318">
        <f t="shared" si="78"/>
        <v>0</v>
      </c>
      <c r="W964" s="366"/>
      <c r="X964" s="318"/>
      <c r="Y964" s="366"/>
      <c r="Z964" s="362"/>
      <c r="AA964" s="503"/>
      <c r="AB964" s="362"/>
      <c r="AC964" s="362"/>
    </row>
    <row r="965" spans="1:29" ht="18.5" x14ac:dyDescent="0.45">
      <c r="A965" s="360"/>
      <c r="B965" s="361"/>
      <c r="C965" s="360" t="str">
        <f t="shared" si="75"/>
        <v/>
      </c>
      <c r="D965" s="362"/>
      <c r="E965" s="146"/>
      <c r="F965" s="362"/>
      <c r="G965" s="137"/>
      <c r="H965" s="363"/>
      <c r="I965" s="497"/>
      <c r="J965" s="498"/>
      <c r="K965" s="496"/>
      <c r="L965" s="496"/>
      <c r="M965" s="497">
        <f t="shared" si="74"/>
        <v>0</v>
      </c>
      <c r="N965" s="364">
        <f t="shared" si="76"/>
        <v>0</v>
      </c>
      <c r="O965" s="164"/>
      <c r="P965" s="164"/>
      <c r="Q965" s="164"/>
      <c r="R965" s="130"/>
      <c r="S965" s="365">
        <f t="shared" si="77"/>
        <v>0</v>
      </c>
      <c r="T965" s="362"/>
      <c r="U965" s="532"/>
      <c r="V965" s="318">
        <f t="shared" si="78"/>
        <v>0</v>
      </c>
      <c r="W965" s="366"/>
      <c r="X965" s="318"/>
      <c r="Y965" s="366"/>
      <c r="Z965" s="362"/>
      <c r="AA965" s="503"/>
      <c r="AB965" s="362"/>
      <c r="AC965" s="362"/>
    </row>
    <row r="966" spans="1:29" ht="18.5" x14ac:dyDescent="0.45">
      <c r="A966" s="360"/>
      <c r="B966" s="361"/>
      <c r="C966" s="360" t="str">
        <f t="shared" si="75"/>
        <v/>
      </c>
      <c r="D966" s="362"/>
      <c r="E966" s="146"/>
      <c r="F966" s="362"/>
      <c r="G966" s="137"/>
      <c r="H966" s="363"/>
      <c r="I966" s="497"/>
      <c r="J966" s="498"/>
      <c r="K966" s="496"/>
      <c r="L966" s="496"/>
      <c r="M966" s="497">
        <f t="shared" si="74"/>
        <v>0</v>
      </c>
      <c r="N966" s="364">
        <f t="shared" si="76"/>
        <v>0</v>
      </c>
      <c r="O966" s="164"/>
      <c r="P966" s="164"/>
      <c r="Q966" s="164"/>
      <c r="R966" s="130"/>
      <c r="S966" s="365">
        <f t="shared" si="77"/>
        <v>0</v>
      </c>
      <c r="T966" s="362"/>
      <c r="U966" s="532"/>
      <c r="V966" s="318">
        <f t="shared" si="78"/>
        <v>0</v>
      </c>
      <c r="W966" s="366"/>
      <c r="X966" s="318"/>
      <c r="Y966" s="366"/>
      <c r="Z966" s="362"/>
      <c r="AA966" s="503"/>
      <c r="AB966" s="362"/>
      <c r="AC966" s="362"/>
    </row>
    <row r="967" spans="1:29" ht="18.5" x14ac:dyDescent="0.45">
      <c r="A967" s="360"/>
      <c r="B967" s="361"/>
      <c r="C967" s="360" t="str">
        <f t="shared" si="75"/>
        <v/>
      </c>
      <c r="D967" s="362"/>
      <c r="E967" s="146"/>
      <c r="F967" s="362"/>
      <c r="G967" s="137"/>
      <c r="H967" s="363"/>
      <c r="I967" s="497"/>
      <c r="J967" s="498"/>
      <c r="K967" s="496"/>
      <c r="L967" s="496"/>
      <c r="M967" s="497">
        <f t="shared" si="74"/>
        <v>0</v>
      </c>
      <c r="N967" s="364">
        <f t="shared" si="76"/>
        <v>0</v>
      </c>
      <c r="O967" s="164"/>
      <c r="P967" s="164"/>
      <c r="Q967" s="164"/>
      <c r="R967" s="130"/>
      <c r="S967" s="365">
        <f t="shared" si="77"/>
        <v>0</v>
      </c>
      <c r="T967" s="362"/>
      <c r="U967" s="532"/>
      <c r="V967" s="318">
        <f t="shared" si="78"/>
        <v>0</v>
      </c>
      <c r="W967" s="366"/>
      <c r="X967" s="318"/>
      <c r="Y967" s="366"/>
      <c r="Z967" s="362"/>
      <c r="AA967" s="503"/>
      <c r="AB967" s="362"/>
      <c r="AC967" s="362"/>
    </row>
    <row r="968" spans="1:29" ht="18.5" x14ac:dyDescent="0.45">
      <c r="A968" s="360"/>
      <c r="B968" s="361"/>
      <c r="C968" s="360" t="str">
        <f t="shared" si="75"/>
        <v/>
      </c>
      <c r="D968" s="362"/>
      <c r="E968" s="146"/>
      <c r="F968" s="362"/>
      <c r="G968" s="137"/>
      <c r="H968" s="363"/>
      <c r="I968" s="497"/>
      <c r="J968" s="498"/>
      <c r="K968" s="496"/>
      <c r="L968" s="496"/>
      <c r="M968" s="497">
        <f t="shared" si="74"/>
        <v>0</v>
      </c>
      <c r="N968" s="364">
        <f t="shared" si="76"/>
        <v>0</v>
      </c>
      <c r="O968" s="164"/>
      <c r="P968" s="164"/>
      <c r="Q968" s="164"/>
      <c r="R968" s="130"/>
      <c r="S968" s="365">
        <f t="shared" si="77"/>
        <v>0</v>
      </c>
      <c r="T968" s="362"/>
      <c r="U968" s="532"/>
      <c r="V968" s="318">
        <f t="shared" si="78"/>
        <v>0</v>
      </c>
      <c r="W968" s="366"/>
      <c r="X968" s="318"/>
      <c r="Y968" s="366"/>
      <c r="Z968" s="362"/>
      <c r="AA968" s="503"/>
      <c r="AB968" s="362"/>
      <c r="AC968" s="362"/>
    </row>
    <row r="969" spans="1:29" ht="18.5" x14ac:dyDescent="0.45">
      <c r="A969" s="360"/>
      <c r="B969" s="361"/>
      <c r="C969" s="360" t="str">
        <f t="shared" si="75"/>
        <v/>
      </c>
      <c r="D969" s="362"/>
      <c r="E969" s="146"/>
      <c r="F969" s="362"/>
      <c r="G969" s="137"/>
      <c r="H969" s="363"/>
      <c r="I969" s="497"/>
      <c r="J969" s="498"/>
      <c r="K969" s="496"/>
      <c r="L969" s="496"/>
      <c r="M969" s="497">
        <f t="shared" ref="M969:M1032" si="79">+K969*0.12</f>
        <v>0</v>
      </c>
      <c r="N969" s="364">
        <f t="shared" si="76"/>
        <v>0</v>
      </c>
      <c r="O969" s="164"/>
      <c r="P969" s="164"/>
      <c r="Q969" s="164"/>
      <c r="R969" s="130"/>
      <c r="S969" s="365">
        <f t="shared" si="77"/>
        <v>0</v>
      </c>
      <c r="T969" s="362"/>
      <c r="U969" s="532"/>
      <c r="V969" s="318">
        <f t="shared" si="78"/>
        <v>0</v>
      </c>
      <c r="W969" s="366"/>
      <c r="X969" s="318"/>
      <c r="Y969" s="366"/>
      <c r="Z969" s="362"/>
      <c r="AA969" s="503"/>
      <c r="AB969" s="362"/>
      <c r="AC969" s="362"/>
    </row>
    <row r="970" spans="1:29" ht="18.5" x14ac:dyDescent="0.45">
      <c r="A970" s="360"/>
      <c r="B970" s="361"/>
      <c r="C970" s="360" t="str">
        <f t="shared" si="75"/>
        <v/>
      </c>
      <c r="D970" s="362"/>
      <c r="E970" s="146"/>
      <c r="F970" s="362"/>
      <c r="G970" s="137"/>
      <c r="H970" s="363"/>
      <c r="I970" s="497"/>
      <c r="J970" s="498"/>
      <c r="K970" s="496"/>
      <c r="L970" s="496"/>
      <c r="M970" s="497">
        <f t="shared" si="79"/>
        <v>0</v>
      </c>
      <c r="N970" s="364">
        <f t="shared" si="76"/>
        <v>0</v>
      </c>
      <c r="O970" s="164"/>
      <c r="P970" s="164"/>
      <c r="Q970" s="164"/>
      <c r="R970" s="130"/>
      <c r="S970" s="365">
        <f t="shared" si="77"/>
        <v>0</v>
      </c>
      <c r="T970" s="362"/>
      <c r="U970" s="532"/>
      <c r="V970" s="318">
        <f t="shared" si="78"/>
        <v>0</v>
      </c>
      <c r="W970" s="366"/>
      <c r="X970" s="318"/>
      <c r="Y970" s="366"/>
      <c r="Z970" s="362"/>
      <c r="AA970" s="503"/>
      <c r="AB970" s="362"/>
      <c r="AC970" s="362"/>
    </row>
    <row r="971" spans="1:29" ht="18.5" x14ac:dyDescent="0.45">
      <c r="A971" s="360"/>
      <c r="B971" s="361"/>
      <c r="C971" s="360" t="str">
        <f t="shared" si="75"/>
        <v/>
      </c>
      <c r="D971" s="362"/>
      <c r="E971" s="146"/>
      <c r="F971" s="362"/>
      <c r="G971" s="137"/>
      <c r="H971" s="363"/>
      <c r="I971" s="497"/>
      <c r="J971" s="498"/>
      <c r="K971" s="496"/>
      <c r="L971" s="496"/>
      <c r="M971" s="497">
        <f t="shared" si="79"/>
        <v>0</v>
      </c>
      <c r="N971" s="364">
        <f t="shared" si="76"/>
        <v>0</v>
      </c>
      <c r="O971" s="164"/>
      <c r="P971" s="164"/>
      <c r="Q971" s="164"/>
      <c r="R971" s="130"/>
      <c r="S971" s="365">
        <f t="shared" si="77"/>
        <v>0</v>
      </c>
      <c r="T971" s="362"/>
      <c r="U971" s="532"/>
      <c r="V971" s="318">
        <f t="shared" si="78"/>
        <v>0</v>
      </c>
      <c r="W971" s="366"/>
      <c r="X971" s="318"/>
      <c r="Y971" s="366"/>
      <c r="Z971" s="362"/>
      <c r="AA971" s="503"/>
      <c r="AB971" s="362"/>
      <c r="AC971" s="362"/>
    </row>
    <row r="972" spans="1:29" ht="18.5" x14ac:dyDescent="0.45">
      <c r="A972" s="360"/>
      <c r="B972" s="361"/>
      <c r="C972" s="360" t="str">
        <f t="shared" si="75"/>
        <v/>
      </c>
      <c r="D972" s="362"/>
      <c r="E972" s="146"/>
      <c r="F972" s="362"/>
      <c r="G972" s="137"/>
      <c r="H972" s="363"/>
      <c r="I972" s="497"/>
      <c r="J972" s="498"/>
      <c r="K972" s="496"/>
      <c r="L972" s="496"/>
      <c r="M972" s="497">
        <f t="shared" si="79"/>
        <v>0</v>
      </c>
      <c r="N972" s="364">
        <f t="shared" si="76"/>
        <v>0</v>
      </c>
      <c r="O972" s="164"/>
      <c r="P972" s="164"/>
      <c r="Q972" s="164"/>
      <c r="R972" s="130"/>
      <c r="S972" s="365">
        <f t="shared" si="77"/>
        <v>0</v>
      </c>
      <c r="T972" s="362"/>
      <c r="U972" s="532"/>
      <c r="V972" s="318">
        <f t="shared" si="78"/>
        <v>0</v>
      </c>
      <c r="W972" s="366"/>
      <c r="X972" s="318"/>
      <c r="Y972" s="366"/>
      <c r="Z972" s="362"/>
      <c r="AA972" s="503"/>
      <c r="AB972" s="362"/>
      <c r="AC972" s="362"/>
    </row>
    <row r="973" spans="1:29" ht="18.5" x14ac:dyDescent="0.45">
      <c r="A973" s="360"/>
      <c r="B973" s="361"/>
      <c r="C973" s="360" t="str">
        <f t="shared" si="75"/>
        <v/>
      </c>
      <c r="D973" s="362"/>
      <c r="E973" s="146"/>
      <c r="F973" s="362"/>
      <c r="G973" s="137"/>
      <c r="H973" s="363"/>
      <c r="I973" s="497"/>
      <c r="J973" s="497"/>
      <c r="K973" s="497"/>
      <c r="L973" s="497"/>
      <c r="M973" s="497">
        <f t="shared" si="79"/>
        <v>0</v>
      </c>
      <c r="N973" s="364">
        <f t="shared" si="76"/>
        <v>0</v>
      </c>
      <c r="O973" s="164"/>
      <c r="P973" s="164"/>
      <c r="Q973" s="164"/>
      <c r="R973" s="130"/>
      <c r="S973" s="365">
        <f t="shared" si="77"/>
        <v>0</v>
      </c>
      <c r="T973" s="362"/>
      <c r="U973" s="532"/>
      <c r="V973" s="318">
        <f t="shared" si="78"/>
        <v>0</v>
      </c>
      <c r="W973" s="366"/>
      <c r="X973" s="318"/>
      <c r="Y973" s="366"/>
      <c r="Z973" s="362"/>
      <c r="AA973" s="503"/>
      <c r="AB973" s="362"/>
      <c r="AC973" s="362"/>
    </row>
    <row r="974" spans="1:29" ht="18.5" x14ac:dyDescent="0.45">
      <c r="A974" s="360"/>
      <c r="B974" s="361"/>
      <c r="C974" s="360" t="str">
        <f t="shared" ref="C974:C1037" si="80">Validentificaciones(D974)</f>
        <v/>
      </c>
      <c r="D974" s="362"/>
      <c r="E974" s="146"/>
      <c r="F974" s="362"/>
      <c r="G974" s="137"/>
      <c r="H974" s="363"/>
      <c r="I974" s="497"/>
      <c r="J974" s="497"/>
      <c r="K974" s="497"/>
      <c r="L974" s="497"/>
      <c r="M974" s="497">
        <f t="shared" si="79"/>
        <v>0</v>
      </c>
      <c r="N974" s="364">
        <f t="shared" ref="N974:N1037" si="81">L974*0.14</f>
        <v>0</v>
      </c>
      <c r="O974" s="164"/>
      <c r="P974" s="164"/>
      <c r="Q974" s="164"/>
      <c r="R974" s="130"/>
      <c r="S974" s="365">
        <f t="shared" ref="S974:S1037" si="82">I974+J974+K974+N974+L974-O974-P974+M974</f>
        <v>0</v>
      </c>
      <c r="T974" s="362"/>
      <c r="U974" s="532"/>
      <c r="V974" s="318">
        <f t="shared" ref="V974:V1037" si="83">IF(OR(MID(E974,1,2)="41",MID(B974,1,1)="E"),0,IF(OR(E974="04-Nota de crédito",E974="04",E974="04-N/C Ventas",E974="51-N/C A Inst. Estado y Empr. Públicas que percibe ingreso exento de Imp. Renta",E974="51",E974="47-N/C por Reembolso Emitida por Intermediario",E974="47"),-I974-J974-K974-L974,I974+J974+K974+L974))</f>
        <v>0</v>
      </c>
      <c r="W974" s="366"/>
      <c r="X974" s="318"/>
      <c r="Y974" s="366"/>
      <c r="Z974" s="362"/>
      <c r="AA974" s="503"/>
      <c r="AB974" s="362"/>
      <c r="AC974" s="362"/>
    </row>
    <row r="975" spans="1:29" ht="18.5" x14ac:dyDescent="0.45">
      <c r="A975" s="360"/>
      <c r="B975" s="361"/>
      <c r="C975" s="360" t="str">
        <f t="shared" si="80"/>
        <v/>
      </c>
      <c r="D975" s="362"/>
      <c r="E975" s="146"/>
      <c r="F975" s="362"/>
      <c r="G975" s="137"/>
      <c r="H975" s="363"/>
      <c r="I975" s="497"/>
      <c r="J975" s="498"/>
      <c r="K975" s="496"/>
      <c r="L975" s="496"/>
      <c r="M975" s="497">
        <f t="shared" si="79"/>
        <v>0</v>
      </c>
      <c r="N975" s="364">
        <f t="shared" si="81"/>
        <v>0</v>
      </c>
      <c r="O975" s="164"/>
      <c r="P975" s="164"/>
      <c r="Q975" s="164"/>
      <c r="R975" s="130"/>
      <c r="S975" s="365">
        <f t="shared" si="82"/>
        <v>0</v>
      </c>
      <c r="T975" s="362"/>
      <c r="U975" s="532"/>
      <c r="V975" s="318">
        <f t="shared" si="83"/>
        <v>0</v>
      </c>
      <c r="W975" s="366"/>
      <c r="X975" s="318"/>
      <c r="Y975" s="366"/>
      <c r="Z975" s="362"/>
      <c r="AA975" s="503"/>
      <c r="AB975" s="362"/>
      <c r="AC975" s="362"/>
    </row>
    <row r="976" spans="1:29" ht="18.5" x14ac:dyDescent="0.45">
      <c r="A976" s="360"/>
      <c r="B976" s="361"/>
      <c r="C976" s="360" t="str">
        <f t="shared" si="80"/>
        <v/>
      </c>
      <c r="D976" s="362"/>
      <c r="E976" s="146"/>
      <c r="F976" s="362"/>
      <c r="G976" s="137"/>
      <c r="H976" s="363"/>
      <c r="I976" s="497"/>
      <c r="J976" s="498"/>
      <c r="K976" s="496"/>
      <c r="L976" s="496"/>
      <c r="M976" s="497">
        <f t="shared" si="79"/>
        <v>0</v>
      </c>
      <c r="N976" s="364">
        <f t="shared" si="81"/>
        <v>0</v>
      </c>
      <c r="O976" s="164"/>
      <c r="P976" s="164"/>
      <c r="Q976" s="164"/>
      <c r="R976" s="130"/>
      <c r="S976" s="365">
        <f t="shared" si="82"/>
        <v>0</v>
      </c>
      <c r="T976" s="362"/>
      <c r="U976" s="532"/>
      <c r="V976" s="318">
        <f t="shared" si="83"/>
        <v>0</v>
      </c>
      <c r="W976" s="366"/>
      <c r="X976" s="318"/>
      <c r="Y976" s="366"/>
      <c r="Z976" s="362"/>
      <c r="AA976" s="503"/>
      <c r="AB976" s="362"/>
      <c r="AC976" s="362"/>
    </row>
    <row r="977" spans="1:29" ht="18.5" x14ac:dyDescent="0.45">
      <c r="A977" s="360"/>
      <c r="B977" s="361"/>
      <c r="C977" s="360" t="str">
        <f t="shared" si="80"/>
        <v/>
      </c>
      <c r="D977" s="362"/>
      <c r="E977" s="146"/>
      <c r="F977" s="362"/>
      <c r="G977" s="137"/>
      <c r="H977" s="363"/>
      <c r="I977" s="497"/>
      <c r="J977" s="498"/>
      <c r="K977" s="496"/>
      <c r="L977" s="496"/>
      <c r="M977" s="497">
        <f t="shared" si="79"/>
        <v>0</v>
      </c>
      <c r="N977" s="364">
        <f t="shared" si="81"/>
        <v>0</v>
      </c>
      <c r="O977" s="164"/>
      <c r="P977" s="164"/>
      <c r="Q977" s="164"/>
      <c r="R977" s="130"/>
      <c r="S977" s="365">
        <f t="shared" si="82"/>
        <v>0</v>
      </c>
      <c r="T977" s="362"/>
      <c r="U977" s="532"/>
      <c r="V977" s="318">
        <f t="shared" si="83"/>
        <v>0</v>
      </c>
      <c r="W977" s="366"/>
      <c r="X977" s="318"/>
      <c r="Y977" s="366"/>
      <c r="Z977" s="362"/>
      <c r="AA977" s="503"/>
      <c r="AB977" s="362"/>
      <c r="AC977" s="362"/>
    </row>
    <row r="978" spans="1:29" ht="18.5" x14ac:dyDescent="0.45">
      <c r="A978" s="360"/>
      <c r="B978" s="361"/>
      <c r="C978" s="360" t="str">
        <f t="shared" si="80"/>
        <v/>
      </c>
      <c r="D978" s="362"/>
      <c r="E978" s="146"/>
      <c r="F978" s="362"/>
      <c r="G978" s="137"/>
      <c r="H978" s="363"/>
      <c r="I978" s="497"/>
      <c r="J978" s="498"/>
      <c r="K978" s="496"/>
      <c r="L978" s="496"/>
      <c r="M978" s="497">
        <f t="shared" si="79"/>
        <v>0</v>
      </c>
      <c r="N978" s="364">
        <f t="shared" si="81"/>
        <v>0</v>
      </c>
      <c r="O978" s="164"/>
      <c r="P978" s="164"/>
      <c r="Q978" s="164"/>
      <c r="R978" s="130"/>
      <c r="S978" s="365">
        <f t="shared" si="82"/>
        <v>0</v>
      </c>
      <c r="T978" s="362"/>
      <c r="U978" s="532"/>
      <c r="V978" s="318">
        <f t="shared" si="83"/>
        <v>0</v>
      </c>
      <c r="W978" s="366"/>
      <c r="X978" s="318"/>
      <c r="Y978" s="366"/>
      <c r="Z978" s="362"/>
      <c r="AA978" s="503"/>
      <c r="AB978" s="362"/>
      <c r="AC978" s="362"/>
    </row>
    <row r="979" spans="1:29" ht="18.5" x14ac:dyDescent="0.45">
      <c r="A979" s="360"/>
      <c r="B979" s="361"/>
      <c r="C979" s="360" t="str">
        <f t="shared" si="80"/>
        <v/>
      </c>
      <c r="D979" s="362"/>
      <c r="E979" s="146"/>
      <c r="F979" s="362"/>
      <c r="G979" s="137"/>
      <c r="H979" s="363"/>
      <c r="I979" s="497"/>
      <c r="J979" s="498"/>
      <c r="K979" s="496"/>
      <c r="L979" s="496"/>
      <c r="M979" s="497">
        <f t="shared" si="79"/>
        <v>0</v>
      </c>
      <c r="N979" s="364">
        <f t="shared" si="81"/>
        <v>0</v>
      </c>
      <c r="O979" s="164"/>
      <c r="P979" s="164"/>
      <c r="Q979" s="164"/>
      <c r="R979" s="130"/>
      <c r="S979" s="365">
        <f t="shared" si="82"/>
        <v>0</v>
      </c>
      <c r="T979" s="362"/>
      <c r="U979" s="532"/>
      <c r="V979" s="318">
        <f t="shared" si="83"/>
        <v>0</v>
      </c>
      <c r="W979" s="366"/>
      <c r="X979" s="318"/>
      <c r="Y979" s="366"/>
      <c r="Z979" s="362"/>
      <c r="AA979" s="503"/>
      <c r="AB979" s="362"/>
      <c r="AC979" s="362"/>
    </row>
    <row r="980" spans="1:29" ht="18.5" x14ac:dyDescent="0.45">
      <c r="A980" s="360"/>
      <c r="B980" s="361"/>
      <c r="C980" s="360" t="str">
        <f t="shared" si="80"/>
        <v/>
      </c>
      <c r="D980" s="362"/>
      <c r="E980" s="146"/>
      <c r="F980" s="362"/>
      <c r="G980" s="137"/>
      <c r="H980" s="363"/>
      <c r="I980" s="497"/>
      <c r="J980" s="498"/>
      <c r="K980" s="496"/>
      <c r="L980" s="496"/>
      <c r="M980" s="497">
        <f t="shared" si="79"/>
        <v>0</v>
      </c>
      <c r="N980" s="364">
        <f t="shared" si="81"/>
        <v>0</v>
      </c>
      <c r="O980" s="164"/>
      <c r="P980" s="164"/>
      <c r="Q980" s="164"/>
      <c r="R980" s="130"/>
      <c r="S980" s="365">
        <f t="shared" si="82"/>
        <v>0</v>
      </c>
      <c r="T980" s="362"/>
      <c r="U980" s="532"/>
      <c r="V980" s="318">
        <f t="shared" si="83"/>
        <v>0</v>
      </c>
      <c r="W980" s="366"/>
      <c r="X980" s="318"/>
      <c r="Y980" s="366"/>
      <c r="Z980" s="362"/>
      <c r="AA980" s="503"/>
      <c r="AB980" s="362"/>
      <c r="AC980" s="362"/>
    </row>
    <row r="981" spans="1:29" ht="18.5" x14ac:dyDescent="0.45">
      <c r="A981" s="360"/>
      <c r="B981" s="361"/>
      <c r="C981" s="360" t="str">
        <f t="shared" si="80"/>
        <v/>
      </c>
      <c r="D981" s="362"/>
      <c r="E981" s="146"/>
      <c r="F981" s="362"/>
      <c r="G981" s="137"/>
      <c r="H981" s="363"/>
      <c r="I981" s="497"/>
      <c r="J981" s="498"/>
      <c r="K981" s="496"/>
      <c r="L981" s="496"/>
      <c r="M981" s="497">
        <f t="shared" si="79"/>
        <v>0</v>
      </c>
      <c r="N981" s="364">
        <f t="shared" si="81"/>
        <v>0</v>
      </c>
      <c r="O981" s="164"/>
      <c r="P981" s="164"/>
      <c r="Q981" s="164"/>
      <c r="R981" s="130"/>
      <c r="S981" s="365">
        <f t="shared" si="82"/>
        <v>0</v>
      </c>
      <c r="T981" s="362"/>
      <c r="U981" s="532"/>
      <c r="V981" s="318">
        <f t="shared" si="83"/>
        <v>0</v>
      </c>
      <c r="W981" s="366"/>
      <c r="X981" s="318"/>
      <c r="Y981" s="366"/>
      <c r="Z981" s="362"/>
      <c r="AA981" s="503"/>
      <c r="AB981" s="362"/>
      <c r="AC981" s="362"/>
    </row>
    <row r="982" spans="1:29" ht="18.5" x14ac:dyDescent="0.45">
      <c r="A982" s="360"/>
      <c r="B982" s="361"/>
      <c r="C982" s="360" t="str">
        <f t="shared" si="80"/>
        <v/>
      </c>
      <c r="D982" s="362"/>
      <c r="E982" s="146"/>
      <c r="F982" s="362"/>
      <c r="G982" s="137"/>
      <c r="H982" s="363"/>
      <c r="I982" s="497"/>
      <c r="J982" s="498"/>
      <c r="K982" s="496"/>
      <c r="L982" s="496"/>
      <c r="M982" s="497">
        <f t="shared" si="79"/>
        <v>0</v>
      </c>
      <c r="N982" s="364">
        <f t="shared" si="81"/>
        <v>0</v>
      </c>
      <c r="O982" s="164"/>
      <c r="P982" s="164"/>
      <c r="Q982" s="164"/>
      <c r="R982" s="130"/>
      <c r="S982" s="365">
        <f t="shared" si="82"/>
        <v>0</v>
      </c>
      <c r="T982" s="362"/>
      <c r="U982" s="532"/>
      <c r="V982" s="318">
        <f t="shared" si="83"/>
        <v>0</v>
      </c>
      <c r="W982" s="366"/>
      <c r="X982" s="318"/>
      <c r="Y982" s="366"/>
      <c r="Z982" s="362"/>
      <c r="AA982" s="503"/>
      <c r="AB982" s="362"/>
      <c r="AC982" s="362"/>
    </row>
    <row r="983" spans="1:29" ht="18.5" x14ac:dyDescent="0.45">
      <c r="A983" s="360"/>
      <c r="B983" s="361"/>
      <c r="C983" s="360" t="str">
        <f t="shared" si="80"/>
        <v/>
      </c>
      <c r="D983" s="362"/>
      <c r="E983" s="146"/>
      <c r="F983" s="362"/>
      <c r="G983" s="137"/>
      <c r="H983" s="363"/>
      <c r="I983" s="497"/>
      <c r="J983" s="498"/>
      <c r="K983" s="496"/>
      <c r="L983" s="496"/>
      <c r="M983" s="497">
        <f t="shared" si="79"/>
        <v>0</v>
      </c>
      <c r="N983" s="364">
        <f t="shared" si="81"/>
        <v>0</v>
      </c>
      <c r="O983" s="164"/>
      <c r="P983" s="164"/>
      <c r="Q983" s="164"/>
      <c r="R983" s="130"/>
      <c r="S983" s="365">
        <f t="shared" si="82"/>
        <v>0</v>
      </c>
      <c r="T983" s="362"/>
      <c r="U983" s="532"/>
      <c r="V983" s="318">
        <f t="shared" si="83"/>
        <v>0</v>
      </c>
      <c r="W983" s="366"/>
      <c r="X983" s="318"/>
      <c r="Y983" s="366"/>
      <c r="Z983" s="362"/>
      <c r="AA983" s="503"/>
      <c r="AB983" s="362"/>
      <c r="AC983" s="362"/>
    </row>
    <row r="984" spans="1:29" ht="18.5" x14ac:dyDescent="0.45">
      <c r="A984" s="360"/>
      <c r="B984" s="361"/>
      <c r="C984" s="360" t="str">
        <f t="shared" si="80"/>
        <v/>
      </c>
      <c r="D984" s="362"/>
      <c r="E984" s="146"/>
      <c r="F984" s="362"/>
      <c r="G984" s="137"/>
      <c r="H984" s="363"/>
      <c r="I984" s="497"/>
      <c r="J984" s="498"/>
      <c r="K984" s="496"/>
      <c r="L984" s="496"/>
      <c r="M984" s="497">
        <f t="shared" si="79"/>
        <v>0</v>
      </c>
      <c r="N984" s="364">
        <f t="shared" si="81"/>
        <v>0</v>
      </c>
      <c r="O984" s="164"/>
      <c r="P984" s="164"/>
      <c r="Q984" s="164"/>
      <c r="R984" s="130"/>
      <c r="S984" s="365">
        <f t="shared" si="82"/>
        <v>0</v>
      </c>
      <c r="T984" s="362"/>
      <c r="U984" s="532"/>
      <c r="V984" s="318">
        <f t="shared" si="83"/>
        <v>0</v>
      </c>
      <c r="W984" s="366"/>
      <c r="X984" s="318"/>
      <c r="Y984" s="366"/>
      <c r="Z984" s="362"/>
      <c r="AA984" s="503"/>
      <c r="AB984" s="362"/>
      <c r="AC984" s="362"/>
    </row>
    <row r="985" spans="1:29" ht="18.5" x14ac:dyDescent="0.45">
      <c r="A985" s="360"/>
      <c r="B985" s="361"/>
      <c r="C985" s="360" t="str">
        <f t="shared" si="80"/>
        <v/>
      </c>
      <c r="D985" s="362"/>
      <c r="E985" s="146"/>
      <c r="F985" s="362"/>
      <c r="G985" s="137"/>
      <c r="H985" s="363"/>
      <c r="I985" s="497"/>
      <c r="J985" s="498"/>
      <c r="K985" s="496"/>
      <c r="L985" s="496"/>
      <c r="M985" s="497">
        <f t="shared" si="79"/>
        <v>0</v>
      </c>
      <c r="N985" s="364">
        <f t="shared" si="81"/>
        <v>0</v>
      </c>
      <c r="O985" s="164"/>
      <c r="P985" s="164"/>
      <c r="Q985" s="164"/>
      <c r="R985" s="130"/>
      <c r="S985" s="365">
        <f t="shared" si="82"/>
        <v>0</v>
      </c>
      <c r="T985" s="362"/>
      <c r="U985" s="532"/>
      <c r="V985" s="318">
        <f t="shared" si="83"/>
        <v>0</v>
      </c>
      <c r="W985" s="366"/>
      <c r="X985" s="318"/>
      <c r="Y985" s="366"/>
      <c r="Z985" s="362"/>
      <c r="AA985" s="503"/>
      <c r="AB985" s="362"/>
      <c r="AC985" s="362"/>
    </row>
    <row r="986" spans="1:29" ht="18.5" x14ac:dyDescent="0.45">
      <c r="A986" s="360"/>
      <c r="B986" s="361"/>
      <c r="C986" s="360" t="str">
        <f t="shared" si="80"/>
        <v/>
      </c>
      <c r="D986" s="362"/>
      <c r="E986" s="146"/>
      <c r="F986" s="362"/>
      <c r="G986" s="137"/>
      <c r="H986" s="363"/>
      <c r="I986" s="497"/>
      <c r="J986" s="498"/>
      <c r="K986" s="496"/>
      <c r="L986" s="496"/>
      <c r="M986" s="497">
        <f t="shared" si="79"/>
        <v>0</v>
      </c>
      <c r="N986" s="364">
        <f t="shared" si="81"/>
        <v>0</v>
      </c>
      <c r="O986" s="164"/>
      <c r="P986" s="164"/>
      <c r="Q986" s="164"/>
      <c r="R986" s="130"/>
      <c r="S986" s="365">
        <f t="shared" si="82"/>
        <v>0</v>
      </c>
      <c r="T986" s="362"/>
      <c r="U986" s="532"/>
      <c r="V986" s="318">
        <f t="shared" si="83"/>
        <v>0</v>
      </c>
      <c r="W986" s="366"/>
      <c r="X986" s="318"/>
      <c r="Y986" s="366"/>
      <c r="Z986" s="362"/>
      <c r="AA986" s="503"/>
      <c r="AB986" s="362"/>
      <c r="AC986" s="362"/>
    </row>
    <row r="987" spans="1:29" ht="18.5" x14ac:dyDescent="0.45">
      <c r="A987" s="360"/>
      <c r="B987" s="361"/>
      <c r="C987" s="360" t="str">
        <f t="shared" si="80"/>
        <v/>
      </c>
      <c r="D987" s="362"/>
      <c r="E987" s="146"/>
      <c r="F987" s="362"/>
      <c r="G987" s="137"/>
      <c r="H987" s="363"/>
      <c r="I987" s="497"/>
      <c r="J987" s="498"/>
      <c r="K987" s="496"/>
      <c r="L987" s="496"/>
      <c r="M987" s="497">
        <f t="shared" si="79"/>
        <v>0</v>
      </c>
      <c r="N987" s="364">
        <f t="shared" si="81"/>
        <v>0</v>
      </c>
      <c r="O987" s="164"/>
      <c r="P987" s="164"/>
      <c r="Q987" s="164"/>
      <c r="R987" s="130"/>
      <c r="S987" s="365">
        <f t="shared" si="82"/>
        <v>0</v>
      </c>
      <c r="T987" s="362"/>
      <c r="U987" s="532"/>
      <c r="V987" s="318">
        <f t="shared" si="83"/>
        <v>0</v>
      </c>
      <c r="W987" s="366"/>
      <c r="X987" s="318"/>
      <c r="Y987" s="366"/>
      <c r="Z987" s="362"/>
      <c r="AA987" s="503"/>
      <c r="AB987" s="362"/>
      <c r="AC987" s="362"/>
    </row>
    <row r="988" spans="1:29" ht="18.5" x14ac:dyDescent="0.45">
      <c r="A988" s="360"/>
      <c r="B988" s="361"/>
      <c r="C988" s="360" t="str">
        <f t="shared" si="80"/>
        <v/>
      </c>
      <c r="D988" s="362"/>
      <c r="E988" s="146"/>
      <c r="F988" s="362"/>
      <c r="G988" s="137"/>
      <c r="H988" s="363"/>
      <c r="I988" s="497"/>
      <c r="J988" s="498"/>
      <c r="K988" s="496"/>
      <c r="L988" s="496"/>
      <c r="M988" s="497">
        <f t="shared" si="79"/>
        <v>0</v>
      </c>
      <c r="N988" s="364">
        <f t="shared" si="81"/>
        <v>0</v>
      </c>
      <c r="O988" s="164"/>
      <c r="P988" s="164"/>
      <c r="Q988" s="164"/>
      <c r="R988" s="130"/>
      <c r="S988" s="365">
        <f t="shared" si="82"/>
        <v>0</v>
      </c>
      <c r="T988" s="362"/>
      <c r="U988" s="532"/>
      <c r="V988" s="318">
        <f t="shared" si="83"/>
        <v>0</v>
      </c>
      <c r="W988" s="366"/>
      <c r="X988" s="318"/>
      <c r="Y988" s="366"/>
      <c r="Z988" s="362"/>
      <c r="AA988" s="503"/>
      <c r="AB988" s="362"/>
      <c r="AC988" s="362"/>
    </row>
    <row r="989" spans="1:29" ht="18.5" x14ac:dyDescent="0.45">
      <c r="A989" s="360"/>
      <c r="B989" s="361"/>
      <c r="C989" s="360" t="str">
        <f t="shared" si="80"/>
        <v/>
      </c>
      <c r="D989" s="362"/>
      <c r="E989" s="146"/>
      <c r="F989" s="362"/>
      <c r="G989" s="137"/>
      <c r="H989" s="363"/>
      <c r="I989" s="497"/>
      <c r="J989" s="498"/>
      <c r="K989" s="496"/>
      <c r="L989" s="496"/>
      <c r="M989" s="497">
        <f t="shared" si="79"/>
        <v>0</v>
      </c>
      <c r="N989" s="364">
        <f t="shared" si="81"/>
        <v>0</v>
      </c>
      <c r="O989" s="164"/>
      <c r="P989" s="164"/>
      <c r="Q989" s="164"/>
      <c r="R989" s="130"/>
      <c r="S989" s="365">
        <f t="shared" si="82"/>
        <v>0</v>
      </c>
      <c r="T989" s="362"/>
      <c r="U989" s="532"/>
      <c r="V989" s="318">
        <f t="shared" si="83"/>
        <v>0</v>
      </c>
      <c r="W989" s="366"/>
      <c r="X989" s="318"/>
      <c r="Y989" s="366"/>
      <c r="Z989" s="362"/>
      <c r="AA989" s="503"/>
      <c r="AB989" s="362"/>
      <c r="AC989" s="362"/>
    </row>
    <row r="990" spans="1:29" ht="18.5" x14ac:dyDescent="0.45">
      <c r="A990" s="360"/>
      <c r="B990" s="361"/>
      <c r="C990" s="360" t="str">
        <f t="shared" si="80"/>
        <v/>
      </c>
      <c r="D990" s="362"/>
      <c r="E990" s="146"/>
      <c r="F990" s="362"/>
      <c r="G990" s="137"/>
      <c r="H990" s="363"/>
      <c r="I990" s="497"/>
      <c r="J990" s="498"/>
      <c r="K990" s="496"/>
      <c r="L990" s="496"/>
      <c r="M990" s="497">
        <f t="shared" si="79"/>
        <v>0</v>
      </c>
      <c r="N990" s="364">
        <f t="shared" si="81"/>
        <v>0</v>
      </c>
      <c r="O990" s="164"/>
      <c r="P990" s="164"/>
      <c r="Q990" s="164"/>
      <c r="R990" s="130"/>
      <c r="S990" s="365">
        <f t="shared" si="82"/>
        <v>0</v>
      </c>
      <c r="T990" s="362"/>
      <c r="U990" s="532"/>
      <c r="V990" s="318">
        <f t="shared" si="83"/>
        <v>0</v>
      </c>
      <c r="W990" s="366"/>
      <c r="X990" s="318"/>
      <c r="Y990" s="366"/>
      <c r="Z990" s="362"/>
      <c r="AA990" s="503"/>
      <c r="AB990" s="362"/>
      <c r="AC990" s="362"/>
    </row>
    <row r="991" spans="1:29" ht="18.5" x14ac:dyDescent="0.45">
      <c r="A991" s="360"/>
      <c r="B991" s="361"/>
      <c r="C991" s="360" t="str">
        <f t="shared" si="80"/>
        <v/>
      </c>
      <c r="D991" s="362"/>
      <c r="E991" s="146"/>
      <c r="F991" s="362"/>
      <c r="G991" s="137"/>
      <c r="H991" s="363"/>
      <c r="I991" s="497"/>
      <c r="J991" s="498"/>
      <c r="K991" s="496"/>
      <c r="L991" s="496"/>
      <c r="M991" s="497">
        <f t="shared" si="79"/>
        <v>0</v>
      </c>
      <c r="N991" s="364">
        <f t="shared" si="81"/>
        <v>0</v>
      </c>
      <c r="O991" s="164"/>
      <c r="P991" s="164"/>
      <c r="Q991" s="164"/>
      <c r="R991" s="130"/>
      <c r="S991" s="365">
        <f t="shared" si="82"/>
        <v>0</v>
      </c>
      <c r="T991" s="362"/>
      <c r="U991" s="532"/>
      <c r="V991" s="318">
        <f t="shared" si="83"/>
        <v>0</v>
      </c>
      <c r="W991" s="366"/>
      <c r="X991" s="318"/>
      <c r="Y991" s="366"/>
      <c r="Z991" s="362"/>
      <c r="AA991" s="503"/>
      <c r="AB991" s="362"/>
      <c r="AC991" s="362"/>
    </row>
    <row r="992" spans="1:29" ht="18.5" x14ac:dyDescent="0.45">
      <c r="A992" s="360"/>
      <c r="B992" s="361"/>
      <c r="C992" s="360" t="str">
        <f t="shared" si="80"/>
        <v/>
      </c>
      <c r="D992" s="362"/>
      <c r="E992" s="146"/>
      <c r="F992" s="362"/>
      <c r="G992" s="137"/>
      <c r="H992" s="363"/>
      <c r="I992" s="497"/>
      <c r="J992" s="498"/>
      <c r="K992" s="496"/>
      <c r="L992" s="496"/>
      <c r="M992" s="497">
        <f t="shared" si="79"/>
        <v>0</v>
      </c>
      <c r="N992" s="364">
        <f t="shared" si="81"/>
        <v>0</v>
      </c>
      <c r="O992" s="164"/>
      <c r="P992" s="164"/>
      <c r="Q992" s="164"/>
      <c r="R992" s="130"/>
      <c r="S992" s="365">
        <f t="shared" si="82"/>
        <v>0</v>
      </c>
      <c r="T992" s="362"/>
      <c r="U992" s="532"/>
      <c r="V992" s="318">
        <f t="shared" si="83"/>
        <v>0</v>
      </c>
      <c r="W992" s="366"/>
      <c r="X992" s="318"/>
      <c r="Y992" s="366"/>
      <c r="Z992" s="362"/>
      <c r="AA992" s="503"/>
      <c r="AB992" s="362"/>
      <c r="AC992" s="362"/>
    </row>
    <row r="993" spans="1:29" ht="18.5" x14ac:dyDescent="0.45">
      <c r="A993" s="360"/>
      <c r="B993" s="361"/>
      <c r="C993" s="360" t="str">
        <f t="shared" si="80"/>
        <v/>
      </c>
      <c r="D993" s="362"/>
      <c r="E993" s="146"/>
      <c r="F993" s="362"/>
      <c r="G993" s="137"/>
      <c r="H993" s="363"/>
      <c r="I993" s="497"/>
      <c r="J993" s="498"/>
      <c r="K993" s="496"/>
      <c r="L993" s="496"/>
      <c r="M993" s="497">
        <f t="shared" si="79"/>
        <v>0</v>
      </c>
      <c r="N993" s="364">
        <f t="shared" si="81"/>
        <v>0</v>
      </c>
      <c r="O993" s="164"/>
      <c r="P993" s="164"/>
      <c r="Q993" s="164"/>
      <c r="R993" s="130"/>
      <c r="S993" s="365">
        <f t="shared" si="82"/>
        <v>0</v>
      </c>
      <c r="T993" s="362"/>
      <c r="U993" s="532"/>
      <c r="V993" s="318">
        <f t="shared" si="83"/>
        <v>0</v>
      </c>
      <c r="W993" s="366"/>
      <c r="X993" s="318"/>
      <c r="Y993" s="366"/>
      <c r="Z993" s="362"/>
      <c r="AA993" s="503"/>
      <c r="AB993" s="362"/>
      <c r="AC993" s="362"/>
    </row>
    <row r="994" spans="1:29" ht="18.5" x14ac:dyDescent="0.45">
      <c r="A994" s="360"/>
      <c r="B994" s="361"/>
      <c r="C994" s="360" t="str">
        <f t="shared" si="80"/>
        <v/>
      </c>
      <c r="D994" s="362"/>
      <c r="E994" s="146"/>
      <c r="F994" s="362"/>
      <c r="G994" s="137"/>
      <c r="H994" s="363"/>
      <c r="I994" s="497"/>
      <c r="J994" s="498"/>
      <c r="K994" s="496"/>
      <c r="L994" s="496"/>
      <c r="M994" s="497">
        <f t="shared" si="79"/>
        <v>0</v>
      </c>
      <c r="N994" s="364">
        <f t="shared" si="81"/>
        <v>0</v>
      </c>
      <c r="O994" s="164"/>
      <c r="P994" s="164"/>
      <c r="Q994" s="164"/>
      <c r="R994" s="130"/>
      <c r="S994" s="365">
        <f t="shared" si="82"/>
        <v>0</v>
      </c>
      <c r="T994" s="362"/>
      <c r="U994" s="532"/>
      <c r="V994" s="318">
        <f t="shared" si="83"/>
        <v>0</v>
      </c>
      <c r="W994" s="366"/>
      <c r="X994" s="318"/>
      <c r="Y994" s="366"/>
      <c r="Z994" s="362"/>
      <c r="AA994" s="503"/>
      <c r="AB994" s="362"/>
      <c r="AC994" s="362"/>
    </row>
    <row r="995" spans="1:29" ht="18.5" x14ac:dyDescent="0.45">
      <c r="A995" s="360"/>
      <c r="B995" s="361"/>
      <c r="C995" s="360" t="str">
        <f t="shared" si="80"/>
        <v/>
      </c>
      <c r="D995" s="362"/>
      <c r="E995" s="146"/>
      <c r="F995" s="362"/>
      <c r="G995" s="137"/>
      <c r="H995" s="363"/>
      <c r="I995" s="497"/>
      <c r="J995" s="498"/>
      <c r="K995" s="496"/>
      <c r="L995" s="496"/>
      <c r="M995" s="497">
        <f t="shared" si="79"/>
        <v>0</v>
      </c>
      <c r="N995" s="364">
        <f t="shared" si="81"/>
        <v>0</v>
      </c>
      <c r="O995" s="164"/>
      <c r="P995" s="164"/>
      <c r="Q995" s="164"/>
      <c r="R995" s="130"/>
      <c r="S995" s="365">
        <f t="shared" si="82"/>
        <v>0</v>
      </c>
      <c r="T995" s="362"/>
      <c r="U995" s="532"/>
      <c r="V995" s="318">
        <f t="shared" si="83"/>
        <v>0</v>
      </c>
      <c r="W995" s="366"/>
      <c r="X995" s="318"/>
      <c r="Y995" s="366"/>
      <c r="Z995" s="362"/>
      <c r="AA995" s="503"/>
      <c r="AB995" s="362"/>
      <c r="AC995" s="362"/>
    </row>
    <row r="996" spans="1:29" ht="18.5" x14ac:dyDescent="0.45">
      <c r="A996" s="360"/>
      <c r="B996" s="361"/>
      <c r="C996" s="360" t="str">
        <f t="shared" si="80"/>
        <v/>
      </c>
      <c r="D996" s="362"/>
      <c r="E996" s="146"/>
      <c r="F996" s="362"/>
      <c r="G996" s="137"/>
      <c r="H996" s="363"/>
      <c r="I996" s="497"/>
      <c r="J996" s="498"/>
      <c r="K996" s="496"/>
      <c r="L996" s="496"/>
      <c r="M996" s="497">
        <f t="shared" si="79"/>
        <v>0</v>
      </c>
      <c r="N996" s="364">
        <f t="shared" si="81"/>
        <v>0</v>
      </c>
      <c r="O996" s="164"/>
      <c r="P996" s="164"/>
      <c r="Q996" s="164"/>
      <c r="R996" s="130"/>
      <c r="S996" s="365">
        <f t="shared" si="82"/>
        <v>0</v>
      </c>
      <c r="T996" s="362"/>
      <c r="U996" s="532"/>
      <c r="V996" s="318">
        <f t="shared" si="83"/>
        <v>0</v>
      </c>
      <c r="W996" s="366"/>
      <c r="X996" s="318"/>
      <c r="Y996" s="366"/>
      <c r="Z996" s="362"/>
      <c r="AA996" s="503"/>
      <c r="AB996" s="362"/>
      <c r="AC996" s="362"/>
    </row>
    <row r="997" spans="1:29" ht="18.5" x14ac:dyDescent="0.45">
      <c r="A997" s="360"/>
      <c r="B997" s="361"/>
      <c r="C997" s="360" t="str">
        <f t="shared" si="80"/>
        <v/>
      </c>
      <c r="D997" s="362"/>
      <c r="E997" s="146"/>
      <c r="F997" s="362"/>
      <c r="G997" s="137"/>
      <c r="H997" s="363"/>
      <c r="I997" s="497"/>
      <c r="J997" s="498"/>
      <c r="K997" s="496"/>
      <c r="L997" s="496"/>
      <c r="M997" s="497">
        <f t="shared" si="79"/>
        <v>0</v>
      </c>
      <c r="N997" s="364">
        <f t="shared" si="81"/>
        <v>0</v>
      </c>
      <c r="O997" s="164"/>
      <c r="P997" s="164"/>
      <c r="Q997" s="164"/>
      <c r="R997" s="130"/>
      <c r="S997" s="365">
        <f t="shared" si="82"/>
        <v>0</v>
      </c>
      <c r="T997" s="362"/>
      <c r="U997" s="532"/>
      <c r="V997" s="318">
        <f t="shared" si="83"/>
        <v>0</v>
      </c>
      <c r="W997" s="366"/>
      <c r="X997" s="318"/>
      <c r="Y997" s="366"/>
      <c r="Z997" s="362"/>
      <c r="AA997" s="503"/>
      <c r="AB997" s="362"/>
      <c r="AC997" s="362"/>
    </row>
    <row r="998" spans="1:29" ht="18.5" x14ac:dyDescent="0.45">
      <c r="A998" s="360"/>
      <c r="B998" s="361"/>
      <c r="C998" s="360" t="str">
        <f t="shared" si="80"/>
        <v/>
      </c>
      <c r="D998" s="362"/>
      <c r="E998" s="146"/>
      <c r="F998" s="362"/>
      <c r="G998" s="137"/>
      <c r="H998" s="363"/>
      <c r="I998" s="497"/>
      <c r="J998" s="498"/>
      <c r="K998" s="496"/>
      <c r="L998" s="496"/>
      <c r="M998" s="497">
        <f t="shared" si="79"/>
        <v>0</v>
      </c>
      <c r="N998" s="364">
        <f t="shared" si="81"/>
        <v>0</v>
      </c>
      <c r="O998" s="164"/>
      <c r="P998" s="164"/>
      <c r="Q998" s="164"/>
      <c r="R998" s="130"/>
      <c r="S998" s="365">
        <f t="shared" si="82"/>
        <v>0</v>
      </c>
      <c r="T998" s="362"/>
      <c r="U998" s="532"/>
      <c r="V998" s="318">
        <f t="shared" si="83"/>
        <v>0</v>
      </c>
      <c r="W998" s="366"/>
      <c r="X998" s="318"/>
      <c r="Y998" s="366"/>
      <c r="Z998" s="362"/>
      <c r="AA998" s="503"/>
      <c r="AB998" s="362"/>
      <c r="AC998" s="362"/>
    </row>
    <row r="999" spans="1:29" ht="18.5" x14ac:dyDescent="0.45">
      <c r="A999" s="360"/>
      <c r="B999" s="361"/>
      <c r="C999" s="360" t="str">
        <f t="shared" si="80"/>
        <v/>
      </c>
      <c r="D999" s="362"/>
      <c r="E999" s="146"/>
      <c r="F999" s="362"/>
      <c r="G999" s="137"/>
      <c r="H999" s="363"/>
      <c r="I999" s="497"/>
      <c r="J999" s="498"/>
      <c r="K999" s="496"/>
      <c r="L999" s="496"/>
      <c r="M999" s="497">
        <f t="shared" si="79"/>
        <v>0</v>
      </c>
      <c r="N999" s="364">
        <f t="shared" si="81"/>
        <v>0</v>
      </c>
      <c r="O999" s="164"/>
      <c r="P999" s="164"/>
      <c r="Q999" s="164"/>
      <c r="R999" s="130"/>
      <c r="S999" s="365">
        <f t="shared" si="82"/>
        <v>0</v>
      </c>
      <c r="T999" s="362"/>
      <c r="U999" s="532"/>
      <c r="V999" s="318">
        <f t="shared" si="83"/>
        <v>0</v>
      </c>
      <c r="W999" s="366"/>
      <c r="X999" s="318"/>
      <c r="Y999" s="366"/>
      <c r="Z999" s="362"/>
      <c r="AA999" s="503"/>
      <c r="AB999" s="362"/>
      <c r="AC999" s="362"/>
    </row>
    <row r="1000" spans="1:29" ht="18.5" x14ac:dyDescent="0.45">
      <c r="A1000" s="360"/>
      <c r="B1000" s="361"/>
      <c r="C1000" s="360" t="str">
        <f t="shared" si="80"/>
        <v/>
      </c>
      <c r="D1000" s="362"/>
      <c r="E1000" s="146"/>
      <c r="F1000" s="362"/>
      <c r="G1000" s="137"/>
      <c r="H1000" s="363"/>
      <c r="I1000" s="497"/>
      <c r="J1000" s="498"/>
      <c r="K1000" s="496"/>
      <c r="L1000" s="496"/>
      <c r="M1000" s="497">
        <f t="shared" si="79"/>
        <v>0</v>
      </c>
      <c r="N1000" s="364">
        <f t="shared" si="81"/>
        <v>0</v>
      </c>
      <c r="O1000" s="164"/>
      <c r="P1000" s="164"/>
      <c r="Q1000" s="164"/>
      <c r="R1000" s="130"/>
      <c r="S1000" s="365">
        <f t="shared" si="82"/>
        <v>0</v>
      </c>
      <c r="T1000" s="362"/>
      <c r="U1000" s="532"/>
      <c r="V1000" s="318">
        <f t="shared" si="83"/>
        <v>0</v>
      </c>
      <c r="W1000" s="366"/>
      <c r="X1000" s="318"/>
      <c r="Y1000" s="366"/>
      <c r="Z1000" s="362"/>
      <c r="AA1000" s="503"/>
      <c r="AB1000" s="362"/>
      <c r="AC1000" s="362"/>
    </row>
    <row r="1001" spans="1:29" ht="18.5" x14ac:dyDescent="0.45">
      <c r="A1001" s="360"/>
      <c r="B1001" s="361"/>
      <c r="C1001" s="360" t="str">
        <f t="shared" si="80"/>
        <v/>
      </c>
      <c r="D1001" s="362"/>
      <c r="E1001" s="146"/>
      <c r="F1001" s="362"/>
      <c r="G1001" s="137"/>
      <c r="H1001" s="363"/>
      <c r="I1001" s="497"/>
      <c r="J1001" s="498"/>
      <c r="K1001" s="496"/>
      <c r="L1001" s="496"/>
      <c r="M1001" s="497">
        <f t="shared" si="79"/>
        <v>0</v>
      </c>
      <c r="N1001" s="364">
        <f t="shared" si="81"/>
        <v>0</v>
      </c>
      <c r="O1001" s="164"/>
      <c r="P1001" s="164"/>
      <c r="Q1001" s="164"/>
      <c r="R1001" s="130"/>
      <c r="S1001" s="365">
        <f t="shared" si="82"/>
        <v>0</v>
      </c>
      <c r="T1001" s="362"/>
      <c r="U1001" s="532"/>
      <c r="V1001" s="318">
        <f t="shared" si="83"/>
        <v>0</v>
      </c>
      <c r="W1001" s="366"/>
      <c r="X1001" s="318"/>
      <c r="Y1001" s="366"/>
      <c r="Z1001" s="362"/>
      <c r="AA1001" s="503"/>
      <c r="AB1001" s="362"/>
      <c r="AC1001" s="362"/>
    </row>
    <row r="1002" spans="1:29" ht="18.5" x14ac:dyDescent="0.45">
      <c r="A1002" s="360"/>
      <c r="B1002" s="361"/>
      <c r="C1002" s="360" t="str">
        <f t="shared" si="80"/>
        <v/>
      </c>
      <c r="D1002" s="362"/>
      <c r="E1002" s="146"/>
      <c r="F1002" s="362"/>
      <c r="G1002" s="137"/>
      <c r="H1002" s="363"/>
      <c r="I1002" s="497"/>
      <c r="J1002" s="498"/>
      <c r="K1002" s="496"/>
      <c r="L1002" s="496"/>
      <c r="M1002" s="497">
        <f t="shared" si="79"/>
        <v>0</v>
      </c>
      <c r="N1002" s="364">
        <f t="shared" si="81"/>
        <v>0</v>
      </c>
      <c r="O1002" s="164"/>
      <c r="P1002" s="164"/>
      <c r="Q1002" s="164"/>
      <c r="R1002" s="130"/>
      <c r="S1002" s="365">
        <f t="shared" si="82"/>
        <v>0</v>
      </c>
      <c r="T1002" s="362"/>
      <c r="U1002" s="532"/>
      <c r="V1002" s="318">
        <f t="shared" si="83"/>
        <v>0</v>
      </c>
      <c r="W1002" s="366"/>
      <c r="X1002" s="318"/>
      <c r="Y1002" s="366"/>
      <c r="Z1002" s="362"/>
      <c r="AA1002" s="503"/>
      <c r="AB1002" s="362"/>
      <c r="AC1002" s="362"/>
    </row>
    <row r="1003" spans="1:29" ht="18.5" x14ac:dyDescent="0.45">
      <c r="A1003" s="360"/>
      <c r="B1003" s="361"/>
      <c r="C1003" s="360" t="str">
        <f t="shared" si="80"/>
        <v/>
      </c>
      <c r="D1003" s="362"/>
      <c r="E1003" s="146"/>
      <c r="F1003" s="362"/>
      <c r="G1003" s="137"/>
      <c r="H1003" s="363"/>
      <c r="I1003" s="497"/>
      <c r="J1003" s="498"/>
      <c r="K1003" s="496"/>
      <c r="L1003" s="496"/>
      <c r="M1003" s="497">
        <f t="shared" si="79"/>
        <v>0</v>
      </c>
      <c r="N1003" s="364">
        <f t="shared" si="81"/>
        <v>0</v>
      </c>
      <c r="O1003" s="164"/>
      <c r="P1003" s="164"/>
      <c r="Q1003" s="164"/>
      <c r="R1003" s="130"/>
      <c r="S1003" s="365">
        <f t="shared" si="82"/>
        <v>0</v>
      </c>
      <c r="T1003" s="362"/>
      <c r="U1003" s="532"/>
      <c r="V1003" s="318">
        <f t="shared" si="83"/>
        <v>0</v>
      </c>
      <c r="W1003" s="366"/>
      <c r="X1003" s="318"/>
      <c r="Y1003" s="366"/>
      <c r="Z1003" s="362"/>
      <c r="AA1003" s="503"/>
      <c r="AB1003" s="362"/>
      <c r="AC1003" s="362"/>
    </row>
    <row r="1004" spans="1:29" ht="18.5" x14ac:dyDescent="0.45">
      <c r="A1004" s="360"/>
      <c r="B1004" s="361"/>
      <c r="C1004" s="360" t="str">
        <f t="shared" si="80"/>
        <v/>
      </c>
      <c r="D1004" s="362"/>
      <c r="E1004" s="146"/>
      <c r="F1004" s="362"/>
      <c r="G1004" s="137"/>
      <c r="H1004" s="363"/>
      <c r="I1004" s="497"/>
      <c r="J1004" s="498"/>
      <c r="K1004" s="496"/>
      <c r="L1004" s="496"/>
      <c r="M1004" s="497">
        <f t="shared" si="79"/>
        <v>0</v>
      </c>
      <c r="N1004" s="364">
        <f t="shared" si="81"/>
        <v>0</v>
      </c>
      <c r="O1004" s="164"/>
      <c r="P1004" s="164"/>
      <c r="Q1004" s="164"/>
      <c r="R1004" s="130"/>
      <c r="S1004" s="365">
        <f t="shared" si="82"/>
        <v>0</v>
      </c>
      <c r="T1004" s="362"/>
      <c r="U1004" s="532"/>
      <c r="V1004" s="318">
        <f t="shared" si="83"/>
        <v>0</v>
      </c>
      <c r="W1004" s="366"/>
      <c r="X1004" s="318"/>
      <c r="Y1004" s="366"/>
      <c r="Z1004" s="362"/>
      <c r="AA1004" s="503"/>
      <c r="AB1004" s="362"/>
      <c r="AC1004" s="362"/>
    </row>
    <row r="1005" spans="1:29" ht="18.5" x14ac:dyDescent="0.45">
      <c r="A1005" s="360"/>
      <c r="B1005" s="361"/>
      <c r="C1005" s="360" t="str">
        <f t="shared" si="80"/>
        <v/>
      </c>
      <c r="D1005" s="362"/>
      <c r="E1005" s="146"/>
      <c r="F1005" s="362"/>
      <c r="G1005" s="137"/>
      <c r="H1005" s="363"/>
      <c r="I1005" s="497"/>
      <c r="J1005" s="498"/>
      <c r="K1005" s="496"/>
      <c r="L1005" s="496"/>
      <c r="M1005" s="497">
        <f t="shared" si="79"/>
        <v>0</v>
      </c>
      <c r="N1005" s="364">
        <f t="shared" si="81"/>
        <v>0</v>
      </c>
      <c r="O1005" s="164"/>
      <c r="P1005" s="164"/>
      <c r="Q1005" s="164"/>
      <c r="R1005" s="130"/>
      <c r="S1005" s="365">
        <f t="shared" si="82"/>
        <v>0</v>
      </c>
      <c r="T1005" s="362"/>
      <c r="U1005" s="532"/>
      <c r="V1005" s="318">
        <f t="shared" si="83"/>
        <v>0</v>
      </c>
      <c r="W1005" s="366"/>
      <c r="X1005" s="318"/>
      <c r="Y1005" s="366"/>
      <c r="Z1005" s="362"/>
      <c r="AA1005" s="503"/>
      <c r="AB1005" s="362"/>
      <c r="AC1005" s="362"/>
    </row>
    <row r="1006" spans="1:29" ht="18.5" x14ac:dyDescent="0.45">
      <c r="A1006" s="360"/>
      <c r="B1006" s="361"/>
      <c r="C1006" s="360" t="str">
        <f t="shared" si="80"/>
        <v/>
      </c>
      <c r="D1006" s="362"/>
      <c r="E1006" s="146"/>
      <c r="F1006" s="362"/>
      <c r="G1006" s="137"/>
      <c r="H1006" s="363"/>
      <c r="I1006" s="497"/>
      <c r="J1006" s="498"/>
      <c r="K1006" s="496"/>
      <c r="L1006" s="496"/>
      <c r="M1006" s="497">
        <f t="shared" si="79"/>
        <v>0</v>
      </c>
      <c r="N1006" s="364">
        <f t="shared" si="81"/>
        <v>0</v>
      </c>
      <c r="O1006" s="164"/>
      <c r="P1006" s="164"/>
      <c r="Q1006" s="164"/>
      <c r="R1006" s="130"/>
      <c r="S1006" s="365">
        <f t="shared" si="82"/>
        <v>0</v>
      </c>
      <c r="T1006" s="362"/>
      <c r="U1006" s="532"/>
      <c r="V1006" s="318">
        <f t="shared" si="83"/>
        <v>0</v>
      </c>
      <c r="W1006" s="366"/>
      <c r="X1006" s="318"/>
      <c r="Y1006" s="366"/>
      <c r="Z1006" s="362"/>
      <c r="AA1006" s="503"/>
      <c r="AB1006" s="362"/>
      <c r="AC1006" s="362"/>
    </row>
    <row r="1007" spans="1:29" ht="18.5" x14ac:dyDescent="0.45">
      <c r="A1007" s="360"/>
      <c r="B1007" s="361"/>
      <c r="C1007" s="360" t="str">
        <f t="shared" si="80"/>
        <v/>
      </c>
      <c r="D1007" s="362"/>
      <c r="E1007" s="146"/>
      <c r="F1007" s="362"/>
      <c r="G1007" s="137"/>
      <c r="H1007" s="363"/>
      <c r="I1007" s="497"/>
      <c r="J1007" s="498"/>
      <c r="K1007" s="496"/>
      <c r="L1007" s="496"/>
      <c r="M1007" s="497">
        <f t="shared" si="79"/>
        <v>0</v>
      </c>
      <c r="N1007" s="364">
        <f t="shared" si="81"/>
        <v>0</v>
      </c>
      <c r="O1007" s="164"/>
      <c r="P1007" s="164"/>
      <c r="Q1007" s="164"/>
      <c r="R1007" s="130"/>
      <c r="S1007" s="365">
        <f t="shared" si="82"/>
        <v>0</v>
      </c>
      <c r="T1007" s="362"/>
      <c r="U1007" s="532"/>
      <c r="V1007" s="318">
        <f t="shared" si="83"/>
        <v>0</v>
      </c>
      <c r="W1007" s="366"/>
      <c r="X1007" s="318"/>
      <c r="Y1007" s="366"/>
      <c r="Z1007" s="362"/>
      <c r="AA1007" s="503"/>
      <c r="AB1007" s="362"/>
      <c r="AC1007" s="362"/>
    </row>
    <row r="1008" spans="1:29" ht="18.5" x14ac:dyDescent="0.45">
      <c r="A1008" s="360"/>
      <c r="B1008" s="361"/>
      <c r="C1008" s="360" t="str">
        <f t="shared" si="80"/>
        <v/>
      </c>
      <c r="D1008" s="362"/>
      <c r="E1008" s="146"/>
      <c r="F1008" s="362"/>
      <c r="G1008" s="137"/>
      <c r="H1008" s="363"/>
      <c r="I1008" s="497"/>
      <c r="J1008" s="498"/>
      <c r="K1008" s="496"/>
      <c r="L1008" s="496"/>
      <c r="M1008" s="497">
        <f t="shared" si="79"/>
        <v>0</v>
      </c>
      <c r="N1008" s="364">
        <f t="shared" si="81"/>
        <v>0</v>
      </c>
      <c r="O1008" s="164"/>
      <c r="P1008" s="164"/>
      <c r="Q1008" s="164"/>
      <c r="R1008" s="130"/>
      <c r="S1008" s="365">
        <f t="shared" si="82"/>
        <v>0</v>
      </c>
      <c r="T1008" s="362"/>
      <c r="U1008" s="532"/>
      <c r="V1008" s="318">
        <f t="shared" si="83"/>
        <v>0</v>
      </c>
      <c r="W1008" s="366"/>
      <c r="X1008" s="318"/>
      <c r="Y1008" s="366"/>
      <c r="Z1008" s="362"/>
      <c r="AA1008" s="503"/>
      <c r="AB1008" s="362"/>
      <c r="AC1008" s="362"/>
    </row>
    <row r="1009" spans="1:29" ht="18.5" x14ac:dyDescent="0.45">
      <c r="A1009" s="360"/>
      <c r="B1009" s="361"/>
      <c r="C1009" s="360" t="str">
        <f t="shared" si="80"/>
        <v/>
      </c>
      <c r="D1009" s="362"/>
      <c r="E1009" s="146"/>
      <c r="F1009" s="362"/>
      <c r="G1009" s="137"/>
      <c r="H1009" s="363"/>
      <c r="I1009" s="497"/>
      <c r="J1009" s="498"/>
      <c r="K1009" s="496"/>
      <c r="L1009" s="496"/>
      <c r="M1009" s="497">
        <f t="shared" si="79"/>
        <v>0</v>
      </c>
      <c r="N1009" s="364">
        <f t="shared" si="81"/>
        <v>0</v>
      </c>
      <c r="O1009" s="164"/>
      <c r="P1009" s="164"/>
      <c r="Q1009" s="164"/>
      <c r="R1009" s="130"/>
      <c r="S1009" s="365">
        <f t="shared" si="82"/>
        <v>0</v>
      </c>
      <c r="T1009" s="362"/>
      <c r="U1009" s="532"/>
      <c r="V1009" s="318">
        <f t="shared" si="83"/>
        <v>0</v>
      </c>
      <c r="W1009" s="366"/>
      <c r="X1009" s="318"/>
      <c r="Y1009" s="366"/>
      <c r="Z1009" s="362"/>
      <c r="AA1009" s="503"/>
      <c r="AB1009" s="362"/>
      <c r="AC1009" s="362"/>
    </row>
    <row r="1010" spans="1:29" ht="18.5" x14ac:dyDescent="0.45">
      <c r="A1010" s="360"/>
      <c r="B1010" s="361"/>
      <c r="C1010" s="360" t="str">
        <f t="shared" si="80"/>
        <v/>
      </c>
      <c r="D1010" s="362"/>
      <c r="E1010" s="146"/>
      <c r="F1010" s="362"/>
      <c r="G1010" s="137"/>
      <c r="H1010" s="363"/>
      <c r="I1010" s="497"/>
      <c r="J1010" s="498"/>
      <c r="K1010" s="496"/>
      <c r="L1010" s="496"/>
      <c r="M1010" s="497">
        <f t="shared" si="79"/>
        <v>0</v>
      </c>
      <c r="N1010" s="364">
        <f t="shared" si="81"/>
        <v>0</v>
      </c>
      <c r="O1010" s="164"/>
      <c r="P1010" s="164"/>
      <c r="Q1010" s="164"/>
      <c r="R1010" s="130"/>
      <c r="S1010" s="365">
        <f t="shared" si="82"/>
        <v>0</v>
      </c>
      <c r="T1010" s="362"/>
      <c r="U1010" s="532"/>
      <c r="V1010" s="318">
        <f t="shared" si="83"/>
        <v>0</v>
      </c>
      <c r="W1010" s="366"/>
      <c r="X1010" s="318"/>
      <c r="Y1010" s="366"/>
      <c r="Z1010" s="362"/>
      <c r="AA1010" s="503"/>
      <c r="AB1010" s="362"/>
      <c r="AC1010" s="362"/>
    </row>
    <row r="1011" spans="1:29" ht="18.5" x14ac:dyDescent="0.45">
      <c r="A1011" s="360"/>
      <c r="B1011" s="361"/>
      <c r="C1011" s="360" t="str">
        <f t="shared" si="80"/>
        <v/>
      </c>
      <c r="D1011" s="362"/>
      <c r="E1011" s="146"/>
      <c r="F1011" s="362"/>
      <c r="G1011" s="137"/>
      <c r="H1011" s="363"/>
      <c r="I1011" s="497"/>
      <c r="J1011" s="498"/>
      <c r="K1011" s="496"/>
      <c r="L1011" s="496"/>
      <c r="M1011" s="497">
        <f t="shared" si="79"/>
        <v>0</v>
      </c>
      <c r="N1011" s="364">
        <f t="shared" si="81"/>
        <v>0</v>
      </c>
      <c r="O1011" s="164"/>
      <c r="P1011" s="164"/>
      <c r="Q1011" s="164"/>
      <c r="R1011" s="130"/>
      <c r="S1011" s="365">
        <f t="shared" si="82"/>
        <v>0</v>
      </c>
      <c r="T1011" s="362"/>
      <c r="U1011" s="532"/>
      <c r="V1011" s="318">
        <f t="shared" si="83"/>
        <v>0</v>
      </c>
      <c r="W1011" s="366"/>
      <c r="X1011" s="318"/>
      <c r="Y1011" s="366"/>
      <c r="Z1011" s="362"/>
      <c r="AA1011" s="503"/>
      <c r="AB1011" s="362"/>
      <c r="AC1011" s="362"/>
    </row>
    <row r="1012" spans="1:29" ht="18.5" x14ac:dyDescent="0.45">
      <c r="A1012" s="360"/>
      <c r="B1012" s="361"/>
      <c r="C1012" s="360" t="str">
        <f t="shared" si="80"/>
        <v/>
      </c>
      <c r="D1012" s="362"/>
      <c r="E1012" s="146"/>
      <c r="F1012" s="362"/>
      <c r="G1012" s="137"/>
      <c r="H1012" s="363"/>
      <c r="I1012" s="497"/>
      <c r="J1012" s="498"/>
      <c r="K1012" s="496"/>
      <c r="L1012" s="496"/>
      <c r="M1012" s="497">
        <f t="shared" si="79"/>
        <v>0</v>
      </c>
      <c r="N1012" s="364">
        <f t="shared" si="81"/>
        <v>0</v>
      </c>
      <c r="O1012" s="164"/>
      <c r="P1012" s="164"/>
      <c r="Q1012" s="164"/>
      <c r="R1012" s="130"/>
      <c r="S1012" s="365">
        <f t="shared" si="82"/>
        <v>0</v>
      </c>
      <c r="T1012" s="362"/>
      <c r="U1012" s="532"/>
      <c r="V1012" s="318">
        <f t="shared" si="83"/>
        <v>0</v>
      </c>
      <c r="W1012" s="366"/>
      <c r="X1012" s="318"/>
      <c r="Y1012" s="366"/>
      <c r="Z1012" s="362"/>
      <c r="AA1012" s="503"/>
      <c r="AB1012" s="362"/>
      <c r="AC1012" s="362"/>
    </row>
    <row r="1013" spans="1:29" ht="18.5" x14ac:dyDescent="0.45">
      <c r="A1013" s="360"/>
      <c r="B1013" s="361"/>
      <c r="C1013" s="360" t="str">
        <f t="shared" si="80"/>
        <v/>
      </c>
      <c r="D1013" s="362"/>
      <c r="E1013" s="146"/>
      <c r="F1013" s="362"/>
      <c r="G1013" s="137"/>
      <c r="H1013" s="363"/>
      <c r="I1013" s="497"/>
      <c r="J1013" s="498"/>
      <c r="K1013" s="496"/>
      <c r="L1013" s="496"/>
      <c r="M1013" s="497">
        <f t="shared" si="79"/>
        <v>0</v>
      </c>
      <c r="N1013" s="364">
        <f t="shared" si="81"/>
        <v>0</v>
      </c>
      <c r="O1013" s="164"/>
      <c r="P1013" s="164"/>
      <c r="Q1013" s="164"/>
      <c r="R1013" s="130"/>
      <c r="S1013" s="365">
        <f t="shared" si="82"/>
        <v>0</v>
      </c>
      <c r="T1013" s="362"/>
      <c r="U1013" s="532"/>
      <c r="V1013" s="318">
        <f t="shared" si="83"/>
        <v>0</v>
      </c>
      <c r="W1013" s="366"/>
      <c r="X1013" s="318"/>
      <c r="Y1013" s="366"/>
      <c r="Z1013" s="362"/>
      <c r="AA1013" s="503"/>
      <c r="AB1013" s="362"/>
      <c r="AC1013" s="362"/>
    </row>
    <row r="1014" spans="1:29" ht="18.5" x14ac:dyDescent="0.45">
      <c r="A1014" s="360"/>
      <c r="B1014" s="361"/>
      <c r="C1014" s="360" t="str">
        <f t="shared" si="80"/>
        <v/>
      </c>
      <c r="D1014" s="362"/>
      <c r="E1014" s="146"/>
      <c r="F1014" s="362"/>
      <c r="G1014" s="137"/>
      <c r="H1014" s="363"/>
      <c r="I1014" s="497"/>
      <c r="J1014" s="498"/>
      <c r="K1014" s="496"/>
      <c r="L1014" s="496"/>
      <c r="M1014" s="497">
        <f t="shared" si="79"/>
        <v>0</v>
      </c>
      <c r="N1014" s="364">
        <f t="shared" si="81"/>
        <v>0</v>
      </c>
      <c r="O1014" s="164"/>
      <c r="P1014" s="164"/>
      <c r="Q1014" s="164"/>
      <c r="R1014" s="130"/>
      <c r="S1014" s="365">
        <f t="shared" si="82"/>
        <v>0</v>
      </c>
      <c r="T1014" s="362"/>
      <c r="U1014" s="532"/>
      <c r="V1014" s="318">
        <f t="shared" si="83"/>
        <v>0</v>
      </c>
      <c r="W1014" s="366"/>
      <c r="X1014" s="318"/>
      <c r="Y1014" s="366"/>
      <c r="Z1014" s="362"/>
      <c r="AA1014" s="503"/>
      <c r="AB1014" s="362"/>
      <c r="AC1014" s="362"/>
    </row>
    <row r="1015" spans="1:29" ht="18.5" x14ac:dyDescent="0.45">
      <c r="A1015" s="360"/>
      <c r="B1015" s="361"/>
      <c r="C1015" s="360" t="str">
        <f t="shared" si="80"/>
        <v/>
      </c>
      <c r="D1015" s="362"/>
      <c r="E1015" s="146"/>
      <c r="F1015" s="362"/>
      <c r="G1015" s="137"/>
      <c r="H1015" s="363"/>
      <c r="I1015" s="497"/>
      <c r="J1015" s="498"/>
      <c r="K1015" s="496"/>
      <c r="L1015" s="496"/>
      <c r="M1015" s="497">
        <f t="shared" si="79"/>
        <v>0</v>
      </c>
      <c r="N1015" s="364">
        <f t="shared" si="81"/>
        <v>0</v>
      </c>
      <c r="O1015" s="164"/>
      <c r="P1015" s="164"/>
      <c r="Q1015" s="164"/>
      <c r="R1015" s="130"/>
      <c r="S1015" s="365">
        <f t="shared" si="82"/>
        <v>0</v>
      </c>
      <c r="T1015" s="362"/>
      <c r="U1015" s="532"/>
      <c r="V1015" s="318">
        <f t="shared" si="83"/>
        <v>0</v>
      </c>
      <c r="W1015" s="366"/>
      <c r="X1015" s="318"/>
      <c r="Y1015" s="366"/>
      <c r="Z1015" s="362"/>
      <c r="AA1015" s="503"/>
      <c r="AB1015" s="362"/>
      <c r="AC1015" s="362"/>
    </row>
    <row r="1016" spans="1:29" ht="18.5" x14ac:dyDescent="0.45">
      <c r="A1016" s="360"/>
      <c r="B1016" s="361"/>
      <c r="C1016" s="360" t="str">
        <f t="shared" si="80"/>
        <v/>
      </c>
      <c r="D1016" s="362"/>
      <c r="E1016" s="146"/>
      <c r="F1016" s="362"/>
      <c r="G1016" s="137"/>
      <c r="H1016" s="363"/>
      <c r="I1016" s="497"/>
      <c r="J1016" s="498"/>
      <c r="K1016" s="496"/>
      <c r="L1016" s="496"/>
      <c r="M1016" s="497">
        <f t="shared" si="79"/>
        <v>0</v>
      </c>
      <c r="N1016" s="364">
        <f t="shared" si="81"/>
        <v>0</v>
      </c>
      <c r="O1016" s="164"/>
      <c r="P1016" s="164"/>
      <c r="Q1016" s="164"/>
      <c r="R1016" s="130"/>
      <c r="S1016" s="365">
        <f t="shared" si="82"/>
        <v>0</v>
      </c>
      <c r="T1016" s="362"/>
      <c r="U1016" s="532"/>
      <c r="V1016" s="318">
        <f t="shared" si="83"/>
        <v>0</v>
      </c>
      <c r="W1016" s="366"/>
      <c r="X1016" s="318"/>
      <c r="Y1016" s="366"/>
      <c r="Z1016" s="362"/>
      <c r="AA1016" s="503"/>
      <c r="AB1016" s="362"/>
      <c r="AC1016" s="362"/>
    </row>
    <row r="1017" spans="1:29" ht="18.5" x14ac:dyDescent="0.45">
      <c r="A1017" s="360"/>
      <c r="B1017" s="361"/>
      <c r="C1017" s="360" t="str">
        <f t="shared" si="80"/>
        <v/>
      </c>
      <c r="D1017" s="362"/>
      <c r="E1017" s="146"/>
      <c r="F1017" s="362"/>
      <c r="G1017" s="137"/>
      <c r="H1017" s="363"/>
      <c r="I1017" s="497"/>
      <c r="J1017" s="498"/>
      <c r="K1017" s="496"/>
      <c r="L1017" s="496"/>
      <c r="M1017" s="497">
        <f t="shared" si="79"/>
        <v>0</v>
      </c>
      <c r="N1017" s="364">
        <f t="shared" si="81"/>
        <v>0</v>
      </c>
      <c r="O1017" s="164"/>
      <c r="P1017" s="164"/>
      <c r="Q1017" s="164"/>
      <c r="R1017" s="130"/>
      <c r="S1017" s="365">
        <f t="shared" si="82"/>
        <v>0</v>
      </c>
      <c r="T1017" s="362"/>
      <c r="U1017" s="532"/>
      <c r="V1017" s="318">
        <f t="shared" si="83"/>
        <v>0</v>
      </c>
      <c r="W1017" s="366"/>
      <c r="X1017" s="318"/>
      <c r="Y1017" s="366"/>
      <c r="Z1017" s="362"/>
      <c r="AA1017" s="503"/>
      <c r="AB1017" s="362"/>
      <c r="AC1017" s="362"/>
    </row>
    <row r="1018" spans="1:29" ht="18.5" x14ac:dyDescent="0.45">
      <c r="A1018" s="360"/>
      <c r="B1018" s="361"/>
      <c r="C1018" s="360" t="str">
        <f t="shared" si="80"/>
        <v/>
      </c>
      <c r="D1018" s="362"/>
      <c r="E1018" s="146"/>
      <c r="F1018" s="362"/>
      <c r="G1018" s="137"/>
      <c r="H1018" s="363"/>
      <c r="I1018" s="497"/>
      <c r="J1018" s="498"/>
      <c r="K1018" s="496"/>
      <c r="L1018" s="496"/>
      <c r="M1018" s="497">
        <f t="shared" si="79"/>
        <v>0</v>
      </c>
      <c r="N1018" s="364">
        <f t="shared" si="81"/>
        <v>0</v>
      </c>
      <c r="O1018" s="164"/>
      <c r="P1018" s="164"/>
      <c r="Q1018" s="164"/>
      <c r="R1018" s="130"/>
      <c r="S1018" s="365">
        <f t="shared" si="82"/>
        <v>0</v>
      </c>
      <c r="T1018" s="362"/>
      <c r="U1018" s="532"/>
      <c r="V1018" s="318">
        <f t="shared" si="83"/>
        <v>0</v>
      </c>
      <c r="W1018" s="366"/>
      <c r="X1018" s="318"/>
      <c r="Y1018" s="366"/>
      <c r="Z1018" s="362"/>
      <c r="AA1018" s="503"/>
      <c r="AB1018" s="362"/>
      <c r="AC1018" s="362"/>
    </row>
    <row r="1019" spans="1:29" ht="18.5" x14ac:dyDescent="0.45">
      <c r="A1019" s="360"/>
      <c r="B1019" s="361"/>
      <c r="C1019" s="360" t="str">
        <f t="shared" si="80"/>
        <v/>
      </c>
      <c r="D1019" s="362"/>
      <c r="E1019" s="146"/>
      <c r="F1019" s="362"/>
      <c r="G1019" s="137"/>
      <c r="H1019" s="363"/>
      <c r="I1019" s="497"/>
      <c r="J1019" s="498"/>
      <c r="K1019" s="496"/>
      <c r="L1019" s="496"/>
      <c r="M1019" s="497">
        <f t="shared" si="79"/>
        <v>0</v>
      </c>
      <c r="N1019" s="364">
        <f t="shared" si="81"/>
        <v>0</v>
      </c>
      <c r="O1019" s="164"/>
      <c r="P1019" s="164"/>
      <c r="Q1019" s="164"/>
      <c r="R1019" s="130"/>
      <c r="S1019" s="365">
        <f t="shared" si="82"/>
        <v>0</v>
      </c>
      <c r="T1019" s="362"/>
      <c r="U1019" s="532"/>
      <c r="V1019" s="318">
        <f t="shared" si="83"/>
        <v>0</v>
      </c>
      <c r="W1019" s="366"/>
      <c r="X1019" s="318"/>
      <c r="Y1019" s="366"/>
      <c r="Z1019" s="362"/>
      <c r="AA1019" s="503"/>
      <c r="AB1019" s="362"/>
      <c r="AC1019" s="362"/>
    </row>
    <row r="1020" spans="1:29" ht="18.5" x14ac:dyDescent="0.45">
      <c r="A1020" s="360"/>
      <c r="B1020" s="361"/>
      <c r="C1020" s="360" t="str">
        <f t="shared" si="80"/>
        <v/>
      </c>
      <c r="D1020" s="362"/>
      <c r="E1020" s="146"/>
      <c r="F1020" s="362"/>
      <c r="G1020" s="137"/>
      <c r="H1020" s="363"/>
      <c r="I1020" s="497"/>
      <c r="J1020" s="498"/>
      <c r="K1020" s="496"/>
      <c r="L1020" s="496"/>
      <c r="M1020" s="497">
        <f t="shared" si="79"/>
        <v>0</v>
      </c>
      <c r="N1020" s="364">
        <f t="shared" si="81"/>
        <v>0</v>
      </c>
      <c r="O1020" s="164"/>
      <c r="P1020" s="164"/>
      <c r="Q1020" s="164"/>
      <c r="R1020" s="130"/>
      <c r="S1020" s="365">
        <f t="shared" si="82"/>
        <v>0</v>
      </c>
      <c r="T1020" s="362"/>
      <c r="U1020" s="532"/>
      <c r="V1020" s="318">
        <f t="shared" si="83"/>
        <v>0</v>
      </c>
      <c r="W1020" s="366"/>
      <c r="X1020" s="318"/>
      <c r="Y1020" s="366"/>
      <c r="Z1020" s="362"/>
      <c r="AA1020" s="503"/>
      <c r="AB1020" s="362"/>
      <c r="AC1020" s="362"/>
    </row>
    <row r="1021" spans="1:29" ht="18.5" x14ac:dyDescent="0.45">
      <c r="A1021" s="360"/>
      <c r="B1021" s="361"/>
      <c r="C1021" s="360" t="str">
        <f t="shared" si="80"/>
        <v/>
      </c>
      <c r="D1021" s="362"/>
      <c r="E1021" s="146"/>
      <c r="F1021" s="362"/>
      <c r="G1021" s="137"/>
      <c r="H1021" s="363"/>
      <c r="I1021" s="497"/>
      <c r="J1021" s="498"/>
      <c r="K1021" s="496"/>
      <c r="L1021" s="496"/>
      <c r="M1021" s="497">
        <f t="shared" si="79"/>
        <v>0</v>
      </c>
      <c r="N1021" s="364">
        <f t="shared" si="81"/>
        <v>0</v>
      </c>
      <c r="O1021" s="164"/>
      <c r="P1021" s="164"/>
      <c r="Q1021" s="164"/>
      <c r="R1021" s="130"/>
      <c r="S1021" s="365">
        <f t="shared" si="82"/>
        <v>0</v>
      </c>
      <c r="T1021" s="362"/>
      <c r="U1021" s="532"/>
      <c r="V1021" s="318">
        <f t="shared" si="83"/>
        <v>0</v>
      </c>
      <c r="W1021" s="366"/>
      <c r="X1021" s="318"/>
      <c r="Y1021" s="366"/>
      <c r="Z1021" s="362"/>
      <c r="AA1021" s="503"/>
      <c r="AB1021" s="362"/>
      <c r="AC1021" s="362"/>
    </row>
    <row r="1022" spans="1:29" ht="18.5" x14ac:dyDescent="0.45">
      <c r="A1022" s="360"/>
      <c r="B1022" s="361"/>
      <c r="C1022" s="360" t="str">
        <f t="shared" si="80"/>
        <v/>
      </c>
      <c r="D1022" s="362"/>
      <c r="E1022" s="146"/>
      <c r="F1022" s="362"/>
      <c r="G1022" s="137"/>
      <c r="H1022" s="363"/>
      <c r="I1022" s="497"/>
      <c r="J1022" s="498"/>
      <c r="K1022" s="496"/>
      <c r="L1022" s="496"/>
      <c r="M1022" s="497">
        <f t="shared" si="79"/>
        <v>0</v>
      </c>
      <c r="N1022" s="364">
        <f t="shared" si="81"/>
        <v>0</v>
      </c>
      <c r="O1022" s="164"/>
      <c r="P1022" s="164"/>
      <c r="Q1022" s="164"/>
      <c r="R1022" s="130"/>
      <c r="S1022" s="365">
        <f t="shared" si="82"/>
        <v>0</v>
      </c>
      <c r="T1022" s="362"/>
      <c r="U1022" s="532"/>
      <c r="V1022" s="318">
        <f t="shared" si="83"/>
        <v>0</v>
      </c>
      <c r="W1022" s="366"/>
      <c r="X1022" s="318"/>
      <c r="Y1022" s="366"/>
      <c r="Z1022" s="362"/>
      <c r="AA1022" s="503"/>
      <c r="AB1022" s="362"/>
      <c r="AC1022" s="362"/>
    </row>
    <row r="1023" spans="1:29" ht="18.5" x14ac:dyDescent="0.45">
      <c r="A1023" s="360"/>
      <c r="B1023" s="361"/>
      <c r="C1023" s="360" t="str">
        <f t="shared" si="80"/>
        <v/>
      </c>
      <c r="D1023" s="362"/>
      <c r="E1023" s="146"/>
      <c r="F1023" s="362"/>
      <c r="G1023" s="137"/>
      <c r="H1023" s="363"/>
      <c r="I1023" s="497"/>
      <c r="J1023" s="498"/>
      <c r="K1023" s="496"/>
      <c r="L1023" s="496"/>
      <c r="M1023" s="497">
        <f t="shared" si="79"/>
        <v>0</v>
      </c>
      <c r="N1023" s="364">
        <f t="shared" si="81"/>
        <v>0</v>
      </c>
      <c r="O1023" s="164"/>
      <c r="P1023" s="164"/>
      <c r="Q1023" s="164"/>
      <c r="R1023" s="130"/>
      <c r="S1023" s="365">
        <f t="shared" si="82"/>
        <v>0</v>
      </c>
      <c r="T1023" s="362"/>
      <c r="U1023" s="532"/>
      <c r="V1023" s="318">
        <f t="shared" si="83"/>
        <v>0</v>
      </c>
      <c r="W1023" s="366"/>
      <c r="X1023" s="318"/>
      <c r="Y1023" s="366"/>
      <c r="Z1023" s="362"/>
      <c r="AA1023" s="503"/>
      <c r="AB1023" s="362"/>
      <c r="AC1023" s="362"/>
    </row>
    <row r="1024" spans="1:29" ht="18.5" x14ac:dyDescent="0.45">
      <c r="A1024" s="360"/>
      <c r="B1024" s="361"/>
      <c r="C1024" s="360" t="str">
        <f t="shared" si="80"/>
        <v/>
      </c>
      <c r="D1024" s="362"/>
      <c r="E1024" s="146"/>
      <c r="F1024" s="362"/>
      <c r="G1024" s="137"/>
      <c r="H1024" s="363"/>
      <c r="I1024" s="497"/>
      <c r="J1024" s="498"/>
      <c r="K1024" s="496"/>
      <c r="L1024" s="496"/>
      <c r="M1024" s="497">
        <f t="shared" si="79"/>
        <v>0</v>
      </c>
      <c r="N1024" s="364">
        <f t="shared" si="81"/>
        <v>0</v>
      </c>
      <c r="O1024" s="164"/>
      <c r="P1024" s="164"/>
      <c r="Q1024" s="164"/>
      <c r="R1024" s="130"/>
      <c r="S1024" s="365">
        <f t="shared" si="82"/>
        <v>0</v>
      </c>
      <c r="T1024" s="362"/>
      <c r="U1024" s="532"/>
      <c r="V1024" s="318">
        <f t="shared" si="83"/>
        <v>0</v>
      </c>
      <c r="W1024" s="366"/>
      <c r="X1024" s="318"/>
      <c r="Y1024" s="366"/>
      <c r="Z1024" s="362"/>
      <c r="AA1024" s="503"/>
      <c r="AB1024" s="362"/>
      <c r="AC1024" s="362"/>
    </row>
    <row r="1025" spans="1:29" ht="18.5" x14ac:dyDescent="0.45">
      <c r="A1025" s="360"/>
      <c r="B1025" s="361"/>
      <c r="C1025" s="360" t="str">
        <f t="shared" si="80"/>
        <v/>
      </c>
      <c r="D1025" s="362"/>
      <c r="E1025" s="146"/>
      <c r="F1025" s="362"/>
      <c r="G1025" s="137"/>
      <c r="H1025" s="363"/>
      <c r="I1025" s="497"/>
      <c r="J1025" s="498"/>
      <c r="K1025" s="496"/>
      <c r="L1025" s="496"/>
      <c r="M1025" s="497">
        <f t="shared" si="79"/>
        <v>0</v>
      </c>
      <c r="N1025" s="364">
        <f t="shared" si="81"/>
        <v>0</v>
      </c>
      <c r="O1025" s="164"/>
      <c r="P1025" s="164"/>
      <c r="Q1025" s="164"/>
      <c r="R1025" s="130"/>
      <c r="S1025" s="365">
        <f t="shared" si="82"/>
        <v>0</v>
      </c>
      <c r="T1025" s="362"/>
      <c r="U1025" s="532"/>
      <c r="V1025" s="318">
        <f t="shared" si="83"/>
        <v>0</v>
      </c>
      <c r="W1025" s="366"/>
      <c r="X1025" s="318"/>
      <c r="Y1025" s="366"/>
      <c r="Z1025" s="362"/>
      <c r="AA1025" s="503"/>
      <c r="AB1025" s="362"/>
      <c r="AC1025" s="362"/>
    </row>
    <row r="1026" spans="1:29" ht="18.5" x14ac:dyDescent="0.45">
      <c r="A1026" s="360"/>
      <c r="B1026" s="361"/>
      <c r="C1026" s="360" t="str">
        <f t="shared" si="80"/>
        <v/>
      </c>
      <c r="D1026" s="362"/>
      <c r="E1026" s="146"/>
      <c r="F1026" s="362"/>
      <c r="G1026" s="137"/>
      <c r="H1026" s="363"/>
      <c r="I1026" s="497"/>
      <c r="J1026" s="498"/>
      <c r="K1026" s="496"/>
      <c r="L1026" s="496"/>
      <c r="M1026" s="497">
        <f t="shared" si="79"/>
        <v>0</v>
      </c>
      <c r="N1026" s="364">
        <f t="shared" si="81"/>
        <v>0</v>
      </c>
      <c r="O1026" s="164"/>
      <c r="P1026" s="164"/>
      <c r="Q1026" s="164"/>
      <c r="R1026" s="130"/>
      <c r="S1026" s="365">
        <f t="shared" si="82"/>
        <v>0</v>
      </c>
      <c r="T1026" s="362"/>
      <c r="U1026" s="532"/>
      <c r="V1026" s="318">
        <f t="shared" si="83"/>
        <v>0</v>
      </c>
      <c r="W1026" s="366"/>
      <c r="X1026" s="318"/>
      <c r="Y1026" s="366"/>
      <c r="Z1026" s="362"/>
      <c r="AA1026" s="503"/>
      <c r="AB1026" s="362"/>
      <c r="AC1026" s="362"/>
    </row>
    <row r="1027" spans="1:29" ht="18.5" x14ac:dyDescent="0.45">
      <c r="A1027" s="360"/>
      <c r="B1027" s="361"/>
      <c r="C1027" s="360" t="str">
        <f t="shared" si="80"/>
        <v/>
      </c>
      <c r="D1027" s="362"/>
      <c r="E1027" s="146"/>
      <c r="F1027" s="362"/>
      <c r="G1027" s="137"/>
      <c r="H1027" s="363"/>
      <c r="I1027" s="497"/>
      <c r="J1027" s="498"/>
      <c r="K1027" s="496"/>
      <c r="L1027" s="496"/>
      <c r="M1027" s="497">
        <f t="shared" si="79"/>
        <v>0</v>
      </c>
      <c r="N1027" s="364">
        <f t="shared" si="81"/>
        <v>0</v>
      </c>
      <c r="O1027" s="164"/>
      <c r="P1027" s="164"/>
      <c r="Q1027" s="164"/>
      <c r="R1027" s="130"/>
      <c r="S1027" s="365">
        <f t="shared" si="82"/>
        <v>0</v>
      </c>
      <c r="T1027" s="362"/>
      <c r="U1027" s="532"/>
      <c r="V1027" s="318">
        <f t="shared" si="83"/>
        <v>0</v>
      </c>
      <c r="W1027" s="366"/>
      <c r="X1027" s="318"/>
      <c r="Y1027" s="366"/>
      <c r="Z1027" s="362"/>
      <c r="AA1027" s="503"/>
      <c r="AB1027" s="362"/>
      <c r="AC1027" s="362"/>
    </row>
    <row r="1028" spans="1:29" ht="18.5" x14ac:dyDescent="0.45">
      <c r="A1028" s="360"/>
      <c r="B1028" s="361"/>
      <c r="C1028" s="360" t="str">
        <f t="shared" si="80"/>
        <v/>
      </c>
      <c r="D1028" s="362"/>
      <c r="E1028" s="146"/>
      <c r="F1028" s="362"/>
      <c r="G1028" s="137"/>
      <c r="H1028" s="363"/>
      <c r="I1028" s="497"/>
      <c r="J1028" s="498"/>
      <c r="K1028" s="496"/>
      <c r="L1028" s="496"/>
      <c r="M1028" s="497">
        <f t="shared" si="79"/>
        <v>0</v>
      </c>
      <c r="N1028" s="364">
        <f t="shared" si="81"/>
        <v>0</v>
      </c>
      <c r="O1028" s="164"/>
      <c r="P1028" s="164"/>
      <c r="Q1028" s="164"/>
      <c r="R1028" s="130"/>
      <c r="S1028" s="365">
        <f t="shared" si="82"/>
        <v>0</v>
      </c>
      <c r="T1028" s="362"/>
      <c r="U1028" s="532"/>
      <c r="V1028" s="318">
        <f t="shared" si="83"/>
        <v>0</v>
      </c>
      <c r="W1028" s="366"/>
      <c r="X1028" s="318"/>
      <c r="Y1028" s="366"/>
      <c r="Z1028" s="362"/>
      <c r="AA1028" s="503"/>
      <c r="AB1028" s="362"/>
      <c r="AC1028" s="362"/>
    </row>
    <row r="1029" spans="1:29" ht="18.5" x14ac:dyDescent="0.45">
      <c r="A1029" s="360"/>
      <c r="B1029" s="361"/>
      <c r="C1029" s="360" t="str">
        <f t="shared" si="80"/>
        <v/>
      </c>
      <c r="D1029" s="362"/>
      <c r="E1029" s="146"/>
      <c r="F1029" s="362"/>
      <c r="G1029" s="137"/>
      <c r="H1029" s="363"/>
      <c r="I1029" s="497"/>
      <c r="J1029" s="498"/>
      <c r="K1029" s="496"/>
      <c r="L1029" s="496"/>
      <c r="M1029" s="497">
        <f t="shared" si="79"/>
        <v>0</v>
      </c>
      <c r="N1029" s="364">
        <f t="shared" si="81"/>
        <v>0</v>
      </c>
      <c r="O1029" s="164"/>
      <c r="P1029" s="164"/>
      <c r="Q1029" s="164"/>
      <c r="R1029" s="130"/>
      <c r="S1029" s="365">
        <f t="shared" si="82"/>
        <v>0</v>
      </c>
      <c r="T1029" s="362"/>
      <c r="U1029" s="532"/>
      <c r="V1029" s="318">
        <f t="shared" si="83"/>
        <v>0</v>
      </c>
      <c r="W1029" s="366"/>
      <c r="X1029" s="318"/>
      <c r="Y1029" s="366"/>
      <c r="Z1029" s="362"/>
      <c r="AA1029" s="503"/>
      <c r="AB1029" s="362"/>
      <c r="AC1029" s="362"/>
    </row>
    <row r="1030" spans="1:29" ht="18.5" x14ac:dyDescent="0.45">
      <c r="A1030" s="360"/>
      <c r="B1030" s="361"/>
      <c r="C1030" s="360" t="str">
        <f t="shared" si="80"/>
        <v/>
      </c>
      <c r="D1030" s="362"/>
      <c r="E1030" s="146"/>
      <c r="F1030" s="362"/>
      <c r="G1030" s="137"/>
      <c r="H1030" s="363"/>
      <c r="I1030" s="497"/>
      <c r="J1030" s="498"/>
      <c r="K1030" s="496"/>
      <c r="L1030" s="496"/>
      <c r="M1030" s="497">
        <f t="shared" si="79"/>
        <v>0</v>
      </c>
      <c r="N1030" s="364">
        <f t="shared" si="81"/>
        <v>0</v>
      </c>
      <c r="O1030" s="164"/>
      <c r="P1030" s="164"/>
      <c r="Q1030" s="164"/>
      <c r="R1030" s="130"/>
      <c r="S1030" s="365">
        <f t="shared" si="82"/>
        <v>0</v>
      </c>
      <c r="T1030" s="362"/>
      <c r="U1030" s="532"/>
      <c r="V1030" s="318">
        <f t="shared" si="83"/>
        <v>0</v>
      </c>
      <c r="W1030" s="366"/>
      <c r="X1030" s="318"/>
      <c r="Y1030" s="366"/>
      <c r="Z1030" s="362"/>
      <c r="AA1030" s="503"/>
      <c r="AB1030" s="362"/>
      <c r="AC1030" s="362"/>
    </row>
    <row r="1031" spans="1:29" ht="18.5" x14ac:dyDescent="0.45">
      <c r="A1031" s="360"/>
      <c r="B1031" s="361"/>
      <c r="C1031" s="360" t="str">
        <f t="shared" si="80"/>
        <v/>
      </c>
      <c r="D1031" s="362"/>
      <c r="E1031" s="146"/>
      <c r="F1031" s="520"/>
      <c r="G1031" s="137"/>
      <c r="H1031" s="363"/>
      <c r="I1031" s="497"/>
      <c r="J1031" s="498"/>
      <c r="K1031" s="496"/>
      <c r="L1031" s="496"/>
      <c r="M1031" s="497">
        <f t="shared" si="79"/>
        <v>0</v>
      </c>
      <c r="N1031" s="364">
        <f t="shared" si="81"/>
        <v>0</v>
      </c>
      <c r="O1031" s="164"/>
      <c r="P1031" s="164"/>
      <c r="Q1031" s="164"/>
      <c r="R1031" s="130"/>
      <c r="S1031" s="365">
        <f t="shared" si="82"/>
        <v>0</v>
      </c>
      <c r="T1031" s="362"/>
      <c r="U1031" s="532"/>
      <c r="V1031" s="318">
        <f t="shared" si="83"/>
        <v>0</v>
      </c>
      <c r="W1031" s="366"/>
      <c r="X1031" s="318"/>
      <c r="Y1031" s="366"/>
      <c r="Z1031" s="520"/>
      <c r="AA1031" s="503"/>
      <c r="AB1031" s="362"/>
      <c r="AC1031" s="362"/>
    </row>
    <row r="1032" spans="1:29" ht="18.5" x14ac:dyDescent="0.45">
      <c r="A1032" s="360"/>
      <c r="B1032" s="361"/>
      <c r="C1032" s="360" t="str">
        <f t="shared" si="80"/>
        <v/>
      </c>
      <c r="D1032" s="362"/>
      <c r="E1032" s="146"/>
      <c r="F1032" s="520"/>
      <c r="G1032" s="137"/>
      <c r="H1032" s="363"/>
      <c r="I1032" s="497"/>
      <c r="J1032" s="498"/>
      <c r="K1032" s="496"/>
      <c r="L1032" s="496"/>
      <c r="M1032" s="497">
        <f t="shared" si="79"/>
        <v>0</v>
      </c>
      <c r="N1032" s="364">
        <f t="shared" si="81"/>
        <v>0</v>
      </c>
      <c r="O1032" s="164"/>
      <c r="P1032" s="164"/>
      <c r="Q1032" s="164"/>
      <c r="R1032" s="130"/>
      <c r="S1032" s="365">
        <f t="shared" si="82"/>
        <v>0</v>
      </c>
      <c r="T1032" s="362"/>
      <c r="U1032" s="532"/>
      <c r="V1032" s="318">
        <f t="shared" si="83"/>
        <v>0</v>
      </c>
      <c r="W1032" s="366"/>
      <c r="X1032" s="318"/>
      <c r="Y1032" s="366"/>
      <c r="Z1032" s="362"/>
      <c r="AA1032" s="503"/>
      <c r="AB1032" s="362"/>
      <c r="AC1032" s="362"/>
    </row>
    <row r="1033" spans="1:29" ht="18.5" x14ac:dyDescent="0.45">
      <c r="A1033" s="360"/>
      <c r="B1033" s="361"/>
      <c r="C1033" s="360" t="str">
        <f t="shared" si="80"/>
        <v/>
      </c>
      <c r="D1033" s="362"/>
      <c r="E1033" s="146"/>
      <c r="F1033" s="520"/>
      <c r="G1033" s="137"/>
      <c r="H1033" s="363"/>
      <c r="I1033" s="497"/>
      <c r="J1033" s="498"/>
      <c r="K1033" s="496"/>
      <c r="L1033" s="496"/>
      <c r="M1033" s="497">
        <f t="shared" ref="M1033:M1096" si="84">+K1033*0.12</f>
        <v>0</v>
      </c>
      <c r="N1033" s="364">
        <f t="shared" si="81"/>
        <v>0</v>
      </c>
      <c r="O1033" s="164"/>
      <c r="P1033" s="164"/>
      <c r="Q1033" s="164"/>
      <c r="R1033" s="130"/>
      <c r="S1033" s="365">
        <f t="shared" si="82"/>
        <v>0</v>
      </c>
      <c r="T1033" s="362"/>
      <c r="U1033" s="532"/>
      <c r="V1033" s="318">
        <f t="shared" si="83"/>
        <v>0</v>
      </c>
      <c r="W1033" s="366"/>
      <c r="X1033" s="318"/>
      <c r="Y1033" s="366"/>
      <c r="Z1033" s="362"/>
      <c r="AA1033" s="503"/>
      <c r="AB1033" s="362"/>
      <c r="AC1033" s="362"/>
    </row>
    <row r="1034" spans="1:29" ht="18.5" x14ac:dyDescent="0.45">
      <c r="A1034" s="360"/>
      <c r="B1034" s="361"/>
      <c r="C1034" s="360" t="str">
        <f t="shared" si="80"/>
        <v/>
      </c>
      <c r="D1034" s="362"/>
      <c r="E1034" s="146"/>
      <c r="F1034" s="520"/>
      <c r="G1034" s="137"/>
      <c r="H1034" s="363"/>
      <c r="I1034" s="497"/>
      <c r="J1034" s="498"/>
      <c r="K1034" s="496"/>
      <c r="L1034" s="496"/>
      <c r="M1034" s="497">
        <f t="shared" si="84"/>
        <v>0</v>
      </c>
      <c r="N1034" s="364">
        <f t="shared" si="81"/>
        <v>0</v>
      </c>
      <c r="O1034" s="164"/>
      <c r="P1034" s="164"/>
      <c r="Q1034" s="164"/>
      <c r="R1034" s="130"/>
      <c r="S1034" s="365">
        <f t="shared" si="82"/>
        <v>0</v>
      </c>
      <c r="T1034" s="362"/>
      <c r="U1034" s="532"/>
      <c r="V1034" s="318">
        <f t="shared" si="83"/>
        <v>0</v>
      </c>
      <c r="W1034" s="366"/>
      <c r="X1034" s="318"/>
      <c r="Y1034" s="366"/>
      <c r="Z1034" s="362"/>
      <c r="AA1034" s="503"/>
      <c r="AB1034" s="362"/>
      <c r="AC1034" s="362"/>
    </row>
    <row r="1035" spans="1:29" ht="18.5" x14ac:dyDescent="0.45">
      <c r="A1035" s="360"/>
      <c r="B1035" s="361"/>
      <c r="C1035" s="360" t="str">
        <f t="shared" si="80"/>
        <v/>
      </c>
      <c r="D1035" s="362"/>
      <c r="E1035" s="146"/>
      <c r="F1035" s="362"/>
      <c r="G1035" s="137"/>
      <c r="H1035" s="363"/>
      <c r="I1035" s="497"/>
      <c r="J1035" s="498"/>
      <c r="K1035" s="496"/>
      <c r="L1035" s="496"/>
      <c r="M1035" s="497">
        <f t="shared" si="84"/>
        <v>0</v>
      </c>
      <c r="N1035" s="364">
        <f t="shared" si="81"/>
        <v>0</v>
      </c>
      <c r="O1035" s="164"/>
      <c r="P1035" s="164"/>
      <c r="Q1035" s="164"/>
      <c r="R1035" s="130"/>
      <c r="S1035" s="365">
        <f t="shared" si="82"/>
        <v>0</v>
      </c>
      <c r="T1035" s="362"/>
      <c r="U1035" s="532"/>
      <c r="V1035" s="318">
        <f t="shared" si="83"/>
        <v>0</v>
      </c>
      <c r="W1035" s="366"/>
      <c r="X1035" s="318"/>
      <c r="Y1035" s="366"/>
      <c r="Z1035" s="362"/>
      <c r="AA1035" s="503"/>
      <c r="AB1035" s="362"/>
      <c r="AC1035" s="362"/>
    </row>
    <row r="1036" spans="1:29" ht="18.5" x14ac:dyDescent="0.45">
      <c r="A1036" s="360"/>
      <c r="B1036" s="361"/>
      <c r="C1036" s="360" t="str">
        <f t="shared" si="80"/>
        <v/>
      </c>
      <c r="D1036" s="362"/>
      <c r="E1036" s="146"/>
      <c r="F1036" s="362"/>
      <c r="G1036" s="137"/>
      <c r="H1036" s="363"/>
      <c r="I1036" s="497"/>
      <c r="J1036" s="498"/>
      <c r="K1036" s="496"/>
      <c r="L1036" s="496"/>
      <c r="M1036" s="497">
        <f t="shared" si="84"/>
        <v>0</v>
      </c>
      <c r="N1036" s="364">
        <f t="shared" si="81"/>
        <v>0</v>
      </c>
      <c r="O1036" s="164"/>
      <c r="P1036" s="164"/>
      <c r="Q1036" s="164"/>
      <c r="R1036" s="130"/>
      <c r="S1036" s="365">
        <f t="shared" si="82"/>
        <v>0</v>
      </c>
      <c r="T1036" s="362"/>
      <c r="U1036" s="532"/>
      <c r="V1036" s="318">
        <f t="shared" si="83"/>
        <v>0</v>
      </c>
      <c r="W1036" s="366"/>
      <c r="X1036" s="318"/>
      <c r="Y1036" s="366"/>
      <c r="Z1036" s="362"/>
      <c r="AA1036" s="503"/>
      <c r="AB1036" s="362"/>
      <c r="AC1036" s="362"/>
    </row>
    <row r="1037" spans="1:29" ht="18.5" x14ac:dyDescent="0.45">
      <c r="A1037" s="360"/>
      <c r="B1037" s="361"/>
      <c r="C1037" s="360" t="str">
        <f t="shared" si="80"/>
        <v/>
      </c>
      <c r="D1037" s="362"/>
      <c r="E1037" s="146"/>
      <c r="F1037" s="362"/>
      <c r="G1037" s="137"/>
      <c r="H1037" s="363"/>
      <c r="I1037" s="497"/>
      <c r="J1037" s="498"/>
      <c r="K1037" s="496"/>
      <c r="L1037" s="496"/>
      <c r="M1037" s="497">
        <f t="shared" si="84"/>
        <v>0</v>
      </c>
      <c r="N1037" s="364">
        <f t="shared" si="81"/>
        <v>0</v>
      </c>
      <c r="O1037" s="164"/>
      <c r="P1037" s="164"/>
      <c r="Q1037" s="164"/>
      <c r="R1037" s="130"/>
      <c r="S1037" s="365">
        <f t="shared" si="82"/>
        <v>0</v>
      </c>
      <c r="T1037" s="362"/>
      <c r="U1037" s="532"/>
      <c r="V1037" s="318">
        <f t="shared" si="83"/>
        <v>0</v>
      </c>
      <c r="W1037" s="366"/>
      <c r="X1037" s="318"/>
      <c r="Y1037" s="366"/>
      <c r="Z1037" s="362"/>
      <c r="AA1037" s="503"/>
      <c r="AB1037" s="362"/>
      <c r="AC1037" s="362"/>
    </row>
    <row r="1038" spans="1:29" ht="18.5" x14ac:dyDescent="0.45">
      <c r="A1038" s="360"/>
      <c r="B1038" s="361"/>
      <c r="C1038" s="360" t="str">
        <f t="shared" ref="C1038:C1101" si="85">Validentificaciones(D1038)</f>
        <v/>
      </c>
      <c r="D1038" s="362"/>
      <c r="E1038" s="146"/>
      <c r="F1038" s="362"/>
      <c r="G1038" s="137"/>
      <c r="H1038" s="363"/>
      <c r="I1038" s="497"/>
      <c r="J1038" s="498"/>
      <c r="K1038" s="496"/>
      <c r="L1038" s="496"/>
      <c r="M1038" s="497">
        <f t="shared" si="84"/>
        <v>0</v>
      </c>
      <c r="N1038" s="364">
        <f t="shared" ref="N1038:N1101" si="86">L1038*0.14</f>
        <v>0</v>
      </c>
      <c r="O1038" s="164"/>
      <c r="P1038" s="164"/>
      <c r="Q1038" s="164"/>
      <c r="R1038" s="130"/>
      <c r="S1038" s="365">
        <f t="shared" ref="S1038:S1101" si="87">I1038+J1038+K1038+N1038+L1038-O1038-P1038+M1038</f>
        <v>0</v>
      </c>
      <c r="T1038" s="362"/>
      <c r="U1038" s="532"/>
      <c r="V1038" s="318">
        <f t="shared" ref="V1038:V1101" si="88">IF(OR(MID(E1038,1,2)="41",MID(B1038,1,1)="E"),0,IF(OR(E1038="04-Nota de crédito",E1038="04",E1038="04-N/C Ventas",E1038="51-N/C A Inst. Estado y Empr. Públicas que percibe ingreso exento de Imp. Renta",E1038="51",E1038="47-N/C por Reembolso Emitida por Intermediario",E1038="47"),-I1038-J1038-K1038-L1038,I1038+J1038+K1038+L1038))</f>
        <v>0</v>
      </c>
      <c r="W1038" s="366"/>
      <c r="X1038" s="318"/>
      <c r="Y1038" s="366"/>
      <c r="Z1038" s="362"/>
      <c r="AA1038" s="503"/>
      <c r="AB1038" s="362"/>
      <c r="AC1038" s="362"/>
    </row>
    <row r="1039" spans="1:29" ht="18.5" x14ac:dyDescent="0.45">
      <c r="A1039" s="360"/>
      <c r="B1039" s="361"/>
      <c r="C1039" s="360" t="str">
        <f t="shared" si="85"/>
        <v/>
      </c>
      <c r="D1039" s="362"/>
      <c r="E1039" s="146"/>
      <c r="F1039" s="362"/>
      <c r="G1039" s="137"/>
      <c r="H1039" s="363"/>
      <c r="I1039" s="497"/>
      <c r="J1039" s="498"/>
      <c r="K1039" s="496"/>
      <c r="L1039" s="496"/>
      <c r="M1039" s="497">
        <f t="shared" si="84"/>
        <v>0</v>
      </c>
      <c r="N1039" s="364">
        <f t="shared" si="86"/>
        <v>0</v>
      </c>
      <c r="O1039" s="164"/>
      <c r="P1039" s="164"/>
      <c r="Q1039" s="164"/>
      <c r="R1039" s="130"/>
      <c r="S1039" s="365">
        <f t="shared" si="87"/>
        <v>0</v>
      </c>
      <c r="T1039" s="362"/>
      <c r="U1039" s="532"/>
      <c r="V1039" s="318">
        <f t="shared" si="88"/>
        <v>0</v>
      </c>
      <c r="W1039" s="366"/>
      <c r="X1039" s="318"/>
      <c r="Y1039" s="366"/>
      <c r="Z1039" s="362"/>
      <c r="AA1039" s="503"/>
      <c r="AB1039" s="362"/>
      <c r="AC1039" s="362"/>
    </row>
    <row r="1040" spans="1:29" ht="18.5" x14ac:dyDescent="0.45">
      <c r="A1040" s="360"/>
      <c r="B1040" s="361"/>
      <c r="C1040" s="360" t="str">
        <f t="shared" si="85"/>
        <v/>
      </c>
      <c r="D1040" s="362"/>
      <c r="E1040" s="146"/>
      <c r="F1040" s="362"/>
      <c r="G1040" s="137"/>
      <c r="H1040" s="363"/>
      <c r="I1040" s="497"/>
      <c r="J1040" s="498"/>
      <c r="K1040" s="496"/>
      <c r="L1040" s="496"/>
      <c r="M1040" s="497">
        <f t="shared" si="84"/>
        <v>0</v>
      </c>
      <c r="N1040" s="364">
        <f t="shared" si="86"/>
        <v>0</v>
      </c>
      <c r="O1040" s="164"/>
      <c r="P1040" s="164"/>
      <c r="Q1040" s="164"/>
      <c r="R1040" s="130"/>
      <c r="S1040" s="365">
        <f t="shared" si="87"/>
        <v>0</v>
      </c>
      <c r="T1040" s="362"/>
      <c r="U1040" s="532"/>
      <c r="V1040" s="318">
        <f t="shared" si="88"/>
        <v>0</v>
      </c>
      <c r="W1040" s="366"/>
      <c r="X1040" s="318"/>
      <c r="Y1040" s="366"/>
      <c r="Z1040" s="362"/>
      <c r="AA1040" s="503"/>
      <c r="AB1040" s="362"/>
      <c r="AC1040" s="362"/>
    </row>
    <row r="1041" spans="1:29" ht="18.5" x14ac:dyDescent="0.45">
      <c r="A1041" s="360"/>
      <c r="B1041" s="361"/>
      <c r="C1041" s="360" t="str">
        <f t="shared" si="85"/>
        <v/>
      </c>
      <c r="D1041" s="362"/>
      <c r="E1041" s="146"/>
      <c r="F1041" s="362"/>
      <c r="G1041" s="137"/>
      <c r="H1041" s="363"/>
      <c r="I1041" s="497"/>
      <c r="J1041" s="498"/>
      <c r="K1041" s="496"/>
      <c r="L1041" s="496"/>
      <c r="M1041" s="497">
        <f t="shared" si="84"/>
        <v>0</v>
      </c>
      <c r="N1041" s="364">
        <f t="shared" si="86"/>
        <v>0</v>
      </c>
      <c r="O1041" s="164"/>
      <c r="P1041" s="164"/>
      <c r="Q1041" s="164"/>
      <c r="R1041" s="130"/>
      <c r="S1041" s="365">
        <f t="shared" si="87"/>
        <v>0</v>
      </c>
      <c r="T1041" s="362"/>
      <c r="U1041" s="532"/>
      <c r="V1041" s="318">
        <f t="shared" si="88"/>
        <v>0</v>
      </c>
      <c r="W1041" s="366"/>
      <c r="X1041" s="318"/>
      <c r="Y1041" s="366"/>
      <c r="Z1041" s="362"/>
      <c r="AA1041" s="503"/>
      <c r="AB1041" s="362"/>
      <c r="AC1041" s="362"/>
    </row>
    <row r="1042" spans="1:29" ht="18.5" x14ac:dyDescent="0.45">
      <c r="A1042" s="360"/>
      <c r="B1042" s="361"/>
      <c r="C1042" s="360" t="str">
        <f t="shared" si="85"/>
        <v/>
      </c>
      <c r="D1042" s="362"/>
      <c r="E1042" s="146"/>
      <c r="F1042" s="362"/>
      <c r="G1042" s="137"/>
      <c r="H1042" s="363"/>
      <c r="I1042" s="497"/>
      <c r="J1042" s="498"/>
      <c r="K1042" s="496"/>
      <c r="L1042" s="496"/>
      <c r="M1042" s="497">
        <f t="shared" si="84"/>
        <v>0</v>
      </c>
      <c r="N1042" s="364">
        <f t="shared" si="86"/>
        <v>0</v>
      </c>
      <c r="O1042" s="164"/>
      <c r="P1042" s="164"/>
      <c r="Q1042" s="164"/>
      <c r="R1042" s="130"/>
      <c r="S1042" s="365">
        <f t="shared" si="87"/>
        <v>0</v>
      </c>
      <c r="T1042" s="362"/>
      <c r="U1042" s="532"/>
      <c r="V1042" s="318">
        <f t="shared" si="88"/>
        <v>0</v>
      </c>
      <c r="W1042" s="366"/>
      <c r="X1042" s="318"/>
      <c r="Y1042" s="366"/>
      <c r="Z1042" s="362"/>
      <c r="AA1042" s="503"/>
      <c r="AB1042" s="362"/>
      <c r="AC1042" s="362"/>
    </row>
    <row r="1043" spans="1:29" ht="18.5" x14ac:dyDescent="0.45">
      <c r="A1043" s="360"/>
      <c r="B1043" s="361"/>
      <c r="C1043" s="360" t="str">
        <f t="shared" si="85"/>
        <v/>
      </c>
      <c r="D1043" s="362"/>
      <c r="E1043" s="146"/>
      <c r="F1043" s="362"/>
      <c r="G1043" s="137"/>
      <c r="H1043" s="363"/>
      <c r="I1043" s="497"/>
      <c r="J1043" s="498"/>
      <c r="K1043" s="496"/>
      <c r="L1043" s="496"/>
      <c r="M1043" s="497">
        <f t="shared" si="84"/>
        <v>0</v>
      </c>
      <c r="N1043" s="364">
        <f t="shared" si="86"/>
        <v>0</v>
      </c>
      <c r="O1043" s="164"/>
      <c r="P1043" s="164"/>
      <c r="Q1043" s="164"/>
      <c r="R1043" s="130"/>
      <c r="S1043" s="365">
        <f t="shared" si="87"/>
        <v>0</v>
      </c>
      <c r="T1043" s="362"/>
      <c r="U1043" s="532"/>
      <c r="V1043" s="318">
        <f t="shared" si="88"/>
        <v>0</v>
      </c>
      <c r="W1043" s="366"/>
      <c r="X1043" s="318"/>
      <c r="Y1043" s="366"/>
      <c r="Z1043" s="362"/>
      <c r="AA1043" s="503"/>
      <c r="AB1043" s="362"/>
      <c r="AC1043" s="362"/>
    </row>
    <row r="1044" spans="1:29" ht="18.5" x14ac:dyDescent="0.45">
      <c r="A1044" s="360"/>
      <c r="B1044" s="361"/>
      <c r="C1044" s="360" t="str">
        <f t="shared" si="85"/>
        <v/>
      </c>
      <c r="D1044" s="362"/>
      <c r="E1044" s="146"/>
      <c r="F1044" s="362"/>
      <c r="G1044" s="137"/>
      <c r="H1044" s="363"/>
      <c r="I1044" s="497"/>
      <c r="J1044" s="498"/>
      <c r="K1044" s="496"/>
      <c r="L1044" s="496"/>
      <c r="M1044" s="497">
        <f t="shared" si="84"/>
        <v>0</v>
      </c>
      <c r="N1044" s="364">
        <f t="shared" si="86"/>
        <v>0</v>
      </c>
      <c r="O1044" s="164"/>
      <c r="P1044" s="164"/>
      <c r="Q1044" s="164"/>
      <c r="R1044" s="130"/>
      <c r="S1044" s="365">
        <f t="shared" si="87"/>
        <v>0</v>
      </c>
      <c r="T1044" s="362"/>
      <c r="U1044" s="532"/>
      <c r="V1044" s="318">
        <f t="shared" si="88"/>
        <v>0</v>
      </c>
      <c r="W1044" s="366"/>
      <c r="X1044" s="318"/>
      <c r="Y1044" s="366"/>
      <c r="Z1044" s="362"/>
      <c r="AA1044" s="503"/>
      <c r="AB1044" s="362"/>
      <c r="AC1044" s="362"/>
    </row>
    <row r="1045" spans="1:29" ht="18.5" x14ac:dyDescent="0.45">
      <c r="A1045" s="360"/>
      <c r="B1045" s="361"/>
      <c r="C1045" s="360" t="str">
        <f t="shared" si="85"/>
        <v/>
      </c>
      <c r="D1045" s="362"/>
      <c r="E1045" s="146"/>
      <c r="F1045" s="362"/>
      <c r="G1045" s="137"/>
      <c r="H1045" s="363"/>
      <c r="I1045" s="497"/>
      <c r="J1045" s="498"/>
      <c r="K1045" s="496"/>
      <c r="L1045" s="496"/>
      <c r="M1045" s="497">
        <f t="shared" si="84"/>
        <v>0</v>
      </c>
      <c r="N1045" s="364">
        <f t="shared" si="86"/>
        <v>0</v>
      </c>
      <c r="O1045" s="164"/>
      <c r="P1045" s="164"/>
      <c r="Q1045" s="164"/>
      <c r="R1045" s="130"/>
      <c r="S1045" s="365">
        <f t="shared" si="87"/>
        <v>0</v>
      </c>
      <c r="T1045" s="362"/>
      <c r="U1045" s="532"/>
      <c r="V1045" s="318">
        <f t="shared" si="88"/>
        <v>0</v>
      </c>
      <c r="W1045" s="366"/>
      <c r="X1045" s="318"/>
      <c r="Y1045" s="366"/>
      <c r="Z1045" s="362"/>
      <c r="AA1045" s="503"/>
      <c r="AB1045" s="362"/>
      <c r="AC1045" s="362"/>
    </row>
    <row r="1046" spans="1:29" ht="18.5" x14ac:dyDescent="0.45">
      <c r="A1046" s="360"/>
      <c r="B1046" s="361"/>
      <c r="C1046" s="360" t="str">
        <f t="shared" si="85"/>
        <v/>
      </c>
      <c r="D1046" s="362"/>
      <c r="E1046" s="146"/>
      <c r="F1046" s="362"/>
      <c r="G1046" s="137"/>
      <c r="H1046" s="363"/>
      <c r="I1046" s="497"/>
      <c r="J1046" s="498"/>
      <c r="K1046" s="496"/>
      <c r="L1046" s="496"/>
      <c r="M1046" s="497">
        <f t="shared" si="84"/>
        <v>0</v>
      </c>
      <c r="N1046" s="364">
        <f t="shared" si="86"/>
        <v>0</v>
      </c>
      <c r="O1046" s="164"/>
      <c r="P1046" s="164"/>
      <c r="Q1046" s="164"/>
      <c r="R1046" s="130"/>
      <c r="S1046" s="365">
        <f t="shared" si="87"/>
        <v>0</v>
      </c>
      <c r="T1046" s="362"/>
      <c r="U1046" s="532"/>
      <c r="V1046" s="318">
        <f t="shared" si="88"/>
        <v>0</v>
      </c>
      <c r="W1046" s="366"/>
      <c r="X1046" s="318"/>
      <c r="Y1046" s="366"/>
      <c r="Z1046" s="362"/>
      <c r="AA1046" s="503"/>
      <c r="AB1046" s="362"/>
      <c r="AC1046" s="362"/>
    </row>
    <row r="1047" spans="1:29" ht="18.5" x14ac:dyDescent="0.45">
      <c r="A1047" s="360"/>
      <c r="B1047" s="361"/>
      <c r="C1047" s="360" t="str">
        <f t="shared" si="85"/>
        <v/>
      </c>
      <c r="D1047" s="362"/>
      <c r="E1047" s="146"/>
      <c r="F1047" s="362"/>
      <c r="G1047" s="137"/>
      <c r="H1047" s="363"/>
      <c r="I1047" s="497"/>
      <c r="J1047" s="498"/>
      <c r="K1047" s="496"/>
      <c r="L1047" s="496"/>
      <c r="M1047" s="497">
        <f t="shared" si="84"/>
        <v>0</v>
      </c>
      <c r="N1047" s="364">
        <f t="shared" si="86"/>
        <v>0</v>
      </c>
      <c r="O1047" s="164"/>
      <c r="P1047" s="164"/>
      <c r="Q1047" s="164"/>
      <c r="R1047" s="130"/>
      <c r="S1047" s="365">
        <f t="shared" si="87"/>
        <v>0</v>
      </c>
      <c r="T1047" s="362"/>
      <c r="U1047" s="532"/>
      <c r="V1047" s="318">
        <f t="shared" si="88"/>
        <v>0</v>
      </c>
      <c r="W1047" s="366"/>
      <c r="X1047" s="318"/>
      <c r="Y1047" s="366"/>
      <c r="Z1047" s="362"/>
      <c r="AA1047" s="503"/>
      <c r="AB1047" s="362"/>
      <c r="AC1047" s="362"/>
    </row>
    <row r="1048" spans="1:29" ht="18.5" x14ac:dyDescent="0.45">
      <c r="A1048" s="360"/>
      <c r="B1048" s="361"/>
      <c r="C1048" s="360" t="str">
        <f t="shared" si="85"/>
        <v/>
      </c>
      <c r="D1048" s="362"/>
      <c r="E1048" s="146"/>
      <c r="F1048" s="362"/>
      <c r="G1048" s="137"/>
      <c r="H1048" s="363"/>
      <c r="I1048" s="497"/>
      <c r="J1048" s="498"/>
      <c r="K1048" s="496"/>
      <c r="L1048" s="496"/>
      <c r="M1048" s="497">
        <f t="shared" si="84"/>
        <v>0</v>
      </c>
      <c r="N1048" s="364">
        <f t="shared" si="86"/>
        <v>0</v>
      </c>
      <c r="O1048" s="164"/>
      <c r="P1048" s="164"/>
      <c r="Q1048" s="164"/>
      <c r="R1048" s="130"/>
      <c r="S1048" s="365">
        <f t="shared" si="87"/>
        <v>0</v>
      </c>
      <c r="T1048" s="362"/>
      <c r="U1048" s="532"/>
      <c r="V1048" s="318">
        <f t="shared" si="88"/>
        <v>0</v>
      </c>
      <c r="W1048" s="366"/>
      <c r="X1048" s="318"/>
      <c r="Y1048" s="366"/>
      <c r="Z1048" s="362"/>
      <c r="AA1048" s="503"/>
      <c r="AB1048" s="362"/>
      <c r="AC1048" s="362"/>
    </row>
    <row r="1049" spans="1:29" ht="18.5" x14ac:dyDescent="0.45">
      <c r="A1049" s="360"/>
      <c r="B1049" s="361"/>
      <c r="C1049" s="360" t="str">
        <f t="shared" si="85"/>
        <v/>
      </c>
      <c r="D1049" s="362"/>
      <c r="E1049" s="146"/>
      <c r="F1049" s="362"/>
      <c r="G1049" s="137"/>
      <c r="H1049" s="363"/>
      <c r="I1049" s="497"/>
      <c r="J1049" s="498"/>
      <c r="K1049" s="496"/>
      <c r="L1049" s="496"/>
      <c r="M1049" s="497">
        <f t="shared" si="84"/>
        <v>0</v>
      </c>
      <c r="N1049" s="364">
        <f t="shared" si="86"/>
        <v>0</v>
      </c>
      <c r="O1049" s="164"/>
      <c r="P1049" s="164"/>
      <c r="Q1049" s="164"/>
      <c r="R1049" s="130"/>
      <c r="S1049" s="365">
        <f t="shared" si="87"/>
        <v>0</v>
      </c>
      <c r="T1049" s="362"/>
      <c r="U1049" s="532"/>
      <c r="V1049" s="318">
        <f t="shared" si="88"/>
        <v>0</v>
      </c>
      <c r="W1049" s="366"/>
      <c r="X1049" s="318"/>
      <c r="Y1049" s="366"/>
      <c r="Z1049" s="362"/>
      <c r="AA1049" s="503"/>
      <c r="AB1049" s="362"/>
      <c r="AC1049" s="362"/>
    </row>
    <row r="1050" spans="1:29" ht="18.5" x14ac:dyDescent="0.45">
      <c r="A1050" s="360"/>
      <c r="B1050" s="361"/>
      <c r="C1050" s="360" t="str">
        <f t="shared" si="85"/>
        <v/>
      </c>
      <c r="D1050" s="362"/>
      <c r="E1050" s="146"/>
      <c r="F1050" s="362"/>
      <c r="G1050" s="137"/>
      <c r="H1050" s="363"/>
      <c r="I1050" s="497"/>
      <c r="J1050" s="498"/>
      <c r="K1050" s="496"/>
      <c r="L1050" s="496"/>
      <c r="M1050" s="497">
        <f t="shared" si="84"/>
        <v>0</v>
      </c>
      <c r="N1050" s="364">
        <f t="shared" si="86"/>
        <v>0</v>
      </c>
      <c r="O1050" s="164"/>
      <c r="P1050" s="164"/>
      <c r="Q1050" s="164"/>
      <c r="R1050" s="130"/>
      <c r="S1050" s="365">
        <f t="shared" si="87"/>
        <v>0</v>
      </c>
      <c r="T1050" s="362"/>
      <c r="U1050" s="532"/>
      <c r="V1050" s="318">
        <f t="shared" si="88"/>
        <v>0</v>
      </c>
      <c r="W1050" s="366"/>
      <c r="X1050" s="318"/>
      <c r="Y1050" s="366"/>
      <c r="Z1050" s="362"/>
      <c r="AA1050" s="503"/>
      <c r="AB1050" s="362"/>
      <c r="AC1050" s="362"/>
    </row>
    <row r="1051" spans="1:29" ht="18.5" x14ac:dyDescent="0.45">
      <c r="A1051" s="360"/>
      <c r="B1051" s="361"/>
      <c r="C1051" s="360" t="str">
        <f t="shared" si="85"/>
        <v/>
      </c>
      <c r="D1051" s="362"/>
      <c r="E1051" s="146"/>
      <c r="F1051" s="362"/>
      <c r="G1051" s="137"/>
      <c r="H1051" s="363"/>
      <c r="I1051" s="497"/>
      <c r="J1051" s="498"/>
      <c r="K1051" s="496"/>
      <c r="L1051" s="496"/>
      <c r="M1051" s="497">
        <f t="shared" si="84"/>
        <v>0</v>
      </c>
      <c r="N1051" s="364">
        <f t="shared" si="86"/>
        <v>0</v>
      </c>
      <c r="O1051" s="164"/>
      <c r="P1051" s="164"/>
      <c r="Q1051" s="164"/>
      <c r="R1051" s="130"/>
      <c r="S1051" s="365">
        <f t="shared" si="87"/>
        <v>0</v>
      </c>
      <c r="T1051" s="362"/>
      <c r="U1051" s="532"/>
      <c r="V1051" s="318">
        <f t="shared" si="88"/>
        <v>0</v>
      </c>
      <c r="W1051" s="366"/>
      <c r="X1051" s="318"/>
      <c r="Y1051" s="366"/>
      <c r="Z1051" s="362"/>
      <c r="AA1051" s="503"/>
      <c r="AB1051" s="362"/>
      <c r="AC1051" s="362"/>
    </row>
    <row r="1052" spans="1:29" ht="18.5" x14ac:dyDescent="0.45">
      <c r="A1052" s="360"/>
      <c r="B1052" s="361"/>
      <c r="C1052" s="360" t="str">
        <f t="shared" si="85"/>
        <v/>
      </c>
      <c r="D1052" s="362"/>
      <c r="E1052" s="146"/>
      <c r="F1052" s="362"/>
      <c r="G1052" s="137"/>
      <c r="H1052" s="363"/>
      <c r="I1052" s="497"/>
      <c r="J1052" s="498"/>
      <c r="K1052" s="496"/>
      <c r="L1052" s="496"/>
      <c r="M1052" s="497">
        <f t="shared" si="84"/>
        <v>0</v>
      </c>
      <c r="N1052" s="364">
        <f t="shared" si="86"/>
        <v>0</v>
      </c>
      <c r="O1052" s="164"/>
      <c r="P1052" s="164"/>
      <c r="Q1052" s="164"/>
      <c r="R1052" s="130"/>
      <c r="S1052" s="365">
        <f t="shared" si="87"/>
        <v>0</v>
      </c>
      <c r="T1052" s="362"/>
      <c r="U1052" s="532"/>
      <c r="V1052" s="318">
        <f t="shared" si="88"/>
        <v>0</v>
      </c>
      <c r="W1052" s="366"/>
      <c r="X1052" s="318"/>
      <c r="Y1052" s="366"/>
      <c r="Z1052" s="362"/>
      <c r="AA1052" s="503"/>
      <c r="AB1052" s="362"/>
      <c r="AC1052" s="362"/>
    </row>
    <row r="1053" spans="1:29" ht="18.5" x14ac:dyDescent="0.45">
      <c r="A1053" s="360"/>
      <c r="B1053" s="361"/>
      <c r="C1053" s="360" t="str">
        <f t="shared" si="85"/>
        <v/>
      </c>
      <c r="D1053" s="362"/>
      <c r="E1053" s="146"/>
      <c r="F1053" s="362"/>
      <c r="G1053" s="137"/>
      <c r="H1053" s="363"/>
      <c r="I1053" s="497"/>
      <c r="J1053" s="498"/>
      <c r="K1053" s="496"/>
      <c r="L1053" s="496"/>
      <c r="M1053" s="497">
        <f t="shared" si="84"/>
        <v>0</v>
      </c>
      <c r="N1053" s="364">
        <f t="shared" si="86"/>
        <v>0</v>
      </c>
      <c r="O1053" s="164"/>
      <c r="P1053" s="164"/>
      <c r="Q1053" s="164"/>
      <c r="R1053" s="130"/>
      <c r="S1053" s="365">
        <f t="shared" si="87"/>
        <v>0</v>
      </c>
      <c r="T1053" s="362"/>
      <c r="U1053" s="532"/>
      <c r="V1053" s="318">
        <f t="shared" si="88"/>
        <v>0</v>
      </c>
      <c r="W1053" s="366"/>
      <c r="X1053" s="318"/>
      <c r="Y1053" s="366"/>
      <c r="Z1053" s="362"/>
      <c r="AA1053" s="503"/>
      <c r="AB1053" s="362"/>
      <c r="AC1053" s="362"/>
    </row>
    <row r="1054" spans="1:29" ht="18.5" x14ac:dyDescent="0.45">
      <c r="A1054" s="360"/>
      <c r="B1054" s="361"/>
      <c r="C1054" s="360" t="str">
        <f t="shared" si="85"/>
        <v/>
      </c>
      <c r="D1054" s="362"/>
      <c r="E1054" s="146"/>
      <c r="F1054" s="362"/>
      <c r="G1054" s="137"/>
      <c r="H1054" s="363"/>
      <c r="I1054" s="497"/>
      <c r="J1054" s="498"/>
      <c r="K1054" s="496"/>
      <c r="L1054" s="496"/>
      <c r="M1054" s="497">
        <f t="shared" si="84"/>
        <v>0</v>
      </c>
      <c r="N1054" s="364">
        <f t="shared" si="86"/>
        <v>0</v>
      </c>
      <c r="O1054" s="164"/>
      <c r="P1054" s="164"/>
      <c r="Q1054" s="164"/>
      <c r="R1054" s="130"/>
      <c r="S1054" s="365">
        <f t="shared" si="87"/>
        <v>0</v>
      </c>
      <c r="T1054" s="362"/>
      <c r="U1054" s="532"/>
      <c r="V1054" s="318">
        <f t="shared" si="88"/>
        <v>0</v>
      </c>
      <c r="W1054" s="366"/>
      <c r="X1054" s="318"/>
      <c r="Y1054" s="366"/>
      <c r="Z1054" s="362"/>
      <c r="AA1054" s="503"/>
      <c r="AB1054" s="362"/>
      <c r="AC1054" s="362"/>
    </row>
    <row r="1055" spans="1:29" ht="18.5" x14ac:dyDescent="0.45">
      <c r="A1055" s="360"/>
      <c r="B1055" s="361"/>
      <c r="C1055" s="360" t="str">
        <f t="shared" si="85"/>
        <v/>
      </c>
      <c r="D1055" s="362"/>
      <c r="E1055" s="146"/>
      <c r="F1055" s="362"/>
      <c r="G1055" s="137"/>
      <c r="H1055" s="363"/>
      <c r="I1055" s="497"/>
      <c r="J1055" s="498"/>
      <c r="K1055" s="496"/>
      <c r="L1055" s="496"/>
      <c r="M1055" s="497">
        <f t="shared" si="84"/>
        <v>0</v>
      </c>
      <c r="N1055" s="364">
        <f t="shared" si="86"/>
        <v>0</v>
      </c>
      <c r="O1055" s="164"/>
      <c r="P1055" s="164"/>
      <c r="Q1055" s="164"/>
      <c r="R1055" s="130"/>
      <c r="S1055" s="365">
        <f t="shared" si="87"/>
        <v>0</v>
      </c>
      <c r="T1055" s="362"/>
      <c r="U1055" s="532"/>
      <c r="V1055" s="318">
        <f t="shared" si="88"/>
        <v>0</v>
      </c>
      <c r="W1055" s="366"/>
      <c r="X1055" s="318"/>
      <c r="Y1055" s="366"/>
      <c r="Z1055" s="362"/>
      <c r="AA1055" s="503"/>
      <c r="AB1055" s="362"/>
      <c r="AC1055" s="362"/>
    </row>
    <row r="1056" spans="1:29" ht="18.5" x14ac:dyDescent="0.45">
      <c r="A1056" s="360"/>
      <c r="B1056" s="361"/>
      <c r="C1056" s="360" t="str">
        <f t="shared" si="85"/>
        <v/>
      </c>
      <c r="D1056" s="362"/>
      <c r="E1056" s="146"/>
      <c r="F1056" s="362"/>
      <c r="G1056" s="137"/>
      <c r="H1056" s="363"/>
      <c r="I1056" s="497"/>
      <c r="J1056" s="498"/>
      <c r="K1056" s="496"/>
      <c r="L1056" s="496"/>
      <c r="M1056" s="497">
        <f t="shared" si="84"/>
        <v>0</v>
      </c>
      <c r="N1056" s="364">
        <f t="shared" si="86"/>
        <v>0</v>
      </c>
      <c r="O1056" s="164"/>
      <c r="P1056" s="164"/>
      <c r="Q1056" s="164"/>
      <c r="R1056" s="130"/>
      <c r="S1056" s="365">
        <f t="shared" si="87"/>
        <v>0</v>
      </c>
      <c r="T1056" s="362"/>
      <c r="U1056" s="532"/>
      <c r="V1056" s="318">
        <f t="shared" si="88"/>
        <v>0</v>
      </c>
      <c r="W1056" s="366"/>
      <c r="X1056" s="318"/>
      <c r="Y1056" s="366"/>
      <c r="Z1056" s="362"/>
      <c r="AA1056" s="503"/>
      <c r="AB1056" s="362"/>
      <c r="AC1056" s="362"/>
    </row>
    <row r="1057" spans="1:29" ht="18.5" x14ac:dyDescent="0.45">
      <c r="A1057" s="360"/>
      <c r="B1057" s="361"/>
      <c r="C1057" s="360" t="str">
        <f t="shared" si="85"/>
        <v/>
      </c>
      <c r="D1057" s="362"/>
      <c r="E1057" s="146"/>
      <c r="F1057" s="362"/>
      <c r="G1057" s="137"/>
      <c r="H1057" s="363"/>
      <c r="I1057" s="497"/>
      <c r="J1057" s="498"/>
      <c r="K1057" s="496"/>
      <c r="L1057" s="496"/>
      <c r="M1057" s="497">
        <f t="shared" si="84"/>
        <v>0</v>
      </c>
      <c r="N1057" s="364">
        <f t="shared" si="86"/>
        <v>0</v>
      </c>
      <c r="O1057" s="164"/>
      <c r="P1057" s="164"/>
      <c r="Q1057" s="164"/>
      <c r="R1057" s="130"/>
      <c r="S1057" s="365">
        <f t="shared" si="87"/>
        <v>0</v>
      </c>
      <c r="T1057" s="362"/>
      <c r="U1057" s="532"/>
      <c r="V1057" s="318">
        <f t="shared" si="88"/>
        <v>0</v>
      </c>
      <c r="W1057" s="366"/>
      <c r="X1057" s="318"/>
      <c r="Y1057" s="366"/>
      <c r="Z1057" s="362"/>
      <c r="AA1057" s="503"/>
      <c r="AB1057" s="362"/>
      <c r="AC1057" s="362"/>
    </row>
    <row r="1058" spans="1:29" ht="18.5" x14ac:dyDescent="0.45">
      <c r="A1058" s="360"/>
      <c r="B1058" s="361"/>
      <c r="C1058" s="360" t="str">
        <f t="shared" si="85"/>
        <v/>
      </c>
      <c r="D1058" s="362"/>
      <c r="E1058" s="146"/>
      <c r="F1058" s="362"/>
      <c r="G1058" s="137"/>
      <c r="H1058" s="363"/>
      <c r="I1058" s="497"/>
      <c r="J1058" s="498"/>
      <c r="K1058" s="496"/>
      <c r="L1058" s="496"/>
      <c r="M1058" s="497">
        <f t="shared" si="84"/>
        <v>0</v>
      </c>
      <c r="N1058" s="364">
        <f t="shared" si="86"/>
        <v>0</v>
      </c>
      <c r="O1058" s="164"/>
      <c r="P1058" s="164"/>
      <c r="Q1058" s="164"/>
      <c r="R1058" s="130"/>
      <c r="S1058" s="365">
        <f t="shared" si="87"/>
        <v>0</v>
      </c>
      <c r="T1058" s="362"/>
      <c r="U1058" s="532"/>
      <c r="V1058" s="318">
        <f t="shared" si="88"/>
        <v>0</v>
      </c>
      <c r="W1058" s="366"/>
      <c r="X1058" s="318"/>
      <c r="Y1058" s="366"/>
      <c r="Z1058" s="362"/>
      <c r="AA1058" s="503"/>
      <c r="AB1058" s="362"/>
      <c r="AC1058" s="362"/>
    </row>
    <row r="1059" spans="1:29" ht="18.5" x14ac:dyDescent="0.45">
      <c r="A1059" s="360"/>
      <c r="B1059" s="361"/>
      <c r="C1059" s="360" t="str">
        <f t="shared" si="85"/>
        <v/>
      </c>
      <c r="D1059" s="362"/>
      <c r="E1059" s="146"/>
      <c r="F1059" s="362"/>
      <c r="G1059" s="137"/>
      <c r="H1059" s="363"/>
      <c r="I1059" s="497"/>
      <c r="J1059" s="498"/>
      <c r="K1059" s="496"/>
      <c r="L1059" s="496"/>
      <c r="M1059" s="497">
        <f t="shared" si="84"/>
        <v>0</v>
      </c>
      <c r="N1059" s="364">
        <f t="shared" si="86"/>
        <v>0</v>
      </c>
      <c r="O1059" s="164"/>
      <c r="P1059" s="164"/>
      <c r="Q1059" s="164"/>
      <c r="R1059" s="130"/>
      <c r="S1059" s="365">
        <f t="shared" si="87"/>
        <v>0</v>
      </c>
      <c r="T1059" s="362"/>
      <c r="U1059" s="532"/>
      <c r="V1059" s="318">
        <f t="shared" si="88"/>
        <v>0</v>
      </c>
      <c r="W1059" s="366"/>
      <c r="X1059" s="318"/>
      <c r="Y1059" s="366"/>
      <c r="Z1059" s="362"/>
      <c r="AA1059" s="503"/>
      <c r="AB1059" s="362"/>
      <c r="AC1059" s="362"/>
    </row>
    <row r="1060" spans="1:29" ht="18.5" x14ac:dyDescent="0.45">
      <c r="A1060" s="360"/>
      <c r="B1060" s="361"/>
      <c r="C1060" s="360" t="str">
        <f t="shared" si="85"/>
        <v/>
      </c>
      <c r="D1060" s="362"/>
      <c r="E1060" s="146"/>
      <c r="F1060" s="362"/>
      <c r="G1060" s="137"/>
      <c r="H1060" s="363"/>
      <c r="I1060" s="497"/>
      <c r="J1060" s="498"/>
      <c r="K1060" s="496"/>
      <c r="L1060" s="496"/>
      <c r="M1060" s="497">
        <f t="shared" si="84"/>
        <v>0</v>
      </c>
      <c r="N1060" s="364">
        <f t="shared" si="86"/>
        <v>0</v>
      </c>
      <c r="O1060" s="164"/>
      <c r="P1060" s="164"/>
      <c r="Q1060" s="164"/>
      <c r="R1060" s="130"/>
      <c r="S1060" s="365">
        <f t="shared" si="87"/>
        <v>0</v>
      </c>
      <c r="T1060" s="362"/>
      <c r="U1060" s="532"/>
      <c r="V1060" s="318">
        <f t="shared" si="88"/>
        <v>0</v>
      </c>
      <c r="W1060" s="366"/>
      <c r="X1060" s="318"/>
      <c r="Y1060" s="366"/>
      <c r="Z1060" s="362"/>
      <c r="AA1060" s="503"/>
      <c r="AB1060" s="362"/>
      <c r="AC1060" s="362"/>
    </row>
    <row r="1061" spans="1:29" ht="18.5" x14ac:dyDescent="0.45">
      <c r="A1061" s="360"/>
      <c r="B1061" s="361"/>
      <c r="C1061" s="360" t="str">
        <f t="shared" si="85"/>
        <v/>
      </c>
      <c r="D1061" s="362"/>
      <c r="E1061" s="146"/>
      <c r="F1061" s="362"/>
      <c r="G1061" s="137"/>
      <c r="H1061" s="363"/>
      <c r="I1061" s="497"/>
      <c r="J1061" s="498"/>
      <c r="K1061" s="496"/>
      <c r="L1061" s="496"/>
      <c r="M1061" s="497">
        <f t="shared" si="84"/>
        <v>0</v>
      </c>
      <c r="N1061" s="364">
        <f t="shared" si="86"/>
        <v>0</v>
      </c>
      <c r="O1061" s="164"/>
      <c r="P1061" s="164"/>
      <c r="Q1061" s="164"/>
      <c r="R1061" s="130"/>
      <c r="S1061" s="365">
        <f t="shared" si="87"/>
        <v>0</v>
      </c>
      <c r="T1061" s="362"/>
      <c r="U1061" s="532"/>
      <c r="V1061" s="318">
        <f t="shared" si="88"/>
        <v>0</v>
      </c>
      <c r="W1061" s="366"/>
      <c r="X1061" s="318"/>
      <c r="Y1061" s="366"/>
      <c r="Z1061" s="362"/>
      <c r="AA1061" s="503"/>
      <c r="AB1061" s="362"/>
      <c r="AC1061" s="362"/>
    </row>
    <row r="1062" spans="1:29" ht="18.5" x14ac:dyDescent="0.45">
      <c r="A1062" s="360"/>
      <c r="B1062" s="361"/>
      <c r="C1062" s="360" t="str">
        <f t="shared" si="85"/>
        <v/>
      </c>
      <c r="D1062" s="362"/>
      <c r="E1062" s="146"/>
      <c r="F1062" s="362"/>
      <c r="G1062" s="137"/>
      <c r="H1062" s="363"/>
      <c r="I1062" s="497"/>
      <c r="J1062" s="498"/>
      <c r="K1062" s="496"/>
      <c r="L1062" s="496"/>
      <c r="M1062" s="497">
        <f t="shared" si="84"/>
        <v>0</v>
      </c>
      <c r="N1062" s="364">
        <f t="shared" si="86"/>
        <v>0</v>
      </c>
      <c r="O1062" s="164"/>
      <c r="P1062" s="164"/>
      <c r="Q1062" s="164"/>
      <c r="R1062" s="130"/>
      <c r="S1062" s="365">
        <f t="shared" si="87"/>
        <v>0</v>
      </c>
      <c r="T1062" s="362"/>
      <c r="U1062" s="532"/>
      <c r="V1062" s="318">
        <f t="shared" si="88"/>
        <v>0</v>
      </c>
      <c r="W1062" s="366"/>
      <c r="X1062" s="318"/>
      <c r="Y1062" s="366"/>
      <c r="Z1062" s="362"/>
      <c r="AA1062" s="503"/>
      <c r="AB1062" s="362"/>
      <c r="AC1062" s="362"/>
    </row>
    <row r="1063" spans="1:29" ht="18.5" x14ac:dyDescent="0.45">
      <c r="A1063" s="360"/>
      <c r="B1063" s="361"/>
      <c r="C1063" s="360" t="str">
        <f t="shared" si="85"/>
        <v/>
      </c>
      <c r="D1063" s="362"/>
      <c r="E1063" s="146"/>
      <c r="F1063" s="362"/>
      <c r="G1063" s="137"/>
      <c r="H1063" s="363"/>
      <c r="I1063" s="497"/>
      <c r="J1063" s="498"/>
      <c r="K1063" s="496"/>
      <c r="L1063" s="496"/>
      <c r="M1063" s="497">
        <f t="shared" si="84"/>
        <v>0</v>
      </c>
      <c r="N1063" s="364">
        <f t="shared" si="86"/>
        <v>0</v>
      </c>
      <c r="O1063" s="164"/>
      <c r="P1063" s="164"/>
      <c r="Q1063" s="164"/>
      <c r="R1063" s="130"/>
      <c r="S1063" s="365">
        <f t="shared" si="87"/>
        <v>0</v>
      </c>
      <c r="T1063" s="362"/>
      <c r="U1063" s="532"/>
      <c r="V1063" s="318">
        <f t="shared" si="88"/>
        <v>0</v>
      </c>
      <c r="W1063" s="366"/>
      <c r="X1063" s="318"/>
      <c r="Y1063" s="366"/>
      <c r="Z1063" s="362"/>
      <c r="AA1063" s="503"/>
      <c r="AB1063" s="362"/>
      <c r="AC1063" s="362"/>
    </row>
    <row r="1064" spans="1:29" ht="18.5" x14ac:dyDescent="0.45">
      <c r="A1064" s="360"/>
      <c r="B1064" s="361"/>
      <c r="C1064" s="360" t="str">
        <f t="shared" si="85"/>
        <v/>
      </c>
      <c r="D1064" s="362"/>
      <c r="E1064" s="146"/>
      <c r="F1064" s="362"/>
      <c r="G1064" s="137"/>
      <c r="H1064" s="363"/>
      <c r="I1064" s="497"/>
      <c r="J1064" s="498"/>
      <c r="K1064" s="496"/>
      <c r="L1064" s="496"/>
      <c r="M1064" s="497">
        <f t="shared" si="84"/>
        <v>0</v>
      </c>
      <c r="N1064" s="364">
        <f t="shared" si="86"/>
        <v>0</v>
      </c>
      <c r="O1064" s="164"/>
      <c r="P1064" s="164"/>
      <c r="Q1064" s="164"/>
      <c r="R1064" s="130"/>
      <c r="S1064" s="365">
        <f t="shared" si="87"/>
        <v>0</v>
      </c>
      <c r="T1064" s="362"/>
      <c r="U1064" s="532"/>
      <c r="V1064" s="318">
        <f t="shared" si="88"/>
        <v>0</v>
      </c>
      <c r="W1064" s="366"/>
      <c r="X1064" s="318"/>
      <c r="Y1064" s="366"/>
      <c r="Z1064" s="362"/>
      <c r="AA1064" s="503"/>
      <c r="AB1064" s="362"/>
      <c r="AC1064" s="362"/>
    </row>
    <row r="1065" spans="1:29" ht="18.5" x14ac:dyDescent="0.45">
      <c r="A1065" s="360"/>
      <c r="B1065" s="361"/>
      <c r="C1065" s="360" t="str">
        <f t="shared" si="85"/>
        <v/>
      </c>
      <c r="D1065" s="362"/>
      <c r="E1065" s="146"/>
      <c r="F1065" s="362"/>
      <c r="G1065" s="137"/>
      <c r="H1065" s="363"/>
      <c r="I1065" s="497"/>
      <c r="J1065" s="498"/>
      <c r="K1065" s="496"/>
      <c r="L1065" s="496"/>
      <c r="M1065" s="497">
        <f t="shared" si="84"/>
        <v>0</v>
      </c>
      <c r="N1065" s="364">
        <f t="shared" si="86"/>
        <v>0</v>
      </c>
      <c r="O1065" s="164"/>
      <c r="P1065" s="164"/>
      <c r="Q1065" s="164"/>
      <c r="R1065" s="130"/>
      <c r="S1065" s="365">
        <f t="shared" si="87"/>
        <v>0</v>
      </c>
      <c r="T1065" s="362"/>
      <c r="U1065" s="532"/>
      <c r="V1065" s="318">
        <f t="shared" si="88"/>
        <v>0</v>
      </c>
      <c r="W1065" s="366"/>
      <c r="X1065" s="318"/>
      <c r="Y1065" s="366"/>
      <c r="Z1065" s="362"/>
      <c r="AA1065" s="503"/>
      <c r="AB1065" s="362"/>
      <c r="AC1065" s="362"/>
    </row>
    <row r="1066" spans="1:29" ht="18.5" x14ac:dyDescent="0.45">
      <c r="A1066" s="360"/>
      <c r="B1066" s="361"/>
      <c r="C1066" s="360" t="str">
        <f t="shared" si="85"/>
        <v/>
      </c>
      <c r="D1066" s="362"/>
      <c r="E1066" s="146"/>
      <c r="F1066" s="362"/>
      <c r="G1066" s="137"/>
      <c r="H1066" s="363"/>
      <c r="I1066" s="497"/>
      <c r="J1066" s="498"/>
      <c r="K1066" s="496"/>
      <c r="L1066" s="496"/>
      <c r="M1066" s="497">
        <f t="shared" si="84"/>
        <v>0</v>
      </c>
      <c r="N1066" s="364">
        <f t="shared" si="86"/>
        <v>0</v>
      </c>
      <c r="O1066" s="164"/>
      <c r="P1066" s="164"/>
      <c r="Q1066" s="164"/>
      <c r="R1066" s="130"/>
      <c r="S1066" s="365">
        <f t="shared" si="87"/>
        <v>0</v>
      </c>
      <c r="T1066" s="362"/>
      <c r="U1066" s="532"/>
      <c r="V1066" s="318">
        <f t="shared" si="88"/>
        <v>0</v>
      </c>
      <c r="W1066" s="366"/>
      <c r="X1066" s="318"/>
      <c r="Y1066" s="366"/>
      <c r="Z1066" s="362"/>
      <c r="AA1066" s="503"/>
      <c r="AB1066" s="362"/>
      <c r="AC1066" s="362"/>
    </row>
    <row r="1067" spans="1:29" ht="18.5" x14ac:dyDescent="0.45">
      <c r="A1067" s="360"/>
      <c r="B1067" s="361"/>
      <c r="C1067" s="360" t="str">
        <f t="shared" si="85"/>
        <v/>
      </c>
      <c r="D1067" s="362"/>
      <c r="E1067" s="146"/>
      <c r="F1067" s="362"/>
      <c r="G1067" s="137"/>
      <c r="H1067" s="363"/>
      <c r="I1067" s="497"/>
      <c r="J1067" s="498"/>
      <c r="K1067" s="496"/>
      <c r="L1067" s="496"/>
      <c r="M1067" s="497">
        <f t="shared" si="84"/>
        <v>0</v>
      </c>
      <c r="N1067" s="364">
        <f t="shared" si="86"/>
        <v>0</v>
      </c>
      <c r="O1067" s="164"/>
      <c r="P1067" s="164"/>
      <c r="Q1067" s="164"/>
      <c r="R1067" s="130"/>
      <c r="S1067" s="365">
        <f t="shared" si="87"/>
        <v>0</v>
      </c>
      <c r="T1067" s="362"/>
      <c r="U1067" s="532"/>
      <c r="V1067" s="318">
        <f t="shared" si="88"/>
        <v>0</v>
      </c>
      <c r="W1067" s="366"/>
      <c r="X1067" s="318"/>
      <c r="Y1067" s="366"/>
      <c r="Z1067" s="362"/>
      <c r="AA1067" s="503"/>
      <c r="AB1067" s="362"/>
      <c r="AC1067" s="362"/>
    </row>
    <row r="1068" spans="1:29" ht="18.5" x14ac:dyDescent="0.45">
      <c r="A1068" s="360"/>
      <c r="B1068" s="361"/>
      <c r="C1068" s="360" t="str">
        <f t="shared" si="85"/>
        <v/>
      </c>
      <c r="D1068" s="362"/>
      <c r="E1068" s="146"/>
      <c r="F1068" s="362"/>
      <c r="G1068" s="137"/>
      <c r="H1068" s="363"/>
      <c r="I1068" s="497"/>
      <c r="J1068" s="498"/>
      <c r="K1068" s="496"/>
      <c r="L1068" s="496"/>
      <c r="M1068" s="497">
        <f t="shared" si="84"/>
        <v>0</v>
      </c>
      <c r="N1068" s="364">
        <f t="shared" si="86"/>
        <v>0</v>
      </c>
      <c r="O1068" s="164"/>
      <c r="P1068" s="164"/>
      <c r="Q1068" s="164"/>
      <c r="R1068" s="130"/>
      <c r="S1068" s="365">
        <f t="shared" si="87"/>
        <v>0</v>
      </c>
      <c r="T1068" s="362"/>
      <c r="U1068" s="532"/>
      <c r="V1068" s="318">
        <f t="shared" si="88"/>
        <v>0</v>
      </c>
      <c r="W1068" s="366"/>
      <c r="X1068" s="318"/>
      <c r="Y1068" s="366"/>
      <c r="Z1068" s="362"/>
      <c r="AA1068" s="503"/>
      <c r="AB1068" s="362"/>
      <c r="AC1068" s="362"/>
    </row>
    <row r="1069" spans="1:29" ht="18.5" x14ac:dyDescent="0.45">
      <c r="A1069" s="360"/>
      <c r="B1069" s="361"/>
      <c r="C1069" s="360" t="str">
        <f t="shared" si="85"/>
        <v/>
      </c>
      <c r="D1069" s="362"/>
      <c r="E1069" s="146"/>
      <c r="F1069" s="362"/>
      <c r="G1069" s="137"/>
      <c r="H1069" s="363"/>
      <c r="I1069" s="497"/>
      <c r="J1069" s="498"/>
      <c r="K1069" s="496"/>
      <c r="L1069" s="496"/>
      <c r="M1069" s="497">
        <f t="shared" si="84"/>
        <v>0</v>
      </c>
      <c r="N1069" s="364">
        <f t="shared" si="86"/>
        <v>0</v>
      </c>
      <c r="O1069" s="164"/>
      <c r="P1069" s="164"/>
      <c r="Q1069" s="164"/>
      <c r="R1069" s="130"/>
      <c r="S1069" s="365">
        <f t="shared" si="87"/>
        <v>0</v>
      </c>
      <c r="T1069" s="362"/>
      <c r="U1069" s="532"/>
      <c r="V1069" s="318">
        <f t="shared" si="88"/>
        <v>0</v>
      </c>
      <c r="W1069" s="366"/>
      <c r="X1069" s="318"/>
      <c r="Y1069" s="366"/>
      <c r="Z1069" s="362"/>
      <c r="AA1069" s="503"/>
      <c r="AB1069" s="362"/>
      <c r="AC1069" s="362"/>
    </row>
    <row r="1070" spans="1:29" ht="18.5" x14ac:dyDescent="0.45">
      <c r="A1070" s="360"/>
      <c r="B1070" s="361"/>
      <c r="C1070" s="360" t="str">
        <f t="shared" si="85"/>
        <v/>
      </c>
      <c r="D1070" s="362"/>
      <c r="E1070" s="146"/>
      <c r="F1070" s="362"/>
      <c r="G1070" s="137"/>
      <c r="H1070" s="363"/>
      <c r="I1070" s="497"/>
      <c r="J1070" s="498"/>
      <c r="K1070" s="496"/>
      <c r="L1070" s="496"/>
      <c r="M1070" s="497">
        <f t="shared" si="84"/>
        <v>0</v>
      </c>
      <c r="N1070" s="364">
        <f t="shared" si="86"/>
        <v>0</v>
      </c>
      <c r="O1070" s="164"/>
      <c r="P1070" s="164"/>
      <c r="Q1070" s="164"/>
      <c r="R1070" s="130"/>
      <c r="S1070" s="365">
        <f t="shared" si="87"/>
        <v>0</v>
      </c>
      <c r="T1070" s="362"/>
      <c r="U1070" s="532"/>
      <c r="V1070" s="318">
        <f t="shared" si="88"/>
        <v>0</v>
      </c>
      <c r="W1070" s="366"/>
      <c r="X1070" s="318"/>
      <c r="Y1070" s="366"/>
      <c r="Z1070" s="362"/>
      <c r="AA1070" s="503"/>
      <c r="AB1070" s="362"/>
      <c r="AC1070" s="362"/>
    </row>
    <row r="1071" spans="1:29" ht="18.5" x14ac:dyDescent="0.45">
      <c r="A1071" s="360"/>
      <c r="B1071" s="361"/>
      <c r="C1071" s="360" t="str">
        <f t="shared" si="85"/>
        <v/>
      </c>
      <c r="D1071" s="362"/>
      <c r="E1071" s="146"/>
      <c r="F1071" s="362"/>
      <c r="G1071" s="137"/>
      <c r="H1071" s="363"/>
      <c r="I1071" s="497"/>
      <c r="J1071" s="498"/>
      <c r="K1071" s="496"/>
      <c r="L1071" s="496"/>
      <c r="M1071" s="497">
        <f t="shared" si="84"/>
        <v>0</v>
      </c>
      <c r="N1071" s="364">
        <f t="shared" si="86"/>
        <v>0</v>
      </c>
      <c r="O1071" s="164"/>
      <c r="P1071" s="164"/>
      <c r="Q1071" s="164"/>
      <c r="R1071" s="130"/>
      <c r="S1071" s="365">
        <f t="shared" si="87"/>
        <v>0</v>
      </c>
      <c r="T1071" s="362"/>
      <c r="U1071" s="532"/>
      <c r="V1071" s="318">
        <f t="shared" si="88"/>
        <v>0</v>
      </c>
      <c r="W1071" s="366"/>
      <c r="X1071" s="318"/>
      <c r="Y1071" s="366"/>
      <c r="Z1071" s="362"/>
      <c r="AA1071" s="503"/>
      <c r="AB1071" s="362"/>
      <c r="AC1071" s="362"/>
    </row>
    <row r="1072" spans="1:29" ht="18.5" x14ac:dyDescent="0.45">
      <c r="A1072" s="360"/>
      <c r="B1072" s="361"/>
      <c r="C1072" s="360" t="str">
        <f t="shared" si="85"/>
        <v/>
      </c>
      <c r="D1072" s="362"/>
      <c r="E1072" s="146"/>
      <c r="F1072" s="362"/>
      <c r="G1072" s="137"/>
      <c r="H1072" s="363"/>
      <c r="I1072" s="497"/>
      <c r="J1072" s="498"/>
      <c r="K1072" s="496"/>
      <c r="L1072" s="496"/>
      <c r="M1072" s="497">
        <f t="shared" si="84"/>
        <v>0</v>
      </c>
      <c r="N1072" s="364">
        <f t="shared" si="86"/>
        <v>0</v>
      </c>
      <c r="O1072" s="164"/>
      <c r="P1072" s="164"/>
      <c r="Q1072" s="164"/>
      <c r="R1072" s="130"/>
      <c r="S1072" s="365">
        <f t="shared" si="87"/>
        <v>0</v>
      </c>
      <c r="T1072" s="362"/>
      <c r="U1072" s="532"/>
      <c r="V1072" s="318">
        <f t="shared" si="88"/>
        <v>0</v>
      </c>
      <c r="W1072" s="366"/>
      <c r="X1072" s="318"/>
      <c r="Y1072" s="366"/>
      <c r="Z1072" s="362"/>
      <c r="AA1072" s="503"/>
      <c r="AB1072" s="362"/>
      <c r="AC1072" s="362"/>
    </row>
    <row r="1073" spans="1:29" ht="18.5" x14ac:dyDescent="0.45">
      <c r="A1073" s="360"/>
      <c r="B1073" s="361"/>
      <c r="C1073" s="360" t="str">
        <f t="shared" si="85"/>
        <v/>
      </c>
      <c r="D1073" s="362"/>
      <c r="E1073" s="146"/>
      <c r="F1073" s="362"/>
      <c r="G1073" s="137"/>
      <c r="H1073" s="363"/>
      <c r="I1073" s="497"/>
      <c r="J1073" s="498"/>
      <c r="K1073" s="496"/>
      <c r="L1073" s="496"/>
      <c r="M1073" s="497">
        <f t="shared" si="84"/>
        <v>0</v>
      </c>
      <c r="N1073" s="364">
        <f t="shared" si="86"/>
        <v>0</v>
      </c>
      <c r="O1073" s="164"/>
      <c r="P1073" s="164"/>
      <c r="Q1073" s="164"/>
      <c r="R1073" s="130"/>
      <c r="S1073" s="365">
        <f t="shared" si="87"/>
        <v>0</v>
      </c>
      <c r="T1073" s="362"/>
      <c r="U1073" s="532"/>
      <c r="V1073" s="318">
        <f t="shared" si="88"/>
        <v>0</v>
      </c>
      <c r="W1073" s="366"/>
      <c r="X1073" s="318"/>
      <c r="Y1073" s="366"/>
      <c r="Z1073" s="362"/>
      <c r="AA1073" s="503"/>
      <c r="AB1073" s="362"/>
      <c r="AC1073" s="362"/>
    </row>
    <row r="1074" spans="1:29" ht="18.5" x14ac:dyDescent="0.45">
      <c r="A1074" s="360"/>
      <c r="B1074" s="361"/>
      <c r="C1074" s="360" t="str">
        <f t="shared" si="85"/>
        <v/>
      </c>
      <c r="D1074" s="362"/>
      <c r="E1074" s="146"/>
      <c r="F1074" s="362"/>
      <c r="G1074" s="137"/>
      <c r="H1074" s="363"/>
      <c r="I1074" s="497"/>
      <c r="J1074" s="498"/>
      <c r="K1074" s="496"/>
      <c r="L1074" s="496"/>
      <c r="M1074" s="497">
        <f t="shared" si="84"/>
        <v>0</v>
      </c>
      <c r="N1074" s="364">
        <f t="shared" si="86"/>
        <v>0</v>
      </c>
      <c r="O1074" s="164"/>
      <c r="P1074" s="164"/>
      <c r="Q1074" s="164"/>
      <c r="R1074" s="130"/>
      <c r="S1074" s="365">
        <f t="shared" si="87"/>
        <v>0</v>
      </c>
      <c r="T1074" s="362"/>
      <c r="U1074" s="532"/>
      <c r="V1074" s="318">
        <f t="shared" si="88"/>
        <v>0</v>
      </c>
      <c r="W1074" s="366"/>
      <c r="X1074" s="318"/>
      <c r="Y1074" s="366"/>
      <c r="Z1074" s="362"/>
      <c r="AA1074" s="503"/>
      <c r="AB1074" s="362"/>
      <c r="AC1074" s="362"/>
    </row>
    <row r="1075" spans="1:29" ht="18.5" x14ac:dyDescent="0.45">
      <c r="A1075" s="360"/>
      <c r="B1075" s="361"/>
      <c r="C1075" s="360" t="str">
        <f t="shared" si="85"/>
        <v/>
      </c>
      <c r="D1075" s="362"/>
      <c r="E1075" s="146"/>
      <c r="F1075" s="362"/>
      <c r="G1075" s="137"/>
      <c r="H1075" s="363"/>
      <c r="I1075" s="497"/>
      <c r="J1075" s="498"/>
      <c r="K1075" s="496"/>
      <c r="L1075" s="496"/>
      <c r="M1075" s="497">
        <f t="shared" si="84"/>
        <v>0</v>
      </c>
      <c r="N1075" s="364">
        <f t="shared" si="86"/>
        <v>0</v>
      </c>
      <c r="O1075" s="164"/>
      <c r="P1075" s="164"/>
      <c r="Q1075" s="164"/>
      <c r="R1075" s="130"/>
      <c r="S1075" s="365">
        <f t="shared" si="87"/>
        <v>0</v>
      </c>
      <c r="T1075" s="362"/>
      <c r="U1075" s="532"/>
      <c r="V1075" s="318">
        <f t="shared" si="88"/>
        <v>0</v>
      </c>
      <c r="W1075" s="366"/>
      <c r="X1075" s="318"/>
      <c r="Y1075" s="366"/>
      <c r="Z1075" s="362"/>
      <c r="AA1075" s="503"/>
      <c r="AB1075" s="362"/>
      <c r="AC1075" s="362"/>
    </row>
    <row r="1076" spans="1:29" ht="18.5" x14ac:dyDescent="0.45">
      <c r="A1076" s="360"/>
      <c r="B1076" s="361"/>
      <c r="C1076" s="360" t="str">
        <f t="shared" si="85"/>
        <v/>
      </c>
      <c r="D1076" s="362"/>
      <c r="E1076" s="146"/>
      <c r="F1076" s="362"/>
      <c r="G1076" s="137"/>
      <c r="H1076" s="363"/>
      <c r="I1076" s="497"/>
      <c r="J1076" s="498"/>
      <c r="K1076" s="496"/>
      <c r="L1076" s="496"/>
      <c r="M1076" s="497">
        <f t="shared" si="84"/>
        <v>0</v>
      </c>
      <c r="N1076" s="364">
        <f t="shared" si="86"/>
        <v>0</v>
      </c>
      <c r="O1076" s="164"/>
      <c r="P1076" s="164"/>
      <c r="Q1076" s="164"/>
      <c r="R1076" s="130"/>
      <c r="S1076" s="365">
        <f t="shared" si="87"/>
        <v>0</v>
      </c>
      <c r="T1076" s="362"/>
      <c r="U1076" s="532"/>
      <c r="V1076" s="318">
        <f t="shared" si="88"/>
        <v>0</v>
      </c>
      <c r="W1076" s="366"/>
      <c r="X1076" s="318"/>
      <c r="Y1076" s="366"/>
      <c r="Z1076" s="362"/>
      <c r="AA1076" s="503"/>
      <c r="AB1076" s="362"/>
      <c r="AC1076" s="362"/>
    </row>
    <row r="1077" spans="1:29" ht="18.5" x14ac:dyDescent="0.45">
      <c r="A1077" s="360"/>
      <c r="B1077" s="361"/>
      <c r="C1077" s="360" t="str">
        <f t="shared" si="85"/>
        <v/>
      </c>
      <c r="D1077" s="362"/>
      <c r="E1077" s="146"/>
      <c r="F1077" s="362"/>
      <c r="G1077" s="137"/>
      <c r="H1077" s="363"/>
      <c r="I1077" s="497"/>
      <c r="J1077" s="498"/>
      <c r="K1077" s="496"/>
      <c r="L1077" s="496"/>
      <c r="M1077" s="497">
        <f t="shared" si="84"/>
        <v>0</v>
      </c>
      <c r="N1077" s="364">
        <f t="shared" si="86"/>
        <v>0</v>
      </c>
      <c r="O1077" s="164"/>
      <c r="P1077" s="164"/>
      <c r="Q1077" s="164"/>
      <c r="R1077" s="130"/>
      <c r="S1077" s="365">
        <f t="shared" si="87"/>
        <v>0</v>
      </c>
      <c r="T1077" s="362"/>
      <c r="U1077" s="532"/>
      <c r="V1077" s="318">
        <f t="shared" si="88"/>
        <v>0</v>
      </c>
      <c r="W1077" s="366"/>
      <c r="X1077" s="318"/>
      <c r="Y1077" s="366"/>
      <c r="Z1077" s="362"/>
      <c r="AA1077" s="503"/>
      <c r="AB1077" s="362"/>
      <c r="AC1077" s="362"/>
    </row>
    <row r="1078" spans="1:29" ht="18.5" x14ac:dyDescent="0.45">
      <c r="A1078" s="360"/>
      <c r="B1078" s="361"/>
      <c r="C1078" s="360" t="str">
        <f t="shared" si="85"/>
        <v/>
      </c>
      <c r="D1078" s="362"/>
      <c r="E1078" s="146"/>
      <c r="F1078" s="362"/>
      <c r="G1078" s="137"/>
      <c r="H1078" s="363"/>
      <c r="I1078" s="497"/>
      <c r="J1078" s="498"/>
      <c r="K1078" s="496"/>
      <c r="L1078" s="496"/>
      <c r="M1078" s="497">
        <f t="shared" si="84"/>
        <v>0</v>
      </c>
      <c r="N1078" s="364">
        <f t="shared" si="86"/>
        <v>0</v>
      </c>
      <c r="O1078" s="164"/>
      <c r="P1078" s="164"/>
      <c r="Q1078" s="164"/>
      <c r="R1078" s="130"/>
      <c r="S1078" s="365">
        <f t="shared" si="87"/>
        <v>0</v>
      </c>
      <c r="T1078" s="362"/>
      <c r="U1078" s="532"/>
      <c r="V1078" s="318">
        <f t="shared" si="88"/>
        <v>0</v>
      </c>
      <c r="W1078" s="366"/>
      <c r="X1078" s="318"/>
      <c r="Y1078" s="366"/>
      <c r="Z1078" s="362"/>
      <c r="AA1078" s="503"/>
      <c r="AB1078" s="362"/>
      <c r="AC1078" s="362"/>
    </row>
    <row r="1079" spans="1:29" ht="18.5" x14ac:dyDescent="0.45">
      <c r="A1079" s="360"/>
      <c r="B1079" s="361"/>
      <c r="C1079" s="360" t="str">
        <f t="shared" si="85"/>
        <v/>
      </c>
      <c r="D1079" s="362"/>
      <c r="E1079" s="146"/>
      <c r="F1079" s="362"/>
      <c r="G1079" s="137"/>
      <c r="H1079" s="363"/>
      <c r="I1079" s="497"/>
      <c r="J1079" s="498"/>
      <c r="K1079" s="496"/>
      <c r="L1079" s="496"/>
      <c r="M1079" s="497">
        <f t="shared" si="84"/>
        <v>0</v>
      </c>
      <c r="N1079" s="364">
        <f t="shared" si="86"/>
        <v>0</v>
      </c>
      <c r="O1079" s="164"/>
      <c r="P1079" s="164"/>
      <c r="Q1079" s="164"/>
      <c r="R1079" s="130"/>
      <c r="S1079" s="365">
        <f t="shared" si="87"/>
        <v>0</v>
      </c>
      <c r="T1079" s="362"/>
      <c r="U1079" s="532"/>
      <c r="V1079" s="318">
        <f t="shared" si="88"/>
        <v>0</v>
      </c>
      <c r="W1079" s="366"/>
      <c r="X1079" s="318"/>
      <c r="Y1079" s="366"/>
      <c r="Z1079" s="362"/>
      <c r="AA1079" s="503"/>
      <c r="AB1079" s="362"/>
      <c r="AC1079" s="362"/>
    </row>
    <row r="1080" spans="1:29" ht="18.5" x14ac:dyDescent="0.45">
      <c r="A1080" s="360"/>
      <c r="B1080" s="361"/>
      <c r="C1080" s="360" t="str">
        <f t="shared" si="85"/>
        <v/>
      </c>
      <c r="D1080" s="362"/>
      <c r="E1080" s="146"/>
      <c r="F1080" s="362"/>
      <c r="G1080" s="137"/>
      <c r="H1080" s="363"/>
      <c r="I1080" s="497"/>
      <c r="J1080" s="498"/>
      <c r="K1080" s="496"/>
      <c r="L1080" s="496"/>
      <c r="M1080" s="497">
        <f t="shared" si="84"/>
        <v>0</v>
      </c>
      <c r="N1080" s="364">
        <f t="shared" si="86"/>
        <v>0</v>
      </c>
      <c r="O1080" s="164"/>
      <c r="P1080" s="164"/>
      <c r="Q1080" s="164"/>
      <c r="R1080" s="130"/>
      <c r="S1080" s="365">
        <f t="shared" si="87"/>
        <v>0</v>
      </c>
      <c r="T1080" s="362"/>
      <c r="U1080" s="532"/>
      <c r="V1080" s="318">
        <f t="shared" si="88"/>
        <v>0</v>
      </c>
      <c r="W1080" s="366"/>
      <c r="X1080" s="318"/>
      <c r="Y1080" s="366"/>
      <c r="Z1080" s="362"/>
      <c r="AA1080" s="503"/>
      <c r="AB1080" s="362"/>
      <c r="AC1080" s="362"/>
    </row>
    <row r="1081" spans="1:29" ht="18.5" x14ac:dyDescent="0.45">
      <c r="A1081" s="360"/>
      <c r="B1081" s="361"/>
      <c r="C1081" s="360" t="str">
        <f t="shared" si="85"/>
        <v/>
      </c>
      <c r="D1081" s="362"/>
      <c r="E1081" s="146"/>
      <c r="F1081" s="362"/>
      <c r="G1081" s="137"/>
      <c r="H1081" s="363"/>
      <c r="I1081" s="497"/>
      <c r="J1081" s="498"/>
      <c r="K1081" s="496"/>
      <c r="L1081" s="496"/>
      <c r="M1081" s="497">
        <f t="shared" si="84"/>
        <v>0</v>
      </c>
      <c r="N1081" s="364">
        <f t="shared" si="86"/>
        <v>0</v>
      </c>
      <c r="O1081" s="164"/>
      <c r="P1081" s="164"/>
      <c r="Q1081" s="164"/>
      <c r="R1081" s="130"/>
      <c r="S1081" s="365">
        <f t="shared" si="87"/>
        <v>0</v>
      </c>
      <c r="T1081" s="362"/>
      <c r="U1081" s="532"/>
      <c r="V1081" s="318">
        <f t="shared" si="88"/>
        <v>0</v>
      </c>
      <c r="W1081" s="366"/>
      <c r="X1081" s="318"/>
      <c r="Y1081" s="366"/>
      <c r="Z1081" s="362"/>
      <c r="AA1081" s="503"/>
      <c r="AB1081" s="362"/>
      <c r="AC1081" s="362"/>
    </row>
    <row r="1082" spans="1:29" ht="18.5" x14ac:dyDescent="0.45">
      <c r="A1082" s="360"/>
      <c r="B1082" s="361"/>
      <c r="C1082" s="360" t="str">
        <f t="shared" si="85"/>
        <v/>
      </c>
      <c r="D1082" s="362"/>
      <c r="E1082" s="146"/>
      <c r="F1082" s="362"/>
      <c r="G1082" s="137"/>
      <c r="H1082" s="363"/>
      <c r="I1082" s="497"/>
      <c r="J1082" s="498"/>
      <c r="K1082" s="496"/>
      <c r="L1082" s="496"/>
      <c r="M1082" s="497">
        <f t="shared" si="84"/>
        <v>0</v>
      </c>
      <c r="N1082" s="364">
        <f t="shared" si="86"/>
        <v>0</v>
      </c>
      <c r="O1082" s="164"/>
      <c r="P1082" s="164"/>
      <c r="Q1082" s="164"/>
      <c r="R1082" s="130"/>
      <c r="S1082" s="365">
        <f t="shared" si="87"/>
        <v>0</v>
      </c>
      <c r="T1082" s="362"/>
      <c r="U1082" s="532"/>
      <c r="V1082" s="318">
        <f t="shared" si="88"/>
        <v>0</v>
      </c>
      <c r="W1082" s="366"/>
      <c r="X1082" s="318"/>
      <c r="Y1082" s="366"/>
      <c r="Z1082" s="362"/>
      <c r="AA1082" s="503"/>
      <c r="AB1082" s="362"/>
      <c r="AC1082" s="362"/>
    </row>
    <row r="1083" spans="1:29" ht="18.5" x14ac:dyDescent="0.45">
      <c r="A1083" s="360"/>
      <c r="B1083" s="361"/>
      <c r="C1083" s="360" t="str">
        <f t="shared" si="85"/>
        <v/>
      </c>
      <c r="D1083" s="362"/>
      <c r="E1083" s="146"/>
      <c r="F1083" s="362"/>
      <c r="G1083" s="137"/>
      <c r="H1083" s="363"/>
      <c r="I1083" s="497"/>
      <c r="J1083" s="498"/>
      <c r="K1083" s="496"/>
      <c r="L1083" s="496"/>
      <c r="M1083" s="497">
        <f t="shared" si="84"/>
        <v>0</v>
      </c>
      <c r="N1083" s="364">
        <f t="shared" si="86"/>
        <v>0</v>
      </c>
      <c r="O1083" s="164"/>
      <c r="P1083" s="164"/>
      <c r="Q1083" s="164"/>
      <c r="R1083" s="130"/>
      <c r="S1083" s="365">
        <f t="shared" si="87"/>
        <v>0</v>
      </c>
      <c r="T1083" s="362"/>
      <c r="U1083" s="532"/>
      <c r="V1083" s="318">
        <f t="shared" si="88"/>
        <v>0</v>
      </c>
      <c r="W1083" s="366"/>
      <c r="X1083" s="318"/>
      <c r="Y1083" s="366"/>
      <c r="Z1083" s="362"/>
      <c r="AA1083" s="503"/>
      <c r="AB1083" s="362"/>
      <c r="AC1083" s="362"/>
    </row>
    <row r="1084" spans="1:29" ht="18.5" x14ac:dyDescent="0.45">
      <c r="A1084" s="360"/>
      <c r="B1084" s="361"/>
      <c r="C1084" s="360" t="str">
        <f t="shared" si="85"/>
        <v/>
      </c>
      <c r="D1084" s="362"/>
      <c r="E1084" s="146"/>
      <c r="F1084" s="362"/>
      <c r="G1084" s="137"/>
      <c r="H1084" s="363"/>
      <c r="I1084" s="497"/>
      <c r="J1084" s="498"/>
      <c r="K1084" s="496"/>
      <c r="L1084" s="496"/>
      <c r="M1084" s="497">
        <f t="shared" si="84"/>
        <v>0</v>
      </c>
      <c r="N1084" s="364">
        <f t="shared" si="86"/>
        <v>0</v>
      </c>
      <c r="O1084" s="164"/>
      <c r="P1084" s="164"/>
      <c r="Q1084" s="164"/>
      <c r="R1084" s="130"/>
      <c r="S1084" s="365">
        <f t="shared" si="87"/>
        <v>0</v>
      </c>
      <c r="T1084" s="362"/>
      <c r="U1084" s="532"/>
      <c r="V1084" s="318">
        <f t="shared" si="88"/>
        <v>0</v>
      </c>
      <c r="W1084" s="366"/>
      <c r="X1084" s="318"/>
      <c r="Y1084" s="366"/>
      <c r="Z1084" s="362"/>
      <c r="AA1084" s="503"/>
      <c r="AB1084" s="362"/>
      <c r="AC1084" s="362"/>
    </row>
    <row r="1085" spans="1:29" ht="18.5" x14ac:dyDescent="0.45">
      <c r="A1085" s="360"/>
      <c r="B1085" s="361"/>
      <c r="C1085" s="360" t="str">
        <f t="shared" si="85"/>
        <v/>
      </c>
      <c r="D1085" s="362"/>
      <c r="E1085" s="146"/>
      <c r="F1085" s="362"/>
      <c r="G1085" s="137"/>
      <c r="H1085" s="363"/>
      <c r="I1085" s="497"/>
      <c r="J1085" s="498"/>
      <c r="K1085" s="496"/>
      <c r="L1085" s="496"/>
      <c r="M1085" s="497">
        <f t="shared" si="84"/>
        <v>0</v>
      </c>
      <c r="N1085" s="364">
        <f t="shared" si="86"/>
        <v>0</v>
      </c>
      <c r="O1085" s="164"/>
      <c r="P1085" s="164"/>
      <c r="Q1085" s="164"/>
      <c r="R1085" s="130"/>
      <c r="S1085" s="365">
        <f t="shared" si="87"/>
        <v>0</v>
      </c>
      <c r="T1085" s="362"/>
      <c r="U1085" s="532"/>
      <c r="V1085" s="318">
        <f t="shared" si="88"/>
        <v>0</v>
      </c>
      <c r="W1085" s="366"/>
      <c r="X1085" s="318"/>
      <c r="Y1085" s="366"/>
      <c r="Z1085" s="362"/>
      <c r="AA1085" s="503"/>
      <c r="AB1085" s="362"/>
      <c r="AC1085" s="362"/>
    </row>
    <row r="1086" spans="1:29" ht="18.5" x14ac:dyDescent="0.45">
      <c r="A1086" s="360"/>
      <c r="B1086" s="361"/>
      <c r="C1086" s="360" t="str">
        <f t="shared" si="85"/>
        <v/>
      </c>
      <c r="D1086" s="362"/>
      <c r="E1086" s="146"/>
      <c r="F1086" s="362"/>
      <c r="G1086" s="137"/>
      <c r="H1086" s="363"/>
      <c r="I1086" s="497"/>
      <c r="J1086" s="498"/>
      <c r="K1086" s="496"/>
      <c r="L1086" s="496"/>
      <c r="M1086" s="497">
        <f t="shared" si="84"/>
        <v>0</v>
      </c>
      <c r="N1086" s="364">
        <f t="shared" si="86"/>
        <v>0</v>
      </c>
      <c r="O1086" s="164"/>
      <c r="P1086" s="164"/>
      <c r="Q1086" s="164"/>
      <c r="R1086" s="130"/>
      <c r="S1086" s="365">
        <f t="shared" si="87"/>
        <v>0</v>
      </c>
      <c r="T1086" s="362"/>
      <c r="U1086" s="532"/>
      <c r="V1086" s="318">
        <f t="shared" si="88"/>
        <v>0</v>
      </c>
      <c r="W1086" s="366"/>
      <c r="X1086" s="318"/>
      <c r="Y1086" s="366"/>
      <c r="Z1086" s="362"/>
      <c r="AA1086" s="503"/>
      <c r="AB1086" s="362"/>
      <c r="AC1086" s="362"/>
    </row>
    <row r="1087" spans="1:29" ht="18.5" x14ac:dyDescent="0.45">
      <c r="A1087" s="360"/>
      <c r="B1087" s="361"/>
      <c r="C1087" s="360" t="str">
        <f t="shared" si="85"/>
        <v/>
      </c>
      <c r="D1087" s="362"/>
      <c r="E1087" s="146"/>
      <c r="F1087" s="362"/>
      <c r="G1087" s="137"/>
      <c r="H1087" s="363"/>
      <c r="I1087" s="497"/>
      <c r="J1087" s="498"/>
      <c r="K1087" s="496"/>
      <c r="L1087" s="496"/>
      <c r="M1087" s="497">
        <f t="shared" si="84"/>
        <v>0</v>
      </c>
      <c r="N1087" s="364">
        <f t="shared" si="86"/>
        <v>0</v>
      </c>
      <c r="O1087" s="164"/>
      <c r="P1087" s="164"/>
      <c r="Q1087" s="164"/>
      <c r="R1087" s="130"/>
      <c r="S1087" s="365">
        <f t="shared" si="87"/>
        <v>0</v>
      </c>
      <c r="T1087" s="362"/>
      <c r="U1087" s="532"/>
      <c r="V1087" s="318">
        <f t="shared" si="88"/>
        <v>0</v>
      </c>
      <c r="W1087" s="366"/>
      <c r="X1087" s="318"/>
      <c r="Y1087" s="366"/>
      <c r="Z1087" s="362"/>
      <c r="AA1087" s="503"/>
      <c r="AB1087" s="362"/>
      <c r="AC1087" s="362"/>
    </row>
    <row r="1088" spans="1:29" ht="18.5" x14ac:dyDescent="0.45">
      <c r="A1088" s="360"/>
      <c r="B1088" s="361"/>
      <c r="C1088" s="360" t="str">
        <f t="shared" si="85"/>
        <v/>
      </c>
      <c r="D1088" s="362"/>
      <c r="E1088" s="146"/>
      <c r="F1088" s="362"/>
      <c r="G1088" s="137"/>
      <c r="H1088" s="363"/>
      <c r="I1088" s="497"/>
      <c r="J1088" s="498"/>
      <c r="K1088" s="496"/>
      <c r="L1088" s="496"/>
      <c r="M1088" s="497">
        <f t="shared" si="84"/>
        <v>0</v>
      </c>
      <c r="N1088" s="364">
        <f t="shared" si="86"/>
        <v>0</v>
      </c>
      <c r="O1088" s="164"/>
      <c r="P1088" s="164"/>
      <c r="Q1088" s="164"/>
      <c r="R1088" s="130"/>
      <c r="S1088" s="365">
        <f t="shared" si="87"/>
        <v>0</v>
      </c>
      <c r="T1088" s="362"/>
      <c r="U1088" s="532"/>
      <c r="V1088" s="318">
        <f t="shared" si="88"/>
        <v>0</v>
      </c>
      <c r="W1088" s="366"/>
      <c r="X1088" s="318"/>
      <c r="Y1088" s="366"/>
      <c r="Z1088" s="362"/>
      <c r="AA1088" s="503"/>
      <c r="AB1088" s="362"/>
      <c r="AC1088" s="362"/>
    </row>
    <row r="1089" spans="1:29" ht="18.5" x14ac:dyDescent="0.45">
      <c r="A1089" s="360"/>
      <c r="B1089" s="361"/>
      <c r="C1089" s="360" t="str">
        <f t="shared" si="85"/>
        <v/>
      </c>
      <c r="D1089" s="362"/>
      <c r="E1089" s="146"/>
      <c r="F1089" s="362"/>
      <c r="G1089" s="137"/>
      <c r="H1089" s="363"/>
      <c r="I1089" s="497"/>
      <c r="J1089" s="498"/>
      <c r="K1089" s="496"/>
      <c r="L1089" s="496"/>
      <c r="M1089" s="497">
        <f t="shared" si="84"/>
        <v>0</v>
      </c>
      <c r="N1089" s="364">
        <f t="shared" si="86"/>
        <v>0</v>
      </c>
      <c r="O1089" s="164"/>
      <c r="P1089" s="164"/>
      <c r="Q1089" s="164"/>
      <c r="R1089" s="130"/>
      <c r="S1089" s="365">
        <f t="shared" si="87"/>
        <v>0</v>
      </c>
      <c r="T1089" s="362"/>
      <c r="U1089" s="532"/>
      <c r="V1089" s="318">
        <f t="shared" si="88"/>
        <v>0</v>
      </c>
      <c r="W1089" s="366"/>
      <c r="X1089" s="318"/>
      <c r="Y1089" s="366"/>
      <c r="Z1089" s="362"/>
      <c r="AA1089" s="503"/>
      <c r="AB1089" s="362"/>
      <c r="AC1089" s="362"/>
    </row>
    <row r="1090" spans="1:29" ht="18.5" x14ac:dyDescent="0.45">
      <c r="A1090" s="360"/>
      <c r="B1090" s="361"/>
      <c r="C1090" s="360" t="str">
        <f t="shared" si="85"/>
        <v/>
      </c>
      <c r="D1090" s="362"/>
      <c r="E1090" s="146"/>
      <c r="F1090" s="362"/>
      <c r="G1090" s="137"/>
      <c r="H1090" s="363"/>
      <c r="I1090" s="497"/>
      <c r="J1090" s="498"/>
      <c r="K1090" s="496"/>
      <c r="L1090" s="496"/>
      <c r="M1090" s="497">
        <f t="shared" si="84"/>
        <v>0</v>
      </c>
      <c r="N1090" s="364">
        <f t="shared" si="86"/>
        <v>0</v>
      </c>
      <c r="O1090" s="164"/>
      <c r="P1090" s="164"/>
      <c r="Q1090" s="164"/>
      <c r="R1090" s="130"/>
      <c r="S1090" s="365">
        <f t="shared" si="87"/>
        <v>0</v>
      </c>
      <c r="T1090" s="362"/>
      <c r="U1090" s="532"/>
      <c r="V1090" s="318">
        <f t="shared" si="88"/>
        <v>0</v>
      </c>
      <c r="W1090" s="366"/>
      <c r="X1090" s="318"/>
      <c r="Y1090" s="366"/>
      <c r="Z1090" s="362"/>
      <c r="AA1090" s="503"/>
      <c r="AB1090" s="362"/>
      <c r="AC1090" s="362"/>
    </row>
    <row r="1091" spans="1:29" ht="18.5" x14ac:dyDescent="0.45">
      <c r="A1091" s="360"/>
      <c r="B1091" s="361"/>
      <c r="C1091" s="360" t="str">
        <f t="shared" si="85"/>
        <v/>
      </c>
      <c r="D1091" s="362"/>
      <c r="E1091" s="146"/>
      <c r="F1091" s="362"/>
      <c r="G1091" s="137"/>
      <c r="H1091" s="363"/>
      <c r="I1091" s="497"/>
      <c r="J1091" s="498"/>
      <c r="K1091" s="496"/>
      <c r="L1091" s="496"/>
      <c r="M1091" s="497">
        <f t="shared" si="84"/>
        <v>0</v>
      </c>
      <c r="N1091" s="364">
        <f t="shared" si="86"/>
        <v>0</v>
      </c>
      <c r="O1091" s="164"/>
      <c r="P1091" s="164"/>
      <c r="Q1091" s="164"/>
      <c r="R1091" s="130"/>
      <c r="S1091" s="365">
        <f t="shared" si="87"/>
        <v>0</v>
      </c>
      <c r="T1091" s="362"/>
      <c r="U1091" s="532"/>
      <c r="V1091" s="318">
        <f t="shared" si="88"/>
        <v>0</v>
      </c>
      <c r="W1091" s="366"/>
      <c r="X1091" s="318"/>
      <c r="Y1091" s="366"/>
      <c r="Z1091" s="362"/>
      <c r="AA1091" s="503"/>
      <c r="AB1091" s="362"/>
      <c r="AC1091" s="362"/>
    </row>
    <row r="1092" spans="1:29" ht="18.5" x14ac:dyDescent="0.45">
      <c r="A1092" s="360"/>
      <c r="B1092" s="361"/>
      <c r="C1092" s="360" t="str">
        <f t="shared" si="85"/>
        <v/>
      </c>
      <c r="D1092" s="362"/>
      <c r="E1092" s="146"/>
      <c r="F1092" s="362"/>
      <c r="G1092" s="137"/>
      <c r="H1092" s="363"/>
      <c r="I1092" s="497"/>
      <c r="J1092" s="498"/>
      <c r="K1092" s="496"/>
      <c r="L1092" s="496"/>
      <c r="M1092" s="497">
        <f t="shared" si="84"/>
        <v>0</v>
      </c>
      <c r="N1092" s="364">
        <f t="shared" si="86"/>
        <v>0</v>
      </c>
      <c r="O1092" s="164"/>
      <c r="P1092" s="164"/>
      <c r="Q1092" s="164"/>
      <c r="R1092" s="130"/>
      <c r="S1092" s="365">
        <f t="shared" si="87"/>
        <v>0</v>
      </c>
      <c r="T1092" s="362"/>
      <c r="U1092" s="532"/>
      <c r="V1092" s="318">
        <f t="shared" si="88"/>
        <v>0</v>
      </c>
      <c r="W1092" s="366"/>
      <c r="X1092" s="318"/>
      <c r="Y1092" s="366"/>
      <c r="Z1092" s="362"/>
      <c r="AA1092" s="503"/>
      <c r="AB1092" s="362"/>
      <c r="AC1092" s="362"/>
    </row>
    <row r="1093" spans="1:29" ht="18.5" x14ac:dyDescent="0.45">
      <c r="A1093" s="360"/>
      <c r="B1093" s="361"/>
      <c r="C1093" s="360" t="str">
        <f t="shared" si="85"/>
        <v/>
      </c>
      <c r="D1093" s="362"/>
      <c r="E1093" s="146"/>
      <c r="F1093" s="362"/>
      <c r="G1093" s="137"/>
      <c r="H1093" s="363"/>
      <c r="I1093" s="497"/>
      <c r="J1093" s="498"/>
      <c r="K1093" s="496"/>
      <c r="L1093" s="496"/>
      <c r="M1093" s="497">
        <f t="shared" si="84"/>
        <v>0</v>
      </c>
      <c r="N1093" s="364">
        <f t="shared" si="86"/>
        <v>0</v>
      </c>
      <c r="O1093" s="164"/>
      <c r="P1093" s="164"/>
      <c r="Q1093" s="164"/>
      <c r="R1093" s="130"/>
      <c r="S1093" s="365">
        <f t="shared" si="87"/>
        <v>0</v>
      </c>
      <c r="T1093" s="362"/>
      <c r="U1093" s="532"/>
      <c r="V1093" s="318">
        <f t="shared" si="88"/>
        <v>0</v>
      </c>
      <c r="W1093" s="366"/>
      <c r="X1093" s="318"/>
      <c r="Y1093" s="366"/>
      <c r="Z1093" s="362"/>
      <c r="AA1093" s="503"/>
      <c r="AB1093" s="362"/>
      <c r="AC1093" s="362"/>
    </row>
    <row r="1094" spans="1:29" ht="18.5" x14ac:dyDescent="0.45">
      <c r="A1094" s="360"/>
      <c r="B1094" s="361"/>
      <c r="C1094" s="360" t="str">
        <f t="shared" si="85"/>
        <v/>
      </c>
      <c r="D1094" s="362"/>
      <c r="E1094" s="146"/>
      <c r="F1094" s="362"/>
      <c r="G1094" s="137"/>
      <c r="H1094" s="363"/>
      <c r="I1094" s="497"/>
      <c r="J1094" s="498"/>
      <c r="K1094" s="496"/>
      <c r="L1094" s="496"/>
      <c r="M1094" s="497">
        <f t="shared" si="84"/>
        <v>0</v>
      </c>
      <c r="N1094" s="364">
        <f t="shared" si="86"/>
        <v>0</v>
      </c>
      <c r="O1094" s="164"/>
      <c r="P1094" s="164"/>
      <c r="Q1094" s="164"/>
      <c r="R1094" s="130"/>
      <c r="S1094" s="365">
        <f t="shared" si="87"/>
        <v>0</v>
      </c>
      <c r="T1094" s="362"/>
      <c r="U1094" s="532"/>
      <c r="V1094" s="318">
        <f t="shared" si="88"/>
        <v>0</v>
      </c>
      <c r="W1094" s="366"/>
      <c r="X1094" s="318"/>
      <c r="Y1094" s="366"/>
      <c r="Z1094" s="362"/>
      <c r="AA1094" s="503"/>
      <c r="AB1094" s="362"/>
      <c r="AC1094" s="362"/>
    </row>
    <row r="1095" spans="1:29" ht="18.5" x14ac:dyDescent="0.45">
      <c r="A1095" s="360"/>
      <c r="B1095" s="361"/>
      <c r="C1095" s="360" t="str">
        <f t="shared" si="85"/>
        <v/>
      </c>
      <c r="D1095" s="362"/>
      <c r="E1095" s="146"/>
      <c r="F1095" s="362"/>
      <c r="G1095" s="137"/>
      <c r="H1095" s="363"/>
      <c r="I1095" s="497"/>
      <c r="J1095" s="498"/>
      <c r="K1095" s="496"/>
      <c r="L1095" s="496"/>
      <c r="M1095" s="497">
        <f t="shared" si="84"/>
        <v>0</v>
      </c>
      <c r="N1095" s="364">
        <f t="shared" si="86"/>
        <v>0</v>
      </c>
      <c r="O1095" s="164"/>
      <c r="P1095" s="164"/>
      <c r="Q1095" s="164"/>
      <c r="R1095" s="130"/>
      <c r="S1095" s="365">
        <f t="shared" si="87"/>
        <v>0</v>
      </c>
      <c r="T1095" s="362"/>
      <c r="U1095" s="532"/>
      <c r="V1095" s="318">
        <f t="shared" si="88"/>
        <v>0</v>
      </c>
      <c r="W1095" s="366"/>
      <c r="X1095" s="318"/>
      <c r="Y1095" s="366"/>
      <c r="Z1095" s="362"/>
      <c r="AA1095" s="503"/>
      <c r="AB1095" s="362"/>
      <c r="AC1095" s="362"/>
    </row>
    <row r="1096" spans="1:29" ht="18.5" x14ac:dyDescent="0.45">
      <c r="A1096" s="360"/>
      <c r="B1096" s="361"/>
      <c r="C1096" s="360" t="str">
        <f t="shared" si="85"/>
        <v/>
      </c>
      <c r="D1096" s="362"/>
      <c r="E1096" s="146"/>
      <c r="F1096" s="362"/>
      <c r="G1096" s="137"/>
      <c r="H1096" s="363"/>
      <c r="I1096" s="497"/>
      <c r="J1096" s="498"/>
      <c r="K1096" s="496"/>
      <c r="L1096" s="496"/>
      <c r="M1096" s="497">
        <f t="shared" si="84"/>
        <v>0</v>
      </c>
      <c r="N1096" s="364">
        <f t="shared" si="86"/>
        <v>0</v>
      </c>
      <c r="O1096" s="164"/>
      <c r="P1096" s="164"/>
      <c r="Q1096" s="164"/>
      <c r="R1096" s="130"/>
      <c r="S1096" s="365">
        <f t="shared" si="87"/>
        <v>0</v>
      </c>
      <c r="T1096" s="362"/>
      <c r="U1096" s="532"/>
      <c r="V1096" s="318">
        <f t="shared" si="88"/>
        <v>0</v>
      </c>
      <c r="W1096" s="366"/>
      <c r="X1096" s="318"/>
      <c r="Y1096" s="366"/>
      <c r="Z1096" s="362"/>
      <c r="AA1096" s="503"/>
      <c r="AB1096" s="362"/>
      <c r="AC1096" s="362"/>
    </row>
    <row r="1097" spans="1:29" ht="18.5" x14ac:dyDescent="0.45">
      <c r="A1097" s="360"/>
      <c r="B1097" s="361"/>
      <c r="C1097" s="360" t="str">
        <f t="shared" si="85"/>
        <v/>
      </c>
      <c r="D1097" s="362"/>
      <c r="E1097" s="146"/>
      <c r="F1097" s="362"/>
      <c r="G1097" s="137"/>
      <c r="H1097" s="363"/>
      <c r="I1097" s="497"/>
      <c r="J1097" s="498"/>
      <c r="K1097" s="496"/>
      <c r="L1097" s="496"/>
      <c r="M1097" s="497">
        <f t="shared" ref="M1097:M1160" si="89">+K1097*0.12</f>
        <v>0</v>
      </c>
      <c r="N1097" s="364">
        <f t="shared" si="86"/>
        <v>0</v>
      </c>
      <c r="O1097" s="164"/>
      <c r="P1097" s="164"/>
      <c r="Q1097" s="164"/>
      <c r="R1097" s="130"/>
      <c r="S1097" s="365">
        <f t="shared" si="87"/>
        <v>0</v>
      </c>
      <c r="T1097" s="362"/>
      <c r="U1097" s="532"/>
      <c r="V1097" s="318">
        <f t="shared" si="88"/>
        <v>0</v>
      </c>
      <c r="W1097" s="366"/>
      <c r="X1097" s="318"/>
      <c r="Y1097" s="366"/>
      <c r="Z1097" s="362"/>
      <c r="AA1097" s="503"/>
      <c r="AB1097" s="362"/>
      <c r="AC1097" s="362"/>
    </row>
    <row r="1098" spans="1:29" ht="18.5" x14ac:dyDescent="0.45">
      <c r="A1098" s="360"/>
      <c r="B1098" s="361"/>
      <c r="C1098" s="360" t="str">
        <f t="shared" si="85"/>
        <v/>
      </c>
      <c r="D1098" s="362"/>
      <c r="E1098" s="146"/>
      <c r="F1098" s="362"/>
      <c r="G1098" s="137"/>
      <c r="H1098" s="363"/>
      <c r="I1098" s="497"/>
      <c r="J1098" s="498"/>
      <c r="K1098" s="496"/>
      <c r="L1098" s="496"/>
      <c r="M1098" s="497">
        <f t="shared" si="89"/>
        <v>0</v>
      </c>
      <c r="N1098" s="364">
        <f t="shared" si="86"/>
        <v>0</v>
      </c>
      <c r="O1098" s="164"/>
      <c r="P1098" s="164"/>
      <c r="Q1098" s="164"/>
      <c r="R1098" s="130"/>
      <c r="S1098" s="365">
        <f t="shared" si="87"/>
        <v>0</v>
      </c>
      <c r="T1098" s="362"/>
      <c r="U1098" s="532"/>
      <c r="V1098" s="318">
        <f t="shared" si="88"/>
        <v>0</v>
      </c>
      <c r="W1098" s="366"/>
      <c r="X1098" s="318"/>
      <c r="Y1098" s="366"/>
      <c r="Z1098" s="362"/>
      <c r="AA1098" s="503"/>
      <c r="AB1098" s="362"/>
      <c r="AC1098" s="362"/>
    </row>
    <row r="1099" spans="1:29" ht="18.5" x14ac:dyDescent="0.45">
      <c r="A1099" s="360"/>
      <c r="B1099" s="361"/>
      <c r="C1099" s="360" t="str">
        <f t="shared" si="85"/>
        <v/>
      </c>
      <c r="D1099" s="362"/>
      <c r="E1099" s="146"/>
      <c r="F1099" s="362"/>
      <c r="G1099" s="137"/>
      <c r="H1099" s="363"/>
      <c r="I1099" s="497"/>
      <c r="J1099" s="498"/>
      <c r="K1099" s="496"/>
      <c r="L1099" s="496"/>
      <c r="M1099" s="497">
        <f t="shared" si="89"/>
        <v>0</v>
      </c>
      <c r="N1099" s="364">
        <f t="shared" si="86"/>
        <v>0</v>
      </c>
      <c r="O1099" s="164"/>
      <c r="P1099" s="164"/>
      <c r="Q1099" s="164"/>
      <c r="R1099" s="130"/>
      <c r="S1099" s="365">
        <f t="shared" si="87"/>
        <v>0</v>
      </c>
      <c r="T1099" s="362"/>
      <c r="U1099" s="532"/>
      <c r="V1099" s="318">
        <f t="shared" si="88"/>
        <v>0</v>
      </c>
      <c r="W1099" s="366"/>
      <c r="X1099" s="318"/>
      <c r="Y1099" s="366"/>
      <c r="Z1099" s="362"/>
      <c r="AA1099" s="503"/>
      <c r="AB1099" s="362"/>
      <c r="AC1099" s="362"/>
    </row>
    <row r="1100" spans="1:29" ht="18.5" x14ac:dyDescent="0.45">
      <c r="A1100" s="360"/>
      <c r="B1100" s="361"/>
      <c r="C1100" s="360" t="str">
        <f t="shared" si="85"/>
        <v/>
      </c>
      <c r="D1100" s="362"/>
      <c r="E1100" s="146"/>
      <c r="F1100" s="362"/>
      <c r="G1100" s="137"/>
      <c r="H1100" s="363"/>
      <c r="I1100" s="497"/>
      <c r="J1100" s="498"/>
      <c r="K1100" s="496"/>
      <c r="L1100" s="496"/>
      <c r="M1100" s="497">
        <f t="shared" si="89"/>
        <v>0</v>
      </c>
      <c r="N1100" s="364">
        <f t="shared" si="86"/>
        <v>0</v>
      </c>
      <c r="O1100" s="164"/>
      <c r="P1100" s="164"/>
      <c r="Q1100" s="164"/>
      <c r="R1100" s="130"/>
      <c r="S1100" s="365">
        <f t="shared" si="87"/>
        <v>0</v>
      </c>
      <c r="T1100" s="362"/>
      <c r="U1100" s="532"/>
      <c r="V1100" s="318">
        <f t="shared" si="88"/>
        <v>0</v>
      </c>
      <c r="W1100" s="366"/>
      <c r="X1100" s="318"/>
      <c r="Y1100" s="366"/>
      <c r="Z1100" s="362"/>
      <c r="AA1100" s="503"/>
      <c r="AB1100" s="362"/>
      <c r="AC1100" s="362"/>
    </row>
    <row r="1101" spans="1:29" ht="18.5" x14ac:dyDescent="0.45">
      <c r="A1101" s="360"/>
      <c r="B1101" s="361"/>
      <c r="C1101" s="360" t="str">
        <f t="shared" si="85"/>
        <v/>
      </c>
      <c r="D1101" s="362"/>
      <c r="E1101" s="146"/>
      <c r="F1101" s="362"/>
      <c r="G1101" s="137"/>
      <c r="H1101" s="363"/>
      <c r="I1101" s="497"/>
      <c r="J1101" s="498"/>
      <c r="K1101" s="496"/>
      <c r="L1101" s="496"/>
      <c r="M1101" s="497">
        <f t="shared" si="89"/>
        <v>0</v>
      </c>
      <c r="N1101" s="364">
        <f t="shared" si="86"/>
        <v>0</v>
      </c>
      <c r="O1101" s="164"/>
      <c r="P1101" s="164"/>
      <c r="Q1101" s="164"/>
      <c r="R1101" s="130"/>
      <c r="S1101" s="365">
        <f t="shared" si="87"/>
        <v>0</v>
      </c>
      <c r="T1101" s="362"/>
      <c r="U1101" s="532"/>
      <c r="V1101" s="318">
        <f t="shared" si="88"/>
        <v>0</v>
      </c>
      <c r="W1101" s="366"/>
      <c r="X1101" s="318"/>
      <c r="Y1101" s="366"/>
      <c r="Z1101" s="362"/>
      <c r="AA1101" s="503"/>
      <c r="AB1101" s="362"/>
      <c r="AC1101" s="362"/>
    </row>
    <row r="1102" spans="1:29" ht="18.5" x14ac:dyDescent="0.45">
      <c r="A1102" s="360"/>
      <c r="B1102" s="361"/>
      <c r="C1102" s="360" t="str">
        <f t="shared" ref="C1102:C1165" si="90">Validentificaciones(D1102)</f>
        <v/>
      </c>
      <c r="D1102" s="362"/>
      <c r="E1102" s="146"/>
      <c r="F1102" s="362"/>
      <c r="G1102" s="137"/>
      <c r="H1102" s="363"/>
      <c r="I1102" s="497"/>
      <c r="J1102" s="498"/>
      <c r="K1102" s="496"/>
      <c r="L1102" s="496"/>
      <c r="M1102" s="497">
        <f t="shared" si="89"/>
        <v>0</v>
      </c>
      <c r="N1102" s="364">
        <f t="shared" ref="N1102:N1165" si="91">L1102*0.14</f>
        <v>0</v>
      </c>
      <c r="O1102" s="164"/>
      <c r="P1102" s="164"/>
      <c r="Q1102" s="164"/>
      <c r="R1102" s="130"/>
      <c r="S1102" s="365">
        <f t="shared" ref="S1102:S1165" si="92">I1102+J1102+K1102+N1102+L1102-O1102-P1102+M1102</f>
        <v>0</v>
      </c>
      <c r="T1102" s="362"/>
      <c r="U1102" s="532"/>
      <c r="V1102" s="318">
        <f t="shared" ref="V1102:V1165" si="93">IF(OR(MID(E1102,1,2)="41",MID(B1102,1,1)="E"),0,IF(OR(E1102="04-Nota de crédito",E1102="04",E1102="04-N/C Ventas",E1102="51-N/C A Inst. Estado y Empr. Públicas que percibe ingreso exento de Imp. Renta",E1102="51",E1102="47-N/C por Reembolso Emitida por Intermediario",E1102="47"),-I1102-J1102-K1102-L1102,I1102+J1102+K1102+L1102))</f>
        <v>0</v>
      </c>
      <c r="W1102" s="366"/>
      <c r="X1102" s="318"/>
      <c r="Y1102" s="366"/>
      <c r="Z1102" s="362"/>
      <c r="AA1102" s="503"/>
      <c r="AB1102" s="362"/>
      <c r="AC1102" s="362"/>
    </row>
    <row r="1103" spans="1:29" ht="18.5" x14ac:dyDescent="0.45">
      <c r="A1103" s="360"/>
      <c r="B1103" s="361"/>
      <c r="C1103" s="360" t="str">
        <f t="shared" si="90"/>
        <v/>
      </c>
      <c r="D1103" s="362"/>
      <c r="E1103" s="146"/>
      <c r="F1103" s="362"/>
      <c r="G1103" s="137"/>
      <c r="H1103" s="363"/>
      <c r="I1103" s="497"/>
      <c r="J1103" s="498"/>
      <c r="K1103" s="496"/>
      <c r="L1103" s="496"/>
      <c r="M1103" s="497">
        <f t="shared" si="89"/>
        <v>0</v>
      </c>
      <c r="N1103" s="364">
        <f t="shared" si="91"/>
        <v>0</v>
      </c>
      <c r="O1103" s="164"/>
      <c r="P1103" s="164"/>
      <c r="Q1103" s="164"/>
      <c r="R1103" s="130"/>
      <c r="S1103" s="365">
        <f t="shared" si="92"/>
        <v>0</v>
      </c>
      <c r="T1103" s="362"/>
      <c r="U1103" s="532"/>
      <c r="V1103" s="318">
        <f t="shared" si="93"/>
        <v>0</v>
      </c>
      <c r="W1103" s="366"/>
      <c r="X1103" s="318"/>
      <c r="Y1103" s="366"/>
      <c r="Z1103" s="362"/>
      <c r="AA1103" s="503"/>
      <c r="AB1103" s="362"/>
      <c r="AC1103" s="362"/>
    </row>
    <row r="1104" spans="1:29" ht="18.5" x14ac:dyDescent="0.45">
      <c r="A1104" s="360"/>
      <c r="B1104" s="361"/>
      <c r="C1104" s="360" t="str">
        <f t="shared" si="90"/>
        <v/>
      </c>
      <c r="D1104" s="362"/>
      <c r="E1104" s="146"/>
      <c r="F1104" s="362"/>
      <c r="G1104" s="137"/>
      <c r="H1104" s="363"/>
      <c r="I1104" s="497"/>
      <c r="J1104" s="498"/>
      <c r="K1104" s="496"/>
      <c r="L1104" s="496"/>
      <c r="M1104" s="497">
        <f t="shared" si="89"/>
        <v>0</v>
      </c>
      <c r="N1104" s="364">
        <f t="shared" si="91"/>
        <v>0</v>
      </c>
      <c r="O1104" s="164"/>
      <c r="P1104" s="164"/>
      <c r="Q1104" s="164"/>
      <c r="R1104" s="130"/>
      <c r="S1104" s="365">
        <f t="shared" si="92"/>
        <v>0</v>
      </c>
      <c r="T1104" s="362"/>
      <c r="U1104" s="532"/>
      <c r="V1104" s="318">
        <f t="shared" si="93"/>
        <v>0</v>
      </c>
      <c r="W1104" s="366"/>
      <c r="X1104" s="318"/>
      <c r="Y1104" s="366"/>
      <c r="Z1104" s="362"/>
      <c r="AA1104" s="503"/>
      <c r="AB1104" s="362"/>
      <c r="AC1104" s="362"/>
    </row>
    <row r="1105" spans="1:29" ht="18.5" x14ac:dyDescent="0.45">
      <c r="A1105" s="360"/>
      <c r="B1105" s="361"/>
      <c r="C1105" s="360" t="str">
        <f t="shared" si="90"/>
        <v/>
      </c>
      <c r="D1105" s="362"/>
      <c r="E1105" s="146"/>
      <c r="F1105" s="362"/>
      <c r="G1105" s="137"/>
      <c r="H1105" s="363"/>
      <c r="I1105" s="497"/>
      <c r="J1105" s="498"/>
      <c r="K1105" s="496"/>
      <c r="L1105" s="496"/>
      <c r="M1105" s="497">
        <f t="shared" si="89"/>
        <v>0</v>
      </c>
      <c r="N1105" s="364">
        <f t="shared" si="91"/>
        <v>0</v>
      </c>
      <c r="O1105" s="164"/>
      <c r="P1105" s="164"/>
      <c r="Q1105" s="164"/>
      <c r="R1105" s="130"/>
      <c r="S1105" s="365">
        <f t="shared" si="92"/>
        <v>0</v>
      </c>
      <c r="T1105" s="362"/>
      <c r="U1105" s="532"/>
      <c r="V1105" s="318">
        <f t="shared" si="93"/>
        <v>0</v>
      </c>
      <c r="W1105" s="366"/>
      <c r="X1105" s="318"/>
      <c r="Y1105" s="366"/>
      <c r="Z1105" s="362"/>
      <c r="AA1105" s="503"/>
      <c r="AB1105" s="362"/>
      <c r="AC1105" s="362"/>
    </row>
    <row r="1106" spans="1:29" ht="18.5" x14ac:dyDescent="0.45">
      <c r="A1106" s="360"/>
      <c r="B1106" s="361"/>
      <c r="C1106" s="360" t="str">
        <f t="shared" si="90"/>
        <v/>
      </c>
      <c r="D1106" s="362"/>
      <c r="E1106" s="146"/>
      <c r="F1106" s="362"/>
      <c r="G1106" s="137"/>
      <c r="H1106" s="363"/>
      <c r="I1106" s="497"/>
      <c r="J1106" s="498"/>
      <c r="K1106" s="496"/>
      <c r="L1106" s="496"/>
      <c r="M1106" s="497">
        <f t="shared" si="89"/>
        <v>0</v>
      </c>
      <c r="N1106" s="364">
        <f t="shared" si="91"/>
        <v>0</v>
      </c>
      <c r="O1106" s="164"/>
      <c r="P1106" s="164"/>
      <c r="Q1106" s="164"/>
      <c r="R1106" s="130"/>
      <c r="S1106" s="365">
        <f t="shared" si="92"/>
        <v>0</v>
      </c>
      <c r="T1106" s="362"/>
      <c r="U1106" s="532"/>
      <c r="V1106" s="318">
        <f t="shared" si="93"/>
        <v>0</v>
      </c>
      <c r="W1106" s="366"/>
      <c r="X1106" s="318"/>
      <c r="Y1106" s="366"/>
      <c r="Z1106" s="362"/>
      <c r="AA1106" s="503"/>
      <c r="AB1106" s="362"/>
      <c r="AC1106" s="362"/>
    </row>
    <row r="1107" spans="1:29" ht="18.5" x14ac:dyDescent="0.45">
      <c r="A1107" s="360"/>
      <c r="B1107" s="361"/>
      <c r="C1107" s="360" t="str">
        <f t="shared" si="90"/>
        <v/>
      </c>
      <c r="D1107" s="362"/>
      <c r="E1107" s="146"/>
      <c r="F1107" s="362"/>
      <c r="G1107" s="137"/>
      <c r="H1107" s="363"/>
      <c r="I1107" s="497"/>
      <c r="J1107" s="498"/>
      <c r="K1107" s="496"/>
      <c r="L1107" s="496"/>
      <c r="M1107" s="497">
        <f t="shared" si="89"/>
        <v>0</v>
      </c>
      <c r="N1107" s="364">
        <f t="shared" si="91"/>
        <v>0</v>
      </c>
      <c r="O1107" s="164"/>
      <c r="P1107" s="164"/>
      <c r="Q1107" s="164"/>
      <c r="R1107" s="130"/>
      <c r="S1107" s="365">
        <f t="shared" si="92"/>
        <v>0</v>
      </c>
      <c r="T1107" s="362"/>
      <c r="U1107" s="532"/>
      <c r="V1107" s="318">
        <f t="shared" si="93"/>
        <v>0</v>
      </c>
      <c r="W1107" s="366"/>
      <c r="X1107" s="318"/>
      <c r="Y1107" s="366"/>
      <c r="Z1107" s="362"/>
      <c r="AA1107" s="503"/>
      <c r="AB1107" s="362"/>
      <c r="AC1107" s="362"/>
    </row>
    <row r="1108" spans="1:29" ht="18.5" x14ac:dyDescent="0.45">
      <c r="A1108" s="360"/>
      <c r="B1108" s="361"/>
      <c r="C1108" s="360" t="str">
        <f t="shared" si="90"/>
        <v/>
      </c>
      <c r="D1108" s="362"/>
      <c r="E1108" s="146"/>
      <c r="F1108" s="362"/>
      <c r="G1108" s="137"/>
      <c r="H1108" s="363"/>
      <c r="I1108" s="497"/>
      <c r="J1108" s="498"/>
      <c r="K1108" s="496"/>
      <c r="L1108" s="496"/>
      <c r="M1108" s="497">
        <f t="shared" si="89"/>
        <v>0</v>
      </c>
      <c r="N1108" s="364">
        <f t="shared" si="91"/>
        <v>0</v>
      </c>
      <c r="O1108" s="164"/>
      <c r="P1108" s="164"/>
      <c r="Q1108" s="164"/>
      <c r="R1108" s="130"/>
      <c r="S1108" s="365">
        <f t="shared" si="92"/>
        <v>0</v>
      </c>
      <c r="T1108" s="362"/>
      <c r="U1108" s="532"/>
      <c r="V1108" s="318">
        <f t="shared" si="93"/>
        <v>0</v>
      </c>
      <c r="W1108" s="366"/>
      <c r="X1108" s="318"/>
      <c r="Y1108" s="366"/>
      <c r="Z1108" s="362"/>
      <c r="AA1108" s="503"/>
      <c r="AB1108" s="362"/>
      <c r="AC1108" s="362"/>
    </row>
    <row r="1109" spans="1:29" ht="18.5" x14ac:dyDescent="0.45">
      <c r="A1109" s="360"/>
      <c r="B1109" s="361"/>
      <c r="C1109" s="360" t="str">
        <f t="shared" si="90"/>
        <v/>
      </c>
      <c r="D1109" s="362"/>
      <c r="E1109" s="146"/>
      <c r="F1109" s="362"/>
      <c r="G1109" s="137"/>
      <c r="H1109" s="363"/>
      <c r="I1109" s="497"/>
      <c r="J1109" s="498"/>
      <c r="K1109" s="496"/>
      <c r="L1109" s="496"/>
      <c r="M1109" s="497">
        <f t="shared" si="89"/>
        <v>0</v>
      </c>
      <c r="N1109" s="364">
        <f t="shared" si="91"/>
        <v>0</v>
      </c>
      <c r="O1109" s="164"/>
      <c r="P1109" s="164"/>
      <c r="Q1109" s="164"/>
      <c r="R1109" s="130"/>
      <c r="S1109" s="365">
        <f t="shared" si="92"/>
        <v>0</v>
      </c>
      <c r="T1109" s="362"/>
      <c r="U1109" s="532"/>
      <c r="V1109" s="318">
        <f t="shared" si="93"/>
        <v>0</v>
      </c>
      <c r="W1109" s="366"/>
      <c r="X1109" s="318"/>
      <c r="Y1109" s="366"/>
      <c r="Z1109" s="362"/>
      <c r="AA1109" s="503"/>
      <c r="AB1109" s="362"/>
      <c r="AC1109" s="362"/>
    </row>
    <row r="1110" spans="1:29" ht="18.5" x14ac:dyDescent="0.45">
      <c r="A1110" s="360"/>
      <c r="B1110" s="361"/>
      <c r="C1110" s="360" t="str">
        <f t="shared" si="90"/>
        <v/>
      </c>
      <c r="D1110" s="362"/>
      <c r="E1110" s="146"/>
      <c r="F1110" s="362"/>
      <c r="G1110" s="137"/>
      <c r="H1110" s="363"/>
      <c r="I1110" s="497"/>
      <c r="J1110" s="498"/>
      <c r="K1110" s="496"/>
      <c r="L1110" s="496"/>
      <c r="M1110" s="497">
        <f t="shared" si="89"/>
        <v>0</v>
      </c>
      <c r="N1110" s="364">
        <f t="shared" si="91"/>
        <v>0</v>
      </c>
      <c r="O1110" s="164"/>
      <c r="P1110" s="164"/>
      <c r="Q1110" s="164"/>
      <c r="R1110" s="130"/>
      <c r="S1110" s="365">
        <f t="shared" si="92"/>
        <v>0</v>
      </c>
      <c r="T1110" s="362"/>
      <c r="U1110" s="532"/>
      <c r="V1110" s="318">
        <f t="shared" si="93"/>
        <v>0</v>
      </c>
      <c r="W1110" s="366"/>
      <c r="X1110" s="318"/>
      <c r="Y1110" s="366"/>
      <c r="Z1110" s="362"/>
      <c r="AA1110" s="503"/>
      <c r="AB1110" s="362"/>
      <c r="AC1110" s="362"/>
    </row>
    <row r="1111" spans="1:29" ht="18.5" x14ac:dyDescent="0.45">
      <c r="A1111" s="360"/>
      <c r="B1111" s="361"/>
      <c r="C1111" s="360" t="str">
        <f t="shared" si="90"/>
        <v/>
      </c>
      <c r="D1111" s="362"/>
      <c r="E1111" s="146"/>
      <c r="F1111" s="362"/>
      <c r="G1111" s="137"/>
      <c r="H1111" s="363"/>
      <c r="I1111" s="497"/>
      <c r="J1111" s="498"/>
      <c r="K1111" s="496"/>
      <c r="L1111" s="496"/>
      <c r="M1111" s="497">
        <f t="shared" si="89"/>
        <v>0</v>
      </c>
      <c r="N1111" s="364">
        <f t="shared" si="91"/>
        <v>0</v>
      </c>
      <c r="O1111" s="164"/>
      <c r="P1111" s="164"/>
      <c r="Q1111" s="164"/>
      <c r="R1111" s="130"/>
      <c r="S1111" s="365">
        <f t="shared" si="92"/>
        <v>0</v>
      </c>
      <c r="T1111" s="362"/>
      <c r="U1111" s="532"/>
      <c r="V1111" s="318">
        <f t="shared" si="93"/>
        <v>0</v>
      </c>
      <c r="W1111" s="366"/>
      <c r="X1111" s="318"/>
      <c r="Y1111" s="366"/>
      <c r="Z1111" s="362"/>
      <c r="AA1111" s="503"/>
      <c r="AB1111" s="362"/>
      <c r="AC1111" s="362"/>
    </row>
    <row r="1112" spans="1:29" ht="18.5" x14ac:dyDescent="0.45">
      <c r="A1112" s="360"/>
      <c r="B1112" s="361"/>
      <c r="C1112" s="360" t="str">
        <f t="shared" si="90"/>
        <v/>
      </c>
      <c r="D1112" s="362"/>
      <c r="E1112" s="146"/>
      <c r="F1112" s="362"/>
      <c r="G1112" s="137"/>
      <c r="H1112" s="363"/>
      <c r="I1112" s="497"/>
      <c r="J1112" s="498"/>
      <c r="K1112" s="496"/>
      <c r="L1112" s="496"/>
      <c r="M1112" s="497">
        <f t="shared" si="89"/>
        <v>0</v>
      </c>
      <c r="N1112" s="364">
        <f t="shared" si="91"/>
        <v>0</v>
      </c>
      <c r="O1112" s="164"/>
      <c r="P1112" s="164"/>
      <c r="Q1112" s="164"/>
      <c r="R1112" s="130"/>
      <c r="S1112" s="365">
        <f t="shared" si="92"/>
        <v>0</v>
      </c>
      <c r="T1112" s="362"/>
      <c r="U1112" s="532"/>
      <c r="V1112" s="318">
        <f t="shared" si="93"/>
        <v>0</v>
      </c>
      <c r="W1112" s="366"/>
      <c r="X1112" s="318"/>
      <c r="Y1112" s="366"/>
      <c r="Z1112" s="362"/>
      <c r="AA1112" s="503"/>
      <c r="AB1112" s="362"/>
      <c r="AC1112" s="362"/>
    </row>
    <row r="1113" spans="1:29" ht="18.5" x14ac:dyDescent="0.45">
      <c r="A1113" s="360"/>
      <c r="B1113" s="361"/>
      <c r="C1113" s="360" t="str">
        <f t="shared" si="90"/>
        <v/>
      </c>
      <c r="D1113" s="362"/>
      <c r="E1113" s="146"/>
      <c r="F1113" s="362"/>
      <c r="G1113" s="137"/>
      <c r="H1113" s="363"/>
      <c r="I1113" s="497"/>
      <c r="J1113" s="498"/>
      <c r="K1113" s="496"/>
      <c r="L1113" s="496"/>
      <c r="M1113" s="497">
        <f t="shared" si="89"/>
        <v>0</v>
      </c>
      <c r="N1113" s="364">
        <f t="shared" si="91"/>
        <v>0</v>
      </c>
      <c r="O1113" s="164"/>
      <c r="P1113" s="164"/>
      <c r="Q1113" s="164"/>
      <c r="R1113" s="130"/>
      <c r="S1113" s="365">
        <f t="shared" si="92"/>
        <v>0</v>
      </c>
      <c r="T1113" s="362"/>
      <c r="U1113" s="532"/>
      <c r="V1113" s="318">
        <f t="shared" si="93"/>
        <v>0</v>
      </c>
      <c r="W1113" s="366"/>
      <c r="X1113" s="318"/>
      <c r="Y1113" s="366"/>
      <c r="Z1113" s="362"/>
      <c r="AA1113" s="503"/>
      <c r="AB1113" s="362"/>
      <c r="AC1113" s="362"/>
    </row>
    <row r="1114" spans="1:29" ht="18.5" x14ac:dyDescent="0.45">
      <c r="A1114" s="360"/>
      <c r="B1114" s="361"/>
      <c r="C1114" s="360" t="str">
        <f t="shared" si="90"/>
        <v/>
      </c>
      <c r="D1114" s="362"/>
      <c r="E1114" s="146"/>
      <c r="F1114" s="362"/>
      <c r="G1114" s="137"/>
      <c r="H1114" s="363"/>
      <c r="I1114" s="497"/>
      <c r="J1114" s="498"/>
      <c r="K1114" s="496"/>
      <c r="L1114" s="496"/>
      <c r="M1114" s="497">
        <f t="shared" si="89"/>
        <v>0</v>
      </c>
      <c r="N1114" s="364">
        <f t="shared" si="91"/>
        <v>0</v>
      </c>
      <c r="O1114" s="164"/>
      <c r="P1114" s="164"/>
      <c r="Q1114" s="164"/>
      <c r="R1114" s="130"/>
      <c r="S1114" s="365">
        <f t="shared" si="92"/>
        <v>0</v>
      </c>
      <c r="T1114" s="362"/>
      <c r="U1114" s="532"/>
      <c r="V1114" s="318">
        <f t="shared" si="93"/>
        <v>0</v>
      </c>
      <c r="W1114" s="366"/>
      <c r="X1114" s="318"/>
      <c r="Y1114" s="366"/>
      <c r="Z1114" s="362"/>
      <c r="AA1114" s="503"/>
      <c r="AB1114" s="362"/>
      <c r="AC1114" s="362"/>
    </row>
    <row r="1115" spans="1:29" ht="18.5" x14ac:dyDescent="0.45">
      <c r="A1115" s="360"/>
      <c r="B1115" s="361"/>
      <c r="C1115" s="360" t="str">
        <f t="shared" si="90"/>
        <v/>
      </c>
      <c r="D1115" s="362"/>
      <c r="E1115" s="146"/>
      <c r="F1115" s="362"/>
      <c r="G1115" s="137"/>
      <c r="H1115" s="363"/>
      <c r="I1115" s="497"/>
      <c r="J1115" s="498"/>
      <c r="K1115" s="496"/>
      <c r="L1115" s="496"/>
      <c r="M1115" s="497">
        <f t="shared" si="89"/>
        <v>0</v>
      </c>
      <c r="N1115" s="364">
        <f t="shared" si="91"/>
        <v>0</v>
      </c>
      <c r="O1115" s="164"/>
      <c r="P1115" s="164"/>
      <c r="Q1115" s="164"/>
      <c r="R1115" s="130"/>
      <c r="S1115" s="365">
        <f t="shared" si="92"/>
        <v>0</v>
      </c>
      <c r="T1115" s="362"/>
      <c r="U1115" s="532"/>
      <c r="V1115" s="318">
        <f t="shared" si="93"/>
        <v>0</v>
      </c>
      <c r="W1115" s="366"/>
      <c r="X1115" s="318"/>
      <c r="Y1115" s="366"/>
      <c r="Z1115" s="362"/>
      <c r="AA1115" s="503"/>
      <c r="AB1115" s="362"/>
      <c r="AC1115" s="362"/>
    </row>
    <row r="1116" spans="1:29" ht="18.5" x14ac:dyDescent="0.45">
      <c r="A1116" s="360"/>
      <c r="B1116" s="361"/>
      <c r="C1116" s="360" t="str">
        <f t="shared" si="90"/>
        <v/>
      </c>
      <c r="D1116" s="362"/>
      <c r="E1116" s="146"/>
      <c r="F1116" s="362"/>
      <c r="G1116" s="137"/>
      <c r="H1116" s="363"/>
      <c r="I1116" s="497"/>
      <c r="J1116" s="498"/>
      <c r="K1116" s="496"/>
      <c r="L1116" s="496"/>
      <c r="M1116" s="497">
        <f t="shared" si="89"/>
        <v>0</v>
      </c>
      <c r="N1116" s="364">
        <f t="shared" si="91"/>
        <v>0</v>
      </c>
      <c r="O1116" s="164"/>
      <c r="P1116" s="164"/>
      <c r="Q1116" s="164"/>
      <c r="R1116" s="130"/>
      <c r="S1116" s="365">
        <f t="shared" si="92"/>
        <v>0</v>
      </c>
      <c r="T1116" s="362"/>
      <c r="U1116" s="532"/>
      <c r="V1116" s="318">
        <f t="shared" si="93"/>
        <v>0</v>
      </c>
      <c r="W1116" s="366"/>
      <c r="X1116" s="318"/>
      <c r="Y1116" s="366"/>
      <c r="Z1116" s="362"/>
      <c r="AA1116" s="503"/>
      <c r="AB1116" s="362"/>
      <c r="AC1116" s="362"/>
    </row>
    <row r="1117" spans="1:29" ht="18.5" x14ac:dyDescent="0.45">
      <c r="A1117" s="360"/>
      <c r="B1117" s="361"/>
      <c r="C1117" s="360" t="str">
        <f t="shared" si="90"/>
        <v/>
      </c>
      <c r="D1117" s="362"/>
      <c r="E1117" s="146"/>
      <c r="F1117" s="362"/>
      <c r="G1117" s="137"/>
      <c r="H1117" s="363"/>
      <c r="I1117" s="497"/>
      <c r="J1117" s="498"/>
      <c r="K1117" s="496"/>
      <c r="L1117" s="496"/>
      <c r="M1117" s="497">
        <f t="shared" si="89"/>
        <v>0</v>
      </c>
      <c r="N1117" s="364">
        <f t="shared" si="91"/>
        <v>0</v>
      </c>
      <c r="O1117" s="164"/>
      <c r="P1117" s="164"/>
      <c r="Q1117" s="164"/>
      <c r="R1117" s="130"/>
      <c r="S1117" s="365">
        <f t="shared" si="92"/>
        <v>0</v>
      </c>
      <c r="T1117" s="362"/>
      <c r="U1117" s="532"/>
      <c r="V1117" s="318">
        <f t="shared" si="93"/>
        <v>0</v>
      </c>
      <c r="W1117" s="366"/>
      <c r="X1117" s="318"/>
      <c r="Y1117" s="366"/>
      <c r="Z1117" s="362"/>
      <c r="AA1117" s="503"/>
      <c r="AB1117" s="362"/>
      <c r="AC1117" s="362"/>
    </row>
    <row r="1118" spans="1:29" ht="18.5" x14ac:dyDescent="0.45">
      <c r="A1118" s="360"/>
      <c r="B1118" s="361"/>
      <c r="C1118" s="360" t="str">
        <f t="shared" si="90"/>
        <v/>
      </c>
      <c r="D1118" s="362"/>
      <c r="E1118" s="146"/>
      <c r="F1118" s="362"/>
      <c r="G1118" s="137"/>
      <c r="H1118" s="363"/>
      <c r="I1118" s="497"/>
      <c r="J1118" s="498"/>
      <c r="K1118" s="496"/>
      <c r="L1118" s="496"/>
      <c r="M1118" s="497">
        <f t="shared" si="89"/>
        <v>0</v>
      </c>
      <c r="N1118" s="364">
        <f t="shared" si="91"/>
        <v>0</v>
      </c>
      <c r="O1118" s="164"/>
      <c r="P1118" s="164"/>
      <c r="Q1118" s="164"/>
      <c r="R1118" s="130"/>
      <c r="S1118" s="365">
        <f t="shared" si="92"/>
        <v>0</v>
      </c>
      <c r="T1118" s="362"/>
      <c r="U1118" s="532"/>
      <c r="V1118" s="318">
        <f t="shared" si="93"/>
        <v>0</v>
      </c>
      <c r="W1118" s="366"/>
      <c r="X1118" s="318"/>
      <c r="Y1118" s="366"/>
      <c r="Z1118" s="362"/>
      <c r="AA1118" s="503"/>
      <c r="AB1118" s="362"/>
      <c r="AC1118" s="362"/>
    </row>
    <row r="1119" spans="1:29" ht="18.5" x14ac:dyDescent="0.45">
      <c r="A1119" s="360"/>
      <c r="B1119" s="361"/>
      <c r="C1119" s="360" t="str">
        <f t="shared" si="90"/>
        <v/>
      </c>
      <c r="D1119" s="362"/>
      <c r="E1119" s="146"/>
      <c r="F1119" s="362"/>
      <c r="G1119" s="137"/>
      <c r="H1119" s="363"/>
      <c r="I1119" s="497"/>
      <c r="J1119" s="498"/>
      <c r="K1119" s="496"/>
      <c r="L1119" s="496"/>
      <c r="M1119" s="497">
        <f t="shared" si="89"/>
        <v>0</v>
      </c>
      <c r="N1119" s="364">
        <f t="shared" si="91"/>
        <v>0</v>
      </c>
      <c r="O1119" s="164"/>
      <c r="P1119" s="164"/>
      <c r="Q1119" s="164"/>
      <c r="R1119" s="130"/>
      <c r="S1119" s="365">
        <f t="shared" si="92"/>
        <v>0</v>
      </c>
      <c r="T1119" s="362"/>
      <c r="U1119" s="532"/>
      <c r="V1119" s="318">
        <f t="shared" si="93"/>
        <v>0</v>
      </c>
      <c r="W1119" s="366"/>
      <c r="X1119" s="318"/>
      <c r="Y1119" s="366"/>
      <c r="Z1119" s="362"/>
      <c r="AA1119" s="503"/>
      <c r="AB1119" s="362"/>
      <c r="AC1119" s="362"/>
    </row>
    <row r="1120" spans="1:29" ht="18.5" x14ac:dyDescent="0.45">
      <c r="A1120" s="360"/>
      <c r="B1120" s="361"/>
      <c r="C1120" s="360" t="str">
        <f t="shared" si="90"/>
        <v/>
      </c>
      <c r="D1120" s="362"/>
      <c r="E1120" s="146"/>
      <c r="F1120" s="362"/>
      <c r="G1120" s="137"/>
      <c r="H1120" s="363"/>
      <c r="I1120" s="497"/>
      <c r="J1120" s="498"/>
      <c r="K1120" s="496"/>
      <c r="L1120" s="496"/>
      <c r="M1120" s="497">
        <f t="shared" si="89"/>
        <v>0</v>
      </c>
      <c r="N1120" s="364">
        <f t="shared" si="91"/>
        <v>0</v>
      </c>
      <c r="O1120" s="164"/>
      <c r="P1120" s="164"/>
      <c r="Q1120" s="164"/>
      <c r="R1120" s="130"/>
      <c r="S1120" s="365">
        <f t="shared" si="92"/>
        <v>0</v>
      </c>
      <c r="T1120" s="362"/>
      <c r="U1120" s="532"/>
      <c r="V1120" s="318">
        <f t="shared" si="93"/>
        <v>0</v>
      </c>
      <c r="W1120" s="366"/>
      <c r="X1120" s="318"/>
      <c r="Y1120" s="366"/>
      <c r="Z1120" s="362"/>
      <c r="AA1120" s="503"/>
      <c r="AB1120" s="362"/>
      <c r="AC1120" s="362"/>
    </row>
    <row r="1121" spans="1:29" ht="18.5" x14ac:dyDescent="0.45">
      <c r="A1121" s="360"/>
      <c r="B1121" s="361"/>
      <c r="C1121" s="360" t="str">
        <f t="shared" si="90"/>
        <v/>
      </c>
      <c r="D1121" s="362"/>
      <c r="E1121" s="146"/>
      <c r="F1121" s="362"/>
      <c r="G1121" s="137"/>
      <c r="H1121" s="363"/>
      <c r="I1121" s="497"/>
      <c r="J1121" s="498"/>
      <c r="K1121" s="496"/>
      <c r="L1121" s="496"/>
      <c r="M1121" s="497">
        <f t="shared" si="89"/>
        <v>0</v>
      </c>
      <c r="N1121" s="364">
        <f t="shared" si="91"/>
        <v>0</v>
      </c>
      <c r="O1121" s="164"/>
      <c r="P1121" s="164"/>
      <c r="Q1121" s="164"/>
      <c r="R1121" s="130"/>
      <c r="S1121" s="365">
        <f t="shared" si="92"/>
        <v>0</v>
      </c>
      <c r="T1121" s="362"/>
      <c r="U1121" s="532"/>
      <c r="V1121" s="318">
        <f t="shared" si="93"/>
        <v>0</v>
      </c>
      <c r="W1121" s="366"/>
      <c r="X1121" s="318"/>
      <c r="Y1121" s="366"/>
      <c r="Z1121" s="362"/>
      <c r="AA1121" s="503"/>
      <c r="AB1121" s="362"/>
      <c r="AC1121" s="362"/>
    </row>
    <row r="1122" spans="1:29" ht="18.5" x14ac:dyDescent="0.45">
      <c r="A1122" s="360"/>
      <c r="B1122" s="361"/>
      <c r="C1122" s="360" t="str">
        <f t="shared" si="90"/>
        <v/>
      </c>
      <c r="D1122" s="362"/>
      <c r="E1122" s="146"/>
      <c r="F1122" s="362"/>
      <c r="G1122" s="137"/>
      <c r="H1122" s="363"/>
      <c r="I1122" s="497"/>
      <c r="J1122" s="498"/>
      <c r="K1122" s="496"/>
      <c r="L1122" s="496"/>
      <c r="M1122" s="497">
        <f t="shared" si="89"/>
        <v>0</v>
      </c>
      <c r="N1122" s="364">
        <f t="shared" si="91"/>
        <v>0</v>
      </c>
      <c r="O1122" s="164"/>
      <c r="P1122" s="164"/>
      <c r="Q1122" s="164"/>
      <c r="R1122" s="130"/>
      <c r="S1122" s="365">
        <f t="shared" si="92"/>
        <v>0</v>
      </c>
      <c r="T1122" s="362"/>
      <c r="U1122" s="532"/>
      <c r="V1122" s="318">
        <f t="shared" si="93"/>
        <v>0</v>
      </c>
      <c r="W1122" s="366"/>
      <c r="X1122" s="318"/>
      <c r="Y1122" s="366"/>
      <c r="Z1122" s="362"/>
      <c r="AA1122" s="503"/>
      <c r="AB1122" s="362"/>
      <c r="AC1122" s="362"/>
    </row>
    <row r="1123" spans="1:29" ht="18.5" x14ac:dyDescent="0.45">
      <c r="A1123" s="360"/>
      <c r="B1123" s="361"/>
      <c r="C1123" s="360" t="str">
        <f t="shared" si="90"/>
        <v/>
      </c>
      <c r="D1123" s="362"/>
      <c r="E1123" s="146"/>
      <c r="F1123" s="362"/>
      <c r="G1123" s="137"/>
      <c r="H1123" s="363"/>
      <c r="I1123" s="497"/>
      <c r="J1123" s="498"/>
      <c r="K1123" s="496"/>
      <c r="L1123" s="496"/>
      <c r="M1123" s="497">
        <f t="shared" si="89"/>
        <v>0</v>
      </c>
      <c r="N1123" s="364">
        <f t="shared" si="91"/>
        <v>0</v>
      </c>
      <c r="O1123" s="164"/>
      <c r="P1123" s="164"/>
      <c r="Q1123" s="164"/>
      <c r="R1123" s="130"/>
      <c r="S1123" s="365">
        <f t="shared" si="92"/>
        <v>0</v>
      </c>
      <c r="T1123" s="362"/>
      <c r="U1123" s="532"/>
      <c r="V1123" s="318">
        <f t="shared" si="93"/>
        <v>0</v>
      </c>
      <c r="W1123" s="366"/>
      <c r="X1123" s="318"/>
      <c r="Y1123" s="366"/>
      <c r="Z1123" s="362"/>
      <c r="AA1123" s="503"/>
      <c r="AB1123" s="362"/>
      <c r="AC1123" s="362"/>
    </row>
    <row r="1124" spans="1:29" ht="18.5" x14ac:dyDescent="0.45">
      <c r="A1124" s="360"/>
      <c r="B1124" s="361"/>
      <c r="C1124" s="360" t="str">
        <f t="shared" si="90"/>
        <v/>
      </c>
      <c r="D1124" s="362"/>
      <c r="E1124" s="146"/>
      <c r="F1124" s="362"/>
      <c r="G1124" s="137"/>
      <c r="H1124" s="363"/>
      <c r="I1124" s="497"/>
      <c r="J1124" s="498"/>
      <c r="K1124" s="496"/>
      <c r="L1124" s="496"/>
      <c r="M1124" s="497">
        <f t="shared" si="89"/>
        <v>0</v>
      </c>
      <c r="N1124" s="364">
        <f t="shared" si="91"/>
        <v>0</v>
      </c>
      <c r="O1124" s="164"/>
      <c r="P1124" s="164"/>
      <c r="Q1124" s="164"/>
      <c r="R1124" s="130"/>
      <c r="S1124" s="365">
        <f t="shared" si="92"/>
        <v>0</v>
      </c>
      <c r="T1124" s="362"/>
      <c r="U1124" s="532"/>
      <c r="V1124" s="318">
        <f t="shared" si="93"/>
        <v>0</v>
      </c>
      <c r="W1124" s="366"/>
      <c r="X1124" s="318"/>
      <c r="Y1124" s="366"/>
      <c r="Z1124" s="362"/>
      <c r="AA1124" s="503"/>
      <c r="AB1124" s="362"/>
      <c r="AC1124" s="362"/>
    </row>
    <row r="1125" spans="1:29" ht="18.5" x14ac:dyDescent="0.45">
      <c r="A1125" s="360"/>
      <c r="B1125" s="361"/>
      <c r="C1125" s="360" t="str">
        <f t="shared" si="90"/>
        <v/>
      </c>
      <c r="D1125" s="362"/>
      <c r="E1125" s="146"/>
      <c r="F1125" s="362"/>
      <c r="G1125" s="137"/>
      <c r="H1125" s="363"/>
      <c r="I1125" s="497"/>
      <c r="J1125" s="498"/>
      <c r="K1125" s="496"/>
      <c r="L1125" s="496"/>
      <c r="M1125" s="497">
        <f t="shared" si="89"/>
        <v>0</v>
      </c>
      <c r="N1125" s="364">
        <f t="shared" si="91"/>
        <v>0</v>
      </c>
      <c r="O1125" s="164"/>
      <c r="P1125" s="164"/>
      <c r="Q1125" s="164"/>
      <c r="R1125" s="130"/>
      <c r="S1125" s="365">
        <f t="shared" si="92"/>
        <v>0</v>
      </c>
      <c r="T1125" s="362"/>
      <c r="U1125" s="532"/>
      <c r="V1125" s="318">
        <f t="shared" si="93"/>
        <v>0</v>
      </c>
      <c r="W1125" s="366"/>
      <c r="X1125" s="318"/>
      <c r="Y1125" s="366"/>
      <c r="Z1125" s="362"/>
      <c r="AA1125" s="503"/>
      <c r="AB1125" s="362"/>
      <c r="AC1125" s="362"/>
    </row>
    <row r="1126" spans="1:29" ht="18.5" x14ac:dyDescent="0.45">
      <c r="A1126" s="360"/>
      <c r="B1126" s="361"/>
      <c r="C1126" s="360" t="str">
        <f t="shared" si="90"/>
        <v/>
      </c>
      <c r="D1126" s="362"/>
      <c r="E1126" s="146"/>
      <c r="F1126" s="362"/>
      <c r="G1126" s="137"/>
      <c r="H1126" s="363"/>
      <c r="I1126" s="497"/>
      <c r="J1126" s="498"/>
      <c r="K1126" s="496"/>
      <c r="L1126" s="496"/>
      <c r="M1126" s="497">
        <f t="shared" si="89"/>
        <v>0</v>
      </c>
      <c r="N1126" s="364">
        <f t="shared" si="91"/>
        <v>0</v>
      </c>
      <c r="O1126" s="164"/>
      <c r="P1126" s="164"/>
      <c r="Q1126" s="164"/>
      <c r="R1126" s="130"/>
      <c r="S1126" s="365">
        <f t="shared" si="92"/>
        <v>0</v>
      </c>
      <c r="T1126" s="362"/>
      <c r="U1126" s="532"/>
      <c r="V1126" s="318">
        <f t="shared" si="93"/>
        <v>0</v>
      </c>
      <c r="W1126" s="366"/>
      <c r="X1126" s="318"/>
      <c r="Y1126" s="366"/>
      <c r="Z1126" s="362"/>
      <c r="AA1126" s="503"/>
      <c r="AB1126" s="362"/>
      <c r="AC1126" s="362"/>
    </row>
    <row r="1127" spans="1:29" ht="18.5" x14ac:dyDescent="0.45">
      <c r="A1127" s="360"/>
      <c r="B1127" s="361"/>
      <c r="C1127" s="360" t="str">
        <f t="shared" si="90"/>
        <v/>
      </c>
      <c r="D1127" s="362"/>
      <c r="E1127" s="146"/>
      <c r="F1127" s="362"/>
      <c r="G1127" s="137"/>
      <c r="H1127" s="363"/>
      <c r="I1127" s="497"/>
      <c r="J1127" s="498"/>
      <c r="K1127" s="496"/>
      <c r="L1127" s="496"/>
      <c r="M1127" s="497">
        <f t="shared" si="89"/>
        <v>0</v>
      </c>
      <c r="N1127" s="364">
        <f t="shared" si="91"/>
        <v>0</v>
      </c>
      <c r="O1127" s="164"/>
      <c r="P1127" s="164"/>
      <c r="Q1127" s="164"/>
      <c r="R1127" s="130"/>
      <c r="S1127" s="365">
        <f t="shared" si="92"/>
        <v>0</v>
      </c>
      <c r="T1127" s="362"/>
      <c r="U1127" s="532"/>
      <c r="V1127" s="318">
        <f t="shared" si="93"/>
        <v>0</v>
      </c>
      <c r="W1127" s="366"/>
      <c r="X1127" s="318"/>
      <c r="Y1127" s="366"/>
      <c r="Z1127" s="362"/>
      <c r="AA1127" s="503"/>
      <c r="AB1127" s="362"/>
      <c r="AC1127" s="362"/>
    </row>
    <row r="1128" spans="1:29" ht="18.5" x14ac:dyDescent="0.45">
      <c r="A1128" s="360"/>
      <c r="B1128" s="361"/>
      <c r="C1128" s="360" t="str">
        <f t="shared" si="90"/>
        <v/>
      </c>
      <c r="D1128" s="362"/>
      <c r="E1128" s="146"/>
      <c r="F1128" s="362"/>
      <c r="G1128" s="137"/>
      <c r="H1128" s="363"/>
      <c r="I1128" s="497"/>
      <c r="J1128" s="498"/>
      <c r="K1128" s="496"/>
      <c r="L1128" s="496"/>
      <c r="M1128" s="497">
        <f t="shared" si="89"/>
        <v>0</v>
      </c>
      <c r="N1128" s="364">
        <f t="shared" si="91"/>
        <v>0</v>
      </c>
      <c r="O1128" s="164"/>
      <c r="P1128" s="164"/>
      <c r="Q1128" s="164"/>
      <c r="R1128" s="130"/>
      <c r="S1128" s="365">
        <f t="shared" si="92"/>
        <v>0</v>
      </c>
      <c r="T1128" s="362"/>
      <c r="U1128" s="532"/>
      <c r="V1128" s="318">
        <f t="shared" si="93"/>
        <v>0</v>
      </c>
      <c r="W1128" s="366"/>
      <c r="X1128" s="318"/>
      <c r="Y1128" s="366"/>
      <c r="Z1128" s="362"/>
      <c r="AA1128" s="503"/>
      <c r="AB1128" s="362"/>
      <c r="AC1128" s="362"/>
    </row>
    <row r="1129" spans="1:29" ht="18.5" x14ac:dyDescent="0.45">
      <c r="A1129" s="360"/>
      <c r="B1129" s="361"/>
      <c r="C1129" s="360" t="str">
        <f t="shared" si="90"/>
        <v/>
      </c>
      <c r="D1129" s="362"/>
      <c r="E1129" s="146"/>
      <c r="F1129" s="362"/>
      <c r="G1129" s="137"/>
      <c r="H1129" s="363"/>
      <c r="I1129" s="497"/>
      <c r="J1129" s="498"/>
      <c r="K1129" s="496"/>
      <c r="L1129" s="496"/>
      <c r="M1129" s="497">
        <f t="shared" si="89"/>
        <v>0</v>
      </c>
      <c r="N1129" s="364">
        <f t="shared" si="91"/>
        <v>0</v>
      </c>
      <c r="O1129" s="164"/>
      <c r="P1129" s="164"/>
      <c r="Q1129" s="164"/>
      <c r="R1129" s="130"/>
      <c r="S1129" s="365">
        <f t="shared" si="92"/>
        <v>0</v>
      </c>
      <c r="T1129" s="362"/>
      <c r="U1129" s="532"/>
      <c r="V1129" s="318">
        <f t="shared" si="93"/>
        <v>0</v>
      </c>
      <c r="W1129" s="366"/>
      <c r="X1129" s="318"/>
      <c r="Y1129" s="366"/>
      <c r="Z1129" s="362"/>
      <c r="AA1129" s="503"/>
      <c r="AB1129" s="362"/>
      <c r="AC1129" s="362"/>
    </row>
    <row r="1130" spans="1:29" ht="18.5" x14ac:dyDescent="0.45">
      <c r="A1130" s="360"/>
      <c r="B1130" s="361"/>
      <c r="C1130" s="360" t="str">
        <f t="shared" si="90"/>
        <v/>
      </c>
      <c r="D1130" s="362"/>
      <c r="E1130" s="146"/>
      <c r="F1130" s="362"/>
      <c r="G1130" s="137"/>
      <c r="H1130" s="363"/>
      <c r="I1130" s="497"/>
      <c r="J1130" s="498"/>
      <c r="K1130" s="496"/>
      <c r="L1130" s="496"/>
      <c r="M1130" s="497">
        <f t="shared" si="89"/>
        <v>0</v>
      </c>
      <c r="N1130" s="364">
        <f t="shared" si="91"/>
        <v>0</v>
      </c>
      <c r="O1130" s="164"/>
      <c r="P1130" s="164"/>
      <c r="Q1130" s="164"/>
      <c r="R1130" s="130"/>
      <c r="S1130" s="365">
        <f t="shared" si="92"/>
        <v>0</v>
      </c>
      <c r="T1130" s="362"/>
      <c r="U1130" s="532"/>
      <c r="V1130" s="318">
        <f t="shared" si="93"/>
        <v>0</v>
      </c>
      <c r="W1130" s="366"/>
      <c r="X1130" s="318"/>
      <c r="Y1130" s="366"/>
      <c r="Z1130" s="362"/>
      <c r="AA1130" s="503"/>
      <c r="AB1130" s="362"/>
      <c r="AC1130" s="362"/>
    </row>
    <row r="1131" spans="1:29" ht="18.5" x14ac:dyDescent="0.45">
      <c r="A1131" s="360"/>
      <c r="B1131" s="361"/>
      <c r="C1131" s="360" t="str">
        <f t="shared" si="90"/>
        <v/>
      </c>
      <c r="D1131" s="362"/>
      <c r="E1131" s="146"/>
      <c r="F1131" s="362"/>
      <c r="G1131" s="137"/>
      <c r="H1131" s="363"/>
      <c r="I1131" s="497"/>
      <c r="J1131" s="498"/>
      <c r="K1131" s="496"/>
      <c r="L1131" s="496"/>
      <c r="M1131" s="497">
        <f t="shared" si="89"/>
        <v>0</v>
      </c>
      <c r="N1131" s="364">
        <f t="shared" si="91"/>
        <v>0</v>
      </c>
      <c r="O1131" s="164"/>
      <c r="P1131" s="164"/>
      <c r="Q1131" s="164"/>
      <c r="R1131" s="130"/>
      <c r="S1131" s="365">
        <f t="shared" si="92"/>
        <v>0</v>
      </c>
      <c r="T1131" s="362"/>
      <c r="U1131" s="532"/>
      <c r="V1131" s="318">
        <f t="shared" si="93"/>
        <v>0</v>
      </c>
      <c r="W1131" s="366"/>
      <c r="X1131" s="318"/>
      <c r="Y1131" s="366"/>
      <c r="Z1131" s="362"/>
      <c r="AA1131" s="503"/>
      <c r="AB1131" s="362"/>
      <c r="AC1131" s="362"/>
    </row>
    <row r="1132" spans="1:29" ht="18.5" x14ac:dyDescent="0.45">
      <c r="A1132" s="360"/>
      <c r="B1132" s="361"/>
      <c r="C1132" s="360" t="str">
        <f t="shared" si="90"/>
        <v/>
      </c>
      <c r="D1132" s="362"/>
      <c r="E1132" s="146"/>
      <c r="F1132" s="362"/>
      <c r="G1132" s="137"/>
      <c r="H1132" s="363"/>
      <c r="I1132" s="497"/>
      <c r="J1132" s="498"/>
      <c r="K1132" s="496"/>
      <c r="L1132" s="496"/>
      <c r="M1132" s="497">
        <f t="shared" si="89"/>
        <v>0</v>
      </c>
      <c r="N1132" s="364">
        <f t="shared" si="91"/>
        <v>0</v>
      </c>
      <c r="O1132" s="164"/>
      <c r="P1132" s="164"/>
      <c r="Q1132" s="164"/>
      <c r="R1132" s="130"/>
      <c r="S1132" s="365">
        <f t="shared" si="92"/>
        <v>0</v>
      </c>
      <c r="T1132" s="362"/>
      <c r="U1132" s="532"/>
      <c r="V1132" s="318">
        <f t="shared" si="93"/>
        <v>0</v>
      </c>
      <c r="W1132" s="366"/>
      <c r="X1132" s="318"/>
      <c r="Y1132" s="366"/>
      <c r="Z1132" s="362"/>
      <c r="AA1132" s="503"/>
      <c r="AB1132" s="362"/>
      <c r="AC1132" s="362"/>
    </row>
    <row r="1133" spans="1:29" ht="18.5" x14ac:dyDescent="0.45">
      <c r="A1133" s="360"/>
      <c r="B1133" s="361"/>
      <c r="C1133" s="360" t="str">
        <f t="shared" si="90"/>
        <v/>
      </c>
      <c r="D1133" s="362"/>
      <c r="E1133" s="146"/>
      <c r="F1133" s="362"/>
      <c r="G1133" s="137"/>
      <c r="H1133" s="363"/>
      <c r="I1133" s="497"/>
      <c r="J1133" s="498"/>
      <c r="K1133" s="496"/>
      <c r="L1133" s="496"/>
      <c r="M1133" s="497">
        <f t="shared" si="89"/>
        <v>0</v>
      </c>
      <c r="N1133" s="364">
        <f t="shared" si="91"/>
        <v>0</v>
      </c>
      <c r="O1133" s="164"/>
      <c r="P1133" s="164"/>
      <c r="Q1133" s="164"/>
      <c r="R1133" s="130"/>
      <c r="S1133" s="365">
        <f t="shared" si="92"/>
        <v>0</v>
      </c>
      <c r="T1133" s="362"/>
      <c r="U1133" s="532"/>
      <c r="V1133" s="318">
        <f t="shared" si="93"/>
        <v>0</v>
      </c>
      <c r="W1133" s="366"/>
      <c r="X1133" s="318"/>
      <c r="Y1133" s="366"/>
      <c r="Z1133" s="362"/>
      <c r="AA1133" s="503"/>
      <c r="AB1133" s="362"/>
      <c r="AC1133" s="362"/>
    </row>
    <row r="1134" spans="1:29" ht="18.5" x14ac:dyDescent="0.45">
      <c r="A1134" s="360"/>
      <c r="B1134" s="361"/>
      <c r="C1134" s="360" t="str">
        <f t="shared" si="90"/>
        <v/>
      </c>
      <c r="D1134" s="362"/>
      <c r="E1134" s="146"/>
      <c r="F1134" s="362"/>
      <c r="G1134" s="137"/>
      <c r="H1134" s="363"/>
      <c r="I1134" s="497"/>
      <c r="J1134" s="498"/>
      <c r="K1134" s="496"/>
      <c r="L1134" s="496"/>
      <c r="M1134" s="497">
        <f t="shared" si="89"/>
        <v>0</v>
      </c>
      <c r="N1134" s="364">
        <f t="shared" si="91"/>
        <v>0</v>
      </c>
      <c r="O1134" s="164"/>
      <c r="P1134" s="164"/>
      <c r="Q1134" s="164"/>
      <c r="R1134" s="130"/>
      <c r="S1134" s="365">
        <f t="shared" si="92"/>
        <v>0</v>
      </c>
      <c r="T1134" s="362"/>
      <c r="U1134" s="532"/>
      <c r="V1134" s="318">
        <f t="shared" si="93"/>
        <v>0</v>
      </c>
      <c r="W1134" s="366"/>
      <c r="X1134" s="318"/>
      <c r="Y1134" s="366"/>
      <c r="Z1134" s="362"/>
      <c r="AA1134" s="503"/>
      <c r="AB1134" s="362"/>
      <c r="AC1134" s="362"/>
    </row>
    <row r="1135" spans="1:29" ht="18.5" x14ac:dyDescent="0.45">
      <c r="A1135" s="360"/>
      <c r="B1135" s="361"/>
      <c r="C1135" s="360" t="str">
        <f t="shared" si="90"/>
        <v/>
      </c>
      <c r="D1135" s="362"/>
      <c r="E1135" s="146"/>
      <c r="F1135" s="362"/>
      <c r="G1135" s="137"/>
      <c r="H1135" s="363"/>
      <c r="I1135" s="497"/>
      <c r="J1135" s="498"/>
      <c r="K1135" s="496"/>
      <c r="L1135" s="496"/>
      <c r="M1135" s="497">
        <f t="shared" si="89"/>
        <v>0</v>
      </c>
      <c r="N1135" s="364">
        <f t="shared" si="91"/>
        <v>0</v>
      </c>
      <c r="O1135" s="164"/>
      <c r="P1135" s="164"/>
      <c r="Q1135" s="164"/>
      <c r="R1135" s="130"/>
      <c r="S1135" s="365">
        <f t="shared" si="92"/>
        <v>0</v>
      </c>
      <c r="T1135" s="362"/>
      <c r="U1135" s="532"/>
      <c r="V1135" s="318">
        <f t="shared" si="93"/>
        <v>0</v>
      </c>
      <c r="W1135" s="366"/>
      <c r="X1135" s="318"/>
      <c r="Y1135" s="366"/>
      <c r="Z1135" s="362"/>
      <c r="AA1135" s="503"/>
      <c r="AB1135" s="362"/>
      <c r="AC1135" s="362"/>
    </row>
    <row r="1136" spans="1:29" ht="18.5" x14ac:dyDescent="0.45">
      <c r="A1136" s="360"/>
      <c r="B1136" s="361"/>
      <c r="C1136" s="360" t="str">
        <f t="shared" si="90"/>
        <v/>
      </c>
      <c r="D1136" s="362"/>
      <c r="E1136" s="146"/>
      <c r="F1136" s="362"/>
      <c r="G1136" s="137"/>
      <c r="H1136" s="363"/>
      <c r="I1136" s="497"/>
      <c r="J1136" s="498"/>
      <c r="K1136" s="496"/>
      <c r="L1136" s="496"/>
      <c r="M1136" s="497">
        <f t="shared" si="89"/>
        <v>0</v>
      </c>
      <c r="N1136" s="364">
        <f t="shared" si="91"/>
        <v>0</v>
      </c>
      <c r="O1136" s="164"/>
      <c r="P1136" s="164"/>
      <c r="Q1136" s="164"/>
      <c r="R1136" s="130"/>
      <c r="S1136" s="365">
        <f t="shared" si="92"/>
        <v>0</v>
      </c>
      <c r="T1136" s="362"/>
      <c r="U1136" s="532"/>
      <c r="V1136" s="318">
        <f t="shared" si="93"/>
        <v>0</v>
      </c>
      <c r="W1136" s="366"/>
      <c r="X1136" s="318"/>
      <c r="Y1136" s="366"/>
      <c r="Z1136" s="362"/>
      <c r="AA1136" s="503"/>
      <c r="AB1136" s="362"/>
      <c r="AC1136" s="362"/>
    </row>
    <row r="1137" spans="1:29" ht="18.5" x14ac:dyDescent="0.45">
      <c r="A1137" s="360"/>
      <c r="B1137" s="361"/>
      <c r="C1137" s="360" t="str">
        <f t="shared" si="90"/>
        <v/>
      </c>
      <c r="D1137" s="362"/>
      <c r="E1137" s="146"/>
      <c r="F1137" s="362"/>
      <c r="G1137" s="137"/>
      <c r="H1137" s="363"/>
      <c r="I1137" s="497"/>
      <c r="J1137" s="498"/>
      <c r="K1137" s="496"/>
      <c r="L1137" s="496"/>
      <c r="M1137" s="497">
        <f t="shared" si="89"/>
        <v>0</v>
      </c>
      <c r="N1137" s="364">
        <f t="shared" si="91"/>
        <v>0</v>
      </c>
      <c r="O1137" s="164"/>
      <c r="P1137" s="164"/>
      <c r="Q1137" s="164"/>
      <c r="R1137" s="130"/>
      <c r="S1137" s="365">
        <f t="shared" si="92"/>
        <v>0</v>
      </c>
      <c r="T1137" s="362"/>
      <c r="U1137" s="532"/>
      <c r="V1137" s="318">
        <f t="shared" si="93"/>
        <v>0</v>
      </c>
      <c r="W1137" s="366"/>
      <c r="X1137" s="318"/>
      <c r="Y1137" s="366"/>
      <c r="Z1137" s="362"/>
      <c r="AA1137" s="503"/>
      <c r="AB1137" s="362"/>
      <c r="AC1137" s="362"/>
    </row>
    <row r="1138" spans="1:29" ht="18.5" x14ac:dyDescent="0.45">
      <c r="A1138" s="360"/>
      <c r="B1138" s="361"/>
      <c r="C1138" s="360" t="str">
        <f t="shared" si="90"/>
        <v/>
      </c>
      <c r="D1138" s="362"/>
      <c r="E1138" s="146"/>
      <c r="F1138" s="362"/>
      <c r="G1138" s="137"/>
      <c r="H1138" s="363"/>
      <c r="I1138" s="497"/>
      <c r="J1138" s="498"/>
      <c r="K1138" s="496"/>
      <c r="L1138" s="496"/>
      <c r="M1138" s="497">
        <f t="shared" si="89"/>
        <v>0</v>
      </c>
      <c r="N1138" s="364">
        <f t="shared" si="91"/>
        <v>0</v>
      </c>
      <c r="O1138" s="164"/>
      <c r="P1138" s="164"/>
      <c r="Q1138" s="164"/>
      <c r="R1138" s="130"/>
      <c r="S1138" s="365">
        <f t="shared" si="92"/>
        <v>0</v>
      </c>
      <c r="T1138" s="362"/>
      <c r="U1138" s="532"/>
      <c r="V1138" s="318">
        <f t="shared" si="93"/>
        <v>0</v>
      </c>
      <c r="W1138" s="366"/>
      <c r="X1138" s="318"/>
      <c r="Y1138" s="366"/>
      <c r="Z1138" s="362"/>
      <c r="AA1138" s="503"/>
      <c r="AB1138" s="362"/>
      <c r="AC1138" s="362"/>
    </row>
    <row r="1139" spans="1:29" ht="18.5" x14ac:dyDescent="0.45">
      <c r="A1139" s="360"/>
      <c r="B1139" s="361"/>
      <c r="C1139" s="360" t="str">
        <f t="shared" si="90"/>
        <v/>
      </c>
      <c r="D1139" s="362"/>
      <c r="E1139" s="146"/>
      <c r="F1139" s="362"/>
      <c r="G1139" s="137"/>
      <c r="H1139" s="363"/>
      <c r="I1139" s="497"/>
      <c r="J1139" s="498"/>
      <c r="K1139" s="496"/>
      <c r="L1139" s="496"/>
      <c r="M1139" s="497">
        <f t="shared" si="89"/>
        <v>0</v>
      </c>
      <c r="N1139" s="364">
        <f t="shared" si="91"/>
        <v>0</v>
      </c>
      <c r="O1139" s="164"/>
      <c r="P1139" s="164"/>
      <c r="Q1139" s="164"/>
      <c r="R1139" s="130"/>
      <c r="S1139" s="365">
        <f t="shared" si="92"/>
        <v>0</v>
      </c>
      <c r="T1139" s="362"/>
      <c r="U1139" s="532"/>
      <c r="V1139" s="318">
        <f t="shared" si="93"/>
        <v>0</v>
      </c>
      <c r="W1139" s="366"/>
      <c r="X1139" s="318"/>
      <c r="Y1139" s="366"/>
      <c r="Z1139" s="362"/>
      <c r="AA1139" s="503"/>
      <c r="AB1139" s="362"/>
      <c r="AC1139" s="362"/>
    </row>
    <row r="1140" spans="1:29" ht="18.5" x14ac:dyDescent="0.45">
      <c r="A1140" s="360"/>
      <c r="B1140" s="361"/>
      <c r="C1140" s="360" t="str">
        <f t="shared" si="90"/>
        <v/>
      </c>
      <c r="D1140" s="362"/>
      <c r="E1140" s="146"/>
      <c r="F1140" s="362"/>
      <c r="G1140" s="137"/>
      <c r="H1140" s="363"/>
      <c r="I1140" s="497"/>
      <c r="J1140" s="498"/>
      <c r="K1140" s="496"/>
      <c r="L1140" s="496"/>
      <c r="M1140" s="497">
        <f t="shared" si="89"/>
        <v>0</v>
      </c>
      <c r="N1140" s="364">
        <f t="shared" si="91"/>
        <v>0</v>
      </c>
      <c r="O1140" s="164"/>
      <c r="P1140" s="164"/>
      <c r="Q1140" s="164"/>
      <c r="R1140" s="130"/>
      <c r="S1140" s="365">
        <f t="shared" si="92"/>
        <v>0</v>
      </c>
      <c r="T1140" s="362"/>
      <c r="U1140" s="532"/>
      <c r="V1140" s="318">
        <f t="shared" si="93"/>
        <v>0</v>
      </c>
      <c r="W1140" s="366"/>
      <c r="X1140" s="318"/>
      <c r="Y1140" s="366"/>
      <c r="Z1140" s="362"/>
      <c r="AA1140" s="503"/>
      <c r="AB1140" s="362"/>
      <c r="AC1140" s="362"/>
    </row>
    <row r="1141" spans="1:29" ht="18.5" x14ac:dyDescent="0.45">
      <c r="A1141" s="360"/>
      <c r="B1141" s="361"/>
      <c r="C1141" s="360" t="str">
        <f t="shared" si="90"/>
        <v/>
      </c>
      <c r="D1141" s="362"/>
      <c r="E1141" s="146"/>
      <c r="F1141" s="362"/>
      <c r="G1141" s="137"/>
      <c r="H1141" s="363"/>
      <c r="I1141" s="497"/>
      <c r="J1141" s="498"/>
      <c r="K1141" s="496"/>
      <c r="L1141" s="496"/>
      <c r="M1141" s="497">
        <f t="shared" si="89"/>
        <v>0</v>
      </c>
      <c r="N1141" s="364">
        <f t="shared" si="91"/>
        <v>0</v>
      </c>
      <c r="O1141" s="164"/>
      <c r="P1141" s="164"/>
      <c r="Q1141" s="164"/>
      <c r="R1141" s="130"/>
      <c r="S1141" s="365">
        <f t="shared" si="92"/>
        <v>0</v>
      </c>
      <c r="T1141" s="362"/>
      <c r="U1141" s="532"/>
      <c r="V1141" s="318">
        <f t="shared" si="93"/>
        <v>0</v>
      </c>
      <c r="W1141" s="366"/>
      <c r="X1141" s="318"/>
      <c r="Y1141" s="366"/>
      <c r="Z1141" s="362"/>
      <c r="AA1141" s="503"/>
      <c r="AB1141" s="362"/>
      <c r="AC1141" s="362"/>
    </row>
    <row r="1142" spans="1:29" ht="18.5" x14ac:dyDescent="0.45">
      <c r="A1142" s="360"/>
      <c r="B1142" s="361"/>
      <c r="C1142" s="360" t="str">
        <f t="shared" si="90"/>
        <v/>
      </c>
      <c r="D1142" s="362"/>
      <c r="E1142" s="146"/>
      <c r="F1142" s="362"/>
      <c r="G1142" s="137"/>
      <c r="H1142" s="363"/>
      <c r="I1142" s="497"/>
      <c r="J1142" s="498"/>
      <c r="K1142" s="496"/>
      <c r="L1142" s="496"/>
      <c r="M1142" s="497">
        <f t="shared" si="89"/>
        <v>0</v>
      </c>
      <c r="N1142" s="364">
        <f t="shared" si="91"/>
        <v>0</v>
      </c>
      <c r="O1142" s="164"/>
      <c r="P1142" s="164"/>
      <c r="Q1142" s="164"/>
      <c r="R1142" s="130"/>
      <c r="S1142" s="365">
        <f t="shared" si="92"/>
        <v>0</v>
      </c>
      <c r="T1142" s="362"/>
      <c r="U1142" s="532"/>
      <c r="V1142" s="318">
        <f t="shared" si="93"/>
        <v>0</v>
      </c>
      <c r="W1142" s="366"/>
      <c r="X1142" s="318"/>
      <c r="Y1142" s="366"/>
      <c r="Z1142" s="362"/>
      <c r="AA1142" s="503"/>
      <c r="AB1142" s="362"/>
      <c r="AC1142" s="362"/>
    </row>
    <row r="1143" spans="1:29" ht="18.5" x14ac:dyDescent="0.45">
      <c r="A1143" s="360"/>
      <c r="B1143" s="361"/>
      <c r="C1143" s="360" t="str">
        <f t="shared" si="90"/>
        <v/>
      </c>
      <c r="D1143" s="362"/>
      <c r="E1143" s="146"/>
      <c r="F1143" s="362"/>
      <c r="G1143" s="137"/>
      <c r="H1143" s="363"/>
      <c r="I1143" s="497"/>
      <c r="J1143" s="498"/>
      <c r="K1143" s="496"/>
      <c r="L1143" s="496"/>
      <c r="M1143" s="497">
        <f t="shared" si="89"/>
        <v>0</v>
      </c>
      <c r="N1143" s="364">
        <f t="shared" si="91"/>
        <v>0</v>
      </c>
      <c r="O1143" s="164"/>
      <c r="P1143" s="164"/>
      <c r="Q1143" s="164"/>
      <c r="R1143" s="130"/>
      <c r="S1143" s="365">
        <f t="shared" si="92"/>
        <v>0</v>
      </c>
      <c r="T1143" s="362"/>
      <c r="U1143" s="532"/>
      <c r="V1143" s="318">
        <f t="shared" si="93"/>
        <v>0</v>
      </c>
      <c r="W1143" s="366"/>
      <c r="X1143" s="318"/>
      <c r="Y1143" s="366"/>
      <c r="Z1143" s="362"/>
      <c r="AA1143" s="503"/>
      <c r="AB1143" s="362"/>
      <c r="AC1143" s="362"/>
    </row>
    <row r="1144" spans="1:29" ht="18.5" x14ac:dyDescent="0.45">
      <c r="A1144" s="360"/>
      <c r="B1144" s="361"/>
      <c r="C1144" s="360" t="str">
        <f t="shared" si="90"/>
        <v/>
      </c>
      <c r="D1144" s="362"/>
      <c r="E1144" s="146"/>
      <c r="F1144" s="362"/>
      <c r="G1144" s="137"/>
      <c r="H1144" s="363"/>
      <c r="I1144" s="497"/>
      <c r="J1144" s="498"/>
      <c r="K1144" s="496"/>
      <c r="L1144" s="496"/>
      <c r="M1144" s="497">
        <f t="shared" si="89"/>
        <v>0</v>
      </c>
      <c r="N1144" s="364">
        <f t="shared" si="91"/>
        <v>0</v>
      </c>
      <c r="O1144" s="164"/>
      <c r="P1144" s="164"/>
      <c r="Q1144" s="164"/>
      <c r="R1144" s="130"/>
      <c r="S1144" s="365">
        <f t="shared" si="92"/>
        <v>0</v>
      </c>
      <c r="T1144" s="362"/>
      <c r="U1144" s="532"/>
      <c r="V1144" s="318">
        <f t="shared" si="93"/>
        <v>0</v>
      </c>
      <c r="W1144" s="366"/>
      <c r="X1144" s="318"/>
      <c r="Y1144" s="366"/>
      <c r="Z1144" s="362"/>
      <c r="AA1144" s="503"/>
      <c r="AB1144" s="362"/>
      <c r="AC1144" s="362"/>
    </row>
    <row r="1145" spans="1:29" ht="18.5" x14ac:dyDescent="0.45">
      <c r="A1145" s="360"/>
      <c r="B1145" s="361"/>
      <c r="C1145" s="360" t="str">
        <f t="shared" si="90"/>
        <v/>
      </c>
      <c r="D1145" s="362"/>
      <c r="E1145" s="146"/>
      <c r="F1145" s="362"/>
      <c r="G1145" s="137"/>
      <c r="H1145" s="363"/>
      <c r="I1145" s="497"/>
      <c r="J1145" s="498"/>
      <c r="K1145" s="496"/>
      <c r="L1145" s="496"/>
      <c r="M1145" s="497">
        <f t="shared" si="89"/>
        <v>0</v>
      </c>
      <c r="N1145" s="364">
        <f t="shared" si="91"/>
        <v>0</v>
      </c>
      <c r="O1145" s="164"/>
      <c r="P1145" s="164"/>
      <c r="Q1145" s="164"/>
      <c r="R1145" s="130"/>
      <c r="S1145" s="365">
        <f t="shared" si="92"/>
        <v>0</v>
      </c>
      <c r="T1145" s="362"/>
      <c r="U1145" s="532"/>
      <c r="V1145" s="318">
        <f t="shared" si="93"/>
        <v>0</v>
      </c>
      <c r="W1145" s="366"/>
      <c r="X1145" s="318"/>
      <c r="Y1145" s="366"/>
      <c r="Z1145" s="362"/>
      <c r="AA1145" s="503"/>
      <c r="AB1145" s="362"/>
      <c r="AC1145" s="362"/>
    </row>
    <row r="1146" spans="1:29" ht="18.5" x14ac:dyDescent="0.45">
      <c r="A1146" s="360"/>
      <c r="B1146" s="361"/>
      <c r="C1146" s="360" t="str">
        <f t="shared" si="90"/>
        <v/>
      </c>
      <c r="D1146" s="362"/>
      <c r="E1146" s="146"/>
      <c r="F1146" s="362"/>
      <c r="G1146" s="137"/>
      <c r="H1146" s="363"/>
      <c r="I1146" s="497"/>
      <c r="J1146" s="498"/>
      <c r="K1146" s="496"/>
      <c r="L1146" s="496"/>
      <c r="M1146" s="497">
        <f t="shared" si="89"/>
        <v>0</v>
      </c>
      <c r="N1146" s="364">
        <f t="shared" si="91"/>
        <v>0</v>
      </c>
      <c r="O1146" s="164"/>
      <c r="P1146" s="164"/>
      <c r="Q1146" s="164"/>
      <c r="R1146" s="130"/>
      <c r="S1146" s="365">
        <f t="shared" si="92"/>
        <v>0</v>
      </c>
      <c r="T1146" s="362"/>
      <c r="U1146" s="532"/>
      <c r="V1146" s="318">
        <f t="shared" si="93"/>
        <v>0</v>
      </c>
      <c r="W1146" s="366"/>
      <c r="X1146" s="318"/>
      <c r="Y1146" s="366"/>
      <c r="Z1146" s="362"/>
      <c r="AA1146" s="503"/>
      <c r="AB1146" s="362"/>
      <c r="AC1146" s="362"/>
    </row>
    <row r="1147" spans="1:29" ht="18.5" x14ac:dyDescent="0.45">
      <c r="A1147" s="360"/>
      <c r="B1147" s="361"/>
      <c r="C1147" s="360" t="str">
        <f t="shared" si="90"/>
        <v/>
      </c>
      <c r="D1147" s="362"/>
      <c r="E1147" s="146"/>
      <c r="F1147" s="362"/>
      <c r="G1147" s="137"/>
      <c r="H1147" s="363"/>
      <c r="I1147" s="497"/>
      <c r="J1147" s="498"/>
      <c r="K1147" s="496"/>
      <c r="L1147" s="496"/>
      <c r="M1147" s="497">
        <f t="shared" si="89"/>
        <v>0</v>
      </c>
      <c r="N1147" s="364">
        <f t="shared" si="91"/>
        <v>0</v>
      </c>
      <c r="O1147" s="164"/>
      <c r="P1147" s="164"/>
      <c r="Q1147" s="164"/>
      <c r="R1147" s="130"/>
      <c r="S1147" s="365">
        <f t="shared" si="92"/>
        <v>0</v>
      </c>
      <c r="T1147" s="362"/>
      <c r="U1147" s="532"/>
      <c r="V1147" s="318">
        <f t="shared" si="93"/>
        <v>0</v>
      </c>
      <c r="W1147" s="366"/>
      <c r="X1147" s="318"/>
      <c r="Y1147" s="366"/>
      <c r="Z1147" s="362"/>
      <c r="AA1147" s="503"/>
      <c r="AB1147" s="362"/>
      <c r="AC1147" s="362"/>
    </row>
    <row r="1148" spans="1:29" ht="18.5" x14ac:dyDescent="0.45">
      <c r="A1148" s="360"/>
      <c r="B1148" s="361"/>
      <c r="C1148" s="360" t="str">
        <f t="shared" si="90"/>
        <v/>
      </c>
      <c r="D1148" s="362"/>
      <c r="E1148" s="146"/>
      <c r="F1148" s="362"/>
      <c r="G1148" s="137"/>
      <c r="H1148" s="363"/>
      <c r="I1148" s="497"/>
      <c r="J1148" s="498"/>
      <c r="K1148" s="496"/>
      <c r="L1148" s="496"/>
      <c r="M1148" s="497">
        <f t="shared" si="89"/>
        <v>0</v>
      </c>
      <c r="N1148" s="364">
        <f t="shared" si="91"/>
        <v>0</v>
      </c>
      <c r="O1148" s="164"/>
      <c r="P1148" s="164"/>
      <c r="Q1148" s="164"/>
      <c r="R1148" s="130"/>
      <c r="S1148" s="365">
        <f t="shared" si="92"/>
        <v>0</v>
      </c>
      <c r="T1148" s="362"/>
      <c r="U1148" s="532"/>
      <c r="V1148" s="318">
        <f t="shared" si="93"/>
        <v>0</v>
      </c>
      <c r="W1148" s="366"/>
      <c r="X1148" s="318"/>
      <c r="Y1148" s="366"/>
      <c r="Z1148" s="362"/>
      <c r="AA1148" s="503"/>
      <c r="AB1148" s="362"/>
      <c r="AC1148" s="362"/>
    </row>
    <row r="1149" spans="1:29" ht="18.5" x14ac:dyDescent="0.45">
      <c r="A1149" s="360"/>
      <c r="B1149" s="361"/>
      <c r="C1149" s="360" t="str">
        <f t="shared" si="90"/>
        <v/>
      </c>
      <c r="D1149" s="362"/>
      <c r="E1149" s="146"/>
      <c r="F1149" s="362"/>
      <c r="G1149" s="137"/>
      <c r="H1149" s="363"/>
      <c r="I1149" s="497"/>
      <c r="J1149" s="498"/>
      <c r="K1149" s="496"/>
      <c r="L1149" s="496"/>
      <c r="M1149" s="497">
        <f t="shared" si="89"/>
        <v>0</v>
      </c>
      <c r="N1149" s="364">
        <f t="shared" si="91"/>
        <v>0</v>
      </c>
      <c r="O1149" s="164"/>
      <c r="P1149" s="164"/>
      <c r="Q1149" s="164"/>
      <c r="R1149" s="130"/>
      <c r="S1149" s="365">
        <f t="shared" si="92"/>
        <v>0</v>
      </c>
      <c r="T1149" s="362"/>
      <c r="U1149" s="532"/>
      <c r="V1149" s="318">
        <f t="shared" si="93"/>
        <v>0</v>
      </c>
      <c r="W1149" s="366"/>
      <c r="X1149" s="318"/>
      <c r="Y1149" s="366"/>
      <c r="Z1149" s="362"/>
      <c r="AA1149" s="503"/>
      <c r="AB1149" s="362"/>
      <c r="AC1149" s="362"/>
    </row>
    <row r="1150" spans="1:29" ht="18.5" x14ac:dyDescent="0.45">
      <c r="A1150" s="360"/>
      <c r="B1150" s="361"/>
      <c r="C1150" s="360" t="str">
        <f t="shared" si="90"/>
        <v/>
      </c>
      <c r="D1150" s="362"/>
      <c r="E1150" s="146"/>
      <c r="F1150" s="362"/>
      <c r="G1150" s="137"/>
      <c r="H1150" s="363"/>
      <c r="I1150" s="497"/>
      <c r="J1150" s="498"/>
      <c r="K1150" s="496"/>
      <c r="L1150" s="496"/>
      <c r="M1150" s="497">
        <f t="shared" si="89"/>
        <v>0</v>
      </c>
      <c r="N1150" s="364">
        <f t="shared" si="91"/>
        <v>0</v>
      </c>
      <c r="O1150" s="164"/>
      <c r="P1150" s="164"/>
      <c r="Q1150" s="164"/>
      <c r="R1150" s="130"/>
      <c r="S1150" s="365">
        <f t="shared" si="92"/>
        <v>0</v>
      </c>
      <c r="T1150" s="362"/>
      <c r="U1150" s="532"/>
      <c r="V1150" s="318">
        <f t="shared" si="93"/>
        <v>0</v>
      </c>
      <c r="W1150" s="366"/>
      <c r="X1150" s="318"/>
      <c r="Y1150" s="366"/>
      <c r="Z1150" s="362"/>
      <c r="AA1150" s="503"/>
      <c r="AB1150" s="362"/>
      <c r="AC1150" s="362"/>
    </row>
    <row r="1151" spans="1:29" ht="18.5" x14ac:dyDescent="0.45">
      <c r="A1151" s="360"/>
      <c r="B1151" s="361"/>
      <c r="C1151" s="360" t="str">
        <f t="shared" si="90"/>
        <v/>
      </c>
      <c r="D1151" s="362"/>
      <c r="E1151" s="146"/>
      <c r="F1151" s="362"/>
      <c r="G1151" s="137"/>
      <c r="H1151" s="363"/>
      <c r="I1151" s="497"/>
      <c r="J1151" s="498"/>
      <c r="K1151" s="496"/>
      <c r="L1151" s="496"/>
      <c r="M1151" s="497">
        <f t="shared" si="89"/>
        <v>0</v>
      </c>
      <c r="N1151" s="364">
        <f t="shared" si="91"/>
        <v>0</v>
      </c>
      <c r="O1151" s="164"/>
      <c r="P1151" s="164"/>
      <c r="Q1151" s="164"/>
      <c r="R1151" s="130"/>
      <c r="S1151" s="365">
        <f t="shared" si="92"/>
        <v>0</v>
      </c>
      <c r="T1151" s="362"/>
      <c r="U1151" s="532"/>
      <c r="V1151" s="318">
        <f t="shared" si="93"/>
        <v>0</v>
      </c>
      <c r="W1151" s="366"/>
      <c r="X1151" s="318"/>
      <c r="Y1151" s="366"/>
      <c r="Z1151" s="362"/>
      <c r="AA1151" s="503"/>
      <c r="AB1151" s="362"/>
      <c r="AC1151" s="362"/>
    </row>
    <row r="1152" spans="1:29" ht="18.5" x14ac:dyDescent="0.45">
      <c r="A1152" s="360"/>
      <c r="B1152" s="361"/>
      <c r="C1152" s="360" t="str">
        <f t="shared" si="90"/>
        <v/>
      </c>
      <c r="D1152" s="362"/>
      <c r="E1152" s="146"/>
      <c r="F1152" s="362"/>
      <c r="G1152" s="137"/>
      <c r="H1152" s="363"/>
      <c r="I1152" s="497"/>
      <c r="J1152" s="498"/>
      <c r="K1152" s="496"/>
      <c r="L1152" s="496"/>
      <c r="M1152" s="497">
        <f t="shared" si="89"/>
        <v>0</v>
      </c>
      <c r="N1152" s="364">
        <f t="shared" si="91"/>
        <v>0</v>
      </c>
      <c r="O1152" s="164"/>
      <c r="P1152" s="164"/>
      <c r="Q1152" s="164"/>
      <c r="R1152" s="130"/>
      <c r="S1152" s="365">
        <f t="shared" si="92"/>
        <v>0</v>
      </c>
      <c r="T1152" s="362"/>
      <c r="U1152" s="532"/>
      <c r="V1152" s="318">
        <f t="shared" si="93"/>
        <v>0</v>
      </c>
      <c r="W1152" s="366"/>
      <c r="X1152" s="318"/>
      <c r="Y1152" s="366"/>
      <c r="Z1152" s="362"/>
      <c r="AA1152" s="503"/>
      <c r="AB1152" s="362"/>
      <c r="AC1152" s="362"/>
    </row>
    <row r="1153" spans="1:29" ht="18.5" x14ac:dyDescent="0.45">
      <c r="A1153" s="360"/>
      <c r="B1153" s="361"/>
      <c r="C1153" s="360" t="str">
        <f t="shared" si="90"/>
        <v/>
      </c>
      <c r="D1153" s="362"/>
      <c r="E1153" s="146"/>
      <c r="F1153" s="362"/>
      <c r="G1153" s="137"/>
      <c r="H1153" s="363"/>
      <c r="I1153" s="497"/>
      <c r="J1153" s="498"/>
      <c r="K1153" s="496"/>
      <c r="L1153" s="496"/>
      <c r="M1153" s="497">
        <f t="shared" si="89"/>
        <v>0</v>
      </c>
      <c r="N1153" s="364">
        <f t="shared" si="91"/>
        <v>0</v>
      </c>
      <c r="O1153" s="164"/>
      <c r="P1153" s="164"/>
      <c r="Q1153" s="164"/>
      <c r="R1153" s="130"/>
      <c r="S1153" s="365">
        <f t="shared" si="92"/>
        <v>0</v>
      </c>
      <c r="T1153" s="362"/>
      <c r="U1153" s="532"/>
      <c r="V1153" s="318">
        <f t="shared" si="93"/>
        <v>0</v>
      </c>
      <c r="W1153" s="366"/>
      <c r="X1153" s="318"/>
      <c r="Y1153" s="366"/>
      <c r="Z1153" s="362"/>
      <c r="AA1153" s="503"/>
      <c r="AB1153" s="362"/>
      <c r="AC1153" s="362"/>
    </row>
    <row r="1154" spans="1:29" ht="18.5" x14ac:dyDescent="0.45">
      <c r="A1154" s="360"/>
      <c r="B1154" s="361"/>
      <c r="C1154" s="360" t="str">
        <f t="shared" si="90"/>
        <v/>
      </c>
      <c r="D1154" s="362"/>
      <c r="E1154" s="146"/>
      <c r="F1154" s="362"/>
      <c r="G1154" s="137"/>
      <c r="H1154" s="363"/>
      <c r="I1154" s="497"/>
      <c r="J1154" s="498"/>
      <c r="K1154" s="496"/>
      <c r="L1154" s="496"/>
      <c r="M1154" s="497">
        <f t="shared" si="89"/>
        <v>0</v>
      </c>
      <c r="N1154" s="364">
        <f t="shared" si="91"/>
        <v>0</v>
      </c>
      <c r="O1154" s="164"/>
      <c r="P1154" s="164"/>
      <c r="Q1154" s="164"/>
      <c r="R1154" s="130"/>
      <c r="S1154" s="365">
        <f t="shared" si="92"/>
        <v>0</v>
      </c>
      <c r="T1154" s="362"/>
      <c r="U1154" s="532"/>
      <c r="V1154" s="318">
        <f t="shared" si="93"/>
        <v>0</v>
      </c>
      <c r="W1154" s="366"/>
      <c r="X1154" s="318"/>
      <c r="Y1154" s="366"/>
      <c r="Z1154" s="362"/>
      <c r="AA1154" s="503"/>
      <c r="AB1154" s="362"/>
      <c r="AC1154" s="362"/>
    </row>
    <row r="1155" spans="1:29" ht="18.5" x14ac:dyDescent="0.45">
      <c r="A1155" s="360"/>
      <c r="B1155" s="361"/>
      <c r="C1155" s="360" t="str">
        <f t="shared" si="90"/>
        <v/>
      </c>
      <c r="D1155" s="362"/>
      <c r="E1155" s="146"/>
      <c r="F1155" s="362"/>
      <c r="G1155" s="137"/>
      <c r="H1155" s="363"/>
      <c r="I1155" s="497"/>
      <c r="J1155" s="498"/>
      <c r="K1155" s="496"/>
      <c r="L1155" s="496"/>
      <c r="M1155" s="497">
        <f t="shared" si="89"/>
        <v>0</v>
      </c>
      <c r="N1155" s="364">
        <f t="shared" si="91"/>
        <v>0</v>
      </c>
      <c r="O1155" s="164"/>
      <c r="P1155" s="164"/>
      <c r="Q1155" s="164"/>
      <c r="R1155" s="130"/>
      <c r="S1155" s="365">
        <f t="shared" si="92"/>
        <v>0</v>
      </c>
      <c r="T1155" s="362"/>
      <c r="U1155" s="532"/>
      <c r="V1155" s="318">
        <f t="shared" si="93"/>
        <v>0</v>
      </c>
      <c r="W1155" s="366"/>
      <c r="X1155" s="318"/>
      <c r="Y1155" s="366"/>
      <c r="Z1155" s="362"/>
      <c r="AA1155" s="503"/>
      <c r="AB1155" s="362"/>
      <c r="AC1155" s="362"/>
    </row>
    <row r="1156" spans="1:29" ht="18.5" x14ac:dyDescent="0.45">
      <c r="A1156" s="360"/>
      <c r="B1156" s="361"/>
      <c r="C1156" s="360" t="str">
        <f t="shared" si="90"/>
        <v/>
      </c>
      <c r="D1156" s="362"/>
      <c r="E1156" s="146"/>
      <c r="F1156" s="362"/>
      <c r="G1156" s="137"/>
      <c r="H1156" s="363"/>
      <c r="I1156" s="497"/>
      <c r="J1156" s="498"/>
      <c r="K1156" s="496"/>
      <c r="L1156" s="496"/>
      <c r="M1156" s="497">
        <f t="shared" si="89"/>
        <v>0</v>
      </c>
      <c r="N1156" s="364">
        <f t="shared" si="91"/>
        <v>0</v>
      </c>
      <c r="O1156" s="164"/>
      <c r="P1156" s="164"/>
      <c r="Q1156" s="164"/>
      <c r="R1156" s="130"/>
      <c r="S1156" s="365">
        <f t="shared" si="92"/>
        <v>0</v>
      </c>
      <c r="T1156" s="362"/>
      <c r="U1156" s="532"/>
      <c r="V1156" s="318">
        <f t="shared" si="93"/>
        <v>0</v>
      </c>
      <c r="W1156" s="366"/>
      <c r="X1156" s="318"/>
      <c r="Y1156" s="366"/>
      <c r="Z1156" s="362"/>
      <c r="AA1156" s="503"/>
      <c r="AB1156" s="362"/>
      <c r="AC1156" s="362"/>
    </row>
    <row r="1157" spans="1:29" ht="18.5" x14ac:dyDescent="0.45">
      <c r="A1157" s="360"/>
      <c r="B1157" s="361"/>
      <c r="C1157" s="360" t="str">
        <f t="shared" si="90"/>
        <v/>
      </c>
      <c r="D1157" s="362"/>
      <c r="E1157" s="146"/>
      <c r="F1157" s="362"/>
      <c r="G1157" s="137"/>
      <c r="H1157" s="363"/>
      <c r="I1157" s="497"/>
      <c r="J1157" s="498"/>
      <c r="K1157" s="496"/>
      <c r="L1157" s="496"/>
      <c r="M1157" s="497">
        <f t="shared" si="89"/>
        <v>0</v>
      </c>
      <c r="N1157" s="364">
        <f t="shared" si="91"/>
        <v>0</v>
      </c>
      <c r="O1157" s="164"/>
      <c r="P1157" s="164"/>
      <c r="Q1157" s="164"/>
      <c r="R1157" s="130"/>
      <c r="S1157" s="365">
        <f t="shared" si="92"/>
        <v>0</v>
      </c>
      <c r="T1157" s="362"/>
      <c r="U1157" s="532"/>
      <c r="V1157" s="318">
        <f t="shared" si="93"/>
        <v>0</v>
      </c>
      <c r="W1157" s="366"/>
      <c r="X1157" s="318"/>
      <c r="Y1157" s="366"/>
      <c r="Z1157" s="362"/>
      <c r="AA1157" s="503"/>
      <c r="AB1157" s="362"/>
      <c r="AC1157" s="362"/>
    </row>
    <row r="1158" spans="1:29" ht="18.5" x14ac:dyDescent="0.45">
      <c r="A1158" s="360"/>
      <c r="B1158" s="361"/>
      <c r="C1158" s="360" t="str">
        <f t="shared" si="90"/>
        <v/>
      </c>
      <c r="D1158" s="362"/>
      <c r="E1158" s="146"/>
      <c r="F1158" s="362"/>
      <c r="G1158" s="137"/>
      <c r="H1158" s="363"/>
      <c r="I1158" s="497"/>
      <c r="J1158" s="498"/>
      <c r="K1158" s="496"/>
      <c r="L1158" s="496"/>
      <c r="M1158" s="497">
        <f t="shared" si="89"/>
        <v>0</v>
      </c>
      <c r="N1158" s="364">
        <f t="shared" si="91"/>
        <v>0</v>
      </c>
      <c r="O1158" s="164"/>
      <c r="P1158" s="164"/>
      <c r="Q1158" s="164"/>
      <c r="R1158" s="130"/>
      <c r="S1158" s="365">
        <f t="shared" si="92"/>
        <v>0</v>
      </c>
      <c r="T1158" s="362"/>
      <c r="U1158" s="532"/>
      <c r="V1158" s="318">
        <f t="shared" si="93"/>
        <v>0</v>
      </c>
      <c r="W1158" s="366"/>
      <c r="X1158" s="318"/>
      <c r="Y1158" s="366"/>
      <c r="Z1158" s="362"/>
      <c r="AA1158" s="503"/>
      <c r="AB1158" s="362"/>
      <c r="AC1158" s="362"/>
    </row>
    <row r="1159" spans="1:29" ht="18.5" x14ac:dyDescent="0.45">
      <c r="A1159" s="360"/>
      <c r="B1159" s="361"/>
      <c r="C1159" s="360" t="str">
        <f t="shared" si="90"/>
        <v/>
      </c>
      <c r="D1159" s="362"/>
      <c r="E1159" s="146"/>
      <c r="F1159" s="362"/>
      <c r="G1159" s="137"/>
      <c r="H1159" s="363"/>
      <c r="I1159" s="497"/>
      <c r="J1159" s="498"/>
      <c r="K1159" s="496"/>
      <c r="L1159" s="496"/>
      <c r="M1159" s="497">
        <f t="shared" si="89"/>
        <v>0</v>
      </c>
      <c r="N1159" s="364">
        <f t="shared" si="91"/>
        <v>0</v>
      </c>
      <c r="O1159" s="164"/>
      <c r="P1159" s="164"/>
      <c r="Q1159" s="164"/>
      <c r="R1159" s="130"/>
      <c r="S1159" s="365">
        <f t="shared" si="92"/>
        <v>0</v>
      </c>
      <c r="T1159" s="362"/>
      <c r="U1159" s="532"/>
      <c r="V1159" s="318">
        <f t="shared" si="93"/>
        <v>0</v>
      </c>
      <c r="W1159" s="366"/>
      <c r="X1159" s="318"/>
      <c r="Y1159" s="366"/>
      <c r="Z1159" s="362"/>
      <c r="AA1159" s="503"/>
      <c r="AB1159" s="362"/>
      <c r="AC1159" s="362"/>
    </row>
    <row r="1160" spans="1:29" ht="18.5" x14ac:dyDescent="0.45">
      <c r="A1160" s="360"/>
      <c r="B1160" s="361"/>
      <c r="C1160" s="360" t="str">
        <f t="shared" si="90"/>
        <v/>
      </c>
      <c r="D1160" s="362"/>
      <c r="E1160" s="146"/>
      <c r="F1160" s="362"/>
      <c r="G1160" s="137"/>
      <c r="H1160" s="363"/>
      <c r="I1160" s="497"/>
      <c r="J1160" s="498"/>
      <c r="K1160" s="496"/>
      <c r="L1160" s="496"/>
      <c r="M1160" s="497">
        <f t="shared" si="89"/>
        <v>0</v>
      </c>
      <c r="N1160" s="364">
        <f t="shared" si="91"/>
        <v>0</v>
      </c>
      <c r="O1160" s="164"/>
      <c r="P1160" s="164"/>
      <c r="Q1160" s="164"/>
      <c r="R1160" s="130"/>
      <c r="S1160" s="365">
        <f t="shared" si="92"/>
        <v>0</v>
      </c>
      <c r="T1160" s="362"/>
      <c r="U1160" s="532"/>
      <c r="V1160" s="318">
        <f t="shared" si="93"/>
        <v>0</v>
      </c>
      <c r="W1160" s="366"/>
      <c r="X1160" s="318"/>
      <c r="Y1160" s="366"/>
      <c r="Z1160" s="362"/>
      <c r="AA1160" s="503"/>
      <c r="AB1160" s="362"/>
      <c r="AC1160" s="362"/>
    </row>
    <row r="1161" spans="1:29" ht="18.5" x14ac:dyDescent="0.45">
      <c r="A1161" s="360"/>
      <c r="B1161" s="361"/>
      <c r="C1161" s="360" t="str">
        <f t="shared" si="90"/>
        <v/>
      </c>
      <c r="D1161" s="362"/>
      <c r="E1161" s="146"/>
      <c r="F1161" s="362"/>
      <c r="G1161" s="137"/>
      <c r="H1161" s="363"/>
      <c r="I1161" s="497"/>
      <c r="J1161" s="498"/>
      <c r="K1161" s="496"/>
      <c r="L1161" s="496"/>
      <c r="M1161" s="497">
        <f t="shared" ref="M1161:M1224" si="94">+K1161*0.12</f>
        <v>0</v>
      </c>
      <c r="N1161" s="364">
        <f t="shared" si="91"/>
        <v>0</v>
      </c>
      <c r="O1161" s="164"/>
      <c r="P1161" s="164"/>
      <c r="Q1161" s="164"/>
      <c r="R1161" s="130"/>
      <c r="S1161" s="365">
        <f t="shared" si="92"/>
        <v>0</v>
      </c>
      <c r="T1161" s="362"/>
      <c r="U1161" s="532"/>
      <c r="V1161" s="318">
        <f t="shared" si="93"/>
        <v>0</v>
      </c>
      <c r="W1161" s="366"/>
      <c r="X1161" s="318"/>
      <c r="Y1161" s="366"/>
      <c r="Z1161" s="362"/>
      <c r="AA1161" s="503"/>
      <c r="AB1161" s="362"/>
      <c r="AC1161" s="362"/>
    </row>
    <row r="1162" spans="1:29" ht="18.5" x14ac:dyDescent="0.45">
      <c r="A1162" s="360"/>
      <c r="B1162" s="361"/>
      <c r="C1162" s="360" t="str">
        <f t="shared" si="90"/>
        <v/>
      </c>
      <c r="D1162" s="362"/>
      <c r="E1162" s="146"/>
      <c r="F1162" s="362"/>
      <c r="G1162" s="137"/>
      <c r="H1162" s="363"/>
      <c r="I1162" s="497"/>
      <c r="J1162" s="498"/>
      <c r="K1162" s="496"/>
      <c r="L1162" s="496"/>
      <c r="M1162" s="497">
        <f t="shared" si="94"/>
        <v>0</v>
      </c>
      <c r="N1162" s="364">
        <f t="shared" si="91"/>
        <v>0</v>
      </c>
      <c r="O1162" s="164"/>
      <c r="P1162" s="164"/>
      <c r="Q1162" s="164"/>
      <c r="R1162" s="130"/>
      <c r="S1162" s="365">
        <f t="shared" si="92"/>
        <v>0</v>
      </c>
      <c r="T1162" s="362"/>
      <c r="U1162" s="532"/>
      <c r="V1162" s="318">
        <f t="shared" si="93"/>
        <v>0</v>
      </c>
      <c r="W1162" s="366"/>
      <c r="X1162" s="318"/>
      <c r="Y1162" s="366"/>
      <c r="Z1162" s="362"/>
      <c r="AA1162" s="503"/>
      <c r="AB1162" s="362"/>
      <c r="AC1162" s="362"/>
    </row>
    <row r="1163" spans="1:29" ht="18.5" x14ac:dyDescent="0.45">
      <c r="A1163" s="360"/>
      <c r="B1163" s="361"/>
      <c r="C1163" s="360" t="str">
        <f t="shared" si="90"/>
        <v/>
      </c>
      <c r="D1163" s="362"/>
      <c r="E1163" s="146"/>
      <c r="F1163" s="362"/>
      <c r="G1163" s="137"/>
      <c r="H1163" s="363"/>
      <c r="I1163" s="497"/>
      <c r="J1163" s="498"/>
      <c r="K1163" s="496"/>
      <c r="L1163" s="496"/>
      <c r="M1163" s="497">
        <f t="shared" si="94"/>
        <v>0</v>
      </c>
      <c r="N1163" s="364">
        <f t="shared" si="91"/>
        <v>0</v>
      </c>
      <c r="O1163" s="164"/>
      <c r="P1163" s="164"/>
      <c r="Q1163" s="164"/>
      <c r="R1163" s="130"/>
      <c r="S1163" s="365">
        <f t="shared" si="92"/>
        <v>0</v>
      </c>
      <c r="T1163" s="362"/>
      <c r="U1163" s="532"/>
      <c r="V1163" s="318">
        <f t="shared" si="93"/>
        <v>0</v>
      </c>
      <c r="W1163" s="366"/>
      <c r="X1163" s="318"/>
      <c r="Y1163" s="366"/>
      <c r="Z1163" s="362"/>
      <c r="AA1163" s="503"/>
      <c r="AB1163" s="362"/>
      <c r="AC1163" s="362"/>
    </row>
    <row r="1164" spans="1:29" ht="18.5" x14ac:dyDescent="0.45">
      <c r="A1164" s="360"/>
      <c r="B1164" s="361"/>
      <c r="C1164" s="360" t="str">
        <f t="shared" si="90"/>
        <v/>
      </c>
      <c r="D1164" s="362"/>
      <c r="E1164" s="146"/>
      <c r="F1164" s="362"/>
      <c r="G1164" s="137"/>
      <c r="H1164" s="363"/>
      <c r="I1164" s="497"/>
      <c r="J1164" s="498"/>
      <c r="K1164" s="496"/>
      <c r="L1164" s="496"/>
      <c r="M1164" s="497">
        <f t="shared" si="94"/>
        <v>0</v>
      </c>
      <c r="N1164" s="364">
        <f t="shared" si="91"/>
        <v>0</v>
      </c>
      <c r="O1164" s="164"/>
      <c r="P1164" s="164"/>
      <c r="Q1164" s="164"/>
      <c r="R1164" s="130"/>
      <c r="S1164" s="365">
        <f t="shared" si="92"/>
        <v>0</v>
      </c>
      <c r="T1164" s="362"/>
      <c r="U1164" s="532"/>
      <c r="V1164" s="318">
        <f t="shared" si="93"/>
        <v>0</v>
      </c>
      <c r="W1164" s="366"/>
      <c r="X1164" s="318"/>
      <c r="Y1164" s="366"/>
      <c r="Z1164" s="362"/>
      <c r="AA1164" s="503"/>
      <c r="AB1164" s="362"/>
      <c r="AC1164" s="362"/>
    </row>
    <row r="1165" spans="1:29" ht="18.5" x14ac:dyDescent="0.45">
      <c r="A1165" s="360"/>
      <c r="B1165" s="361"/>
      <c r="C1165" s="360" t="str">
        <f t="shared" si="90"/>
        <v/>
      </c>
      <c r="D1165" s="362"/>
      <c r="E1165" s="146"/>
      <c r="F1165" s="362"/>
      <c r="G1165" s="137"/>
      <c r="H1165" s="363"/>
      <c r="I1165" s="497"/>
      <c r="J1165" s="498"/>
      <c r="K1165" s="496"/>
      <c r="L1165" s="496"/>
      <c r="M1165" s="497">
        <f t="shared" si="94"/>
        <v>0</v>
      </c>
      <c r="N1165" s="364">
        <f t="shared" si="91"/>
        <v>0</v>
      </c>
      <c r="O1165" s="164"/>
      <c r="P1165" s="164"/>
      <c r="Q1165" s="164"/>
      <c r="R1165" s="130"/>
      <c r="S1165" s="365">
        <f t="shared" si="92"/>
        <v>0</v>
      </c>
      <c r="T1165" s="362"/>
      <c r="U1165" s="532"/>
      <c r="V1165" s="318">
        <f t="shared" si="93"/>
        <v>0</v>
      </c>
      <c r="W1165" s="366"/>
      <c r="X1165" s="318"/>
      <c r="Y1165" s="366"/>
      <c r="Z1165" s="362"/>
      <c r="AA1165" s="503"/>
      <c r="AB1165" s="362"/>
      <c r="AC1165" s="362"/>
    </row>
    <row r="1166" spans="1:29" ht="18.5" x14ac:dyDescent="0.45">
      <c r="A1166" s="360"/>
      <c r="B1166" s="361"/>
      <c r="C1166" s="360" t="str">
        <f t="shared" ref="C1166:C1229" si="95">Validentificaciones(D1166)</f>
        <v/>
      </c>
      <c r="D1166" s="362"/>
      <c r="E1166" s="146"/>
      <c r="F1166" s="362"/>
      <c r="G1166" s="137"/>
      <c r="H1166" s="363"/>
      <c r="I1166" s="497"/>
      <c r="J1166" s="498"/>
      <c r="K1166" s="496"/>
      <c r="L1166" s="496"/>
      <c r="M1166" s="497">
        <f t="shared" si="94"/>
        <v>0</v>
      </c>
      <c r="N1166" s="364">
        <f t="shared" ref="N1166:N1229" si="96">L1166*0.14</f>
        <v>0</v>
      </c>
      <c r="O1166" s="164"/>
      <c r="P1166" s="164"/>
      <c r="Q1166" s="164"/>
      <c r="R1166" s="130"/>
      <c r="S1166" s="365">
        <f t="shared" ref="S1166:S1229" si="97">I1166+J1166+K1166+N1166+L1166-O1166-P1166+M1166</f>
        <v>0</v>
      </c>
      <c r="T1166" s="362"/>
      <c r="U1166" s="532"/>
      <c r="V1166" s="318">
        <f t="shared" ref="V1166:V1229" si="98">IF(OR(MID(E1166,1,2)="41",MID(B1166,1,1)="E"),0,IF(OR(E1166="04-Nota de crédito",E1166="04",E1166="04-N/C Ventas",E1166="51-N/C A Inst. Estado y Empr. Públicas que percibe ingreso exento de Imp. Renta",E1166="51",E1166="47-N/C por Reembolso Emitida por Intermediario",E1166="47"),-I1166-J1166-K1166-L1166,I1166+J1166+K1166+L1166))</f>
        <v>0</v>
      </c>
      <c r="W1166" s="366"/>
      <c r="X1166" s="318"/>
      <c r="Y1166" s="366"/>
      <c r="Z1166" s="362"/>
      <c r="AA1166" s="503"/>
      <c r="AB1166" s="362"/>
      <c r="AC1166" s="362"/>
    </row>
    <row r="1167" spans="1:29" ht="18.5" x14ac:dyDescent="0.45">
      <c r="A1167" s="360"/>
      <c r="B1167" s="361"/>
      <c r="C1167" s="360" t="str">
        <f t="shared" si="95"/>
        <v/>
      </c>
      <c r="D1167" s="362"/>
      <c r="E1167" s="146"/>
      <c r="F1167" s="362"/>
      <c r="G1167" s="137"/>
      <c r="H1167" s="363"/>
      <c r="I1167" s="497"/>
      <c r="J1167" s="498"/>
      <c r="K1167" s="496"/>
      <c r="L1167" s="496"/>
      <c r="M1167" s="497">
        <f t="shared" si="94"/>
        <v>0</v>
      </c>
      <c r="N1167" s="364">
        <f t="shared" si="96"/>
        <v>0</v>
      </c>
      <c r="O1167" s="164"/>
      <c r="P1167" s="164"/>
      <c r="Q1167" s="164"/>
      <c r="R1167" s="130"/>
      <c r="S1167" s="365">
        <f t="shared" si="97"/>
        <v>0</v>
      </c>
      <c r="T1167" s="362"/>
      <c r="U1167" s="532"/>
      <c r="V1167" s="318">
        <f t="shared" si="98"/>
        <v>0</v>
      </c>
      <c r="W1167" s="366"/>
      <c r="X1167" s="318"/>
      <c r="Y1167" s="366"/>
      <c r="Z1167" s="362"/>
      <c r="AA1167" s="503"/>
      <c r="AB1167" s="362"/>
      <c r="AC1167" s="362"/>
    </row>
    <row r="1168" spans="1:29" ht="18.5" x14ac:dyDescent="0.45">
      <c r="A1168" s="360"/>
      <c r="B1168" s="361"/>
      <c r="C1168" s="360" t="str">
        <f t="shared" si="95"/>
        <v/>
      </c>
      <c r="D1168" s="362"/>
      <c r="E1168" s="146"/>
      <c r="F1168" s="362"/>
      <c r="G1168" s="137"/>
      <c r="H1168" s="363"/>
      <c r="I1168" s="497"/>
      <c r="J1168" s="498"/>
      <c r="K1168" s="496"/>
      <c r="L1168" s="496"/>
      <c r="M1168" s="497">
        <f t="shared" si="94"/>
        <v>0</v>
      </c>
      <c r="N1168" s="364">
        <f t="shared" si="96"/>
        <v>0</v>
      </c>
      <c r="O1168" s="164"/>
      <c r="P1168" s="164"/>
      <c r="Q1168" s="164"/>
      <c r="R1168" s="130"/>
      <c r="S1168" s="365">
        <f t="shared" si="97"/>
        <v>0</v>
      </c>
      <c r="T1168" s="362"/>
      <c r="U1168" s="532"/>
      <c r="V1168" s="318">
        <f t="shared" si="98"/>
        <v>0</v>
      </c>
      <c r="W1168" s="366"/>
      <c r="X1168" s="318"/>
      <c r="Y1168" s="366"/>
      <c r="Z1168" s="362"/>
      <c r="AA1168" s="503"/>
      <c r="AB1168" s="362"/>
      <c r="AC1168" s="362"/>
    </row>
    <row r="1169" spans="1:29" ht="18.5" x14ac:dyDescent="0.45">
      <c r="A1169" s="360"/>
      <c r="B1169" s="361"/>
      <c r="C1169" s="360" t="str">
        <f t="shared" si="95"/>
        <v/>
      </c>
      <c r="D1169" s="362"/>
      <c r="E1169" s="146"/>
      <c r="F1169" s="362"/>
      <c r="G1169" s="137"/>
      <c r="H1169" s="363"/>
      <c r="I1169" s="497"/>
      <c r="J1169" s="498"/>
      <c r="K1169" s="496"/>
      <c r="L1169" s="496"/>
      <c r="M1169" s="497">
        <f t="shared" si="94"/>
        <v>0</v>
      </c>
      <c r="N1169" s="364">
        <f t="shared" si="96"/>
        <v>0</v>
      </c>
      <c r="O1169" s="164"/>
      <c r="P1169" s="164"/>
      <c r="Q1169" s="164"/>
      <c r="R1169" s="130"/>
      <c r="S1169" s="365">
        <f t="shared" si="97"/>
        <v>0</v>
      </c>
      <c r="T1169" s="362"/>
      <c r="U1169" s="532"/>
      <c r="V1169" s="318">
        <f t="shared" si="98"/>
        <v>0</v>
      </c>
      <c r="W1169" s="366"/>
      <c r="X1169" s="318"/>
      <c r="Y1169" s="366"/>
      <c r="Z1169" s="362"/>
      <c r="AA1169" s="503"/>
      <c r="AB1169" s="362"/>
      <c r="AC1169" s="362"/>
    </row>
    <row r="1170" spans="1:29" ht="18.5" x14ac:dyDescent="0.45">
      <c r="A1170" s="360"/>
      <c r="B1170" s="361"/>
      <c r="C1170" s="360" t="str">
        <f t="shared" si="95"/>
        <v/>
      </c>
      <c r="D1170" s="362"/>
      <c r="E1170" s="146"/>
      <c r="F1170" s="362"/>
      <c r="G1170" s="137"/>
      <c r="H1170" s="363"/>
      <c r="I1170" s="497"/>
      <c r="J1170" s="498"/>
      <c r="K1170" s="496"/>
      <c r="L1170" s="496"/>
      <c r="M1170" s="497">
        <f t="shared" si="94"/>
        <v>0</v>
      </c>
      <c r="N1170" s="364">
        <f t="shared" si="96"/>
        <v>0</v>
      </c>
      <c r="O1170" s="164"/>
      <c r="P1170" s="164"/>
      <c r="Q1170" s="164"/>
      <c r="R1170" s="130"/>
      <c r="S1170" s="365">
        <f t="shared" si="97"/>
        <v>0</v>
      </c>
      <c r="T1170" s="362"/>
      <c r="U1170" s="532"/>
      <c r="V1170" s="318">
        <f t="shared" si="98"/>
        <v>0</v>
      </c>
      <c r="W1170" s="366"/>
      <c r="X1170" s="318"/>
      <c r="Y1170" s="366"/>
      <c r="Z1170" s="362"/>
      <c r="AA1170" s="503"/>
      <c r="AB1170" s="362"/>
      <c r="AC1170" s="362"/>
    </row>
    <row r="1171" spans="1:29" ht="18.5" x14ac:dyDescent="0.45">
      <c r="A1171" s="360"/>
      <c r="B1171" s="361"/>
      <c r="C1171" s="360" t="str">
        <f t="shared" si="95"/>
        <v/>
      </c>
      <c r="D1171" s="362"/>
      <c r="E1171" s="146"/>
      <c r="F1171" s="362"/>
      <c r="G1171" s="137"/>
      <c r="H1171" s="363"/>
      <c r="I1171" s="497"/>
      <c r="J1171" s="498"/>
      <c r="K1171" s="496"/>
      <c r="L1171" s="496"/>
      <c r="M1171" s="497">
        <f t="shared" si="94"/>
        <v>0</v>
      </c>
      <c r="N1171" s="364">
        <f t="shared" si="96"/>
        <v>0</v>
      </c>
      <c r="O1171" s="164"/>
      <c r="P1171" s="164"/>
      <c r="Q1171" s="164"/>
      <c r="R1171" s="130"/>
      <c r="S1171" s="365">
        <f t="shared" si="97"/>
        <v>0</v>
      </c>
      <c r="T1171" s="362"/>
      <c r="U1171" s="532"/>
      <c r="V1171" s="318">
        <f t="shared" si="98"/>
        <v>0</v>
      </c>
      <c r="W1171" s="366"/>
      <c r="X1171" s="318"/>
      <c r="Y1171" s="366"/>
      <c r="Z1171" s="362"/>
      <c r="AA1171" s="503"/>
      <c r="AB1171" s="362"/>
      <c r="AC1171" s="362"/>
    </row>
    <row r="1172" spans="1:29" ht="18.5" x14ac:dyDescent="0.45">
      <c r="A1172" s="360"/>
      <c r="B1172" s="361"/>
      <c r="C1172" s="360" t="str">
        <f t="shared" si="95"/>
        <v/>
      </c>
      <c r="D1172" s="362"/>
      <c r="E1172" s="146"/>
      <c r="F1172" s="362"/>
      <c r="G1172" s="137"/>
      <c r="H1172" s="363"/>
      <c r="I1172" s="497"/>
      <c r="J1172" s="498"/>
      <c r="K1172" s="496"/>
      <c r="L1172" s="496"/>
      <c r="M1172" s="497">
        <f t="shared" si="94"/>
        <v>0</v>
      </c>
      <c r="N1172" s="364">
        <f t="shared" si="96"/>
        <v>0</v>
      </c>
      <c r="O1172" s="164"/>
      <c r="P1172" s="164"/>
      <c r="Q1172" s="164"/>
      <c r="R1172" s="130"/>
      <c r="S1172" s="365">
        <f t="shared" si="97"/>
        <v>0</v>
      </c>
      <c r="T1172" s="362"/>
      <c r="U1172" s="532"/>
      <c r="V1172" s="318">
        <f t="shared" si="98"/>
        <v>0</v>
      </c>
      <c r="W1172" s="366"/>
      <c r="X1172" s="318"/>
      <c r="Y1172" s="366"/>
      <c r="Z1172" s="362"/>
      <c r="AA1172" s="503"/>
      <c r="AB1172" s="362"/>
      <c r="AC1172" s="362"/>
    </row>
    <row r="1173" spans="1:29" ht="18.5" x14ac:dyDescent="0.45">
      <c r="A1173" s="360"/>
      <c r="B1173" s="361"/>
      <c r="C1173" s="360" t="str">
        <f t="shared" si="95"/>
        <v/>
      </c>
      <c r="D1173" s="362"/>
      <c r="E1173" s="146"/>
      <c r="F1173" s="362"/>
      <c r="G1173" s="137"/>
      <c r="H1173" s="363"/>
      <c r="I1173" s="497"/>
      <c r="J1173" s="498"/>
      <c r="K1173" s="496"/>
      <c r="L1173" s="496"/>
      <c r="M1173" s="497">
        <f t="shared" si="94"/>
        <v>0</v>
      </c>
      <c r="N1173" s="364">
        <f t="shared" si="96"/>
        <v>0</v>
      </c>
      <c r="O1173" s="164"/>
      <c r="P1173" s="164"/>
      <c r="Q1173" s="164"/>
      <c r="R1173" s="130"/>
      <c r="S1173" s="365">
        <f t="shared" si="97"/>
        <v>0</v>
      </c>
      <c r="T1173" s="362"/>
      <c r="U1173" s="532"/>
      <c r="V1173" s="318">
        <f t="shared" si="98"/>
        <v>0</v>
      </c>
      <c r="W1173" s="366"/>
      <c r="X1173" s="318"/>
      <c r="Y1173" s="366"/>
      <c r="Z1173" s="362"/>
      <c r="AA1173" s="503"/>
      <c r="AB1173" s="362"/>
      <c r="AC1173" s="362"/>
    </row>
    <row r="1174" spans="1:29" ht="18.5" x14ac:dyDescent="0.45">
      <c r="A1174" s="360"/>
      <c r="B1174" s="361"/>
      <c r="C1174" s="360" t="str">
        <f t="shared" si="95"/>
        <v/>
      </c>
      <c r="D1174" s="362"/>
      <c r="E1174" s="146"/>
      <c r="F1174" s="362"/>
      <c r="G1174" s="137"/>
      <c r="H1174" s="363"/>
      <c r="I1174" s="497"/>
      <c r="J1174" s="498"/>
      <c r="K1174" s="496"/>
      <c r="L1174" s="496"/>
      <c r="M1174" s="497">
        <f t="shared" si="94"/>
        <v>0</v>
      </c>
      <c r="N1174" s="364">
        <f t="shared" si="96"/>
        <v>0</v>
      </c>
      <c r="O1174" s="164"/>
      <c r="P1174" s="164"/>
      <c r="Q1174" s="164"/>
      <c r="R1174" s="130"/>
      <c r="S1174" s="365">
        <f t="shared" si="97"/>
        <v>0</v>
      </c>
      <c r="T1174" s="362"/>
      <c r="U1174" s="532"/>
      <c r="V1174" s="318">
        <f t="shared" si="98"/>
        <v>0</v>
      </c>
      <c r="W1174" s="366"/>
      <c r="X1174" s="318"/>
      <c r="Y1174" s="366"/>
      <c r="Z1174" s="362"/>
      <c r="AA1174" s="503"/>
      <c r="AB1174" s="362"/>
      <c r="AC1174" s="362"/>
    </row>
    <row r="1175" spans="1:29" ht="18.5" x14ac:dyDescent="0.45">
      <c r="A1175" s="360"/>
      <c r="B1175" s="361"/>
      <c r="C1175" s="360" t="str">
        <f t="shared" si="95"/>
        <v/>
      </c>
      <c r="D1175" s="362"/>
      <c r="E1175" s="146"/>
      <c r="F1175" s="362"/>
      <c r="G1175" s="137"/>
      <c r="H1175" s="363"/>
      <c r="I1175" s="497"/>
      <c r="J1175" s="498"/>
      <c r="K1175" s="496"/>
      <c r="L1175" s="496"/>
      <c r="M1175" s="497">
        <f t="shared" si="94"/>
        <v>0</v>
      </c>
      <c r="N1175" s="364">
        <f t="shared" si="96"/>
        <v>0</v>
      </c>
      <c r="O1175" s="164"/>
      <c r="P1175" s="164"/>
      <c r="Q1175" s="164"/>
      <c r="R1175" s="130"/>
      <c r="S1175" s="365">
        <f t="shared" si="97"/>
        <v>0</v>
      </c>
      <c r="T1175" s="362"/>
      <c r="U1175" s="532"/>
      <c r="V1175" s="318">
        <f t="shared" si="98"/>
        <v>0</v>
      </c>
      <c r="W1175" s="366"/>
      <c r="X1175" s="318"/>
      <c r="Y1175" s="366"/>
      <c r="Z1175" s="362"/>
      <c r="AA1175" s="503"/>
      <c r="AB1175" s="362"/>
      <c r="AC1175" s="362"/>
    </row>
    <row r="1176" spans="1:29" ht="18.5" x14ac:dyDescent="0.45">
      <c r="A1176" s="360"/>
      <c r="B1176" s="361"/>
      <c r="C1176" s="360" t="str">
        <f t="shared" si="95"/>
        <v/>
      </c>
      <c r="D1176" s="362"/>
      <c r="E1176" s="146"/>
      <c r="F1176" s="362"/>
      <c r="G1176" s="137"/>
      <c r="H1176" s="363"/>
      <c r="I1176" s="497"/>
      <c r="J1176" s="498"/>
      <c r="K1176" s="496"/>
      <c r="L1176" s="496"/>
      <c r="M1176" s="497">
        <f t="shared" si="94"/>
        <v>0</v>
      </c>
      <c r="N1176" s="364">
        <f t="shared" si="96"/>
        <v>0</v>
      </c>
      <c r="O1176" s="164"/>
      <c r="P1176" s="164"/>
      <c r="Q1176" s="164"/>
      <c r="R1176" s="130"/>
      <c r="S1176" s="365">
        <f t="shared" si="97"/>
        <v>0</v>
      </c>
      <c r="T1176" s="362"/>
      <c r="U1176" s="532"/>
      <c r="V1176" s="318">
        <f t="shared" si="98"/>
        <v>0</v>
      </c>
      <c r="W1176" s="366"/>
      <c r="X1176" s="318"/>
      <c r="Y1176" s="366"/>
      <c r="Z1176" s="362"/>
      <c r="AA1176" s="503"/>
      <c r="AB1176" s="362"/>
      <c r="AC1176" s="362"/>
    </row>
    <row r="1177" spans="1:29" ht="18.5" x14ac:dyDescent="0.45">
      <c r="A1177" s="360"/>
      <c r="B1177" s="361"/>
      <c r="C1177" s="360" t="str">
        <f t="shared" si="95"/>
        <v/>
      </c>
      <c r="D1177" s="362"/>
      <c r="E1177" s="146"/>
      <c r="F1177" s="362"/>
      <c r="G1177" s="137"/>
      <c r="H1177" s="363"/>
      <c r="I1177" s="497"/>
      <c r="J1177" s="498"/>
      <c r="K1177" s="496"/>
      <c r="L1177" s="496"/>
      <c r="M1177" s="497">
        <f t="shared" si="94"/>
        <v>0</v>
      </c>
      <c r="N1177" s="364">
        <f t="shared" si="96"/>
        <v>0</v>
      </c>
      <c r="O1177" s="164"/>
      <c r="P1177" s="164"/>
      <c r="Q1177" s="164"/>
      <c r="R1177" s="130"/>
      <c r="S1177" s="365">
        <f t="shared" si="97"/>
        <v>0</v>
      </c>
      <c r="T1177" s="362"/>
      <c r="U1177" s="532"/>
      <c r="V1177" s="318">
        <f t="shared" si="98"/>
        <v>0</v>
      </c>
      <c r="W1177" s="366"/>
      <c r="X1177" s="318"/>
      <c r="Y1177" s="366"/>
      <c r="Z1177" s="362"/>
      <c r="AA1177" s="503"/>
      <c r="AB1177" s="362"/>
      <c r="AC1177" s="362"/>
    </row>
    <row r="1178" spans="1:29" ht="18.5" x14ac:dyDescent="0.45">
      <c r="A1178" s="360"/>
      <c r="B1178" s="361"/>
      <c r="C1178" s="360" t="str">
        <f t="shared" si="95"/>
        <v/>
      </c>
      <c r="D1178" s="362"/>
      <c r="E1178" s="146"/>
      <c r="F1178" s="362"/>
      <c r="G1178" s="137"/>
      <c r="H1178" s="363"/>
      <c r="I1178" s="497"/>
      <c r="J1178" s="498"/>
      <c r="K1178" s="496"/>
      <c r="L1178" s="496"/>
      <c r="M1178" s="497">
        <f t="shared" si="94"/>
        <v>0</v>
      </c>
      <c r="N1178" s="364">
        <f t="shared" si="96"/>
        <v>0</v>
      </c>
      <c r="O1178" s="164"/>
      <c r="P1178" s="164"/>
      <c r="Q1178" s="164"/>
      <c r="R1178" s="130"/>
      <c r="S1178" s="365">
        <f t="shared" si="97"/>
        <v>0</v>
      </c>
      <c r="T1178" s="362"/>
      <c r="U1178" s="532"/>
      <c r="V1178" s="318">
        <f t="shared" si="98"/>
        <v>0</v>
      </c>
      <c r="W1178" s="366"/>
      <c r="X1178" s="318"/>
      <c r="Y1178" s="366"/>
      <c r="Z1178" s="362"/>
      <c r="AA1178" s="503"/>
      <c r="AB1178" s="362"/>
      <c r="AC1178" s="362"/>
    </row>
    <row r="1179" spans="1:29" ht="18.5" x14ac:dyDescent="0.45">
      <c r="A1179" s="360"/>
      <c r="B1179" s="361"/>
      <c r="C1179" s="360" t="str">
        <f t="shared" si="95"/>
        <v/>
      </c>
      <c r="D1179" s="362"/>
      <c r="E1179" s="146"/>
      <c r="F1179" s="362"/>
      <c r="G1179" s="137"/>
      <c r="H1179" s="363"/>
      <c r="I1179" s="497"/>
      <c r="J1179" s="498"/>
      <c r="K1179" s="496"/>
      <c r="L1179" s="496"/>
      <c r="M1179" s="497">
        <f t="shared" si="94"/>
        <v>0</v>
      </c>
      <c r="N1179" s="364">
        <f t="shared" si="96"/>
        <v>0</v>
      </c>
      <c r="O1179" s="164"/>
      <c r="P1179" s="164"/>
      <c r="Q1179" s="164"/>
      <c r="R1179" s="130"/>
      <c r="S1179" s="365">
        <f t="shared" si="97"/>
        <v>0</v>
      </c>
      <c r="T1179" s="362"/>
      <c r="U1179" s="532"/>
      <c r="V1179" s="318">
        <f t="shared" si="98"/>
        <v>0</v>
      </c>
      <c r="W1179" s="366"/>
      <c r="X1179" s="318"/>
      <c r="Y1179" s="366"/>
      <c r="Z1179" s="362"/>
      <c r="AA1179" s="503"/>
      <c r="AB1179" s="362"/>
      <c r="AC1179" s="362"/>
    </row>
    <row r="1180" spans="1:29" ht="18.5" x14ac:dyDescent="0.45">
      <c r="A1180" s="360"/>
      <c r="B1180" s="361"/>
      <c r="C1180" s="360" t="str">
        <f t="shared" si="95"/>
        <v/>
      </c>
      <c r="D1180" s="362"/>
      <c r="E1180" s="146"/>
      <c r="F1180" s="362"/>
      <c r="G1180" s="137"/>
      <c r="H1180" s="363"/>
      <c r="I1180" s="497"/>
      <c r="J1180" s="498"/>
      <c r="K1180" s="496"/>
      <c r="L1180" s="496"/>
      <c r="M1180" s="497">
        <f t="shared" si="94"/>
        <v>0</v>
      </c>
      <c r="N1180" s="364">
        <f t="shared" si="96"/>
        <v>0</v>
      </c>
      <c r="O1180" s="164"/>
      <c r="P1180" s="164"/>
      <c r="Q1180" s="164"/>
      <c r="R1180" s="130"/>
      <c r="S1180" s="365">
        <f t="shared" si="97"/>
        <v>0</v>
      </c>
      <c r="T1180" s="362"/>
      <c r="U1180" s="532"/>
      <c r="V1180" s="318">
        <f t="shared" si="98"/>
        <v>0</v>
      </c>
      <c r="W1180" s="366"/>
      <c r="X1180" s="318"/>
      <c r="Y1180" s="366"/>
      <c r="Z1180" s="362"/>
      <c r="AA1180" s="503"/>
      <c r="AB1180" s="362"/>
      <c r="AC1180" s="362"/>
    </row>
    <row r="1181" spans="1:29" ht="18.5" x14ac:dyDescent="0.45">
      <c r="A1181" s="360"/>
      <c r="B1181" s="361"/>
      <c r="C1181" s="360" t="str">
        <f t="shared" si="95"/>
        <v/>
      </c>
      <c r="D1181" s="362"/>
      <c r="E1181" s="146"/>
      <c r="F1181" s="362"/>
      <c r="G1181" s="137"/>
      <c r="H1181" s="363"/>
      <c r="I1181" s="497"/>
      <c r="J1181" s="498"/>
      <c r="K1181" s="496"/>
      <c r="L1181" s="496"/>
      <c r="M1181" s="497">
        <f t="shared" si="94"/>
        <v>0</v>
      </c>
      <c r="N1181" s="364">
        <f t="shared" si="96"/>
        <v>0</v>
      </c>
      <c r="O1181" s="164"/>
      <c r="P1181" s="164"/>
      <c r="Q1181" s="164"/>
      <c r="R1181" s="130"/>
      <c r="S1181" s="365">
        <f t="shared" si="97"/>
        <v>0</v>
      </c>
      <c r="T1181" s="362"/>
      <c r="U1181" s="532"/>
      <c r="V1181" s="318">
        <f t="shared" si="98"/>
        <v>0</v>
      </c>
      <c r="W1181" s="366"/>
      <c r="X1181" s="318"/>
      <c r="Y1181" s="366"/>
      <c r="Z1181" s="362"/>
      <c r="AA1181" s="503"/>
      <c r="AB1181" s="362"/>
      <c r="AC1181" s="362"/>
    </row>
    <row r="1182" spans="1:29" ht="18.5" x14ac:dyDescent="0.45">
      <c r="A1182" s="360"/>
      <c r="B1182" s="361"/>
      <c r="C1182" s="360" t="str">
        <f t="shared" si="95"/>
        <v/>
      </c>
      <c r="D1182" s="362"/>
      <c r="E1182" s="146"/>
      <c r="F1182" s="362"/>
      <c r="G1182" s="137"/>
      <c r="H1182" s="363"/>
      <c r="I1182" s="497"/>
      <c r="J1182" s="498"/>
      <c r="K1182" s="496"/>
      <c r="L1182" s="496"/>
      <c r="M1182" s="497">
        <f t="shared" si="94"/>
        <v>0</v>
      </c>
      <c r="N1182" s="364">
        <f t="shared" si="96"/>
        <v>0</v>
      </c>
      <c r="O1182" s="164"/>
      <c r="P1182" s="164"/>
      <c r="Q1182" s="164"/>
      <c r="R1182" s="130"/>
      <c r="S1182" s="365">
        <f t="shared" si="97"/>
        <v>0</v>
      </c>
      <c r="T1182" s="362"/>
      <c r="U1182" s="532"/>
      <c r="V1182" s="318">
        <f t="shared" si="98"/>
        <v>0</v>
      </c>
      <c r="W1182" s="366"/>
      <c r="X1182" s="318"/>
      <c r="Y1182" s="366"/>
      <c r="Z1182" s="362"/>
      <c r="AA1182" s="503"/>
      <c r="AB1182" s="362"/>
      <c r="AC1182" s="362"/>
    </row>
    <row r="1183" spans="1:29" ht="18.5" x14ac:dyDescent="0.45">
      <c r="A1183" s="360"/>
      <c r="B1183" s="361"/>
      <c r="C1183" s="360" t="str">
        <f t="shared" si="95"/>
        <v/>
      </c>
      <c r="D1183" s="362"/>
      <c r="E1183" s="146"/>
      <c r="F1183" s="362"/>
      <c r="G1183" s="137"/>
      <c r="H1183" s="363"/>
      <c r="I1183" s="497"/>
      <c r="J1183" s="498"/>
      <c r="K1183" s="496"/>
      <c r="L1183" s="496"/>
      <c r="M1183" s="497">
        <f t="shared" si="94"/>
        <v>0</v>
      </c>
      <c r="N1183" s="364">
        <f t="shared" si="96"/>
        <v>0</v>
      </c>
      <c r="O1183" s="164"/>
      <c r="P1183" s="164"/>
      <c r="Q1183" s="164"/>
      <c r="R1183" s="130"/>
      <c r="S1183" s="365">
        <f t="shared" si="97"/>
        <v>0</v>
      </c>
      <c r="T1183" s="362"/>
      <c r="U1183" s="532"/>
      <c r="V1183" s="318">
        <f t="shared" si="98"/>
        <v>0</v>
      </c>
      <c r="W1183" s="366"/>
      <c r="X1183" s="318"/>
      <c r="Y1183" s="366"/>
      <c r="Z1183" s="362"/>
      <c r="AA1183" s="503"/>
      <c r="AB1183" s="362"/>
      <c r="AC1183" s="362"/>
    </row>
    <row r="1184" spans="1:29" ht="18.5" x14ac:dyDescent="0.45">
      <c r="A1184" s="360"/>
      <c r="B1184" s="361"/>
      <c r="C1184" s="360" t="str">
        <f t="shared" si="95"/>
        <v/>
      </c>
      <c r="D1184" s="362"/>
      <c r="E1184" s="146"/>
      <c r="F1184" s="362"/>
      <c r="G1184" s="137"/>
      <c r="H1184" s="363"/>
      <c r="I1184" s="497"/>
      <c r="J1184" s="498"/>
      <c r="K1184" s="496"/>
      <c r="L1184" s="496"/>
      <c r="M1184" s="497">
        <f t="shared" si="94"/>
        <v>0</v>
      </c>
      <c r="N1184" s="364">
        <f t="shared" si="96"/>
        <v>0</v>
      </c>
      <c r="O1184" s="164"/>
      <c r="P1184" s="164"/>
      <c r="Q1184" s="164"/>
      <c r="R1184" s="130"/>
      <c r="S1184" s="365">
        <f t="shared" si="97"/>
        <v>0</v>
      </c>
      <c r="T1184" s="362"/>
      <c r="U1184" s="532"/>
      <c r="V1184" s="318">
        <f t="shared" si="98"/>
        <v>0</v>
      </c>
      <c r="W1184" s="366"/>
      <c r="X1184" s="318"/>
      <c r="Y1184" s="366"/>
      <c r="Z1184" s="362"/>
      <c r="AA1184" s="503"/>
      <c r="AB1184" s="362"/>
      <c r="AC1184" s="362"/>
    </row>
    <row r="1185" spans="1:29" ht="18.5" x14ac:dyDescent="0.45">
      <c r="A1185" s="360"/>
      <c r="B1185" s="361"/>
      <c r="C1185" s="360" t="str">
        <f t="shared" si="95"/>
        <v/>
      </c>
      <c r="D1185" s="362"/>
      <c r="E1185" s="146"/>
      <c r="F1185" s="362"/>
      <c r="G1185" s="137"/>
      <c r="H1185" s="363"/>
      <c r="I1185" s="497"/>
      <c r="J1185" s="498"/>
      <c r="K1185" s="496"/>
      <c r="L1185" s="496"/>
      <c r="M1185" s="497">
        <f t="shared" si="94"/>
        <v>0</v>
      </c>
      <c r="N1185" s="364">
        <f t="shared" si="96"/>
        <v>0</v>
      </c>
      <c r="O1185" s="164"/>
      <c r="P1185" s="164"/>
      <c r="Q1185" s="164"/>
      <c r="R1185" s="130"/>
      <c r="S1185" s="365">
        <f t="shared" si="97"/>
        <v>0</v>
      </c>
      <c r="T1185" s="362"/>
      <c r="U1185" s="532"/>
      <c r="V1185" s="318">
        <f t="shared" si="98"/>
        <v>0</v>
      </c>
      <c r="W1185" s="366"/>
      <c r="X1185" s="318"/>
      <c r="Y1185" s="366"/>
      <c r="Z1185" s="362"/>
      <c r="AA1185" s="503"/>
      <c r="AB1185" s="362"/>
      <c r="AC1185" s="362"/>
    </row>
    <row r="1186" spans="1:29" ht="18.5" x14ac:dyDescent="0.45">
      <c r="A1186" s="360"/>
      <c r="B1186" s="361"/>
      <c r="C1186" s="360" t="str">
        <f t="shared" si="95"/>
        <v/>
      </c>
      <c r="D1186" s="362"/>
      <c r="E1186" s="146"/>
      <c r="F1186" s="362"/>
      <c r="G1186" s="137"/>
      <c r="H1186" s="363"/>
      <c r="I1186" s="497"/>
      <c r="J1186" s="498"/>
      <c r="K1186" s="496"/>
      <c r="L1186" s="496"/>
      <c r="M1186" s="497">
        <f t="shared" si="94"/>
        <v>0</v>
      </c>
      <c r="N1186" s="364">
        <f t="shared" si="96"/>
        <v>0</v>
      </c>
      <c r="O1186" s="164"/>
      <c r="P1186" s="164"/>
      <c r="Q1186" s="164"/>
      <c r="R1186" s="130"/>
      <c r="S1186" s="365">
        <f t="shared" si="97"/>
        <v>0</v>
      </c>
      <c r="T1186" s="362"/>
      <c r="U1186" s="532"/>
      <c r="V1186" s="318">
        <f t="shared" si="98"/>
        <v>0</v>
      </c>
      <c r="W1186" s="366"/>
      <c r="X1186" s="318"/>
      <c r="Y1186" s="366"/>
      <c r="Z1186" s="362"/>
      <c r="AA1186" s="503"/>
      <c r="AB1186" s="362"/>
      <c r="AC1186" s="362"/>
    </row>
    <row r="1187" spans="1:29" ht="18.5" x14ac:dyDescent="0.45">
      <c r="A1187" s="360"/>
      <c r="B1187" s="361"/>
      <c r="C1187" s="360" t="str">
        <f t="shared" si="95"/>
        <v/>
      </c>
      <c r="D1187" s="362"/>
      <c r="E1187" s="146"/>
      <c r="F1187" s="362"/>
      <c r="G1187" s="137"/>
      <c r="H1187" s="363"/>
      <c r="I1187" s="497"/>
      <c r="J1187" s="498"/>
      <c r="K1187" s="496"/>
      <c r="L1187" s="496"/>
      <c r="M1187" s="497">
        <f t="shared" si="94"/>
        <v>0</v>
      </c>
      <c r="N1187" s="364">
        <f t="shared" si="96"/>
        <v>0</v>
      </c>
      <c r="O1187" s="164"/>
      <c r="P1187" s="164"/>
      <c r="Q1187" s="164"/>
      <c r="R1187" s="130"/>
      <c r="S1187" s="365">
        <f t="shared" si="97"/>
        <v>0</v>
      </c>
      <c r="T1187" s="362"/>
      <c r="U1187" s="532"/>
      <c r="V1187" s="318">
        <f t="shared" si="98"/>
        <v>0</v>
      </c>
      <c r="W1187" s="366"/>
      <c r="X1187" s="318"/>
      <c r="Y1187" s="366"/>
      <c r="Z1187" s="362"/>
      <c r="AA1187" s="503"/>
      <c r="AB1187" s="362"/>
      <c r="AC1187" s="362"/>
    </row>
    <row r="1188" spans="1:29" ht="18.5" x14ac:dyDescent="0.45">
      <c r="A1188" s="360"/>
      <c r="B1188" s="361"/>
      <c r="C1188" s="360" t="str">
        <f t="shared" si="95"/>
        <v/>
      </c>
      <c r="D1188" s="362"/>
      <c r="E1188" s="146"/>
      <c r="F1188" s="362"/>
      <c r="G1188" s="137"/>
      <c r="H1188" s="363"/>
      <c r="I1188" s="497"/>
      <c r="J1188" s="498"/>
      <c r="K1188" s="496"/>
      <c r="L1188" s="496"/>
      <c r="M1188" s="497">
        <f t="shared" si="94"/>
        <v>0</v>
      </c>
      <c r="N1188" s="364">
        <f t="shared" si="96"/>
        <v>0</v>
      </c>
      <c r="O1188" s="164"/>
      <c r="P1188" s="164"/>
      <c r="Q1188" s="164"/>
      <c r="R1188" s="130"/>
      <c r="S1188" s="365">
        <f t="shared" si="97"/>
        <v>0</v>
      </c>
      <c r="T1188" s="362"/>
      <c r="U1188" s="532"/>
      <c r="V1188" s="318">
        <f t="shared" si="98"/>
        <v>0</v>
      </c>
      <c r="W1188" s="366"/>
      <c r="X1188" s="318"/>
      <c r="Y1188" s="366"/>
      <c r="Z1188" s="362"/>
      <c r="AA1188" s="503"/>
      <c r="AB1188" s="362"/>
      <c r="AC1188" s="362"/>
    </row>
    <row r="1189" spans="1:29" ht="18.5" x14ac:dyDescent="0.45">
      <c r="A1189" s="360"/>
      <c r="B1189" s="361"/>
      <c r="C1189" s="360" t="str">
        <f t="shared" si="95"/>
        <v/>
      </c>
      <c r="D1189" s="362"/>
      <c r="E1189" s="146"/>
      <c r="F1189" s="362"/>
      <c r="G1189" s="137"/>
      <c r="H1189" s="363"/>
      <c r="I1189" s="497"/>
      <c r="J1189" s="498"/>
      <c r="K1189" s="496"/>
      <c r="L1189" s="496"/>
      <c r="M1189" s="497">
        <f t="shared" si="94"/>
        <v>0</v>
      </c>
      <c r="N1189" s="364">
        <f t="shared" si="96"/>
        <v>0</v>
      </c>
      <c r="O1189" s="164"/>
      <c r="P1189" s="164"/>
      <c r="Q1189" s="164"/>
      <c r="R1189" s="130"/>
      <c r="S1189" s="365">
        <f t="shared" si="97"/>
        <v>0</v>
      </c>
      <c r="T1189" s="362"/>
      <c r="U1189" s="532"/>
      <c r="V1189" s="318">
        <f t="shared" si="98"/>
        <v>0</v>
      </c>
      <c r="W1189" s="366"/>
      <c r="X1189" s="318"/>
      <c r="Y1189" s="366"/>
      <c r="Z1189" s="362"/>
      <c r="AA1189" s="503"/>
      <c r="AB1189" s="362"/>
      <c r="AC1189" s="362"/>
    </row>
    <row r="1190" spans="1:29" ht="18.5" x14ac:dyDescent="0.45">
      <c r="A1190" s="360"/>
      <c r="B1190" s="361"/>
      <c r="C1190" s="360" t="str">
        <f t="shared" si="95"/>
        <v/>
      </c>
      <c r="D1190" s="362"/>
      <c r="E1190" s="146"/>
      <c r="F1190" s="362"/>
      <c r="G1190" s="137"/>
      <c r="H1190" s="363"/>
      <c r="I1190" s="497"/>
      <c r="J1190" s="498"/>
      <c r="K1190" s="496"/>
      <c r="L1190" s="496"/>
      <c r="M1190" s="497">
        <f t="shared" si="94"/>
        <v>0</v>
      </c>
      <c r="N1190" s="364">
        <f t="shared" si="96"/>
        <v>0</v>
      </c>
      <c r="O1190" s="164"/>
      <c r="P1190" s="164"/>
      <c r="Q1190" s="164"/>
      <c r="R1190" s="130"/>
      <c r="S1190" s="365">
        <f t="shared" si="97"/>
        <v>0</v>
      </c>
      <c r="T1190" s="362"/>
      <c r="U1190" s="532"/>
      <c r="V1190" s="318">
        <f t="shared" si="98"/>
        <v>0</v>
      </c>
      <c r="W1190" s="366"/>
      <c r="X1190" s="318"/>
      <c r="Y1190" s="366"/>
      <c r="Z1190" s="362"/>
      <c r="AA1190" s="503"/>
      <c r="AB1190" s="362"/>
      <c r="AC1190" s="362"/>
    </row>
    <row r="1191" spans="1:29" ht="18.5" x14ac:dyDescent="0.45">
      <c r="A1191" s="360"/>
      <c r="B1191" s="361"/>
      <c r="C1191" s="360" t="str">
        <f t="shared" si="95"/>
        <v/>
      </c>
      <c r="D1191" s="362"/>
      <c r="E1191" s="146"/>
      <c r="F1191" s="362"/>
      <c r="G1191" s="137"/>
      <c r="H1191" s="363"/>
      <c r="I1191" s="497"/>
      <c r="J1191" s="498"/>
      <c r="K1191" s="496"/>
      <c r="L1191" s="496"/>
      <c r="M1191" s="497">
        <f t="shared" si="94"/>
        <v>0</v>
      </c>
      <c r="N1191" s="364">
        <f t="shared" si="96"/>
        <v>0</v>
      </c>
      <c r="O1191" s="164"/>
      <c r="P1191" s="164"/>
      <c r="Q1191" s="164"/>
      <c r="R1191" s="130"/>
      <c r="S1191" s="365">
        <f t="shared" si="97"/>
        <v>0</v>
      </c>
      <c r="T1191" s="362"/>
      <c r="U1191" s="532"/>
      <c r="V1191" s="318">
        <f t="shared" si="98"/>
        <v>0</v>
      </c>
      <c r="W1191" s="366"/>
      <c r="X1191" s="318"/>
      <c r="Y1191" s="366"/>
      <c r="Z1191" s="362"/>
      <c r="AA1191" s="503"/>
      <c r="AB1191" s="362"/>
      <c r="AC1191" s="362"/>
    </row>
    <row r="1192" spans="1:29" ht="18.5" x14ac:dyDescent="0.45">
      <c r="A1192" s="360"/>
      <c r="B1192" s="361"/>
      <c r="C1192" s="360" t="str">
        <f t="shared" si="95"/>
        <v/>
      </c>
      <c r="D1192" s="362"/>
      <c r="E1192" s="146"/>
      <c r="F1192" s="362"/>
      <c r="G1192" s="137"/>
      <c r="H1192" s="363"/>
      <c r="I1192" s="497"/>
      <c r="J1192" s="498"/>
      <c r="K1192" s="496"/>
      <c r="L1192" s="496"/>
      <c r="M1192" s="497">
        <f t="shared" si="94"/>
        <v>0</v>
      </c>
      <c r="N1192" s="364">
        <f t="shared" si="96"/>
        <v>0</v>
      </c>
      <c r="O1192" s="164"/>
      <c r="P1192" s="164"/>
      <c r="Q1192" s="164"/>
      <c r="R1192" s="130"/>
      <c r="S1192" s="365">
        <f t="shared" si="97"/>
        <v>0</v>
      </c>
      <c r="T1192" s="362"/>
      <c r="U1192" s="532"/>
      <c r="V1192" s="318">
        <f t="shared" si="98"/>
        <v>0</v>
      </c>
      <c r="W1192" s="366"/>
      <c r="X1192" s="318"/>
      <c r="Y1192" s="366"/>
      <c r="Z1192" s="362"/>
      <c r="AA1192" s="503"/>
      <c r="AB1192" s="362"/>
      <c r="AC1192" s="362"/>
    </row>
    <row r="1193" spans="1:29" ht="18.5" x14ac:dyDescent="0.45">
      <c r="A1193" s="360"/>
      <c r="B1193" s="361"/>
      <c r="C1193" s="360" t="str">
        <f t="shared" si="95"/>
        <v/>
      </c>
      <c r="D1193" s="362"/>
      <c r="E1193" s="146"/>
      <c r="F1193" s="362"/>
      <c r="G1193" s="137"/>
      <c r="H1193" s="363"/>
      <c r="I1193" s="497"/>
      <c r="J1193" s="498"/>
      <c r="K1193" s="496"/>
      <c r="L1193" s="496"/>
      <c r="M1193" s="497">
        <f t="shared" si="94"/>
        <v>0</v>
      </c>
      <c r="N1193" s="364">
        <f t="shared" si="96"/>
        <v>0</v>
      </c>
      <c r="O1193" s="164"/>
      <c r="P1193" s="164"/>
      <c r="Q1193" s="164"/>
      <c r="R1193" s="130"/>
      <c r="S1193" s="365">
        <f t="shared" si="97"/>
        <v>0</v>
      </c>
      <c r="T1193" s="362"/>
      <c r="U1193" s="532"/>
      <c r="V1193" s="318">
        <f t="shared" si="98"/>
        <v>0</v>
      </c>
      <c r="W1193" s="366"/>
      <c r="X1193" s="318"/>
      <c r="Y1193" s="366"/>
      <c r="Z1193" s="362"/>
      <c r="AA1193" s="503"/>
      <c r="AB1193" s="362"/>
      <c r="AC1193" s="362"/>
    </row>
    <row r="1194" spans="1:29" ht="18.5" x14ac:dyDescent="0.45">
      <c r="A1194" s="360"/>
      <c r="B1194" s="361"/>
      <c r="C1194" s="360" t="str">
        <f t="shared" si="95"/>
        <v/>
      </c>
      <c r="D1194" s="362"/>
      <c r="E1194" s="146"/>
      <c r="F1194" s="362"/>
      <c r="G1194" s="137"/>
      <c r="H1194" s="363"/>
      <c r="I1194" s="497"/>
      <c r="J1194" s="498"/>
      <c r="K1194" s="496"/>
      <c r="L1194" s="496"/>
      <c r="M1194" s="497">
        <f t="shared" si="94"/>
        <v>0</v>
      </c>
      <c r="N1194" s="364">
        <f t="shared" si="96"/>
        <v>0</v>
      </c>
      <c r="O1194" s="164"/>
      <c r="P1194" s="164"/>
      <c r="Q1194" s="164"/>
      <c r="R1194" s="130"/>
      <c r="S1194" s="365">
        <f t="shared" si="97"/>
        <v>0</v>
      </c>
      <c r="T1194" s="362"/>
      <c r="U1194" s="532"/>
      <c r="V1194" s="318">
        <f t="shared" si="98"/>
        <v>0</v>
      </c>
      <c r="W1194" s="366"/>
      <c r="X1194" s="318"/>
      <c r="Y1194" s="366"/>
      <c r="Z1194" s="362"/>
      <c r="AA1194" s="503"/>
      <c r="AB1194" s="362"/>
      <c r="AC1194" s="362"/>
    </row>
    <row r="1195" spans="1:29" ht="18.5" x14ac:dyDescent="0.45">
      <c r="A1195" s="360"/>
      <c r="B1195" s="361"/>
      <c r="C1195" s="360" t="str">
        <f t="shared" si="95"/>
        <v/>
      </c>
      <c r="D1195" s="362"/>
      <c r="E1195" s="146"/>
      <c r="F1195" s="362"/>
      <c r="G1195" s="137"/>
      <c r="H1195" s="363"/>
      <c r="I1195" s="497"/>
      <c r="J1195" s="498"/>
      <c r="K1195" s="496"/>
      <c r="L1195" s="496"/>
      <c r="M1195" s="497">
        <f t="shared" si="94"/>
        <v>0</v>
      </c>
      <c r="N1195" s="364">
        <f t="shared" si="96"/>
        <v>0</v>
      </c>
      <c r="O1195" s="164"/>
      <c r="P1195" s="164"/>
      <c r="Q1195" s="164"/>
      <c r="R1195" s="130"/>
      <c r="S1195" s="365">
        <f t="shared" si="97"/>
        <v>0</v>
      </c>
      <c r="T1195" s="362"/>
      <c r="U1195" s="532"/>
      <c r="V1195" s="318">
        <f t="shared" si="98"/>
        <v>0</v>
      </c>
      <c r="W1195" s="366"/>
      <c r="X1195" s="318"/>
      <c r="Y1195" s="366"/>
      <c r="Z1195" s="362"/>
      <c r="AA1195" s="503"/>
      <c r="AB1195" s="362"/>
      <c r="AC1195" s="362"/>
    </row>
    <row r="1196" spans="1:29" ht="18.5" x14ac:dyDescent="0.45">
      <c r="A1196" s="360"/>
      <c r="B1196" s="361"/>
      <c r="C1196" s="360" t="str">
        <f t="shared" si="95"/>
        <v/>
      </c>
      <c r="D1196" s="362"/>
      <c r="E1196" s="146"/>
      <c r="F1196" s="362"/>
      <c r="G1196" s="137"/>
      <c r="H1196" s="363"/>
      <c r="I1196" s="497"/>
      <c r="J1196" s="498"/>
      <c r="K1196" s="496"/>
      <c r="L1196" s="496"/>
      <c r="M1196" s="497">
        <f t="shared" si="94"/>
        <v>0</v>
      </c>
      <c r="N1196" s="364">
        <f t="shared" si="96"/>
        <v>0</v>
      </c>
      <c r="O1196" s="164"/>
      <c r="P1196" s="164"/>
      <c r="Q1196" s="164"/>
      <c r="R1196" s="130"/>
      <c r="S1196" s="365">
        <f t="shared" si="97"/>
        <v>0</v>
      </c>
      <c r="T1196" s="362"/>
      <c r="U1196" s="532"/>
      <c r="V1196" s="318">
        <f t="shared" si="98"/>
        <v>0</v>
      </c>
      <c r="W1196" s="366"/>
      <c r="X1196" s="318"/>
      <c r="Y1196" s="366"/>
      <c r="Z1196" s="362"/>
      <c r="AA1196" s="503"/>
      <c r="AB1196" s="362"/>
      <c r="AC1196" s="362"/>
    </row>
    <row r="1197" spans="1:29" ht="18.5" x14ac:dyDescent="0.45">
      <c r="A1197" s="360"/>
      <c r="B1197" s="361"/>
      <c r="C1197" s="360" t="str">
        <f t="shared" si="95"/>
        <v/>
      </c>
      <c r="D1197" s="362"/>
      <c r="E1197" s="146"/>
      <c r="F1197" s="362"/>
      <c r="G1197" s="137"/>
      <c r="H1197" s="363"/>
      <c r="I1197" s="497"/>
      <c r="J1197" s="498"/>
      <c r="K1197" s="496"/>
      <c r="L1197" s="496"/>
      <c r="M1197" s="497">
        <f t="shared" si="94"/>
        <v>0</v>
      </c>
      <c r="N1197" s="364">
        <f t="shared" si="96"/>
        <v>0</v>
      </c>
      <c r="O1197" s="164"/>
      <c r="P1197" s="164"/>
      <c r="Q1197" s="164"/>
      <c r="R1197" s="130"/>
      <c r="S1197" s="365">
        <f t="shared" si="97"/>
        <v>0</v>
      </c>
      <c r="T1197" s="362"/>
      <c r="U1197" s="532"/>
      <c r="V1197" s="318">
        <f t="shared" si="98"/>
        <v>0</v>
      </c>
      <c r="W1197" s="366"/>
      <c r="X1197" s="318"/>
      <c r="Y1197" s="366"/>
      <c r="Z1197" s="362"/>
      <c r="AA1197" s="503"/>
      <c r="AB1197" s="362"/>
      <c r="AC1197" s="362"/>
    </row>
    <row r="1198" spans="1:29" ht="18.5" x14ac:dyDescent="0.45">
      <c r="A1198" s="360"/>
      <c r="B1198" s="361"/>
      <c r="C1198" s="360" t="str">
        <f t="shared" si="95"/>
        <v/>
      </c>
      <c r="D1198" s="362"/>
      <c r="E1198" s="146"/>
      <c r="F1198" s="362"/>
      <c r="G1198" s="137"/>
      <c r="H1198" s="363"/>
      <c r="I1198" s="497"/>
      <c r="J1198" s="498"/>
      <c r="K1198" s="496"/>
      <c r="L1198" s="496"/>
      <c r="M1198" s="497">
        <f t="shared" si="94"/>
        <v>0</v>
      </c>
      <c r="N1198" s="364">
        <f t="shared" si="96"/>
        <v>0</v>
      </c>
      <c r="O1198" s="164"/>
      <c r="P1198" s="164"/>
      <c r="Q1198" s="164"/>
      <c r="R1198" s="130"/>
      <c r="S1198" s="365">
        <f t="shared" si="97"/>
        <v>0</v>
      </c>
      <c r="T1198" s="362"/>
      <c r="U1198" s="532"/>
      <c r="V1198" s="318">
        <f t="shared" si="98"/>
        <v>0</v>
      </c>
      <c r="W1198" s="366"/>
      <c r="X1198" s="318"/>
      <c r="Y1198" s="366"/>
      <c r="Z1198" s="362"/>
      <c r="AA1198" s="503"/>
      <c r="AB1198" s="362"/>
      <c r="AC1198" s="362"/>
    </row>
    <row r="1199" spans="1:29" ht="18.5" x14ac:dyDescent="0.45">
      <c r="A1199" s="360"/>
      <c r="B1199" s="361"/>
      <c r="C1199" s="360" t="str">
        <f t="shared" si="95"/>
        <v/>
      </c>
      <c r="D1199" s="362"/>
      <c r="E1199" s="146"/>
      <c r="F1199" s="362"/>
      <c r="G1199" s="137"/>
      <c r="H1199" s="363"/>
      <c r="I1199" s="497"/>
      <c r="J1199" s="498"/>
      <c r="K1199" s="496"/>
      <c r="L1199" s="496"/>
      <c r="M1199" s="497">
        <f t="shared" si="94"/>
        <v>0</v>
      </c>
      <c r="N1199" s="364">
        <f t="shared" si="96"/>
        <v>0</v>
      </c>
      <c r="O1199" s="164"/>
      <c r="P1199" s="164"/>
      <c r="Q1199" s="164"/>
      <c r="R1199" s="130"/>
      <c r="S1199" s="365">
        <f t="shared" si="97"/>
        <v>0</v>
      </c>
      <c r="T1199" s="362"/>
      <c r="U1199" s="532"/>
      <c r="V1199" s="318">
        <f t="shared" si="98"/>
        <v>0</v>
      </c>
      <c r="W1199" s="366"/>
      <c r="X1199" s="318"/>
      <c r="Y1199" s="366"/>
      <c r="Z1199" s="362"/>
      <c r="AA1199" s="503"/>
      <c r="AB1199" s="362"/>
      <c r="AC1199" s="362"/>
    </row>
    <row r="1200" spans="1:29" ht="18.5" x14ac:dyDescent="0.45">
      <c r="A1200" s="360"/>
      <c r="B1200" s="361"/>
      <c r="C1200" s="360" t="str">
        <f t="shared" si="95"/>
        <v/>
      </c>
      <c r="D1200" s="362"/>
      <c r="E1200" s="146"/>
      <c r="F1200" s="362"/>
      <c r="G1200" s="137"/>
      <c r="H1200" s="363"/>
      <c r="I1200" s="497"/>
      <c r="J1200" s="498"/>
      <c r="K1200" s="496"/>
      <c r="L1200" s="496"/>
      <c r="M1200" s="497">
        <f t="shared" si="94"/>
        <v>0</v>
      </c>
      <c r="N1200" s="364">
        <f t="shared" si="96"/>
        <v>0</v>
      </c>
      <c r="O1200" s="164"/>
      <c r="P1200" s="164"/>
      <c r="Q1200" s="164"/>
      <c r="R1200" s="130"/>
      <c r="S1200" s="365">
        <f t="shared" si="97"/>
        <v>0</v>
      </c>
      <c r="T1200" s="362"/>
      <c r="U1200" s="532"/>
      <c r="V1200" s="318">
        <f t="shared" si="98"/>
        <v>0</v>
      </c>
      <c r="W1200" s="366"/>
      <c r="X1200" s="318"/>
      <c r="Y1200" s="366"/>
      <c r="Z1200" s="362"/>
      <c r="AA1200" s="503"/>
      <c r="AB1200" s="362"/>
      <c r="AC1200" s="362"/>
    </row>
    <row r="1201" spans="1:29" ht="18.5" x14ac:dyDescent="0.45">
      <c r="A1201" s="360"/>
      <c r="B1201" s="361"/>
      <c r="C1201" s="360" t="str">
        <f t="shared" si="95"/>
        <v/>
      </c>
      <c r="D1201" s="362"/>
      <c r="E1201" s="146"/>
      <c r="F1201" s="362"/>
      <c r="G1201" s="137"/>
      <c r="H1201" s="363"/>
      <c r="I1201" s="497"/>
      <c r="J1201" s="498"/>
      <c r="K1201" s="496"/>
      <c r="L1201" s="496"/>
      <c r="M1201" s="497">
        <f t="shared" si="94"/>
        <v>0</v>
      </c>
      <c r="N1201" s="364">
        <f t="shared" si="96"/>
        <v>0</v>
      </c>
      <c r="O1201" s="164"/>
      <c r="P1201" s="164"/>
      <c r="Q1201" s="164"/>
      <c r="R1201" s="130"/>
      <c r="S1201" s="365">
        <f t="shared" si="97"/>
        <v>0</v>
      </c>
      <c r="T1201" s="362"/>
      <c r="U1201" s="532"/>
      <c r="V1201" s="318">
        <f t="shared" si="98"/>
        <v>0</v>
      </c>
      <c r="W1201" s="366"/>
      <c r="X1201" s="318"/>
      <c r="Y1201" s="366"/>
      <c r="Z1201" s="362"/>
      <c r="AA1201" s="503"/>
      <c r="AB1201" s="362"/>
      <c r="AC1201" s="362"/>
    </row>
    <row r="1202" spans="1:29" ht="18.5" x14ac:dyDescent="0.45">
      <c r="A1202" s="360"/>
      <c r="B1202" s="361"/>
      <c r="C1202" s="360" t="str">
        <f t="shared" si="95"/>
        <v/>
      </c>
      <c r="D1202" s="362"/>
      <c r="E1202" s="146"/>
      <c r="F1202" s="362"/>
      <c r="G1202" s="137"/>
      <c r="H1202" s="363"/>
      <c r="I1202" s="497"/>
      <c r="J1202" s="498"/>
      <c r="K1202" s="496"/>
      <c r="L1202" s="496"/>
      <c r="M1202" s="497">
        <f t="shared" si="94"/>
        <v>0</v>
      </c>
      <c r="N1202" s="364">
        <f t="shared" si="96"/>
        <v>0</v>
      </c>
      <c r="O1202" s="164"/>
      <c r="P1202" s="164"/>
      <c r="Q1202" s="164"/>
      <c r="R1202" s="130"/>
      <c r="S1202" s="365">
        <f t="shared" si="97"/>
        <v>0</v>
      </c>
      <c r="T1202" s="362"/>
      <c r="U1202" s="532"/>
      <c r="V1202" s="318">
        <f t="shared" si="98"/>
        <v>0</v>
      </c>
      <c r="W1202" s="366"/>
      <c r="X1202" s="318"/>
      <c r="Y1202" s="366"/>
      <c r="Z1202" s="362"/>
      <c r="AA1202" s="503"/>
      <c r="AB1202" s="362"/>
      <c r="AC1202" s="362"/>
    </row>
    <row r="1203" spans="1:29" ht="18.5" x14ac:dyDescent="0.45">
      <c r="A1203" s="360"/>
      <c r="B1203" s="361"/>
      <c r="C1203" s="360" t="str">
        <f t="shared" si="95"/>
        <v/>
      </c>
      <c r="D1203" s="362"/>
      <c r="E1203" s="146"/>
      <c r="F1203" s="362"/>
      <c r="G1203" s="137"/>
      <c r="H1203" s="363"/>
      <c r="I1203" s="497"/>
      <c r="J1203" s="498"/>
      <c r="K1203" s="496"/>
      <c r="L1203" s="496"/>
      <c r="M1203" s="497">
        <f t="shared" si="94"/>
        <v>0</v>
      </c>
      <c r="N1203" s="364">
        <f t="shared" si="96"/>
        <v>0</v>
      </c>
      <c r="O1203" s="164"/>
      <c r="P1203" s="164"/>
      <c r="Q1203" s="164"/>
      <c r="R1203" s="130"/>
      <c r="S1203" s="365">
        <f t="shared" si="97"/>
        <v>0</v>
      </c>
      <c r="T1203" s="362"/>
      <c r="U1203" s="532"/>
      <c r="V1203" s="318">
        <f t="shared" si="98"/>
        <v>0</v>
      </c>
      <c r="W1203" s="366"/>
      <c r="X1203" s="318"/>
      <c r="Y1203" s="366"/>
      <c r="Z1203" s="362"/>
      <c r="AA1203" s="503"/>
      <c r="AB1203" s="362"/>
      <c r="AC1203" s="362"/>
    </row>
    <row r="1204" spans="1:29" ht="18.5" x14ac:dyDescent="0.45">
      <c r="A1204" s="360"/>
      <c r="B1204" s="361"/>
      <c r="C1204" s="360" t="str">
        <f t="shared" si="95"/>
        <v/>
      </c>
      <c r="D1204" s="362"/>
      <c r="E1204" s="146"/>
      <c r="F1204" s="362"/>
      <c r="G1204" s="137"/>
      <c r="H1204" s="363"/>
      <c r="I1204" s="497"/>
      <c r="J1204" s="498"/>
      <c r="K1204" s="496"/>
      <c r="L1204" s="496"/>
      <c r="M1204" s="497">
        <f t="shared" si="94"/>
        <v>0</v>
      </c>
      <c r="N1204" s="364">
        <f t="shared" si="96"/>
        <v>0</v>
      </c>
      <c r="O1204" s="164"/>
      <c r="P1204" s="164"/>
      <c r="Q1204" s="164"/>
      <c r="R1204" s="130"/>
      <c r="S1204" s="365">
        <f t="shared" si="97"/>
        <v>0</v>
      </c>
      <c r="T1204" s="362"/>
      <c r="U1204" s="532"/>
      <c r="V1204" s="318">
        <f t="shared" si="98"/>
        <v>0</v>
      </c>
      <c r="W1204" s="366"/>
      <c r="X1204" s="318"/>
      <c r="Y1204" s="366"/>
      <c r="Z1204" s="362"/>
      <c r="AA1204" s="503"/>
      <c r="AB1204" s="362"/>
      <c r="AC1204" s="362"/>
    </row>
    <row r="1205" spans="1:29" ht="18.5" x14ac:dyDescent="0.45">
      <c r="A1205" s="360"/>
      <c r="B1205" s="361"/>
      <c r="C1205" s="360" t="str">
        <f t="shared" si="95"/>
        <v/>
      </c>
      <c r="D1205" s="362"/>
      <c r="E1205" s="146"/>
      <c r="F1205" s="362"/>
      <c r="G1205" s="137"/>
      <c r="H1205" s="363"/>
      <c r="I1205" s="497"/>
      <c r="J1205" s="498"/>
      <c r="K1205" s="496"/>
      <c r="L1205" s="496"/>
      <c r="M1205" s="497">
        <f t="shared" si="94"/>
        <v>0</v>
      </c>
      <c r="N1205" s="364">
        <f t="shared" si="96"/>
        <v>0</v>
      </c>
      <c r="O1205" s="164"/>
      <c r="P1205" s="164"/>
      <c r="Q1205" s="164"/>
      <c r="R1205" s="130"/>
      <c r="S1205" s="365">
        <f t="shared" si="97"/>
        <v>0</v>
      </c>
      <c r="T1205" s="362"/>
      <c r="U1205" s="532"/>
      <c r="V1205" s="318">
        <f t="shared" si="98"/>
        <v>0</v>
      </c>
      <c r="W1205" s="366"/>
      <c r="X1205" s="318"/>
      <c r="Y1205" s="366"/>
      <c r="Z1205" s="362"/>
      <c r="AA1205" s="503"/>
      <c r="AB1205" s="362"/>
      <c r="AC1205" s="362"/>
    </row>
    <row r="1206" spans="1:29" ht="18.5" x14ac:dyDescent="0.45">
      <c r="A1206" s="360"/>
      <c r="B1206" s="361"/>
      <c r="C1206" s="360" t="str">
        <f t="shared" si="95"/>
        <v/>
      </c>
      <c r="D1206" s="362"/>
      <c r="E1206" s="146"/>
      <c r="F1206" s="362"/>
      <c r="G1206" s="137"/>
      <c r="H1206" s="363"/>
      <c r="I1206" s="497"/>
      <c r="J1206" s="498"/>
      <c r="K1206" s="496"/>
      <c r="L1206" s="496"/>
      <c r="M1206" s="497">
        <f t="shared" si="94"/>
        <v>0</v>
      </c>
      <c r="N1206" s="364">
        <f t="shared" si="96"/>
        <v>0</v>
      </c>
      <c r="O1206" s="164"/>
      <c r="P1206" s="164"/>
      <c r="Q1206" s="164"/>
      <c r="R1206" s="130"/>
      <c r="S1206" s="365">
        <f t="shared" si="97"/>
        <v>0</v>
      </c>
      <c r="T1206" s="362"/>
      <c r="U1206" s="532"/>
      <c r="V1206" s="318">
        <f t="shared" si="98"/>
        <v>0</v>
      </c>
      <c r="W1206" s="366"/>
      <c r="X1206" s="318"/>
      <c r="Y1206" s="366"/>
      <c r="Z1206" s="362"/>
      <c r="AA1206" s="503"/>
      <c r="AB1206" s="362"/>
      <c r="AC1206" s="362"/>
    </row>
    <row r="1207" spans="1:29" ht="18.5" x14ac:dyDescent="0.45">
      <c r="A1207" s="360"/>
      <c r="B1207" s="361"/>
      <c r="C1207" s="360" t="str">
        <f t="shared" si="95"/>
        <v/>
      </c>
      <c r="D1207" s="362"/>
      <c r="E1207" s="146"/>
      <c r="F1207" s="362"/>
      <c r="G1207" s="137"/>
      <c r="H1207" s="363"/>
      <c r="I1207" s="497"/>
      <c r="J1207" s="498"/>
      <c r="K1207" s="496"/>
      <c r="L1207" s="496"/>
      <c r="M1207" s="497">
        <f t="shared" si="94"/>
        <v>0</v>
      </c>
      <c r="N1207" s="364">
        <f t="shared" si="96"/>
        <v>0</v>
      </c>
      <c r="O1207" s="164"/>
      <c r="P1207" s="164"/>
      <c r="Q1207" s="164"/>
      <c r="R1207" s="130"/>
      <c r="S1207" s="365">
        <f t="shared" si="97"/>
        <v>0</v>
      </c>
      <c r="T1207" s="362"/>
      <c r="U1207" s="532"/>
      <c r="V1207" s="318">
        <f t="shared" si="98"/>
        <v>0</v>
      </c>
      <c r="W1207" s="366"/>
      <c r="X1207" s="318"/>
      <c r="Y1207" s="366"/>
      <c r="Z1207" s="362"/>
      <c r="AA1207" s="503"/>
      <c r="AB1207" s="362"/>
      <c r="AC1207" s="362"/>
    </row>
    <row r="1208" spans="1:29" ht="18.5" x14ac:dyDescent="0.45">
      <c r="A1208" s="360"/>
      <c r="B1208" s="361"/>
      <c r="C1208" s="360" t="str">
        <f t="shared" si="95"/>
        <v/>
      </c>
      <c r="D1208" s="362"/>
      <c r="E1208" s="146"/>
      <c r="F1208" s="362"/>
      <c r="G1208" s="137"/>
      <c r="H1208" s="363"/>
      <c r="I1208" s="497"/>
      <c r="J1208" s="498"/>
      <c r="K1208" s="496"/>
      <c r="L1208" s="496"/>
      <c r="M1208" s="497">
        <f t="shared" si="94"/>
        <v>0</v>
      </c>
      <c r="N1208" s="364">
        <f t="shared" si="96"/>
        <v>0</v>
      </c>
      <c r="O1208" s="164"/>
      <c r="P1208" s="164"/>
      <c r="Q1208" s="164"/>
      <c r="R1208" s="130"/>
      <c r="S1208" s="365">
        <f t="shared" si="97"/>
        <v>0</v>
      </c>
      <c r="T1208" s="362"/>
      <c r="U1208" s="532"/>
      <c r="V1208" s="318">
        <f t="shared" si="98"/>
        <v>0</v>
      </c>
      <c r="W1208" s="366"/>
      <c r="X1208" s="318"/>
      <c r="Y1208" s="366"/>
      <c r="Z1208" s="362"/>
      <c r="AA1208" s="503"/>
      <c r="AB1208" s="362"/>
      <c r="AC1208" s="362"/>
    </row>
    <row r="1209" spans="1:29" ht="18.5" x14ac:dyDescent="0.45">
      <c r="A1209" s="360"/>
      <c r="B1209" s="361"/>
      <c r="C1209" s="360" t="str">
        <f t="shared" si="95"/>
        <v/>
      </c>
      <c r="D1209" s="362"/>
      <c r="E1209" s="146"/>
      <c r="F1209" s="362"/>
      <c r="G1209" s="137"/>
      <c r="H1209" s="363"/>
      <c r="I1209" s="497"/>
      <c r="J1209" s="498"/>
      <c r="K1209" s="496"/>
      <c r="L1209" s="496"/>
      <c r="M1209" s="497">
        <f t="shared" si="94"/>
        <v>0</v>
      </c>
      <c r="N1209" s="364">
        <f t="shared" si="96"/>
        <v>0</v>
      </c>
      <c r="O1209" s="164"/>
      <c r="P1209" s="164"/>
      <c r="Q1209" s="164"/>
      <c r="R1209" s="130"/>
      <c r="S1209" s="365">
        <f t="shared" si="97"/>
        <v>0</v>
      </c>
      <c r="T1209" s="362"/>
      <c r="U1209" s="532"/>
      <c r="V1209" s="318">
        <f t="shared" si="98"/>
        <v>0</v>
      </c>
      <c r="W1209" s="366"/>
      <c r="X1209" s="318"/>
      <c r="Y1209" s="366"/>
      <c r="Z1209" s="362"/>
      <c r="AA1209" s="503"/>
      <c r="AB1209" s="362"/>
      <c r="AC1209" s="362"/>
    </row>
    <row r="1210" spans="1:29" ht="18.5" x14ac:dyDescent="0.45">
      <c r="A1210" s="360"/>
      <c r="B1210" s="361"/>
      <c r="C1210" s="360" t="str">
        <f t="shared" si="95"/>
        <v/>
      </c>
      <c r="D1210" s="362"/>
      <c r="E1210" s="146"/>
      <c r="F1210" s="362"/>
      <c r="G1210" s="137"/>
      <c r="H1210" s="363"/>
      <c r="I1210" s="497"/>
      <c r="J1210" s="498"/>
      <c r="K1210" s="496"/>
      <c r="L1210" s="496"/>
      <c r="M1210" s="497">
        <f t="shared" si="94"/>
        <v>0</v>
      </c>
      <c r="N1210" s="364">
        <f t="shared" si="96"/>
        <v>0</v>
      </c>
      <c r="O1210" s="164"/>
      <c r="P1210" s="164"/>
      <c r="Q1210" s="164"/>
      <c r="R1210" s="130"/>
      <c r="S1210" s="365">
        <f t="shared" si="97"/>
        <v>0</v>
      </c>
      <c r="T1210" s="362"/>
      <c r="U1210" s="532"/>
      <c r="V1210" s="318">
        <f t="shared" si="98"/>
        <v>0</v>
      </c>
      <c r="W1210" s="366"/>
      <c r="X1210" s="318"/>
      <c r="Y1210" s="366"/>
      <c r="Z1210" s="362"/>
      <c r="AA1210" s="503"/>
      <c r="AB1210" s="362"/>
      <c r="AC1210" s="362"/>
    </row>
    <row r="1211" spans="1:29" ht="18.5" x14ac:dyDescent="0.45">
      <c r="A1211" s="360"/>
      <c r="B1211" s="361"/>
      <c r="C1211" s="360" t="str">
        <f t="shared" si="95"/>
        <v/>
      </c>
      <c r="D1211" s="362"/>
      <c r="E1211" s="146"/>
      <c r="F1211" s="362"/>
      <c r="G1211" s="137"/>
      <c r="H1211" s="363"/>
      <c r="I1211" s="497"/>
      <c r="J1211" s="498"/>
      <c r="K1211" s="496"/>
      <c r="L1211" s="496"/>
      <c r="M1211" s="497">
        <f t="shared" si="94"/>
        <v>0</v>
      </c>
      <c r="N1211" s="364">
        <f t="shared" si="96"/>
        <v>0</v>
      </c>
      <c r="O1211" s="164"/>
      <c r="P1211" s="164"/>
      <c r="Q1211" s="164"/>
      <c r="R1211" s="130"/>
      <c r="S1211" s="365">
        <f t="shared" si="97"/>
        <v>0</v>
      </c>
      <c r="T1211" s="362"/>
      <c r="U1211" s="532"/>
      <c r="V1211" s="318">
        <f t="shared" si="98"/>
        <v>0</v>
      </c>
      <c r="W1211" s="366"/>
      <c r="X1211" s="318"/>
      <c r="Y1211" s="366"/>
      <c r="Z1211" s="362"/>
      <c r="AA1211" s="503"/>
      <c r="AB1211" s="362"/>
      <c r="AC1211" s="362"/>
    </row>
    <row r="1212" spans="1:29" ht="18.5" x14ac:dyDescent="0.45">
      <c r="A1212" s="360"/>
      <c r="B1212" s="361"/>
      <c r="C1212" s="360" t="str">
        <f t="shared" si="95"/>
        <v/>
      </c>
      <c r="D1212" s="362"/>
      <c r="E1212" s="146"/>
      <c r="F1212" s="362"/>
      <c r="G1212" s="137"/>
      <c r="H1212" s="363"/>
      <c r="I1212" s="497"/>
      <c r="J1212" s="498"/>
      <c r="K1212" s="496"/>
      <c r="L1212" s="496"/>
      <c r="M1212" s="497">
        <f t="shared" si="94"/>
        <v>0</v>
      </c>
      <c r="N1212" s="364">
        <f t="shared" si="96"/>
        <v>0</v>
      </c>
      <c r="O1212" s="164"/>
      <c r="P1212" s="164"/>
      <c r="Q1212" s="164"/>
      <c r="R1212" s="130"/>
      <c r="S1212" s="365">
        <f t="shared" si="97"/>
        <v>0</v>
      </c>
      <c r="T1212" s="362"/>
      <c r="U1212" s="532"/>
      <c r="V1212" s="318">
        <f t="shared" si="98"/>
        <v>0</v>
      </c>
      <c r="W1212" s="366"/>
      <c r="X1212" s="318"/>
      <c r="Y1212" s="366"/>
      <c r="Z1212" s="362"/>
      <c r="AA1212" s="503"/>
      <c r="AB1212" s="362"/>
      <c r="AC1212" s="362"/>
    </row>
    <row r="1213" spans="1:29" ht="18.5" x14ac:dyDescent="0.45">
      <c r="A1213" s="360"/>
      <c r="B1213" s="361"/>
      <c r="C1213" s="360" t="str">
        <f t="shared" si="95"/>
        <v/>
      </c>
      <c r="D1213" s="362"/>
      <c r="E1213" s="146"/>
      <c r="F1213" s="362"/>
      <c r="G1213" s="137"/>
      <c r="H1213" s="363"/>
      <c r="I1213" s="497"/>
      <c r="J1213" s="498"/>
      <c r="K1213" s="496"/>
      <c r="L1213" s="496"/>
      <c r="M1213" s="497">
        <f t="shared" si="94"/>
        <v>0</v>
      </c>
      <c r="N1213" s="364">
        <f t="shared" si="96"/>
        <v>0</v>
      </c>
      <c r="O1213" s="164"/>
      <c r="P1213" s="164"/>
      <c r="Q1213" s="164"/>
      <c r="R1213" s="130"/>
      <c r="S1213" s="365">
        <f t="shared" si="97"/>
        <v>0</v>
      </c>
      <c r="T1213" s="362"/>
      <c r="U1213" s="532"/>
      <c r="V1213" s="318">
        <f t="shared" si="98"/>
        <v>0</v>
      </c>
      <c r="W1213" s="366"/>
      <c r="X1213" s="318"/>
      <c r="Y1213" s="366"/>
      <c r="Z1213" s="362"/>
      <c r="AA1213" s="503"/>
      <c r="AB1213" s="362"/>
      <c r="AC1213" s="362"/>
    </row>
    <row r="1214" spans="1:29" ht="18.5" x14ac:dyDescent="0.45">
      <c r="A1214" s="360"/>
      <c r="B1214" s="361"/>
      <c r="C1214" s="360" t="str">
        <f t="shared" si="95"/>
        <v/>
      </c>
      <c r="D1214" s="362"/>
      <c r="E1214" s="146"/>
      <c r="F1214" s="362"/>
      <c r="G1214" s="137"/>
      <c r="H1214" s="363"/>
      <c r="I1214" s="497"/>
      <c r="J1214" s="497"/>
      <c r="K1214" s="497"/>
      <c r="L1214" s="497"/>
      <c r="M1214" s="497">
        <f t="shared" si="94"/>
        <v>0</v>
      </c>
      <c r="N1214" s="364">
        <f t="shared" si="96"/>
        <v>0</v>
      </c>
      <c r="O1214" s="164"/>
      <c r="P1214" s="164"/>
      <c r="Q1214" s="164"/>
      <c r="R1214" s="130"/>
      <c r="S1214" s="365">
        <f t="shared" si="97"/>
        <v>0</v>
      </c>
      <c r="T1214" s="362"/>
      <c r="U1214" s="532"/>
      <c r="V1214" s="318">
        <f t="shared" si="98"/>
        <v>0</v>
      </c>
      <c r="W1214" s="366"/>
      <c r="X1214" s="318"/>
      <c r="Y1214" s="366"/>
      <c r="Z1214" s="362"/>
      <c r="AA1214" s="503"/>
      <c r="AB1214" s="362"/>
      <c r="AC1214" s="362"/>
    </row>
    <row r="1215" spans="1:29" ht="18.5" x14ac:dyDescent="0.45">
      <c r="A1215" s="360"/>
      <c r="B1215" s="361"/>
      <c r="C1215" s="360" t="str">
        <f t="shared" si="95"/>
        <v/>
      </c>
      <c r="D1215" s="362"/>
      <c r="E1215" s="146"/>
      <c r="F1215" s="362"/>
      <c r="G1215" s="137"/>
      <c r="H1215" s="363"/>
      <c r="I1215" s="497"/>
      <c r="J1215" s="497"/>
      <c r="K1215" s="497"/>
      <c r="L1215" s="497"/>
      <c r="M1215" s="497">
        <f t="shared" si="94"/>
        <v>0</v>
      </c>
      <c r="N1215" s="364">
        <f t="shared" si="96"/>
        <v>0</v>
      </c>
      <c r="O1215" s="164"/>
      <c r="P1215" s="164"/>
      <c r="Q1215" s="164"/>
      <c r="R1215" s="130"/>
      <c r="S1215" s="365">
        <f t="shared" si="97"/>
        <v>0</v>
      </c>
      <c r="T1215" s="362"/>
      <c r="U1215" s="532"/>
      <c r="V1215" s="318">
        <f t="shared" si="98"/>
        <v>0</v>
      </c>
      <c r="W1215" s="366"/>
      <c r="X1215" s="318"/>
      <c r="Y1215" s="366"/>
      <c r="Z1215" s="362"/>
      <c r="AA1215" s="503"/>
      <c r="AB1215" s="362"/>
      <c r="AC1215" s="362"/>
    </row>
    <row r="1216" spans="1:29" ht="18.5" x14ac:dyDescent="0.45">
      <c r="A1216" s="360"/>
      <c r="B1216" s="361"/>
      <c r="C1216" s="360" t="str">
        <f t="shared" si="95"/>
        <v/>
      </c>
      <c r="D1216" s="362"/>
      <c r="E1216" s="146"/>
      <c r="F1216" s="362"/>
      <c r="G1216" s="137"/>
      <c r="H1216" s="363"/>
      <c r="I1216" s="497"/>
      <c r="J1216" s="498"/>
      <c r="K1216" s="496"/>
      <c r="L1216" s="496"/>
      <c r="M1216" s="497">
        <f t="shared" si="94"/>
        <v>0</v>
      </c>
      <c r="N1216" s="364">
        <f t="shared" si="96"/>
        <v>0</v>
      </c>
      <c r="O1216" s="164"/>
      <c r="P1216" s="164"/>
      <c r="Q1216" s="164"/>
      <c r="R1216" s="130"/>
      <c r="S1216" s="365">
        <f t="shared" si="97"/>
        <v>0</v>
      </c>
      <c r="T1216" s="362"/>
      <c r="U1216" s="532"/>
      <c r="V1216" s="318">
        <f t="shared" si="98"/>
        <v>0</v>
      </c>
      <c r="W1216" s="366"/>
      <c r="X1216" s="318"/>
      <c r="Y1216" s="366"/>
      <c r="Z1216" s="362"/>
      <c r="AA1216" s="503"/>
      <c r="AB1216" s="362"/>
      <c r="AC1216" s="362"/>
    </row>
    <row r="1217" spans="1:29" ht="18.5" x14ac:dyDescent="0.45">
      <c r="A1217" s="360"/>
      <c r="B1217" s="361"/>
      <c r="C1217" s="360" t="str">
        <f t="shared" si="95"/>
        <v/>
      </c>
      <c r="D1217" s="362"/>
      <c r="E1217" s="146"/>
      <c r="F1217" s="362"/>
      <c r="G1217" s="137"/>
      <c r="H1217" s="363"/>
      <c r="I1217" s="497"/>
      <c r="J1217" s="498"/>
      <c r="K1217" s="496"/>
      <c r="L1217" s="496"/>
      <c r="M1217" s="497">
        <f t="shared" si="94"/>
        <v>0</v>
      </c>
      <c r="N1217" s="364">
        <f t="shared" si="96"/>
        <v>0</v>
      </c>
      <c r="O1217" s="164"/>
      <c r="P1217" s="164"/>
      <c r="Q1217" s="164"/>
      <c r="R1217" s="130"/>
      <c r="S1217" s="365">
        <f t="shared" si="97"/>
        <v>0</v>
      </c>
      <c r="T1217" s="362"/>
      <c r="U1217" s="532"/>
      <c r="V1217" s="318">
        <f t="shared" si="98"/>
        <v>0</v>
      </c>
      <c r="W1217" s="366"/>
      <c r="X1217" s="318"/>
      <c r="Y1217" s="366"/>
      <c r="Z1217" s="362"/>
      <c r="AA1217" s="503"/>
      <c r="AB1217" s="362"/>
      <c r="AC1217" s="362"/>
    </row>
    <row r="1218" spans="1:29" ht="18.5" x14ac:dyDescent="0.45">
      <c r="A1218" s="360"/>
      <c r="B1218" s="361"/>
      <c r="C1218" s="360" t="str">
        <f t="shared" si="95"/>
        <v/>
      </c>
      <c r="D1218" s="362"/>
      <c r="E1218" s="146"/>
      <c r="F1218" s="362"/>
      <c r="G1218" s="137"/>
      <c r="H1218" s="363"/>
      <c r="I1218" s="497"/>
      <c r="J1218" s="498"/>
      <c r="K1218" s="496"/>
      <c r="L1218" s="496"/>
      <c r="M1218" s="497">
        <f t="shared" si="94"/>
        <v>0</v>
      </c>
      <c r="N1218" s="364">
        <f t="shared" si="96"/>
        <v>0</v>
      </c>
      <c r="O1218" s="164"/>
      <c r="P1218" s="164"/>
      <c r="Q1218" s="164"/>
      <c r="R1218" s="130"/>
      <c r="S1218" s="365">
        <f t="shared" si="97"/>
        <v>0</v>
      </c>
      <c r="T1218" s="362"/>
      <c r="U1218" s="532"/>
      <c r="V1218" s="318">
        <f t="shared" si="98"/>
        <v>0</v>
      </c>
      <c r="W1218" s="366"/>
      <c r="X1218" s="318"/>
      <c r="Y1218" s="366"/>
      <c r="Z1218" s="362"/>
      <c r="AA1218" s="503"/>
      <c r="AB1218" s="362"/>
      <c r="AC1218" s="362"/>
    </row>
    <row r="1219" spans="1:29" ht="18.5" x14ac:dyDescent="0.45">
      <c r="A1219" s="360"/>
      <c r="B1219" s="361"/>
      <c r="C1219" s="360" t="str">
        <f t="shared" si="95"/>
        <v/>
      </c>
      <c r="D1219" s="362"/>
      <c r="E1219" s="146"/>
      <c r="F1219" s="362"/>
      <c r="G1219" s="137"/>
      <c r="H1219" s="363"/>
      <c r="I1219" s="497"/>
      <c r="J1219" s="498"/>
      <c r="K1219" s="496"/>
      <c r="L1219" s="496"/>
      <c r="M1219" s="497">
        <f t="shared" si="94"/>
        <v>0</v>
      </c>
      <c r="N1219" s="364">
        <f t="shared" si="96"/>
        <v>0</v>
      </c>
      <c r="O1219" s="164"/>
      <c r="P1219" s="164"/>
      <c r="Q1219" s="164"/>
      <c r="R1219" s="130"/>
      <c r="S1219" s="365">
        <f t="shared" si="97"/>
        <v>0</v>
      </c>
      <c r="T1219" s="362"/>
      <c r="U1219" s="532"/>
      <c r="V1219" s="318">
        <f t="shared" si="98"/>
        <v>0</v>
      </c>
      <c r="W1219" s="366"/>
      <c r="X1219" s="318"/>
      <c r="Y1219" s="366"/>
      <c r="Z1219" s="362"/>
      <c r="AA1219" s="503"/>
      <c r="AB1219" s="362"/>
      <c r="AC1219" s="362"/>
    </row>
    <row r="1220" spans="1:29" ht="18.5" x14ac:dyDescent="0.45">
      <c r="A1220" s="360"/>
      <c r="B1220" s="361"/>
      <c r="C1220" s="360" t="str">
        <f t="shared" si="95"/>
        <v/>
      </c>
      <c r="D1220" s="362"/>
      <c r="E1220" s="146"/>
      <c r="F1220" s="362"/>
      <c r="G1220" s="137"/>
      <c r="H1220" s="363"/>
      <c r="I1220" s="497"/>
      <c r="J1220" s="498"/>
      <c r="K1220" s="496"/>
      <c r="L1220" s="496"/>
      <c r="M1220" s="497">
        <f t="shared" si="94"/>
        <v>0</v>
      </c>
      <c r="N1220" s="364">
        <f t="shared" si="96"/>
        <v>0</v>
      </c>
      <c r="O1220" s="164"/>
      <c r="P1220" s="164"/>
      <c r="Q1220" s="164"/>
      <c r="R1220" s="130"/>
      <c r="S1220" s="365">
        <f t="shared" si="97"/>
        <v>0</v>
      </c>
      <c r="T1220" s="362"/>
      <c r="U1220" s="532"/>
      <c r="V1220" s="318">
        <f t="shared" si="98"/>
        <v>0</v>
      </c>
      <c r="W1220" s="366"/>
      <c r="X1220" s="318"/>
      <c r="Y1220" s="366"/>
      <c r="Z1220" s="362"/>
      <c r="AA1220" s="503"/>
      <c r="AB1220" s="362"/>
      <c r="AC1220" s="362"/>
    </row>
    <row r="1221" spans="1:29" ht="18.5" x14ac:dyDescent="0.45">
      <c r="A1221" s="360"/>
      <c r="B1221" s="361"/>
      <c r="C1221" s="360" t="str">
        <f t="shared" si="95"/>
        <v/>
      </c>
      <c r="D1221" s="362"/>
      <c r="E1221" s="146"/>
      <c r="F1221" s="362"/>
      <c r="G1221" s="137"/>
      <c r="H1221" s="363"/>
      <c r="I1221" s="497"/>
      <c r="J1221" s="498"/>
      <c r="K1221" s="496"/>
      <c r="L1221" s="496"/>
      <c r="M1221" s="497">
        <f t="shared" si="94"/>
        <v>0</v>
      </c>
      <c r="N1221" s="364">
        <f t="shared" si="96"/>
        <v>0</v>
      </c>
      <c r="O1221" s="164"/>
      <c r="P1221" s="164"/>
      <c r="Q1221" s="164"/>
      <c r="R1221" s="130"/>
      <c r="S1221" s="365">
        <f t="shared" si="97"/>
        <v>0</v>
      </c>
      <c r="T1221" s="362"/>
      <c r="U1221" s="532"/>
      <c r="V1221" s="318">
        <f t="shared" si="98"/>
        <v>0</v>
      </c>
      <c r="W1221" s="366"/>
      <c r="X1221" s="318"/>
      <c r="Y1221" s="366"/>
      <c r="Z1221" s="362"/>
      <c r="AA1221" s="503"/>
      <c r="AB1221" s="362"/>
      <c r="AC1221" s="362"/>
    </row>
    <row r="1222" spans="1:29" ht="18.5" x14ac:dyDescent="0.45">
      <c r="A1222" s="360"/>
      <c r="B1222" s="361"/>
      <c r="C1222" s="360" t="str">
        <f t="shared" si="95"/>
        <v/>
      </c>
      <c r="D1222" s="362"/>
      <c r="E1222" s="146"/>
      <c r="F1222" s="362"/>
      <c r="G1222" s="137"/>
      <c r="H1222" s="363"/>
      <c r="I1222" s="497"/>
      <c r="J1222" s="498"/>
      <c r="K1222" s="496"/>
      <c r="L1222" s="496"/>
      <c r="M1222" s="497">
        <f t="shared" si="94"/>
        <v>0</v>
      </c>
      <c r="N1222" s="364">
        <f t="shared" si="96"/>
        <v>0</v>
      </c>
      <c r="O1222" s="164"/>
      <c r="P1222" s="164"/>
      <c r="Q1222" s="164"/>
      <c r="R1222" s="130"/>
      <c r="S1222" s="365">
        <f t="shared" si="97"/>
        <v>0</v>
      </c>
      <c r="T1222" s="362"/>
      <c r="U1222" s="532"/>
      <c r="V1222" s="318">
        <f t="shared" si="98"/>
        <v>0</v>
      </c>
      <c r="W1222" s="366"/>
      <c r="X1222" s="318"/>
      <c r="Y1222" s="366"/>
      <c r="Z1222" s="362"/>
      <c r="AA1222" s="503"/>
      <c r="AB1222" s="362"/>
      <c r="AC1222" s="362"/>
    </row>
    <row r="1223" spans="1:29" ht="18.5" x14ac:dyDescent="0.45">
      <c r="A1223" s="360"/>
      <c r="B1223" s="361"/>
      <c r="C1223" s="360" t="str">
        <f t="shared" si="95"/>
        <v/>
      </c>
      <c r="D1223" s="362"/>
      <c r="E1223" s="146"/>
      <c r="F1223" s="362"/>
      <c r="G1223" s="137"/>
      <c r="H1223" s="363"/>
      <c r="I1223" s="497"/>
      <c r="J1223" s="498"/>
      <c r="K1223" s="496"/>
      <c r="L1223" s="496"/>
      <c r="M1223" s="497">
        <f t="shared" si="94"/>
        <v>0</v>
      </c>
      <c r="N1223" s="364">
        <f t="shared" si="96"/>
        <v>0</v>
      </c>
      <c r="O1223" s="164"/>
      <c r="P1223" s="164"/>
      <c r="Q1223" s="164"/>
      <c r="R1223" s="130"/>
      <c r="S1223" s="365">
        <f t="shared" si="97"/>
        <v>0</v>
      </c>
      <c r="T1223" s="362"/>
      <c r="U1223" s="532"/>
      <c r="V1223" s="318">
        <f t="shared" si="98"/>
        <v>0</v>
      </c>
      <c r="W1223" s="366"/>
      <c r="X1223" s="318"/>
      <c r="Y1223" s="366"/>
      <c r="Z1223" s="362"/>
      <c r="AA1223" s="503"/>
      <c r="AB1223" s="362"/>
      <c r="AC1223" s="362"/>
    </row>
    <row r="1224" spans="1:29" ht="18.5" x14ac:dyDescent="0.45">
      <c r="A1224" s="360"/>
      <c r="B1224" s="361"/>
      <c r="C1224" s="360" t="str">
        <f t="shared" si="95"/>
        <v/>
      </c>
      <c r="D1224" s="362"/>
      <c r="E1224" s="146"/>
      <c r="F1224" s="362"/>
      <c r="G1224" s="137"/>
      <c r="H1224" s="363"/>
      <c r="I1224" s="497"/>
      <c r="J1224" s="498"/>
      <c r="K1224" s="496"/>
      <c r="L1224" s="496"/>
      <c r="M1224" s="497">
        <f t="shared" si="94"/>
        <v>0</v>
      </c>
      <c r="N1224" s="364">
        <f t="shared" si="96"/>
        <v>0</v>
      </c>
      <c r="O1224" s="164"/>
      <c r="P1224" s="164"/>
      <c r="Q1224" s="164"/>
      <c r="R1224" s="130"/>
      <c r="S1224" s="365">
        <f t="shared" si="97"/>
        <v>0</v>
      </c>
      <c r="T1224" s="362"/>
      <c r="U1224" s="532"/>
      <c r="V1224" s="318">
        <f t="shared" si="98"/>
        <v>0</v>
      </c>
      <c r="W1224" s="366"/>
      <c r="X1224" s="318"/>
      <c r="Y1224" s="366"/>
      <c r="Z1224" s="362"/>
      <c r="AA1224" s="503"/>
      <c r="AB1224" s="362"/>
      <c r="AC1224" s="362"/>
    </row>
    <row r="1225" spans="1:29" ht="18.5" x14ac:dyDescent="0.45">
      <c r="A1225" s="360"/>
      <c r="B1225" s="361"/>
      <c r="C1225" s="360" t="str">
        <f t="shared" si="95"/>
        <v/>
      </c>
      <c r="D1225" s="362"/>
      <c r="E1225" s="146"/>
      <c r="F1225" s="362"/>
      <c r="G1225" s="137"/>
      <c r="H1225" s="363"/>
      <c r="I1225" s="497"/>
      <c r="J1225" s="498"/>
      <c r="K1225" s="496"/>
      <c r="L1225" s="496"/>
      <c r="M1225" s="497">
        <f t="shared" ref="M1225:M1288" si="99">+K1225*0.12</f>
        <v>0</v>
      </c>
      <c r="N1225" s="364">
        <f t="shared" si="96"/>
        <v>0</v>
      </c>
      <c r="O1225" s="164"/>
      <c r="P1225" s="164"/>
      <c r="Q1225" s="164"/>
      <c r="R1225" s="130"/>
      <c r="S1225" s="365">
        <f t="shared" si="97"/>
        <v>0</v>
      </c>
      <c r="T1225" s="362"/>
      <c r="U1225" s="532"/>
      <c r="V1225" s="318">
        <f t="shared" si="98"/>
        <v>0</v>
      </c>
      <c r="W1225" s="366"/>
      <c r="X1225" s="318"/>
      <c r="Y1225" s="366"/>
      <c r="Z1225" s="362"/>
      <c r="AA1225" s="503"/>
      <c r="AB1225" s="362"/>
      <c r="AC1225" s="362"/>
    </row>
    <row r="1226" spans="1:29" ht="18.5" x14ac:dyDescent="0.45">
      <c r="A1226" s="360"/>
      <c r="B1226" s="361"/>
      <c r="C1226" s="360" t="str">
        <f t="shared" si="95"/>
        <v/>
      </c>
      <c r="D1226" s="362"/>
      <c r="E1226" s="146"/>
      <c r="F1226" s="362"/>
      <c r="G1226" s="137"/>
      <c r="H1226" s="363"/>
      <c r="I1226" s="497"/>
      <c r="J1226" s="498"/>
      <c r="K1226" s="496"/>
      <c r="L1226" s="496"/>
      <c r="M1226" s="497">
        <f t="shared" si="99"/>
        <v>0</v>
      </c>
      <c r="N1226" s="364">
        <f t="shared" si="96"/>
        <v>0</v>
      </c>
      <c r="O1226" s="164"/>
      <c r="P1226" s="164"/>
      <c r="Q1226" s="164"/>
      <c r="R1226" s="130"/>
      <c r="S1226" s="365">
        <f t="shared" si="97"/>
        <v>0</v>
      </c>
      <c r="T1226" s="362"/>
      <c r="U1226" s="532"/>
      <c r="V1226" s="318">
        <f t="shared" si="98"/>
        <v>0</v>
      </c>
      <c r="W1226" s="366"/>
      <c r="X1226" s="318"/>
      <c r="Y1226" s="366"/>
      <c r="Z1226" s="362"/>
      <c r="AA1226" s="503"/>
      <c r="AB1226" s="362"/>
      <c r="AC1226" s="362"/>
    </row>
    <row r="1227" spans="1:29" ht="18.5" x14ac:dyDescent="0.45">
      <c r="A1227" s="360"/>
      <c r="B1227" s="361"/>
      <c r="C1227" s="360" t="str">
        <f t="shared" si="95"/>
        <v/>
      </c>
      <c r="D1227" s="362"/>
      <c r="E1227" s="146"/>
      <c r="F1227" s="362"/>
      <c r="G1227" s="137"/>
      <c r="H1227" s="363"/>
      <c r="I1227" s="497"/>
      <c r="J1227" s="498"/>
      <c r="K1227" s="496"/>
      <c r="L1227" s="496"/>
      <c r="M1227" s="497">
        <f t="shared" si="99"/>
        <v>0</v>
      </c>
      <c r="N1227" s="364">
        <f t="shared" si="96"/>
        <v>0</v>
      </c>
      <c r="O1227" s="164"/>
      <c r="P1227" s="164"/>
      <c r="Q1227" s="164"/>
      <c r="R1227" s="130"/>
      <c r="S1227" s="365">
        <f t="shared" si="97"/>
        <v>0</v>
      </c>
      <c r="T1227" s="362"/>
      <c r="U1227" s="532"/>
      <c r="V1227" s="318">
        <f t="shared" si="98"/>
        <v>0</v>
      </c>
      <c r="W1227" s="366"/>
      <c r="X1227" s="318"/>
      <c r="Y1227" s="366"/>
      <c r="Z1227" s="362"/>
      <c r="AA1227" s="503"/>
      <c r="AB1227" s="362"/>
      <c r="AC1227" s="362"/>
    </row>
    <row r="1228" spans="1:29" ht="18.5" x14ac:dyDescent="0.45">
      <c r="A1228" s="360"/>
      <c r="B1228" s="361"/>
      <c r="C1228" s="360" t="str">
        <f t="shared" si="95"/>
        <v/>
      </c>
      <c r="D1228" s="362"/>
      <c r="E1228" s="146"/>
      <c r="F1228" s="362"/>
      <c r="G1228" s="137"/>
      <c r="H1228" s="363"/>
      <c r="I1228" s="497"/>
      <c r="J1228" s="498"/>
      <c r="K1228" s="496"/>
      <c r="L1228" s="496"/>
      <c r="M1228" s="497">
        <f t="shared" si="99"/>
        <v>0</v>
      </c>
      <c r="N1228" s="364">
        <f t="shared" si="96"/>
        <v>0</v>
      </c>
      <c r="O1228" s="164"/>
      <c r="P1228" s="164"/>
      <c r="Q1228" s="164"/>
      <c r="R1228" s="130"/>
      <c r="S1228" s="365">
        <f t="shared" si="97"/>
        <v>0</v>
      </c>
      <c r="T1228" s="362"/>
      <c r="U1228" s="532"/>
      <c r="V1228" s="318">
        <f t="shared" si="98"/>
        <v>0</v>
      </c>
      <c r="W1228" s="366"/>
      <c r="X1228" s="318"/>
      <c r="Y1228" s="366"/>
      <c r="Z1228" s="362"/>
      <c r="AA1228" s="503"/>
      <c r="AB1228" s="362"/>
      <c r="AC1228" s="362"/>
    </row>
    <row r="1229" spans="1:29" ht="18.5" x14ac:dyDescent="0.45">
      <c r="A1229" s="360"/>
      <c r="B1229" s="361"/>
      <c r="C1229" s="360" t="str">
        <f t="shared" si="95"/>
        <v/>
      </c>
      <c r="D1229" s="362"/>
      <c r="E1229" s="146"/>
      <c r="F1229" s="362"/>
      <c r="G1229" s="137"/>
      <c r="H1229" s="363"/>
      <c r="I1229" s="497"/>
      <c r="J1229" s="498"/>
      <c r="K1229" s="496"/>
      <c r="L1229" s="496"/>
      <c r="M1229" s="497">
        <f t="shared" si="99"/>
        <v>0</v>
      </c>
      <c r="N1229" s="364">
        <f t="shared" si="96"/>
        <v>0</v>
      </c>
      <c r="O1229" s="164"/>
      <c r="P1229" s="164"/>
      <c r="Q1229" s="164"/>
      <c r="R1229" s="130"/>
      <c r="S1229" s="365">
        <f t="shared" si="97"/>
        <v>0</v>
      </c>
      <c r="T1229" s="362"/>
      <c r="U1229" s="532"/>
      <c r="V1229" s="318">
        <f t="shared" si="98"/>
        <v>0</v>
      </c>
      <c r="W1229" s="366"/>
      <c r="X1229" s="318"/>
      <c r="Y1229" s="366"/>
      <c r="Z1229" s="362"/>
      <c r="AA1229" s="503"/>
      <c r="AB1229" s="362"/>
      <c r="AC1229" s="362"/>
    </row>
    <row r="1230" spans="1:29" ht="18.5" x14ac:dyDescent="0.45">
      <c r="A1230" s="360"/>
      <c r="B1230" s="361"/>
      <c r="C1230" s="360" t="str">
        <f t="shared" ref="C1230:C1293" si="100">Validentificaciones(D1230)</f>
        <v/>
      </c>
      <c r="D1230" s="362"/>
      <c r="E1230" s="146"/>
      <c r="F1230" s="362"/>
      <c r="G1230" s="137"/>
      <c r="H1230" s="363"/>
      <c r="I1230" s="497"/>
      <c r="J1230" s="498"/>
      <c r="K1230" s="496"/>
      <c r="L1230" s="496"/>
      <c r="M1230" s="497">
        <f t="shared" si="99"/>
        <v>0</v>
      </c>
      <c r="N1230" s="364">
        <f t="shared" ref="N1230:N1293" si="101">L1230*0.14</f>
        <v>0</v>
      </c>
      <c r="O1230" s="164"/>
      <c r="P1230" s="164"/>
      <c r="Q1230" s="164"/>
      <c r="R1230" s="130"/>
      <c r="S1230" s="365">
        <f t="shared" ref="S1230:S1293" si="102">I1230+J1230+K1230+N1230+L1230-O1230-P1230+M1230</f>
        <v>0</v>
      </c>
      <c r="T1230" s="362"/>
      <c r="U1230" s="532"/>
      <c r="V1230" s="318">
        <f t="shared" ref="V1230:V1293" si="103">IF(OR(MID(E1230,1,2)="41",MID(B1230,1,1)="E"),0,IF(OR(E1230="04-Nota de crédito",E1230="04",E1230="04-N/C Ventas",E1230="51-N/C A Inst. Estado y Empr. Públicas que percibe ingreso exento de Imp. Renta",E1230="51",E1230="47-N/C por Reembolso Emitida por Intermediario",E1230="47"),-I1230-J1230-K1230-L1230,I1230+J1230+K1230+L1230))</f>
        <v>0</v>
      </c>
      <c r="W1230" s="366"/>
      <c r="X1230" s="318"/>
      <c r="Y1230" s="366"/>
      <c r="Z1230" s="362"/>
      <c r="AA1230" s="503"/>
      <c r="AB1230" s="362"/>
      <c r="AC1230" s="362"/>
    </row>
    <row r="1231" spans="1:29" ht="18.5" x14ac:dyDescent="0.45">
      <c r="A1231" s="360"/>
      <c r="B1231" s="361"/>
      <c r="C1231" s="360" t="str">
        <f t="shared" si="100"/>
        <v/>
      </c>
      <c r="D1231" s="362"/>
      <c r="E1231" s="146"/>
      <c r="F1231" s="362"/>
      <c r="G1231" s="137"/>
      <c r="H1231" s="363"/>
      <c r="I1231" s="497"/>
      <c r="J1231" s="498"/>
      <c r="K1231" s="496"/>
      <c r="L1231" s="496"/>
      <c r="M1231" s="497">
        <f t="shared" si="99"/>
        <v>0</v>
      </c>
      <c r="N1231" s="364">
        <f t="shared" si="101"/>
        <v>0</v>
      </c>
      <c r="O1231" s="164"/>
      <c r="P1231" s="164"/>
      <c r="Q1231" s="164"/>
      <c r="R1231" s="130"/>
      <c r="S1231" s="365">
        <f t="shared" si="102"/>
        <v>0</v>
      </c>
      <c r="T1231" s="362"/>
      <c r="U1231" s="532"/>
      <c r="V1231" s="318">
        <f t="shared" si="103"/>
        <v>0</v>
      </c>
      <c r="W1231" s="366"/>
      <c r="X1231" s="318"/>
      <c r="Y1231" s="366"/>
      <c r="Z1231" s="362"/>
      <c r="AA1231" s="503"/>
      <c r="AB1231" s="362"/>
      <c r="AC1231" s="362"/>
    </row>
    <row r="1232" spans="1:29" ht="18.5" x14ac:dyDescent="0.45">
      <c r="A1232" s="360"/>
      <c r="B1232" s="361"/>
      <c r="C1232" s="360" t="str">
        <f t="shared" si="100"/>
        <v/>
      </c>
      <c r="D1232" s="362"/>
      <c r="E1232" s="146"/>
      <c r="F1232" s="362"/>
      <c r="G1232" s="137"/>
      <c r="H1232" s="363"/>
      <c r="I1232" s="497"/>
      <c r="J1232" s="498"/>
      <c r="K1232" s="496"/>
      <c r="L1232" s="496"/>
      <c r="M1232" s="497">
        <f t="shared" si="99"/>
        <v>0</v>
      </c>
      <c r="N1232" s="364">
        <f t="shared" si="101"/>
        <v>0</v>
      </c>
      <c r="O1232" s="164"/>
      <c r="P1232" s="164"/>
      <c r="Q1232" s="164"/>
      <c r="R1232" s="130"/>
      <c r="S1232" s="365">
        <f t="shared" si="102"/>
        <v>0</v>
      </c>
      <c r="T1232" s="362"/>
      <c r="U1232" s="532"/>
      <c r="V1232" s="318">
        <f t="shared" si="103"/>
        <v>0</v>
      </c>
      <c r="W1232" s="366"/>
      <c r="X1232" s="318"/>
      <c r="Y1232" s="366"/>
      <c r="Z1232" s="362"/>
      <c r="AA1232" s="503"/>
      <c r="AB1232" s="362"/>
      <c r="AC1232" s="362"/>
    </row>
    <row r="1233" spans="1:29" ht="18.5" x14ac:dyDescent="0.45">
      <c r="A1233" s="360"/>
      <c r="B1233" s="361"/>
      <c r="C1233" s="360" t="str">
        <f t="shared" si="100"/>
        <v/>
      </c>
      <c r="D1233" s="362"/>
      <c r="E1233" s="146"/>
      <c r="F1233" s="362"/>
      <c r="G1233" s="137"/>
      <c r="H1233" s="363"/>
      <c r="I1233" s="497"/>
      <c r="J1233" s="498"/>
      <c r="K1233" s="496"/>
      <c r="L1233" s="496"/>
      <c r="M1233" s="497">
        <f t="shared" si="99"/>
        <v>0</v>
      </c>
      <c r="N1233" s="364">
        <f t="shared" si="101"/>
        <v>0</v>
      </c>
      <c r="O1233" s="164"/>
      <c r="P1233" s="164"/>
      <c r="Q1233" s="164"/>
      <c r="R1233" s="130"/>
      <c r="S1233" s="365">
        <f t="shared" si="102"/>
        <v>0</v>
      </c>
      <c r="T1233" s="362"/>
      <c r="U1233" s="532"/>
      <c r="V1233" s="318">
        <f t="shared" si="103"/>
        <v>0</v>
      </c>
      <c r="W1233" s="366"/>
      <c r="X1233" s="318"/>
      <c r="Y1233" s="366"/>
      <c r="Z1233" s="362"/>
      <c r="AA1233" s="503"/>
      <c r="AB1233" s="362"/>
      <c r="AC1233" s="362"/>
    </row>
    <row r="1234" spans="1:29" ht="18.5" x14ac:dyDescent="0.45">
      <c r="A1234" s="360"/>
      <c r="B1234" s="361"/>
      <c r="C1234" s="360" t="str">
        <f t="shared" si="100"/>
        <v/>
      </c>
      <c r="D1234" s="362"/>
      <c r="E1234" s="146"/>
      <c r="F1234" s="362"/>
      <c r="G1234" s="137"/>
      <c r="H1234" s="363"/>
      <c r="I1234" s="497"/>
      <c r="J1234" s="498"/>
      <c r="K1234" s="496"/>
      <c r="L1234" s="496"/>
      <c r="M1234" s="497">
        <f t="shared" si="99"/>
        <v>0</v>
      </c>
      <c r="N1234" s="364">
        <f t="shared" si="101"/>
        <v>0</v>
      </c>
      <c r="O1234" s="164"/>
      <c r="P1234" s="164"/>
      <c r="Q1234" s="164"/>
      <c r="R1234" s="130"/>
      <c r="S1234" s="365">
        <f t="shared" si="102"/>
        <v>0</v>
      </c>
      <c r="T1234" s="362"/>
      <c r="U1234" s="532"/>
      <c r="V1234" s="318">
        <f t="shared" si="103"/>
        <v>0</v>
      </c>
      <c r="W1234" s="366"/>
      <c r="X1234" s="318"/>
      <c r="Y1234" s="366"/>
      <c r="Z1234" s="362"/>
      <c r="AA1234" s="503"/>
      <c r="AB1234" s="362"/>
      <c r="AC1234" s="362"/>
    </row>
    <row r="1235" spans="1:29" ht="18.5" x14ac:dyDescent="0.45">
      <c r="A1235" s="360"/>
      <c r="B1235" s="361"/>
      <c r="C1235" s="360" t="str">
        <f t="shared" si="100"/>
        <v/>
      </c>
      <c r="D1235" s="362"/>
      <c r="E1235" s="146"/>
      <c r="F1235" s="362"/>
      <c r="G1235" s="137"/>
      <c r="H1235" s="363"/>
      <c r="I1235" s="497"/>
      <c r="J1235" s="498"/>
      <c r="K1235" s="496"/>
      <c r="L1235" s="496"/>
      <c r="M1235" s="497">
        <f t="shared" si="99"/>
        <v>0</v>
      </c>
      <c r="N1235" s="364">
        <f t="shared" si="101"/>
        <v>0</v>
      </c>
      <c r="O1235" s="164"/>
      <c r="P1235" s="164"/>
      <c r="Q1235" s="164"/>
      <c r="R1235" s="130"/>
      <c r="S1235" s="365">
        <f t="shared" si="102"/>
        <v>0</v>
      </c>
      <c r="T1235" s="362"/>
      <c r="U1235" s="532"/>
      <c r="V1235" s="318">
        <f t="shared" si="103"/>
        <v>0</v>
      </c>
      <c r="W1235" s="366"/>
      <c r="X1235" s="318"/>
      <c r="Y1235" s="366"/>
      <c r="Z1235" s="362"/>
      <c r="AA1235" s="503"/>
      <c r="AB1235" s="362"/>
      <c r="AC1235" s="362"/>
    </row>
    <row r="1236" spans="1:29" ht="18.5" x14ac:dyDescent="0.45">
      <c r="A1236" s="360"/>
      <c r="B1236" s="361"/>
      <c r="C1236" s="360" t="str">
        <f t="shared" si="100"/>
        <v/>
      </c>
      <c r="D1236" s="362"/>
      <c r="E1236" s="146"/>
      <c r="F1236" s="362"/>
      <c r="G1236" s="137"/>
      <c r="H1236" s="363"/>
      <c r="I1236" s="497"/>
      <c r="J1236" s="498"/>
      <c r="K1236" s="496"/>
      <c r="L1236" s="496"/>
      <c r="M1236" s="497">
        <f t="shared" si="99"/>
        <v>0</v>
      </c>
      <c r="N1236" s="364">
        <f t="shared" si="101"/>
        <v>0</v>
      </c>
      <c r="O1236" s="164"/>
      <c r="P1236" s="164"/>
      <c r="Q1236" s="164"/>
      <c r="R1236" s="130"/>
      <c r="S1236" s="365">
        <f t="shared" si="102"/>
        <v>0</v>
      </c>
      <c r="T1236" s="362"/>
      <c r="U1236" s="532"/>
      <c r="V1236" s="318">
        <f t="shared" si="103"/>
        <v>0</v>
      </c>
      <c r="W1236" s="366"/>
      <c r="X1236" s="318"/>
      <c r="Y1236" s="366"/>
      <c r="Z1236" s="362"/>
      <c r="AA1236" s="503"/>
      <c r="AB1236" s="362"/>
      <c r="AC1236" s="362"/>
    </row>
    <row r="1237" spans="1:29" ht="18.5" x14ac:dyDescent="0.45">
      <c r="A1237" s="360"/>
      <c r="B1237" s="361"/>
      <c r="C1237" s="360" t="str">
        <f t="shared" si="100"/>
        <v/>
      </c>
      <c r="D1237" s="362"/>
      <c r="E1237" s="146"/>
      <c r="F1237" s="362"/>
      <c r="G1237" s="137"/>
      <c r="H1237" s="363"/>
      <c r="I1237" s="497"/>
      <c r="J1237" s="498"/>
      <c r="K1237" s="496"/>
      <c r="L1237" s="496"/>
      <c r="M1237" s="497">
        <f t="shared" si="99"/>
        <v>0</v>
      </c>
      <c r="N1237" s="364">
        <f t="shared" si="101"/>
        <v>0</v>
      </c>
      <c r="O1237" s="164"/>
      <c r="P1237" s="164"/>
      <c r="Q1237" s="164"/>
      <c r="R1237" s="130"/>
      <c r="S1237" s="365">
        <f t="shared" si="102"/>
        <v>0</v>
      </c>
      <c r="T1237" s="362"/>
      <c r="U1237" s="532"/>
      <c r="V1237" s="318">
        <f t="shared" si="103"/>
        <v>0</v>
      </c>
      <c r="W1237" s="366"/>
      <c r="X1237" s="318"/>
      <c r="Y1237" s="366"/>
      <c r="Z1237" s="362"/>
      <c r="AA1237" s="503"/>
      <c r="AB1237" s="362"/>
      <c r="AC1237" s="362"/>
    </row>
    <row r="1238" spans="1:29" ht="18.5" x14ac:dyDescent="0.45">
      <c r="A1238" s="360"/>
      <c r="B1238" s="361"/>
      <c r="C1238" s="360" t="str">
        <f t="shared" si="100"/>
        <v/>
      </c>
      <c r="D1238" s="362"/>
      <c r="E1238" s="146"/>
      <c r="F1238" s="362"/>
      <c r="G1238" s="137"/>
      <c r="H1238" s="363"/>
      <c r="I1238" s="497"/>
      <c r="J1238" s="498"/>
      <c r="K1238" s="496"/>
      <c r="L1238" s="496"/>
      <c r="M1238" s="497">
        <f t="shared" si="99"/>
        <v>0</v>
      </c>
      <c r="N1238" s="364">
        <f t="shared" si="101"/>
        <v>0</v>
      </c>
      <c r="O1238" s="164"/>
      <c r="P1238" s="164"/>
      <c r="Q1238" s="164"/>
      <c r="R1238" s="130"/>
      <c r="S1238" s="365">
        <f t="shared" si="102"/>
        <v>0</v>
      </c>
      <c r="T1238" s="362"/>
      <c r="U1238" s="532"/>
      <c r="V1238" s="318">
        <f t="shared" si="103"/>
        <v>0</v>
      </c>
      <c r="W1238" s="366"/>
      <c r="X1238" s="318"/>
      <c r="Y1238" s="366"/>
      <c r="Z1238" s="362"/>
      <c r="AA1238" s="503"/>
      <c r="AB1238" s="362"/>
      <c r="AC1238" s="362"/>
    </row>
    <row r="1239" spans="1:29" ht="18.5" x14ac:dyDescent="0.45">
      <c r="A1239" s="360"/>
      <c r="B1239" s="361"/>
      <c r="C1239" s="360" t="str">
        <f t="shared" si="100"/>
        <v/>
      </c>
      <c r="D1239" s="362"/>
      <c r="E1239" s="146"/>
      <c r="F1239" s="362"/>
      <c r="G1239" s="137"/>
      <c r="H1239" s="363"/>
      <c r="I1239" s="497"/>
      <c r="J1239" s="498"/>
      <c r="K1239" s="496"/>
      <c r="L1239" s="496"/>
      <c r="M1239" s="497">
        <f t="shared" si="99"/>
        <v>0</v>
      </c>
      <c r="N1239" s="364">
        <f t="shared" si="101"/>
        <v>0</v>
      </c>
      <c r="O1239" s="164"/>
      <c r="P1239" s="164"/>
      <c r="Q1239" s="164"/>
      <c r="R1239" s="130"/>
      <c r="S1239" s="365">
        <f t="shared" si="102"/>
        <v>0</v>
      </c>
      <c r="T1239" s="362"/>
      <c r="U1239" s="532"/>
      <c r="V1239" s="318">
        <f t="shared" si="103"/>
        <v>0</v>
      </c>
      <c r="W1239" s="366"/>
      <c r="X1239" s="318"/>
      <c r="Y1239" s="366"/>
      <c r="Z1239" s="362"/>
      <c r="AA1239" s="503"/>
      <c r="AB1239" s="362"/>
      <c r="AC1239" s="362"/>
    </row>
    <row r="1240" spans="1:29" ht="18.5" x14ac:dyDescent="0.45">
      <c r="A1240" s="360"/>
      <c r="B1240" s="361"/>
      <c r="C1240" s="360" t="str">
        <f t="shared" si="100"/>
        <v/>
      </c>
      <c r="D1240" s="362"/>
      <c r="E1240" s="146"/>
      <c r="F1240" s="362"/>
      <c r="G1240" s="137"/>
      <c r="H1240" s="363"/>
      <c r="I1240" s="497"/>
      <c r="J1240" s="498"/>
      <c r="K1240" s="496"/>
      <c r="L1240" s="496"/>
      <c r="M1240" s="497">
        <f t="shared" si="99"/>
        <v>0</v>
      </c>
      <c r="N1240" s="364">
        <f t="shared" si="101"/>
        <v>0</v>
      </c>
      <c r="O1240" s="164"/>
      <c r="P1240" s="164"/>
      <c r="Q1240" s="164"/>
      <c r="R1240" s="130"/>
      <c r="S1240" s="365">
        <f t="shared" si="102"/>
        <v>0</v>
      </c>
      <c r="T1240" s="362"/>
      <c r="U1240" s="532"/>
      <c r="V1240" s="318">
        <f t="shared" si="103"/>
        <v>0</v>
      </c>
      <c r="W1240" s="366"/>
      <c r="X1240" s="318"/>
      <c r="Y1240" s="366"/>
      <c r="Z1240" s="362"/>
      <c r="AA1240" s="503"/>
      <c r="AB1240" s="362"/>
      <c r="AC1240" s="362"/>
    </row>
    <row r="1241" spans="1:29" ht="18.5" x14ac:dyDescent="0.45">
      <c r="A1241" s="360"/>
      <c r="B1241" s="361"/>
      <c r="C1241" s="360" t="str">
        <f t="shared" si="100"/>
        <v/>
      </c>
      <c r="D1241" s="362"/>
      <c r="E1241" s="146"/>
      <c r="F1241" s="362"/>
      <c r="G1241" s="137"/>
      <c r="H1241" s="363"/>
      <c r="I1241" s="497"/>
      <c r="J1241" s="498"/>
      <c r="K1241" s="496"/>
      <c r="L1241" s="496"/>
      <c r="M1241" s="497">
        <f t="shared" si="99"/>
        <v>0</v>
      </c>
      <c r="N1241" s="364">
        <f t="shared" si="101"/>
        <v>0</v>
      </c>
      <c r="O1241" s="164"/>
      <c r="P1241" s="164"/>
      <c r="Q1241" s="164"/>
      <c r="R1241" s="130"/>
      <c r="S1241" s="365">
        <f t="shared" si="102"/>
        <v>0</v>
      </c>
      <c r="T1241" s="362"/>
      <c r="U1241" s="532"/>
      <c r="V1241" s="318">
        <f t="shared" si="103"/>
        <v>0</v>
      </c>
      <c r="W1241" s="366"/>
      <c r="X1241" s="318"/>
      <c r="Y1241" s="366"/>
      <c r="Z1241" s="362"/>
      <c r="AA1241" s="503"/>
      <c r="AB1241" s="362"/>
      <c r="AC1241" s="362"/>
    </row>
    <row r="1242" spans="1:29" ht="18.5" x14ac:dyDescent="0.45">
      <c r="A1242" s="360"/>
      <c r="B1242" s="361"/>
      <c r="C1242" s="360" t="str">
        <f t="shared" si="100"/>
        <v/>
      </c>
      <c r="D1242" s="362"/>
      <c r="E1242" s="146"/>
      <c r="F1242" s="362"/>
      <c r="G1242" s="137"/>
      <c r="H1242" s="363"/>
      <c r="I1242" s="497"/>
      <c r="J1242" s="498"/>
      <c r="K1242" s="496"/>
      <c r="L1242" s="496"/>
      <c r="M1242" s="497">
        <f t="shared" si="99"/>
        <v>0</v>
      </c>
      <c r="N1242" s="364">
        <f t="shared" si="101"/>
        <v>0</v>
      </c>
      <c r="O1242" s="164"/>
      <c r="P1242" s="164"/>
      <c r="Q1242" s="164"/>
      <c r="R1242" s="130"/>
      <c r="S1242" s="365">
        <f t="shared" si="102"/>
        <v>0</v>
      </c>
      <c r="T1242" s="362"/>
      <c r="U1242" s="532"/>
      <c r="V1242" s="318">
        <f t="shared" si="103"/>
        <v>0</v>
      </c>
      <c r="W1242" s="366"/>
      <c r="X1242" s="318"/>
      <c r="Y1242" s="366"/>
      <c r="Z1242" s="362"/>
      <c r="AA1242" s="503"/>
      <c r="AB1242" s="362"/>
      <c r="AC1242" s="362"/>
    </row>
    <row r="1243" spans="1:29" ht="18.5" x14ac:dyDescent="0.45">
      <c r="A1243" s="360"/>
      <c r="B1243" s="361"/>
      <c r="C1243" s="360" t="str">
        <f t="shared" si="100"/>
        <v/>
      </c>
      <c r="D1243" s="362"/>
      <c r="E1243" s="146"/>
      <c r="F1243" s="362"/>
      <c r="G1243" s="137"/>
      <c r="H1243" s="363"/>
      <c r="I1243" s="497"/>
      <c r="J1243" s="498"/>
      <c r="K1243" s="496"/>
      <c r="L1243" s="496"/>
      <c r="M1243" s="497">
        <f t="shared" si="99"/>
        <v>0</v>
      </c>
      <c r="N1243" s="364">
        <f t="shared" si="101"/>
        <v>0</v>
      </c>
      <c r="O1243" s="164"/>
      <c r="P1243" s="164"/>
      <c r="Q1243" s="164"/>
      <c r="R1243" s="130"/>
      <c r="S1243" s="365">
        <f t="shared" si="102"/>
        <v>0</v>
      </c>
      <c r="T1243" s="362"/>
      <c r="U1243" s="532"/>
      <c r="V1243" s="318">
        <f t="shared" si="103"/>
        <v>0</v>
      </c>
      <c r="W1243" s="366"/>
      <c r="X1243" s="318"/>
      <c r="Y1243" s="366"/>
      <c r="Z1243" s="362"/>
      <c r="AA1243" s="503"/>
      <c r="AB1243" s="362"/>
      <c r="AC1243" s="362"/>
    </row>
    <row r="1244" spans="1:29" ht="18.5" x14ac:dyDescent="0.45">
      <c r="A1244" s="360"/>
      <c r="B1244" s="361"/>
      <c r="C1244" s="360" t="str">
        <f t="shared" si="100"/>
        <v/>
      </c>
      <c r="D1244" s="362"/>
      <c r="E1244" s="146"/>
      <c r="F1244" s="362"/>
      <c r="G1244" s="137"/>
      <c r="H1244" s="363"/>
      <c r="I1244" s="497"/>
      <c r="J1244" s="498"/>
      <c r="K1244" s="496"/>
      <c r="L1244" s="496"/>
      <c r="M1244" s="497">
        <f t="shared" si="99"/>
        <v>0</v>
      </c>
      <c r="N1244" s="364">
        <f t="shared" si="101"/>
        <v>0</v>
      </c>
      <c r="O1244" s="164"/>
      <c r="P1244" s="164"/>
      <c r="Q1244" s="164"/>
      <c r="R1244" s="130"/>
      <c r="S1244" s="365">
        <f t="shared" si="102"/>
        <v>0</v>
      </c>
      <c r="T1244" s="362"/>
      <c r="U1244" s="532"/>
      <c r="V1244" s="318">
        <f t="shared" si="103"/>
        <v>0</v>
      </c>
      <c r="W1244" s="366"/>
      <c r="X1244" s="318"/>
      <c r="Y1244" s="366"/>
      <c r="Z1244" s="362"/>
      <c r="AA1244" s="503"/>
      <c r="AB1244" s="362"/>
      <c r="AC1244" s="362"/>
    </row>
    <row r="1245" spans="1:29" ht="18.5" x14ac:dyDescent="0.45">
      <c r="A1245" s="360"/>
      <c r="B1245" s="361"/>
      <c r="C1245" s="360" t="str">
        <f t="shared" si="100"/>
        <v/>
      </c>
      <c r="D1245" s="362"/>
      <c r="E1245" s="146"/>
      <c r="F1245" s="362"/>
      <c r="G1245" s="137"/>
      <c r="H1245" s="363"/>
      <c r="I1245" s="497"/>
      <c r="J1245" s="498"/>
      <c r="K1245" s="496"/>
      <c r="L1245" s="496"/>
      <c r="M1245" s="497">
        <f t="shared" si="99"/>
        <v>0</v>
      </c>
      <c r="N1245" s="364">
        <f t="shared" si="101"/>
        <v>0</v>
      </c>
      <c r="O1245" s="164"/>
      <c r="P1245" s="164"/>
      <c r="Q1245" s="164"/>
      <c r="R1245" s="130"/>
      <c r="S1245" s="365">
        <f t="shared" si="102"/>
        <v>0</v>
      </c>
      <c r="T1245" s="362"/>
      <c r="U1245" s="532"/>
      <c r="V1245" s="318">
        <f t="shared" si="103"/>
        <v>0</v>
      </c>
      <c r="W1245" s="366"/>
      <c r="X1245" s="318"/>
      <c r="Y1245" s="366"/>
      <c r="Z1245" s="362"/>
      <c r="AA1245" s="503"/>
      <c r="AB1245" s="362"/>
      <c r="AC1245" s="362"/>
    </row>
    <row r="1246" spans="1:29" ht="18.5" x14ac:dyDescent="0.45">
      <c r="A1246" s="360"/>
      <c r="B1246" s="361"/>
      <c r="C1246" s="360" t="str">
        <f t="shared" si="100"/>
        <v/>
      </c>
      <c r="D1246" s="362"/>
      <c r="E1246" s="146"/>
      <c r="F1246" s="362"/>
      <c r="G1246" s="137"/>
      <c r="H1246" s="363"/>
      <c r="I1246" s="497"/>
      <c r="J1246" s="498"/>
      <c r="K1246" s="496"/>
      <c r="L1246" s="496"/>
      <c r="M1246" s="497">
        <f t="shared" si="99"/>
        <v>0</v>
      </c>
      <c r="N1246" s="364">
        <f t="shared" si="101"/>
        <v>0</v>
      </c>
      <c r="O1246" s="164"/>
      <c r="P1246" s="164"/>
      <c r="Q1246" s="164"/>
      <c r="R1246" s="130"/>
      <c r="S1246" s="365">
        <f t="shared" si="102"/>
        <v>0</v>
      </c>
      <c r="T1246" s="362"/>
      <c r="U1246" s="532"/>
      <c r="V1246" s="318">
        <f t="shared" si="103"/>
        <v>0</v>
      </c>
      <c r="W1246" s="366"/>
      <c r="X1246" s="318"/>
      <c r="Y1246" s="366"/>
      <c r="Z1246" s="362"/>
      <c r="AA1246" s="503"/>
      <c r="AB1246" s="362"/>
      <c r="AC1246" s="362"/>
    </row>
    <row r="1247" spans="1:29" ht="18.5" x14ac:dyDescent="0.45">
      <c r="A1247" s="360"/>
      <c r="B1247" s="361"/>
      <c r="C1247" s="360" t="str">
        <f t="shared" si="100"/>
        <v/>
      </c>
      <c r="D1247" s="362"/>
      <c r="E1247" s="146"/>
      <c r="F1247" s="362"/>
      <c r="G1247" s="137"/>
      <c r="H1247" s="363"/>
      <c r="I1247" s="497"/>
      <c r="J1247" s="498"/>
      <c r="K1247" s="496"/>
      <c r="L1247" s="496"/>
      <c r="M1247" s="497">
        <f t="shared" si="99"/>
        <v>0</v>
      </c>
      <c r="N1247" s="364">
        <f t="shared" si="101"/>
        <v>0</v>
      </c>
      <c r="O1247" s="164"/>
      <c r="P1247" s="164"/>
      <c r="Q1247" s="164"/>
      <c r="R1247" s="130"/>
      <c r="S1247" s="365">
        <f t="shared" si="102"/>
        <v>0</v>
      </c>
      <c r="T1247" s="362"/>
      <c r="U1247" s="532"/>
      <c r="V1247" s="318">
        <f t="shared" si="103"/>
        <v>0</v>
      </c>
      <c r="W1247" s="366"/>
      <c r="X1247" s="318"/>
      <c r="Y1247" s="366"/>
      <c r="Z1247" s="362"/>
      <c r="AA1247" s="503"/>
      <c r="AB1247" s="362"/>
      <c r="AC1247" s="362"/>
    </row>
    <row r="1248" spans="1:29" ht="18.5" x14ac:dyDescent="0.45">
      <c r="A1248" s="360"/>
      <c r="B1248" s="361"/>
      <c r="C1248" s="360" t="str">
        <f t="shared" si="100"/>
        <v/>
      </c>
      <c r="D1248" s="362"/>
      <c r="E1248" s="146"/>
      <c r="F1248" s="362"/>
      <c r="G1248" s="137"/>
      <c r="H1248" s="363"/>
      <c r="I1248" s="497"/>
      <c r="J1248" s="498"/>
      <c r="K1248" s="496"/>
      <c r="L1248" s="496"/>
      <c r="M1248" s="497">
        <f t="shared" si="99"/>
        <v>0</v>
      </c>
      <c r="N1248" s="364">
        <f t="shared" si="101"/>
        <v>0</v>
      </c>
      <c r="O1248" s="164"/>
      <c r="P1248" s="164"/>
      <c r="Q1248" s="164"/>
      <c r="R1248" s="130"/>
      <c r="S1248" s="365">
        <f t="shared" si="102"/>
        <v>0</v>
      </c>
      <c r="T1248" s="362"/>
      <c r="U1248" s="532"/>
      <c r="V1248" s="318">
        <f t="shared" si="103"/>
        <v>0</v>
      </c>
      <c r="W1248" s="366"/>
      <c r="X1248" s="318"/>
      <c r="Y1248" s="366"/>
      <c r="Z1248" s="362"/>
      <c r="AA1248" s="503"/>
      <c r="AB1248" s="362"/>
      <c r="AC1248" s="362"/>
    </row>
    <row r="1249" spans="1:29" ht="18.5" x14ac:dyDescent="0.45">
      <c r="A1249" s="360"/>
      <c r="B1249" s="361"/>
      <c r="C1249" s="360" t="str">
        <f t="shared" si="100"/>
        <v/>
      </c>
      <c r="D1249" s="362"/>
      <c r="E1249" s="146"/>
      <c r="F1249" s="362"/>
      <c r="G1249" s="137"/>
      <c r="H1249" s="363"/>
      <c r="I1249" s="497"/>
      <c r="J1249" s="498"/>
      <c r="K1249" s="496"/>
      <c r="L1249" s="496"/>
      <c r="M1249" s="497">
        <f t="shared" si="99"/>
        <v>0</v>
      </c>
      <c r="N1249" s="364">
        <f t="shared" si="101"/>
        <v>0</v>
      </c>
      <c r="O1249" s="164"/>
      <c r="P1249" s="164"/>
      <c r="Q1249" s="164"/>
      <c r="R1249" s="130"/>
      <c r="S1249" s="365">
        <f t="shared" si="102"/>
        <v>0</v>
      </c>
      <c r="T1249" s="362"/>
      <c r="U1249" s="532"/>
      <c r="V1249" s="318">
        <f t="shared" si="103"/>
        <v>0</v>
      </c>
      <c r="W1249" s="366"/>
      <c r="X1249" s="318"/>
      <c r="Y1249" s="366"/>
      <c r="Z1249" s="362"/>
      <c r="AA1249" s="503"/>
      <c r="AB1249" s="362"/>
      <c r="AC1249" s="362"/>
    </row>
    <row r="1250" spans="1:29" ht="18.5" x14ac:dyDescent="0.45">
      <c r="A1250" s="360"/>
      <c r="B1250" s="361"/>
      <c r="C1250" s="360" t="str">
        <f t="shared" si="100"/>
        <v/>
      </c>
      <c r="D1250" s="362"/>
      <c r="E1250" s="146"/>
      <c r="F1250" s="362"/>
      <c r="G1250" s="137"/>
      <c r="H1250" s="363"/>
      <c r="I1250" s="497"/>
      <c r="J1250" s="498"/>
      <c r="K1250" s="496"/>
      <c r="L1250" s="496"/>
      <c r="M1250" s="497">
        <f t="shared" si="99"/>
        <v>0</v>
      </c>
      <c r="N1250" s="364">
        <f t="shared" si="101"/>
        <v>0</v>
      </c>
      <c r="O1250" s="164"/>
      <c r="P1250" s="164"/>
      <c r="Q1250" s="164"/>
      <c r="R1250" s="130"/>
      <c r="S1250" s="365">
        <f t="shared" si="102"/>
        <v>0</v>
      </c>
      <c r="T1250" s="362"/>
      <c r="U1250" s="532"/>
      <c r="V1250" s="318">
        <f t="shared" si="103"/>
        <v>0</v>
      </c>
      <c r="W1250" s="366"/>
      <c r="X1250" s="318"/>
      <c r="Y1250" s="366"/>
      <c r="Z1250" s="362"/>
      <c r="AA1250" s="503"/>
      <c r="AB1250" s="362"/>
      <c r="AC1250" s="362"/>
    </row>
    <row r="1251" spans="1:29" ht="18.5" x14ac:dyDescent="0.45">
      <c r="A1251" s="360"/>
      <c r="B1251" s="361"/>
      <c r="C1251" s="360" t="str">
        <f t="shared" si="100"/>
        <v/>
      </c>
      <c r="D1251" s="362"/>
      <c r="E1251" s="146"/>
      <c r="F1251" s="362"/>
      <c r="G1251" s="137"/>
      <c r="H1251" s="363"/>
      <c r="I1251" s="497"/>
      <c r="J1251" s="498"/>
      <c r="K1251" s="496"/>
      <c r="L1251" s="496"/>
      <c r="M1251" s="497">
        <f t="shared" si="99"/>
        <v>0</v>
      </c>
      <c r="N1251" s="364">
        <f t="shared" si="101"/>
        <v>0</v>
      </c>
      <c r="O1251" s="164"/>
      <c r="P1251" s="164"/>
      <c r="Q1251" s="164"/>
      <c r="R1251" s="130"/>
      <c r="S1251" s="365">
        <f t="shared" si="102"/>
        <v>0</v>
      </c>
      <c r="T1251" s="362"/>
      <c r="U1251" s="532"/>
      <c r="V1251" s="318">
        <f t="shared" si="103"/>
        <v>0</v>
      </c>
      <c r="W1251" s="366"/>
      <c r="X1251" s="318"/>
      <c r="Y1251" s="366"/>
      <c r="Z1251" s="362"/>
      <c r="AA1251" s="503"/>
      <c r="AB1251" s="362"/>
      <c r="AC1251" s="362"/>
    </row>
    <row r="1252" spans="1:29" ht="18.5" x14ac:dyDescent="0.45">
      <c r="A1252" s="360"/>
      <c r="B1252" s="361"/>
      <c r="C1252" s="360" t="str">
        <f t="shared" si="100"/>
        <v/>
      </c>
      <c r="D1252" s="362"/>
      <c r="E1252" s="146"/>
      <c r="F1252" s="362"/>
      <c r="G1252" s="137"/>
      <c r="H1252" s="363"/>
      <c r="I1252" s="497"/>
      <c r="J1252" s="498"/>
      <c r="K1252" s="496"/>
      <c r="L1252" s="496"/>
      <c r="M1252" s="497">
        <f t="shared" si="99"/>
        <v>0</v>
      </c>
      <c r="N1252" s="364">
        <f t="shared" si="101"/>
        <v>0</v>
      </c>
      <c r="O1252" s="164"/>
      <c r="P1252" s="164"/>
      <c r="Q1252" s="164"/>
      <c r="R1252" s="130"/>
      <c r="S1252" s="365">
        <f t="shared" si="102"/>
        <v>0</v>
      </c>
      <c r="T1252" s="362"/>
      <c r="U1252" s="532"/>
      <c r="V1252" s="318">
        <f t="shared" si="103"/>
        <v>0</v>
      </c>
      <c r="W1252" s="366"/>
      <c r="X1252" s="318"/>
      <c r="Y1252" s="366"/>
      <c r="Z1252" s="362"/>
      <c r="AA1252" s="503"/>
      <c r="AB1252" s="362"/>
      <c r="AC1252" s="362"/>
    </row>
    <row r="1253" spans="1:29" ht="18.5" x14ac:dyDescent="0.45">
      <c r="A1253" s="360"/>
      <c r="B1253" s="361"/>
      <c r="C1253" s="360" t="str">
        <f t="shared" si="100"/>
        <v/>
      </c>
      <c r="D1253" s="362"/>
      <c r="E1253" s="146"/>
      <c r="F1253" s="362"/>
      <c r="G1253" s="137"/>
      <c r="H1253" s="363"/>
      <c r="I1253" s="497"/>
      <c r="J1253" s="498"/>
      <c r="K1253" s="496"/>
      <c r="L1253" s="496"/>
      <c r="M1253" s="497">
        <f t="shared" si="99"/>
        <v>0</v>
      </c>
      <c r="N1253" s="364">
        <f t="shared" si="101"/>
        <v>0</v>
      </c>
      <c r="O1253" s="164"/>
      <c r="P1253" s="164"/>
      <c r="Q1253" s="164"/>
      <c r="R1253" s="130"/>
      <c r="S1253" s="365">
        <f t="shared" si="102"/>
        <v>0</v>
      </c>
      <c r="T1253" s="362"/>
      <c r="U1253" s="532"/>
      <c r="V1253" s="318">
        <f t="shared" si="103"/>
        <v>0</v>
      </c>
      <c r="W1253" s="366"/>
      <c r="X1253" s="318"/>
      <c r="Y1253" s="366"/>
      <c r="Z1253" s="362"/>
      <c r="AA1253" s="503"/>
      <c r="AB1253" s="362"/>
      <c r="AC1253" s="362"/>
    </row>
    <row r="1254" spans="1:29" ht="18.5" x14ac:dyDescent="0.45">
      <c r="A1254" s="360"/>
      <c r="B1254" s="361"/>
      <c r="C1254" s="360" t="str">
        <f t="shared" si="100"/>
        <v/>
      </c>
      <c r="D1254" s="362"/>
      <c r="E1254" s="146"/>
      <c r="F1254" s="362"/>
      <c r="G1254" s="137"/>
      <c r="H1254" s="363"/>
      <c r="I1254" s="497"/>
      <c r="J1254" s="498"/>
      <c r="K1254" s="496"/>
      <c r="L1254" s="496"/>
      <c r="M1254" s="497">
        <f t="shared" si="99"/>
        <v>0</v>
      </c>
      <c r="N1254" s="364">
        <f t="shared" si="101"/>
        <v>0</v>
      </c>
      <c r="O1254" s="164"/>
      <c r="P1254" s="164"/>
      <c r="Q1254" s="164"/>
      <c r="R1254" s="130"/>
      <c r="S1254" s="365">
        <f t="shared" si="102"/>
        <v>0</v>
      </c>
      <c r="T1254" s="362"/>
      <c r="U1254" s="532"/>
      <c r="V1254" s="318">
        <f t="shared" si="103"/>
        <v>0</v>
      </c>
      <c r="W1254" s="366"/>
      <c r="X1254" s="318"/>
      <c r="Y1254" s="366"/>
      <c r="Z1254" s="362"/>
      <c r="AA1254" s="503"/>
      <c r="AB1254" s="362"/>
      <c r="AC1254" s="362"/>
    </row>
    <row r="1255" spans="1:29" ht="18.5" x14ac:dyDescent="0.45">
      <c r="A1255" s="360"/>
      <c r="B1255" s="361"/>
      <c r="C1255" s="360" t="str">
        <f t="shared" si="100"/>
        <v/>
      </c>
      <c r="D1255" s="362"/>
      <c r="E1255" s="146"/>
      <c r="F1255" s="362"/>
      <c r="G1255" s="137"/>
      <c r="H1255" s="363"/>
      <c r="I1255" s="497"/>
      <c r="J1255" s="498"/>
      <c r="K1255" s="496"/>
      <c r="L1255" s="496"/>
      <c r="M1255" s="497">
        <f t="shared" si="99"/>
        <v>0</v>
      </c>
      <c r="N1255" s="364">
        <f t="shared" si="101"/>
        <v>0</v>
      </c>
      <c r="O1255" s="164"/>
      <c r="P1255" s="164"/>
      <c r="Q1255" s="164"/>
      <c r="R1255" s="130"/>
      <c r="S1255" s="365">
        <f t="shared" si="102"/>
        <v>0</v>
      </c>
      <c r="T1255" s="362"/>
      <c r="U1255" s="532"/>
      <c r="V1255" s="318">
        <f t="shared" si="103"/>
        <v>0</v>
      </c>
      <c r="W1255" s="366"/>
      <c r="X1255" s="318"/>
      <c r="Y1255" s="366"/>
      <c r="Z1255" s="362"/>
      <c r="AA1255" s="503"/>
      <c r="AB1255" s="362"/>
      <c r="AC1255" s="362"/>
    </row>
    <row r="1256" spans="1:29" ht="18.5" x14ac:dyDescent="0.45">
      <c r="A1256" s="360"/>
      <c r="B1256" s="361"/>
      <c r="C1256" s="360" t="str">
        <f t="shared" si="100"/>
        <v/>
      </c>
      <c r="D1256" s="362"/>
      <c r="E1256" s="146"/>
      <c r="F1256" s="362"/>
      <c r="G1256" s="137"/>
      <c r="H1256" s="363"/>
      <c r="I1256" s="497"/>
      <c r="J1256" s="498"/>
      <c r="K1256" s="496"/>
      <c r="L1256" s="496"/>
      <c r="M1256" s="497">
        <f t="shared" si="99"/>
        <v>0</v>
      </c>
      <c r="N1256" s="364">
        <f t="shared" si="101"/>
        <v>0</v>
      </c>
      <c r="O1256" s="164"/>
      <c r="P1256" s="164"/>
      <c r="Q1256" s="164"/>
      <c r="R1256" s="130"/>
      <c r="S1256" s="365">
        <f t="shared" si="102"/>
        <v>0</v>
      </c>
      <c r="T1256" s="362"/>
      <c r="U1256" s="532"/>
      <c r="V1256" s="318">
        <f t="shared" si="103"/>
        <v>0</v>
      </c>
      <c r="W1256" s="366"/>
      <c r="X1256" s="318"/>
      <c r="Y1256" s="366"/>
      <c r="Z1256" s="362"/>
      <c r="AA1256" s="503"/>
      <c r="AB1256" s="362"/>
      <c r="AC1256" s="362"/>
    </row>
    <row r="1257" spans="1:29" ht="18.5" x14ac:dyDescent="0.45">
      <c r="A1257" s="360"/>
      <c r="B1257" s="361"/>
      <c r="C1257" s="360" t="str">
        <f t="shared" si="100"/>
        <v/>
      </c>
      <c r="D1257" s="362"/>
      <c r="E1257" s="146"/>
      <c r="F1257" s="362"/>
      <c r="G1257" s="137"/>
      <c r="H1257" s="363"/>
      <c r="I1257" s="497"/>
      <c r="J1257" s="498"/>
      <c r="K1257" s="496"/>
      <c r="L1257" s="496"/>
      <c r="M1257" s="497">
        <f t="shared" si="99"/>
        <v>0</v>
      </c>
      <c r="N1257" s="364">
        <f t="shared" si="101"/>
        <v>0</v>
      </c>
      <c r="O1257" s="164"/>
      <c r="P1257" s="164"/>
      <c r="Q1257" s="164"/>
      <c r="R1257" s="130"/>
      <c r="S1257" s="365">
        <f t="shared" si="102"/>
        <v>0</v>
      </c>
      <c r="T1257" s="362"/>
      <c r="U1257" s="532"/>
      <c r="V1257" s="318">
        <f t="shared" si="103"/>
        <v>0</v>
      </c>
      <c r="W1257" s="366"/>
      <c r="X1257" s="318"/>
      <c r="Y1257" s="366"/>
      <c r="Z1257" s="362"/>
      <c r="AA1257" s="503"/>
      <c r="AB1257" s="362"/>
      <c r="AC1257" s="362"/>
    </row>
    <row r="1258" spans="1:29" ht="18.5" x14ac:dyDescent="0.45">
      <c r="A1258" s="360"/>
      <c r="B1258" s="361"/>
      <c r="C1258" s="360" t="str">
        <f t="shared" si="100"/>
        <v/>
      </c>
      <c r="D1258" s="362"/>
      <c r="E1258" s="146"/>
      <c r="F1258" s="362"/>
      <c r="G1258" s="137"/>
      <c r="H1258" s="363"/>
      <c r="I1258" s="497"/>
      <c r="J1258" s="498"/>
      <c r="K1258" s="496"/>
      <c r="L1258" s="496"/>
      <c r="M1258" s="497">
        <f t="shared" si="99"/>
        <v>0</v>
      </c>
      <c r="N1258" s="364">
        <f t="shared" si="101"/>
        <v>0</v>
      </c>
      <c r="O1258" s="164"/>
      <c r="P1258" s="164"/>
      <c r="Q1258" s="164"/>
      <c r="R1258" s="130"/>
      <c r="S1258" s="365">
        <f t="shared" si="102"/>
        <v>0</v>
      </c>
      <c r="T1258" s="362"/>
      <c r="U1258" s="532"/>
      <c r="V1258" s="318">
        <f t="shared" si="103"/>
        <v>0</v>
      </c>
      <c r="W1258" s="366"/>
      <c r="X1258" s="318"/>
      <c r="Y1258" s="366"/>
      <c r="Z1258" s="362"/>
      <c r="AA1258" s="503"/>
      <c r="AB1258" s="362"/>
      <c r="AC1258" s="362"/>
    </row>
    <row r="1259" spans="1:29" ht="18.5" x14ac:dyDescent="0.45">
      <c r="A1259" s="360"/>
      <c r="B1259" s="361"/>
      <c r="C1259" s="360" t="str">
        <f t="shared" si="100"/>
        <v/>
      </c>
      <c r="D1259" s="362"/>
      <c r="E1259" s="146"/>
      <c r="F1259" s="362"/>
      <c r="G1259" s="137"/>
      <c r="H1259" s="363"/>
      <c r="I1259" s="497"/>
      <c r="J1259" s="498"/>
      <c r="K1259" s="496"/>
      <c r="L1259" s="496"/>
      <c r="M1259" s="497">
        <f t="shared" si="99"/>
        <v>0</v>
      </c>
      <c r="N1259" s="364">
        <f t="shared" si="101"/>
        <v>0</v>
      </c>
      <c r="O1259" s="164"/>
      <c r="P1259" s="164"/>
      <c r="Q1259" s="164"/>
      <c r="R1259" s="130"/>
      <c r="S1259" s="365">
        <f t="shared" si="102"/>
        <v>0</v>
      </c>
      <c r="T1259" s="362"/>
      <c r="U1259" s="532"/>
      <c r="V1259" s="318">
        <f t="shared" si="103"/>
        <v>0</v>
      </c>
      <c r="W1259" s="366"/>
      <c r="X1259" s="318"/>
      <c r="Y1259" s="366"/>
      <c r="Z1259" s="362"/>
      <c r="AA1259" s="503"/>
      <c r="AB1259" s="362"/>
      <c r="AC1259" s="362"/>
    </row>
    <row r="1260" spans="1:29" ht="18.5" x14ac:dyDescent="0.45">
      <c r="A1260" s="360"/>
      <c r="B1260" s="361"/>
      <c r="C1260" s="360" t="str">
        <f t="shared" si="100"/>
        <v/>
      </c>
      <c r="D1260" s="362"/>
      <c r="E1260" s="146"/>
      <c r="F1260" s="362"/>
      <c r="G1260" s="137"/>
      <c r="H1260" s="363"/>
      <c r="I1260" s="497"/>
      <c r="J1260" s="498"/>
      <c r="K1260" s="496"/>
      <c r="L1260" s="496"/>
      <c r="M1260" s="497">
        <f t="shared" si="99"/>
        <v>0</v>
      </c>
      <c r="N1260" s="364">
        <f t="shared" si="101"/>
        <v>0</v>
      </c>
      <c r="O1260" s="164"/>
      <c r="P1260" s="164"/>
      <c r="Q1260" s="164"/>
      <c r="R1260" s="130"/>
      <c r="S1260" s="365">
        <f t="shared" si="102"/>
        <v>0</v>
      </c>
      <c r="T1260" s="362"/>
      <c r="U1260" s="532"/>
      <c r="V1260" s="318">
        <f t="shared" si="103"/>
        <v>0</v>
      </c>
      <c r="W1260" s="366"/>
      <c r="X1260" s="318"/>
      <c r="Y1260" s="366"/>
      <c r="Z1260" s="362"/>
      <c r="AA1260" s="503"/>
      <c r="AB1260" s="362"/>
      <c r="AC1260" s="362"/>
    </row>
    <row r="1261" spans="1:29" ht="18.5" x14ac:dyDescent="0.45">
      <c r="A1261" s="360"/>
      <c r="B1261" s="361"/>
      <c r="C1261" s="360" t="str">
        <f t="shared" si="100"/>
        <v/>
      </c>
      <c r="D1261" s="362"/>
      <c r="E1261" s="146"/>
      <c r="F1261" s="362"/>
      <c r="G1261" s="137"/>
      <c r="H1261" s="363"/>
      <c r="I1261" s="497"/>
      <c r="J1261" s="498"/>
      <c r="K1261" s="496"/>
      <c r="L1261" s="496"/>
      <c r="M1261" s="497">
        <f t="shared" si="99"/>
        <v>0</v>
      </c>
      <c r="N1261" s="364">
        <f t="shared" si="101"/>
        <v>0</v>
      </c>
      <c r="O1261" s="164"/>
      <c r="P1261" s="164"/>
      <c r="Q1261" s="164"/>
      <c r="R1261" s="130"/>
      <c r="S1261" s="365">
        <f t="shared" si="102"/>
        <v>0</v>
      </c>
      <c r="T1261" s="362"/>
      <c r="U1261" s="532"/>
      <c r="V1261" s="318">
        <f t="shared" si="103"/>
        <v>0</v>
      </c>
      <c r="W1261" s="366"/>
      <c r="X1261" s="318"/>
      <c r="Y1261" s="366"/>
      <c r="Z1261" s="362"/>
      <c r="AA1261" s="503"/>
      <c r="AB1261" s="362"/>
      <c r="AC1261" s="362"/>
    </row>
    <row r="1262" spans="1:29" ht="18.5" x14ac:dyDescent="0.45">
      <c r="A1262" s="360"/>
      <c r="B1262" s="361"/>
      <c r="C1262" s="360" t="str">
        <f t="shared" si="100"/>
        <v/>
      </c>
      <c r="D1262" s="362"/>
      <c r="E1262" s="146"/>
      <c r="F1262" s="362"/>
      <c r="G1262" s="137"/>
      <c r="H1262" s="363"/>
      <c r="I1262" s="497"/>
      <c r="J1262" s="498"/>
      <c r="K1262" s="496"/>
      <c r="L1262" s="496"/>
      <c r="M1262" s="497">
        <f t="shared" si="99"/>
        <v>0</v>
      </c>
      <c r="N1262" s="364">
        <f t="shared" si="101"/>
        <v>0</v>
      </c>
      <c r="O1262" s="164"/>
      <c r="P1262" s="164"/>
      <c r="Q1262" s="164"/>
      <c r="R1262" s="130"/>
      <c r="S1262" s="365">
        <f t="shared" si="102"/>
        <v>0</v>
      </c>
      <c r="T1262" s="362"/>
      <c r="U1262" s="532"/>
      <c r="V1262" s="318">
        <f t="shared" si="103"/>
        <v>0</v>
      </c>
      <c r="W1262" s="366"/>
      <c r="X1262" s="318"/>
      <c r="Y1262" s="366"/>
      <c r="Z1262" s="362"/>
      <c r="AA1262" s="503"/>
      <c r="AB1262" s="362"/>
      <c r="AC1262" s="362"/>
    </row>
    <row r="1263" spans="1:29" ht="18.5" x14ac:dyDescent="0.45">
      <c r="A1263" s="360"/>
      <c r="B1263" s="361"/>
      <c r="C1263" s="360" t="str">
        <f t="shared" si="100"/>
        <v/>
      </c>
      <c r="D1263" s="362"/>
      <c r="E1263" s="146"/>
      <c r="F1263" s="362"/>
      <c r="G1263" s="137"/>
      <c r="H1263" s="363"/>
      <c r="I1263" s="497"/>
      <c r="J1263" s="498"/>
      <c r="K1263" s="496"/>
      <c r="L1263" s="496"/>
      <c r="M1263" s="497">
        <f t="shared" si="99"/>
        <v>0</v>
      </c>
      <c r="N1263" s="364">
        <f t="shared" si="101"/>
        <v>0</v>
      </c>
      <c r="O1263" s="164"/>
      <c r="P1263" s="164"/>
      <c r="Q1263" s="164"/>
      <c r="R1263" s="130"/>
      <c r="S1263" s="365">
        <f t="shared" si="102"/>
        <v>0</v>
      </c>
      <c r="T1263" s="362"/>
      <c r="U1263" s="532"/>
      <c r="V1263" s="318">
        <f t="shared" si="103"/>
        <v>0</v>
      </c>
      <c r="W1263" s="366"/>
      <c r="X1263" s="318"/>
      <c r="Y1263" s="366"/>
      <c r="Z1263" s="362"/>
      <c r="AA1263" s="503"/>
      <c r="AB1263" s="362"/>
      <c r="AC1263" s="362"/>
    </row>
    <row r="1264" spans="1:29" ht="18.5" x14ac:dyDescent="0.45">
      <c r="A1264" s="360"/>
      <c r="B1264" s="361"/>
      <c r="C1264" s="360" t="str">
        <f t="shared" si="100"/>
        <v/>
      </c>
      <c r="D1264" s="362"/>
      <c r="E1264" s="146"/>
      <c r="F1264" s="362"/>
      <c r="G1264" s="137"/>
      <c r="H1264" s="363"/>
      <c r="I1264" s="497"/>
      <c r="J1264" s="498"/>
      <c r="K1264" s="496"/>
      <c r="L1264" s="496"/>
      <c r="M1264" s="497">
        <f t="shared" si="99"/>
        <v>0</v>
      </c>
      <c r="N1264" s="364">
        <f t="shared" si="101"/>
        <v>0</v>
      </c>
      <c r="O1264" s="164"/>
      <c r="P1264" s="164"/>
      <c r="Q1264" s="164"/>
      <c r="R1264" s="130"/>
      <c r="S1264" s="365">
        <f t="shared" si="102"/>
        <v>0</v>
      </c>
      <c r="T1264" s="362"/>
      <c r="U1264" s="532"/>
      <c r="V1264" s="318">
        <f t="shared" si="103"/>
        <v>0</v>
      </c>
      <c r="W1264" s="366"/>
      <c r="X1264" s="318"/>
      <c r="Y1264" s="366"/>
      <c r="Z1264" s="362"/>
      <c r="AA1264" s="503"/>
      <c r="AB1264" s="362"/>
      <c r="AC1264" s="362"/>
    </row>
    <row r="1265" spans="1:29" ht="18.5" x14ac:dyDescent="0.45">
      <c r="A1265" s="360"/>
      <c r="B1265" s="361"/>
      <c r="C1265" s="360" t="str">
        <f t="shared" si="100"/>
        <v/>
      </c>
      <c r="D1265" s="362"/>
      <c r="E1265" s="146"/>
      <c r="F1265" s="362"/>
      <c r="G1265" s="137"/>
      <c r="H1265" s="363"/>
      <c r="I1265" s="497"/>
      <c r="J1265" s="498"/>
      <c r="K1265" s="496"/>
      <c r="L1265" s="496"/>
      <c r="M1265" s="497">
        <f t="shared" si="99"/>
        <v>0</v>
      </c>
      <c r="N1265" s="364">
        <f t="shared" si="101"/>
        <v>0</v>
      </c>
      <c r="O1265" s="164"/>
      <c r="P1265" s="164"/>
      <c r="Q1265" s="164"/>
      <c r="R1265" s="130"/>
      <c r="S1265" s="365">
        <f t="shared" si="102"/>
        <v>0</v>
      </c>
      <c r="T1265" s="362"/>
      <c r="U1265" s="532"/>
      <c r="V1265" s="318">
        <f t="shared" si="103"/>
        <v>0</v>
      </c>
      <c r="W1265" s="366"/>
      <c r="X1265" s="318"/>
      <c r="Y1265" s="366"/>
      <c r="Z1265" s="362"/>
      <c r="AA1265" s="503"/>
      <c r="AB1265" s="362"/>
      <c r="AC1265" s="362"/>
    </row>
    <row r="1266" spans="1:29" ht="18.5" x14ac:dyDescent="0.45">
      <c r="A1266" s="360"/>
      <c r="B1266" s="361"/>
      <c r="C1266" s="360" t="str">
        <f t="shared" si="100"/>
        <v/>
      </c>
      <c r="D1266" s="362"/>
      <c r="E1266" s="146"/>
      <c r="F1266" s="362"/>
      <c r="G1266" s="137"/>
      <c r="H1266" s="363"/>
      <c r="I1266" s="497"/>
      <c r="J1266" s="498"/>
      <c r="K1266" s="496"/>
      <c r="L1266" s="496"/>
      <c r="M1266" s="497">
        <f t="shared" si="99"/>
        <v>0</v>
      </c>
      <c r="N1266" s="364">
        <f t="shared" si="101"/>
        <v>0</v>
      </c>
      <c r="O1266" s="164"/>
      <c r="P1266" s="164"/>
      <c r="Q1266" s="164"/>
      <c r="R1266" s="130"/>
      <c r="S1266" s="365">
        <f t="shared" si="102"/>
        <v>0</v>
      </c>
      <c r="T1266" s="362"/>
      <c r="U1266" s="532"/>
      <c r="V1266" s="318">
        <f t="shared" si="103"/>
        <v>0</v>
      </c>
      <c r="W1266" s="366"/>
      <c r="X1266" s="318"/>
      <c r="Y1266" s="366"/>
      <c r="Z1266" s="362"/>
      <c r="AA1266" s="503"/>
      <c r="AB1266" s="362"/>
      <c r="AC1266" s="362"/>
    </row>
    <row r="1267" spans="1:29" ht="18.5" x14ac:dyDescent="0.45">
      <c r="A1267" s="360"/>
      <c r="B1267" s="361"/>
      <c r="C1267" s="360" t="str">
        <f t="shared" si="100"/>
        <v/>
      </c>
      <c r="D1267" s="362"/>
      <c r="E1267" s="146"/>
      <c r="F1267" s="362"/>
      <c r="G1267" s="137"/>
      <c r="H1267" s="363"/>
      <c r="I1267" s="497"/>
      <c r="J1267" s="498"/>
      <c r="K1267" s="496"/>
      <c r="L1267" s="496"/>
      <c r="M1267" s="497">
        <f t="shared" si="99"/>
        <v>0</v>
      </c>
      <c r="N1267" s="364">
        <f t="shared" si="101"/>
        <v>0</v>
      </c>
      <c r="O1267" s="164"/>
      <c r="P1267" s="164"/>
      <c r="Q1267" s="164"/>
      <c r="R1267" s="130"/>
      <c r="S1267" s="365">
        <f t="shared" si="102"/>
        <v>0</v>
      </c>
      <c r="T1267" s="362"/>
      <c r="U1267" s="532"/>
      <c r="V1267" s="318">
        <f t="shared" si="103"/>
        <v>0</v>
      </c>
      <c r="W1267" s="366"/>
      <c r="X1267" s="318"/>
      <c r="Y1267" s="366"/>
      <c r="Z1267" s="362"/>
      <c r="AA1267" s="503"/>
      <c r="AB1267" s="362"/>
      <c r="AC1267" s="362"/>
    </row>
    <row r="1268" spans="1:29" ht="18.5" x14ac:dyDescent="0.45">
      <c r="A1268" s="360"/>
      <c r="B1268" s="361"/>
      <c r="C1268" s="360" t="str">
        <f t="shared" si="100"/>
        <v/>
      </c>
      <c r="D1268" s="362"/>
      <c r="E1268" s="146"/>
      <c r="F1268" s="362"/>
      <c r="G1268" s="137"/>
      <c r="H1268" s="363"/>
      <c r="I1268" s="497"/>
      <c r="J1268" s="498"/>
      <c r="K1268" s="496"/>
      <c r="L1268" s="496"/>
      <c r="M1268" s="497">
        <f t="shared" si="99"/>
        <v>0</v>
      </c>
      <c r="N1268" s="364">
        <f t="shared" si="101"/>
        <v>0</v>
      </c>
      <c r="O1268" s="164"/>
      <c r="P1268" s="164"/>
      <c r="Q1268" s="164"/>
      <c r="R1268" s="130"/>
      <c r="S1268" s="365">
        <f t="shared" si="102"/>
        <v>0</v>
      </c>
      <c r="T1268" s="362"/>
      <c r="U1268" s="532"/>
      <c r="V1268" s="318">
        <f t="shared" si="103"/>
        <v>0</v>
      </c>
      <c r="W1268" s="366"/>
      <c r="X1268" s="318"/>
      <c r="Y1268" s="366"/>
      <c r="Z1268" s="362"/>
      <c r="AA1268" s="503"/>
      <c r="AB1268" s="362"/>
      <c r="AC1268" s="362"/>
    </row>
    <row r="1269" spans="1:29" ht="18.5" x14ac:dyDescent="0.45">
      <c r="A1269" s="360"/>
      <c r="B1269" s="361"/>
      <c r="C1269" s="360" t="str">
        <f t="shared" si="100"/>
        <v/>
      </c>
      <c r="D1269" s="362"/>
      <c r="E1269" s="146"/>
      <c r="F1269" s="362"/>
      <c r="G1269" s="137"/>
      <c r="H1269" s="363"/>
      <c r="I1269" s="497"/>
      <c r="J1269" s="498"/>
      <c r="K1269" s="496"/>
      <c r="L1269" s="496"/>
      <c r="M1269" s="497">
        <f t="shared" si="99"/>
        <v>0</v>
      </c>
      <c r="N1269" s="364">
        <f t="shared" si="101"/>
        <v>0</v>
      </c>
      <c r="O1269" s="164"/>
      <c r="P1269" s="164"/>
      <c r="Q1269" s="164"/>
      <c r="R1269" s="130"/>
      <c r="S1269" s="365">
        <f t="shared" si="102"/>
        <v>0</v>
      </c>
      <c r="T1269" s="362"/>
      <c r="U1269" s="532"/>
      <c r="V1269" s="318">
        <f t="shared" si="103"/>
        <v>0</v>
      </c>
      <c r="W1269" s="366"/>
      <c r="X1269" s="318"/>
      <c r="Y1269" s="366"/>
      <c r="Z1269" s="362"/>
      <c r="AA1269" s="503"/>
      <c r="AB1269" s="362"/>
      <c r="AC1269" s="362"/>
    </row>
    <row r="1270" spans="1:29" ht="18.5" x14ac:dyDescent="0.45">
      <c r="A1270" s="360"/>
      <c r="B1270" s="361"/>
      <c r="C1270" s="360" t="str">
        <f t="shared" si="100"/>
        <v/>
      </c>
      <c r="D1270" s="362"/>
      <c r="E1270" s="146"/>
      <c r="F1270" s="362"/>
      <c r="G1270" s="137"/>
      <c r="H1270" s="363"/>
      <c r="I1270" s="497"/>
      <c r="J1270" s="498"/>
      <c r="K1270" s="496"/>
      <c r="L1270" s="496"/>
      <c r="M1270" s="497">
        <f t="shared" si="99"/>
        <v>0</v>
      </c>
      <c r="N1270" s="364">
        <f t="shared" si="101"/>
        <v>0</v>
      </c>
      <c r="O1270" s="164"/>
      <c r="P1270" s="164"/>
      <c r="Q1270" s="164"/>
      <c r="R1270" s="130"/>
      <c r="S1270" s="365">
        <f t="shared" si="102"/>
        <v>0</v>
      </c>
      <c r="T1270" s="362"/>
      <c r="U1270" s="532"/>
      <c r="V1270" s="318">
        <f t="shared" si="103"/>
        <v>0</v>
      </c>
      <c r="W1270" s="366"/>
      <c r="X1270" s="318"/>
      <c r="Y1270" s="366"/>
      <c r="Z1270" s="362"/>
      <c r="AA1270" s="503"/>
      <c r="AB1270" s="362"/>
      <c r="AC1270" s="362"/>
    </row>
    <row r="1271" spans="1:29" ht="18.5" x14ac:dyDescent="0.45">
      <c r="A1271" s="360"/>
      <c r="B1271" s="361"/>
      <c r="C1271" s="360" t="str">
        <f t="shared" si="100"/>
        <v/>
      </c>
      <c r="D1271" s="362"/>
      <c r="E1271" s="146"/>
      <c r="F1271" s="362"/>
      <c r="G1271" s="137"/>
      <c r="H1271" s="363"/>
      <c r="I1271" s="497"/>
      <c r="J1271" s="498"/>
      <c r="K1271" s="496"/>
      <c r="L1271" s="496"/>
      <c r="M1271" s="497">
        <f t="shared" si="99"/>
        <v>0</v>
      </c>
      <c r="N1271" s="364">
        <f t="shared" si="101"/>
        <v>0</v>
      </c>
      <c r="O1271" s="164"/>
      <c r="P1271" s="164"/>
      <c r="Q1271" s="164"/>
      <c r="R1271" s="130"/>
      <c r="S1271" s="365">
        <f t="shared" si="102"/>
        <v>0</v>
      </c>
      <c r="T1271" s="362"/>
      <c r="U1271" s="532"/>
      <c r="V1271" s="318">
        <f t="shared" si="103"/>
        <v>0</v>
      </c>
      <c r="W1271" s="366"/>
      <c r="X1271" s="318"/>
      <c r="Y1271" s="366"/>
      <c r="Z1271" s="362"/>
      <c r="AA1271" s="503"/>
      <c r="AB1271" s="362"/>
      <c r="AC1271" s="362"/>
    </row>
    <row r="1272" spans="1:29" ht="18.5" x14ac:dyDescent="0.45">
      <c r="A1272" s="360"/>
      <c r="B1272" s="361"/>
      <c r="C1272" s="360" t="str">
        <f t="shared" si="100"/>
        <v/>
      </c>
      <c r="D1272" s="362"/>
      <c r="E1272" s="146"/>
      <c r="F1272" s="362"/>
      <c r="G1272" s="137"/>
      <c r="H1272" s="363"/>
      <c r="I1272" s="497"/>
      <c r="J1272" s="498"/>
      <c r="K1272" s="496"/>
      <c r="L1272" s="496"/>
      <c r="M1272" s="497">
        <f t="shared" si="99"/>
        <v>0</v>
      </c>
      <c r="N1272" s="364">
        <f t="shared" si="101"/>
        <v>0</v>
      </c>
      <c r="O1272" s="164"/>
      <c r="P1272" s="164"/>
      <c r="Q1272" s="164"/>
      <c r="R1272" s="130"/>
      <c r="S1272" s="365">
        <f t="shared" si="102"/>
        <v>0</v>
      </c>
      <c r="T1272" s="362"/>
      <c r="U1272" s="532"/>
      <c r="V1272" s="318">
        <f t="shared" si="103"/>
        <v>0</v>
      </c>
      <c r="W1272" s="366"/>
      <c r="X1272" s="318"/>
      <c r="Y1272" s="366"/>
      <c r="Z1272" s="362"/>
      <c r="AA1272" s="503"/>
      <c r="AB1272" s="362"/>
      <c r="AC1272" s="362"/>
    </row>
    <row r="1273" spans="1:29" ht="18.5" x14ac:dyDescent="0.45">
      <c r="A1273" s="360"/>
      <c r="B1273" s="361"/>
      <c r="C1273" s="360" t="str">
        <f t="shared" si="100"/>
        <v/>
      </c>
      <c r="D1273" s="362"/>
      <c r="E1273" s="146"/>
      <c r="F1273" s="362"/>
      <c r="G1273" s="137"/>
      <c r="H1273" s="363"/>
      <c r="I1273" s="497"/>
      <c r="J1273" s="498"/>
      <c r="K1273" s="496"/>
      <c r="L1273" s="496"/>
      <c r="M1273" s="497">
        <f t="shared" si="99"/>
        <v>0</v>
      </c>
      <c r="N1273" s="364">
        <f t="shared" si="101"/>
        <v>0</v>
      </c>
      <c r="O1273" s="164"/>
      <c r="P1273" s="164"/>
      <c r="Q1273" s="164"/>
      <c r="R1273" s="130"/>
      <c r="S1273" s="365">
        <f t="shared" si="102"/>
        <v>0</v>
      </c>
      <c r="T1273" s="362"/>
      <c r="U1273" s="532"/>
      <c r="V1273" s="318">
        <f t="shared" si="103"/>
        <v>0</v>
      </c>
      <c r="W1273" s="366"/>
      <c r="X1273" s="318"/>
      <c r="Y1273" s="366"/>
      <c r="Z1273" s="362"/>
      <c r="AA1273" s="503"/>
      <c r="AB1273" s="362"/>
      <c r="AC1273" s="362"/>
    </row>
    <row r="1274" spans="1:29" ht="18.5" x14ac:dyDescent="0.45">
      <c r="A1274" s="360"/>
      <c r="B1274" s="361"/>
      <c r="C1274" s="360" t="str">
        <f t="shared" si="100"/>
        <v/>
      </c>
      <c r="D1274" s="362"/>
      <c r="E1274" s="146"/>
      <c r="F1274" s="362"/>
      <c r="G1274" s="137"/>
      <c r="H1274" s="363"/>
      <c r="I1274" s="497"/>
      <c r="J1274" s="498"/>
      <c r="K1274" s="496"/>
      <c r="L1274" s="496"/>
      <c r="M1274" s="497">
        <f t="shared" si="99"/>
        <v>0</v>
      </c>
      <c r="N1274" s="364">
        <f t="shared" si="101"/>
        <v>0</v>
      </c>
      <c r="O1274" s="164"/>
      <c r="P1274" s="164"/>
      <c r="Q1274" s="164"/>
      <c r="R1274" s="130"/>
      <c r="S1274" s="365">
        <f t="shared" si="102"/>
        <v>0</v>
      </c>
      <c r="T1274" s="362"/>
      <c r="U1274" s="532"/>
      <c r="V1274" s="318">
        <f t="shared" si="103"/>
        <v>0</v>
      </c>
      <c r="W1274" s="366"/>
      <c r="X1274" s="318"/>
      <c r="Y1274" s="366"/>
      <c r="Z1274" s="362"/>
      <c r="AA1274" s="503"/>
      <c r="AB1274" s="362"/>
      <c r="AC1274" s="362"/>
    </row>
    <row r="1275" spans="1:29" ht="18.5" x14ac:dyDescent="0.45">
      <c r="A1275" s="360"/>
      <c r="B1275" s="361"/>
      <c r="C1275" s="360" t="str">
        <f t="shared" si="100"/>
        <v/>
      </c>
      <c r="D1275" s="362"/>
      <c r="E1275" s="146"/>
      <c r="F1275" s="362"/>
      <c r="G1275" s="137"/>
      <c r="H1275" s="363"/>
      <c r="I1275" s="497"/>
      <c r="J1275" s="498"/>
      <c r="K1275" s="496"/>
      <c r="L1275" s="496"/>
      <c r="M1275" s="497">
        <f t="shared" si="99"/>
        <v>0</v>
      </c>
      <c r="N1275" s="364">
        <f t="shared" si="101"/>
        <v>0</v>
      </c>
      <c r="O1275" s="164"/>
      <c r="P1275" s="164"/>
      <c r="Q1275" s="164"/>
      <c r="R1275" s="130"/>
      <c r="S1275" s="365">
        <f t="shared" si="102"/>
        <v>0</v>
      </c>
      <c r="T1275" s="362"/>
      <c r="U1275" s="532"/>
      <c r="V1275" s="318">
        <f t="shared" si="103"/>
        <v>0</v>
      </c>
      <c r="W1275" s="366"/>
      <c r="X1275" s="318"/>
      <c r="Y1275" s="366"/>
      <c r="Z1275" s="362"/>
      <c r="AA1275" s="503"/>
      <c r="AB1275" s="362"/>
      <c r="AC1275" s="362"/>
    </row>
    <row r="1276" spans="1:29" ht="18.5" x14ac:dyDescent="0.45">
      <c r="A1276" s="360"/>
      <c r="B1276" s="361"/>
      <c r="C1276" s="360" t="str">
        <f t="shared" si="100"/>
        <v/>
      </c>
      <c r="D1276" s="362"/>
      <c r="E1276" s="146"/>
      <c r="F1276" s="362"/>
      <c r="G1276" s="137"/>
      <c r="H1276" s="363"/>
      <c r="I1276" s="497"/>
      <c r="J1276" s="498"/>
      <c r="K1276" s="496"/>
      <c r="L1276" s="496"/>
      <c r="M1276" s="497">
        <f t="shared" si="99"/>
        <v>0</v>
      </c>
      <c r="N1276" s="364">
        <f t="shared" si="101"/>
        <v>0</v>
      </c>
      <c r="O1276" s="164"/>
      <c r="P1276" s="164"/>
      <c r="Q1276" s="164"/>
      <c r="R1276" s="130"/>
      <c r="S1276" s="365">
        <f t="shared" si="102"/>
        <v>0</v>
      </c>
      <c r="T1276" s="362"/>
      <c r="U1276" s="532"/>
      <c r="V1276" s="318">
        <f t="shared" si="103"/>
        <v>0</v>
      </c>
      <c r="W1276" s="366"/>
      <c r="X1276" s="318"/>
      <c r="Y1276" s="366"/>
      <c r="Z1276" s="362"/>
      <c r="AA1276" s="503"/>
      <c r="AB1276" s="362"/>
      <c r="AC1276" s="362"/>
    </row>
    <row r="1277" spans="1:29" ht="18.5" x14ac:dyDescent="0.45">
      <c r="A1277" s="360"/>
      <c r="B1277" s="361"/>
      <c r="C1277" s="360" t="str">
        <f t="shared" si="100"/>
        <v/>
      </c>
      <c r="D1277" s="362"/>
      <c r="E1277" s="146"/>
      <c r="F1277" s="362"/>
      <c r="G1277" s="137"/>
      <c r="H1277" s="363"/>
      <c r="I1277" s="497"/>
      <c r="J1277" s="498"/>
      <c r="K1277" s="496"/>
      <c r="L1277" s="496"/>
      <c r="M1277" s="497">
        <f t="shared" si="99"/>
        <v>0</v>
      </c>
      <c r="N1277" s="364">
        <f t="shared" si="101"/>
        <v>0</v>
      </c>
      <c r="O1277" s="164"/>
      <c r="P1277" s="164"/>
      <c r="Q1277" s="164"/>
      <c r="R1277" s="130"/>
      <c r="S1277" s="365">
        <f t="shared" si="102"/>
        <v>0</v>
      </c>
      <c r="T1277" s="362"/>
      <c r="U1277" s="532"/>
      <c r="V1277" s="318">
        <f t="shared" si="103"/>
        <v>0</v>
      </c>
      <c r="W1277" s="366"/>
      <c r="X1277" s="318"/>
      <c r="Y1277" s="366"/>
      <c r="Z1277" s="362"/>
      <c r="AA1277" s="503"/>
      <c r="AB1277" s="362"/>
      <c r="AC1277" s="362"/>
    </row>
    <row r="1278" spans="1:29" ht="18.5" x14ac:dyDescent="0.45">
      <c r="A1278" s="360"/>
      <c r="B1278" s="361"/>
      <c r="C1278" s="360" t="str">
        <f t="shared" si="100"/>
        <v/>
      </c>
      <c r="D1278" s="362"/>
      <c r="E1278" s="146"/>
      <c r="F1278" s="362"/>
      <c r="G1278" s="137"/>
      <c r="H1278" s="363"/>
      <c r="I1278" s="497"/>
      <c r="J1278" s="498"/>
      <c r="K1278" s="496"/>
      <c r="L1278" s="496"/>
      <c r="M1278" s="497">
        <f t="shared" si="99"/>
        <v>0</v>
      </c>
      <c r="N1278" s="364">
        <f t="shared" si="101"/>
        <v>0</v>
      </c>
      <c r="O1278" s="164"/>
      <c r="P1278" s="164"/>
      <c r="Q1278" s="164"/>
      <c r="R1278" s="130"/>
      <c r="S1278" s="365">
        <f t="shared" si="102"/>
        <v>0</v>
      </c>
      <c r="T1278" s="362"/>
      <c r="U1278" s="532"/>
      <c r="V1278" s="318">
        <f t="shared" si="103"/>
        <v>0</v>
      </c>
      <c r="W1278" s="366"/>
      <c r="X1278" s="318"/>
      <c r="Y1278" s="366"/>
      <c r="Z1278" s="362"/>
      <c r="AA1278" s="503"/>
      <c r="AB1278" s="362"/>
      <c r="AC1278" s="362"/>
    </row>
    <row r="1279" spans="1:29" ht="18.5" x14ac:dyDescent="0.45">
      <c r="A1279" s="360"/>
      <c r="B1279" s="361"/>
      <c r="C1279" s="360" t="str">
        <f t="shared" si="100"/>
        <v/>
      </c>
      <c r="D1279" s="362"/>
      <c r="E1279" s="146"/>
      <c r="F1279" s="362"/>
      <c r="G1279" s="137"/>
      <c r="H1279" s="363"/>
      <c r="I1279" s="497"/>
      <c r="J1279" s="498"/>
      <c r="K1279" s="496"/>
      <c r="L1279" s="496"/>
      <c r="M1279" s="497">
        <f t="shared" si="99"/>
        <v>0</v>
      </c>
      <c r="N1279" s="364">
        <f t="shared" si="101"/>
        <v>0</v>
      </c>
      <c r="O1279" s="164"/>
      <c r="P1279" s="164"/>
      <c r="Q1279" s="164"/>
      <c r="R1279" s="130"/>
      <c r="S1279" s="365">
        <f t="shared" si="102"/>
        <v>0</v>
      </c>
      <c r="T1279" s="362"/>
      <c r="U1279" s="532"/>
      <c r="V1279" s="318">
        <f t="shared" si="103"/>
        <v>0</v>
      </c>
      <c r="W1279" s="366"/>
      <c r="X1279" s="318"/>
      <c r="Y1279" s="366"/>
      <c r="Z1279" s="362"/>
      <c r="AA1279" s="503"/>
      <c r="AB1279" s="362"/>
      <c r="AC1279" s="362"/>
    </row>
    <row r="1280" spans="1:29" ht="18.5" x14ac:dyDescent="0.45">
      <c r="A1280" s="360"/>
      <c r="B1280" s="361"/>
      <c r="C1280" s="360" t="str">
        <f t="shared" si="100"/>
        <v/>
      </c>
      <c r="D1280" s="362"/>
      <c r="E1280" s="146"/>
      <c r="F1280" s="362"/>
      <c r="G1280" s="137"/>
      <c r="H1280" s="363"/>
      <c r="I1280" s="497"/>
      <c r="J1280" s="498"/>
      <c r="K1280" s="496"/>
      <c r="L1280" s="496"/>
      <c r="M1280" s="497">
        <f t="shared" si="99"/>
        <v>0</v>
      </c>
      <c r="N1280" s="364">
        <f t="shared" si="101"/>
        <v>0</v>
      </c>
      <c r="O1280" s="164"/>
      <c r="P1280" s="164"/>
      <c r="Q1280" s="164"/>
      <c r="R1280" s="130"/>
      <c r="S1280" s="365">
        <f t="shared" si="102"/>
        <v>0</v>
      </c>
      <c r="T1280" s="362"/>
      <c r="U1280" s="532"/>
      <c r="V1280" s="318">
        <f t="shared" si="103"/>
        <v>0</v>
      </c>
      <c r="W1280" s="366"/>
      <c r="X1280" s="318"/>
      <c r="Y1280" s="366"/>
      <c r="Z1280" s="362"/>
      <c r="AA1280" s="503"/>
      <c r="AB1280" s="362"/>
      <c r="AC1280" s="362"/>
    </row>
    <row r="1281" spans="1:29" ht="18.5" x14ac:dyDescent="0.45">
      <c r="A1281" s="360"/>
      <c r="B1281" s="361"/>
      <c r="C1281" s="360" t="str">
        <f t="shared" si="100"/>
        <v/>
      </c>
      <c r="D1281" s="362"/>
      <c r="E1281" s="146"/>
      <c r="F1281" s="362"/>
      <c r="G1281" s="137"/>
      <c r="H1281" s="363"/>
      <c r="I1281" s="497"/>
      <c r="J1281" s="498"/>
      <c r="K1281" s="496"/>
      <c r="L1281" s="496"/>
      <c r="M1281" s="497">
        <f t="shared" si="99"/>
        <v>0</v>
      </c>
      <c r="N1281" s="364">
        <f t="shared" si="101"/>
        <v>0</v>
      </c>
      <c r="O1281" s="164"/>
      <c r="P1281" s="164"/>
      <c r="Q1281" s="164"/>
      <c r="R1281" s="130"/>
      <c r="S1281" s="365">
        <f t="shared" si="102"/>
        <v>0</v>
      </c>
      <c r="T1281" s="362"/>
      <c r="U1281" s="532"/>
      <c r="V1281" s="318">
        <f t="shared" si="103"/>
        <v>0</v>
      </c>
      <c r="W1281" s="366"/>
      <c r="X1281" s="318"/>
      <c r="Y1281" s="366"/>
      <c r="Z1281" s="362"/>
      <c r="AA1281" s="503"/>
      <c r="AB1281" s="362"/>
      <c r="AC1281" s="362"/>
    </row>
    <row r="1282" spans="1:29" ht="18.5" x14ac:dyDescent="0.45">
      <c r="A1282" s="360"/>
      <c r="B1282" s="361"/>
      <c r="C1282" s="360" t="str">
        <f t="shared" si="100"/>
        <v/>
      </c>
      <c r="D1282" s="362"/>
      <c r="E1282" s="146"/>
      <c r="F1282" s="362"/>
      <c r="G1282" s="137"/>
      <c r="H1282" s="363"/>
      <c r="I1282" s="497"/>
      <c r="J1282" s="498"/>
      <c r="K1282" s="496"/>
      <c r="L1282" s="496"/>
      <c r="M1282" s="497">
        <f t="shared" si="99"/>
        <v>0</v>
      </c>
      <c r="N1282" s="364">
        <f t="shared" si="101"/>
        <v>0</v>
      </c>
      <c r="O1282" s="164"/>
      <c r="P1282" s="164"/>
      <c r="Q1282" s="164"/>
      <c r="R1282" s="130"/>
      <c r="S1282" s="365">
        <f t="shared" si="102"/>
        <v>0</v>
      </c>
      <c r="T1282" s="362"/>
      <c r="U1282" s="532"/>
      <c r="V1282" s="318">
        <f t="shared" si="103"/>
        <v>0</v>
      </c>
      <c r="W1282" s="366"/>
      <c r="X1282" s="318"/>
      <c r="Y1282" s="366"/>
      <c r="Z1282" s="362"/>
      <c r="AA1282" s="503"/>
      <c r="AB1282" s="362"/>
      <c r="AC1282" s="362"/>
    </row>
    <row r="1283" spans="1:29" ht="18.5" x14ac:dyDescent="0.45">
      <c r="A1283" s="360"/>
      <c r="B1283" s="361"/>
      <c r="C1283" s="360" t="str">
        <f t="shared" si="100"/>
        <v/>
      </c>
      <c r="D1283" s="362"/>
      <c r="E1283" s="146"/>
      <c r="F1283" s="362"/>
      <c r="G1283" s="137"/>
      <c r="H1283" s="363"/>
      <c r="I1283" s="497"/>
      <c r="J1283" s="498"/>
      <c r="K1283" s="496"/>
      <c r="L1283" s="496"/>
      <c r="M1283" s="497">
        <f t="shared" si="99"/>
        <v>0</v>
      </c>
      <c r="N1283" s="364">
        <f t="shared" si="101"/>
        <v>0</v>
      </c>
      <c r="O1283" s="164"/>
      <c r="P1283" s="164"/>
      <c r="Q1283" s="164"/>
      <c r="R1283" s="130"/>
      <c r="S1283" s="365">
        <f t="shared" si="102"/>
        <v>0</v>
      </c>
      <c r="T1283" s="362"/>
      <c r="U1283" s="532"/>
      <c r="V1283" s="318">
        <f t="shared" si="103"/>
        <v>0</v>
      </c>
      <c r="W1283" s="366"/>
      <c r="X1283" s="318"/>
      <c r="Y1283" s="366"/>
      <c r="Z1283" s="362"/>
      <c r="AA1283" s="503"/>
      <c r="AB1283" s="362"/>
      <c r="AC1283" s="362"/>
    </row>
    <row r="1284" spans="1:29" ht="18.5" x14ac:dyDescent="0.45">
      <c r="A1284" s="360"/>
      <c r="B1284" s="361"/>
      <c r="C1284" s="360" t="str">
        <f t="shared" si="100"/>
        <v/>
      </c>
      <c r="D1284" s="362"/>
      <c r="E1284" s="146"/>
      <c r="F1284" s="362"/>
      <c r="G1284" s="137"/>
      <c r="H1284" s="363"/>
      <c r="I1284" s="497"/>
      <c r="J1284" s="498"/>
      <c r="K1284" s="496"/>
      <c r="L1284" s="496"/>
      <c r="M1284" s="497">
        <f t="shared" si="99"/>
        <v>0</v>
      </c>
      <c r="N1284" s="364">
        <f t="shared" si="101"/>
        <v>0</v>
      </c>
      <c r="O1284" s="164"/>
      <c r="P1284" s="164"/>
      <c r="Q1284" s="164"/>
      <c r="R1284" s="130"/>
      <c r="S1284" s="365">
        <f t="shared" si="102"/>
        <v>0</v>
      </c>
      <c r="T1284" s="362"/>
      <c r="U1284" s="532"/>
      <c r="V1284" s="318">
        <f t="shared" si="103"/>
        <v>0</v>
      </c>
      <c r="W1284" s="366"/>
      <c r="X1284" s="318"/>
      <c r="Y1284" s="366"/>
      <c r="Z1284" s="362"/>
      <c r="AA1284" s="503"/>
      <c r="AB1284" s="362"/>
      <c r="AC1284" s="362"/>
    </row>
    <row r="1285" spans="1:29" ht="18.5" x14ac:dyDescent="0.45">
      <c r="A1285" s="360"/>
      <c r="B1285" s="361"/>
      <c r="C1285" s="360" t="str">
        <f t="shared" si="100"/>
        <v/>
      </c>
      <c r="D1285" s="362"/>
      <c r="E1285" s="146"/>
      <c r="F1285" s="362"/>
      <c r="G1285" s="137"/>
      <c r="H1285" s="363"/>
      <c r="I1285" s="497"/>
      <c r="J1285" s="498"/>
      <c r="K1285" s="496"/>
      <c r="L1285" s="496"/>
      <c r="M1285" s="497">
        <f t="shared" si="99"/>
        <v>0</v>
      </c>
      <c r="N1285" s="364">
        <f t="shared" si="101"/>
        <v>0</v>
      </c>
      <c r="O1285" s="164"/>
      <c r="P1285" s="164"/>
      <c r="Q1285" s="164"/>
      <c r="R1285" s="130"/>
      <c r="S1285" s="365">
        <f t="shared" si="102"/>
        <v>0</v>
      </c>
      <c r="T1285" s="362"/>
      <c r="U1285" s="532"/>
      <c r="V1285" s="318">
        <f t="shared" si="103"/>
        <v>0</v>
      </c>
      <c r="W1285" s="366"/>
      <c r="X1285" s="318"/>
      <c r="Y1285" s="366"/>
      <c r="Z1285" s="362"/>
      <c r="AA1285" s="503"/>
      <c r="AB1285" s="362"/>
      <c r="AC1285" s="362"/>
    </row>
    <row r="1286" spans="1:29" ht="18.5" x14ac:dyDescent="0.45">
      <c r="A1286" s="360"/>
      <c r="B1286" s="361"/>
      <c r="C1286" s="360" t="str">
        <f t="shared" si="100"/>
        <v/>
      </c>
      <c r="D1286" s="362"/>
      <c r="E1286" s="146"/>
      <c r="F1286" s="362"/>
      <c r="G1286" s="137"/>
      <c r="H1286" s="363"/>
      <c r="I1286" s="497"/>
      <c r="J1286" s="498"/>
      <c r="K1286" s="496"/>
      <c r="L1286" s="496"/>
      <c r="M1286" s="497">
        <f t="shared" si="99"/>
        <v>0</v>
      </c>
      <c r="N1286" s="364">
        <f t="shared" si="101"/>
        <v>0</v>
      </c>
      <c r="O1286" s="164"/>
      <c r="P1286" s="164"/>
      <c r="Q1286" s="164"/>
      <c r="R1286" s="130"/>
      <c r="S1286" s="365">
        <f t="shared" si="102"/>
        <v>0</v>
      </c>
      <c r="T1286" s="362"/>
      <c r="U1286" s="532"/>
      <c r="V1286" s="318">
        <f t="shared" si="103"/>
        <v>0</v>
      </c>
      <c r="W1286" s="366"/>
      <c r="X1286" s="318"/>
      <c r="Y1286" s="366"/>
      <c r="Z1286" s="362"/>
      <c r="AA1286" s="503"/>
      <c r="AB1286" s="362"/>
      <c r="AC1286" s="362"/>
    </row>
    <row r="1287" spans="1:29" ht="18.5" x14ac:dyDescent="0.45">
      <c r="A1287" s="360"/>
      <c r="B1287" s="361"/>
      <c r="C1287" s="360" t="str">
        <f t="shared" si="100"/>
        <v/>
      </c>
      <c r="D1287" s="362"/>
      <c r="E1287" s="146"/>
      <c r="F1287" s="362"/>
      <c r="G1287" s="137"/>
      <c r="H1287" s="363"/>
      <c r="I1287" s="497"/>
      <c r="J1287" s="498"/>
      <c r="K1287" s="496"/>
      <c r="L1287" s="496"/>
      <c r="M1287" s="497">
        <f t="shared" si="99"/>
        <v>0</v>
      </c>
      <c r="N1287" s="364">
        <f t="shared" si="101"/>
        <v>0</v>
      </c>
      <c r="O1287" s="164"/>
      <c r="P1287" s="164"/>
      <c r="Q1287" s="164"/>
      <c r="R1287" s="130"/>
      <c r="S1287" s="365">
        <f t="shared" si="102"/>
        <v>0</v>
      </c>
      <c r="T1287" s="362"/>
      <c r="U1287" s="532"/>
      <c r="V1287" s="318">
        <f t="shared" si="103"/>
        <v>0</v>
      </c>
      <c r="W1287" s="366"/>
      <c r="X1287" s="318"/>
      <c r="Y1287" s="366"/>
      <c r="Z1287" s="362"/>
      <c r="AA1287" s="503"/>
      <c r="AB1287" s="362"/>
      <c r="AC1287" s="362"/>
    </row>
    <row r="1288" spans="1:29" ht="18.5" x14ac:dyDescent="0.45">
      <c r="A1288" s="360"/>
      <c r="B1288" s="361"/>
      <c r="C1288" s="360" t="str">
        <f t="shared" si="100"/>
        <v/>
      </c>
      <c r="D1288" s="362"/>
      <c r="E1288" s="146"/>
      <c r="F1288" s="362"/>
      <c r="G1288" s="137"/>
      <c r="H1288" s="363"/>
      <c r="I1288" s="497"/>
      <c r="J1288" s="498"/>
      <c r="K1288" s="496"/>
      <c r="L1288" s="496"/>
      <c r="M1288" s="497">
        <f t="shared" si="99"/>
        <v>0</v>
      </c>
      <c r="N1288" s="364">
        <f t="shared" si="101"/>
        <v>0</v>
      </c>
      <c r="O1288" s="164"/>
      <c r="P1288" s="164"/>
      <c r="Q1288" s="164"/>
      <c r="R1288" s="130"/>
      <c r="S1288" s="365">
        <f t="shared" si="102"/>
        <v>0</v>
      </c>
      <c r="T1288" s="362"/>
      <c r="U1288" s="532"/>
      <c r="V1288" s="318">
        <f t="shared" si="103"/>
        <v>0</v>
      </c>
      <c r="W1288" s="366"/>
      <c r="X1288" s="318"/>
      <c r="Y1288" s="366"/>
      <c r="Z1288" s="362"/>
      <c r="AA1288" s="503"/>
      <c r="AB1288" s="362"/>
      <c r="AC1288" s="362"/>
    </row>
    <row r="1289" spans="1:29" ht="18.5" x14ac:dyDescent="0.45">
      <c r="A1289" s="360"/>
      <c r="B1289" s="361"/>
      <c r="C1289" s="360" t="str">
        <f t="shared" si="100"/>
        <v/>
      </c>
      <c r="D1289" s="362"/>
      <c r="E1289" s="146"/>
      <c r="F1289" s="362"/>
      <c r="G1289" s="137"/>
      <c r="H1289" s="363"/>
      <c r="I1289" s="497"/>
      <c r="J1289" s="498"/>
      <c r="K1289" s="496"/>
      <c r="L1289" s="496"/>
      <c r="M1289" s="497">
        <f t="shared" ref="M1289:M1352" si="104">+K1289*0.12</f>
        <v>0</v>
      </c>
      <c r="N1289" s="364">
        <f t="shared" si="101"/>
        <v>0</v>
      </c>
      <c r="O1289" s="164"/>
      <c r="P1289" s="164"/>
      <c r="Q1289" s="164"/>
      <c r="R1289" s="130"/>
      <c r="S1289" s="365">
        <f t="shared" si="102"/>
        <v>0</v>
      </c>
      <c r="T1289" s="362"/>
      <c r="U1289" s="532"/>
      <c r="V1289" s="318">
        <f t="shared" si="103"/>
        <v>0</v>
      </c>
      <c r="W1289" s="366"/>
      <c r="X1289" s="318"/>
      <c r="Y1289" s="366"/>
      <c r="Z1289" s="362"/>
      <c r="AA1289" s="503"/>
      <c r="AB1289" s="362"/>
      <c r="AC1289" s="362"/>
    </row>
    <row r="1290" spans="1:29" ht="18.5" x14ac:dyDescent="0.45">
      <c r="A1290" s="360"/>
      <c r="B1290" s="361"/>
      <c r="C1290" s="360" t="str">
        <f t="shared" si="100"/>
        <v/>
      </c>
      <c r="D1290" s="362"/>
      <c r="E1290" s="146"/>
      <c r="F1290" s="362"/>
      <c r="G1290" s="137"/>
      <c r="H1290" s="363"/>
      <c r="I1290" s="497"/>
      <c r="J1290" s="498"/>
      <c r="K1290" s="496"/>
      <c r="L1290" s="496"/>
      <c r="M1290" s="497">
        <f t="shared" si="104"/>
        <v>0</v>
      </c>
      <c r="N1290" s="364">
        <f t="shared" si="101"/>
        <v>0</v>
      </c>
      <c r="O1290" s="164"/>
      <c r="P1290" s="164"/>
      <c r="Q1290" s="164"/>
      <c r="R1290" s="130"/>
      <c r="S1290" s="365">
        <f t="shared" si="102"/>
        <v>0</v>
      </c>
      <c r="T1290" s="362"/>
      <c r="U1290" s="532"/>
      <c r="V1290" s="318">
        <f t="shared" si="103"/>
        <v>0</v>
      </c>
      <c r="W1290" s="366"/>
      <c r="X1290" s="318"/>
      <c r="Y1290" s="366"/>
      <c r="Z1290" s="362"/>
      <c r="AA1290" s="503"/>
      <c r="AB1290" s="362"/>
      <c r="AC1290" s="362"/>
    </row>
    <row r="1291" spans="1:29" ht="18.5" x14ac:dyDescent="0.45">
      <c r="A1291" s="360"/>
      <c r="B1291" s="361"/>
      <c r="C1291" s="360" t="str">
        <f t="shared" si="100"/>
        <v/>
      </c>
      <c r="D1291" s="362"/>
      <c r="E1291" s="146"/>
      <c r="F1291" s="362"/>
      <c r="G1291" s="137"/>
      <c r="H1291" s="363"/>
      <c r="I1291" s="497"/>
      <c r="J1291" s="498"/>
      <c r="K1291" s="496"/>
      <c r="L1291" s="496"/>
      <c r="M1291" s="497">
        <f t="shared" si="104"/>
        <v>0</v>
      </c>
      <c r="N1291" s="364">
        <f t="shared" si="101"/>
        <v>0</v>
      </c>
      <c r="O1291" s="164"/>
      <c r="P1291" s="164"/>
      <c r="Q1291" s="164"/>
      <c r="R1291" s="130"/>
      <c r="S1291" s="365">
        <f t="shared" si="102"/>
        <v>0</v>
      </c>
      <c r="T1291" s="362"/>
      <c r="U1291" s="532"/>
      <c r="V1291" s="318">
        <f t="shared" si="103"/>
        <v>0</v>
      </c>
      <c r="W1291" s="366"/>
      <c r="X1291" s="318"/>
      <c r="Y1291" s="366"/>
      <c r="Z1291" s="362"/>
      <c r="AA1291" s="503"/>
      <c r="AB1291" s="362"/>
      <c r="AC1291" s="362"/>
    </row>
    <row r="1292" spans="1:29" ht="18.5" x14ac:dyDescent="0.45">
      <c r="A1292" s="360"/>
      <c r="B1292" s="361"/>
      <c r="C1292" s="360" t="str">
        <f t="shared" si="100"/>
        <v/>
      </c>
      <c r="D1292" s="362"/>
      <c r="E1292" s="146"/>
      <c r="F1292" s="362"/>
      <c r="G1292" s="137"/>
      <c r="H1292" s="363"/>
      <c r="I1292" s="497"/>
      <c r="J1292" s="498"/>
      <c r="K1292" s="496"/>
      <c r="L1292" s="496"/>
      <c r="M1292" s="497">
        <f t="shared" si="104"/>
        <v>0</v>
      </c>
      <c r="N1292" s="364">
        <f t="shared" si="101"/>
        <v>0</v>
      </c>
      <c r="O1292" s="164"/>
      <c r="P1292" s="164"/>
      <c r="Q1292" s="164"/>
      <c r="R1292" s="130"/>
      <c r="S1292" s="365">
        <f t="shared" si="102"/>
        <v>0</v>
      </c>
      <c r="T1292" s="362"/>
      <c r="U1292" s="532"/>
      <c r="V1292" s="318">
        <f t="shared" si="103"/>
        <v>0</v>
      </c>
      <c r="W1292" s="366"/>
      <c r="X1292" s="318"/>
      <c r="Y1292" s="366"/>
      <c r="Z1292" s="362"/>
      <c r="AA1292" s="503"/>
      <c r="AB1292" s="362"/>
      <c r="AC1292" s="362"/>
    </row>
    <row r="1293" spans="1:29" ht="18.5" x14ac:dyDescent="0.45">
      <c r="A1293" s="360"/>
      <c r="B1293" s="361"/>
      <c r="C1293" s="360" t="str">
        <f t="shared" si="100"/>
        <v/>
      </c>
      <c r="D1293" s="362"/>
      <c r="E1293" s="146"/>
      <c r="F1293" s="362"/>
      <c r="G1293" s="137"/>
      <c r="H1293" s="363"/>
      <c r="I1293" s="497"/>
      <c r="J1293" s="498"/>
      <c r="K1293" s="496"/>
      <c r="L1293" s="496"/>
      <c r="M1293" s="497">
        <f t="shared" si="104"/>
        <v>0</v>
      </c>
      <c r="N1293" s="364">
        <f t="shared" si="101"/>
        <v>0</v>
      </c>
      <c r="O1293" s="164"/>
      <c r="P1293" s="164"/>
      <c r="Q1293" s="164"/>
      <c r="R1293" s="130"/>
      <c r="S1293" s="365">
        <f t="shared" si="102"/>
        <v>0</v>
      </c>
      <c r="T1293" s="362"/>
      <c r="U1293" s="532"/>
      <c r="V1293" s="318">
        <f t="shared" si="103"/>
        <v>0</v>
      </c>
      <c r="W1293" s="366"/>
      <c r="X1293" s="318"/>
      <c r="Y1293" s="366"/>
      <c r="Z1293" s="362"/>
      <c r="AA1293" s="503"/>
      <c r="AB1293" s="362"/>
      <c r="AC1293" s="362"/>
    </row>
    <row r="1294" spans="1:29" ht="18.5" x14ac:dyDescent="0.45">
      <c r="A1294" s="360"/>
      <c r="B1294" s="361"/>
      <c r="C1294" s="360" t="str">
        <f t="shared" ref="C1294:C1357" si="105">Validentificaciones(D1294)</f>
        <v/>
      </c>
      <c r="D1294" s="362"/>
      <c r="E1294" s="146"/>
      <c r="F1294" s="362"/>
      <c r="G1294" s="137"/>
      <c r="H1294" s="363"/>
      <c r="I1294" s="497"/>
      <c r="J1294" s="498"/>
      <c r="K1294" s="496"/>
      <c r="L1294" s="496"/>
      <c r="M1294" s="497">
        <f t="shared" si="104"/>
        <v>0</v>
      </c>
      <c r="N1294" s="364">
        <f t="shared" ref="N1294:N1357" si="106">L1294*0.14</f>
        <v>0</v>
      </c>
      <c r="O1294" s="164"/>
      <c r="P1294" s="164"/>
      <c r="Q1294" s="164"/>
      <c r="R1294" s="130"/>
      <c r="S1294" s="365">
        <f t="shared" ref="S1294:S1357" si="107">I1294+J1294+K1294+N1294+L1294-O1294-P1294+M1294</f>
        <v>0</v>
      </c>
      <c r="T1294" s="362"/>
      <c r="U1294" s="532"/>
      <c r="V1294" s="318">
        <f t="shared" ref="V1294:V1357" si="108">IF(OR(MID(E1294,1,2)="41",MID(B1294,1,1)="E"),0,IF(OR(E1294="04-Nota de crédito",E1294="04",E1294="04-N/C Ventas",E1294="51-N/C A Inst. Estado y Empr. Públicas que percibe ingreso exento de Imp. Renta",E1294="51",E1294="47-N/C por Reembolso Emitida por Intermediario",E1294="47"),-I1294-J1294-K1294-L1294,I1294+J1294+K1294+L1294))</f>
        <v>0</v>
      </c>
      <c r="W1294" s="366"/>
      <c r="X1294" s="318"/>
      <c r="Y1294" s="366"/>
      <c r="Z1294" s="362"/>
      <c r="AA1294" s="503"/>
      <c r="AB1294" s="362"/>
      <c r="AC1294" s="362"/>
    </row>
    <row r="1295" spans="1:29" ht="18.5" x14ac:dyDescent="0.45">
      <c r="A1295" s="360"/>
      <c r="B1295" s="361"/>
      <c r="C1295" s="360" t="str">
        <f t="shared" si="105"/>
        <v/>
      </c>
      <c r="D1295" s="362"/>
      <c r="E1295" s="146"/>
      <c r="F1295" s="362"/>
      <c r="G1295" s="137"/>
      <c r="H1295" s="363"/>
      <c r="I1295" s="497"/>
      <c r="J1295" s="498"/>
      <c r="K1295" s="496"/>
      <c r="L1295" s="496"/>
      <c r="M1295" s="497">
        <f t="shared" si="104"/>
        <v>0</v>
      </c>
      <c r="N1295" s="364">
        <f t="shared" si="106"/>
        <v>0</v>
      </c>
      <c r="O1295" s="164"/>
      <c r="P1295" s="164"/>
      <c r="Q1295" s="164"/>
      <c r="R1295" s="130"/>
      <c r="S1295" s="365">
        <f t="shared" si="107"/>
        <v>0</v>
      </c>
      <c r="T1295" s="362"/>
      <c r="U1295" s="532"/>
      <c r="V1295" s="318">
        <f t="shared" si="108"/>
        <v>0</v>
      </c>
      <c r="W1295" s="366"/>
      <c r="X1295" s="318"/>
      <c r="Y1295" s="366"/>
      <c r="Z1295" s="362"/>
      <c r="AA1295" s="503"/>
      <c r="AB1295" s="362"/>
      <c r="AC1295" s="362"/>
    </row>
    <row r="1296" spans="1:29" ht="18.5" x14ac:dyDescent="0.45">
      <c r="A1296" s="360"/>
      <c r="B1296" s="361"/>
      <c r="C1296" s="360" t="str">
        <f t="shared" si="105"/>
        <v/>
      </c>
      <c r="D1296" s="362"/>
      <c r="E1296" s="146"/>
      <c r="F1296" s="362"/>
      <c r="G1296" s="137"/>
      <c r="H1296" s="363"/>
      <c r="I1296" s="497"/>
      <c r="J1296" s="498"/>
      <c r="K1296" s="496"/>
      <c r="L1296" s="496"/>
      <c r="M1296" s="497">
        <f t="shared" si="104"/>
        <v>0</v>
      </c>
      <c r="N1296" s="364">
        <f t="shared" si="106"/>
        <v>0</v>
      </c>
      <c r="O1296" s="164"/>
      <c r="P1296" s="164"/>
      <c r="Q1296" s="164"/>
      <c r="R1296" s="130"/>
      <c r="S1296" s="365">
        <f t="shared" si="107"/>
        <v>0</v>
      </c>
      <c r="T1296" s="362"/>
      <c r="U1296" s="532"/>
      <c r="V1296" s="318">
        <f t="shared" si="108"/>
        <v>0</v>
      </c>
      <c r="W1296" s="366"/>
      <c r="X1296" s="318"/>
      <c r="Y1296" s="366"/>
      <c r="Z1296" s="362"/>
      <c r="AA1296" s="503"/>
      <c r="AB1296" s="362"/>
      <c r="AC1296" s="362"/>
    </row>
    <row r="1297" spans="1:29" ht="18.5" x14ac:dyDescent="0.45">
      <c r="A1297" s="360"/>
      <c r="B1297" s="361"/>
      <c r="C1297" s="360" t="str">
        <f t="shared" si="105"/>
        <v/>
      </c>
      <c r="D1297" s="362"/>
      <c r="E1297" s="146"/>
      <c r="F1297" s="362"/>
      <c r="G1297" s="137"/>
      <c r="H1297" s="363"/>
      <c r="I1297" s="497"/>
      <c r="J1297" s="498"/>
      <c r="K1297" s="496"/>
      <c r="L1297" s="496"/>
      <c r="M1297" s="497">
        <f t="shared" si="104"/>
        <v>0</v>
      </c>
      <c r="N1297" s="364">
        <f t="shared" si="106"/>
        <v>0</v>
      </c>
      <c r="O1297" s="164"/>
      <c r="P1297" s="164"/>
      <c r="Q1297" s="164"/>
      <c r="R1297" s="130"/>
      <c r="S1297" s="365">
        <f t="shared" si="107"/>
        <v>0</v>
      </c>
      <c r="T1297" s="362"/>
      <c r="U1297" s="532"/>
      <c r="V1297" s="318">
        <f t="shared" si="108"/>
        <v>0</v>
      </c>
      <c r="W1297" s="366"/>
      <c r="X1297" s="318"/>
      <c r="Y1297" s="366"/>
      <c r="Z1297" s="362"/>
      <c r="AA1297" s="503"/>
      <c r="AB1297" s="362"/>
      <c r="AC1297" s="362"/>
    </row>
    <row r="1298" spans="1:29" ht="18.5" x14ac:dyDescent="0.45">
      <c r="A1298" s="360"/>
      <c r="B1298" s="361"/>
      <c r="C1298" s="360" t="str">
        <f t="shared" si="105"/>
        <v/>
      </c>
      <c r="D1298" s="362"/>
      <c r="E1298" s="146"/>
      <c r="F1298" s="362"/>
      <c r="G1298" s="137"/>
      <c r="H1298" s="363"/>
      <c r="I1298" s="497"/>
      <c r="J1298" s="498"/>
      <c r="K1298" s="496"/>
      <c r="L1298" s="496"/>
      <c r="M1298" s="497">
        <f t="shared" si="104"/>
        <v>0</v>
      </c>
      <c r="N1298" s="364">
        <f t="shared" si="106"/>
        <v>0</v>
      </c>
      <c r="O1298" s="164"/>
      <c r="P1298" s="164"/>
      <c r="Q1298" s="164"/>
      <c r="R1298" s="130"/>
      <c r="S1298" s="365">
        <f t="shared" si="107"/>
        <v>0</v>
      </c>
      <c r="T1298" s="362"/>
      <c r="U1298" s="532"/>
      <c r="V1298" s="318">
        <f t="shared" si="108"/>
        <v>0</v>
      </c>
      <c r="W1298" s="366"/>
      <c r="X1298" s="318"/>
      <c r="Y1298" s="366"/>
      <c r="Z1298" s="362"/>
      <c r="AA1298" s="503"/>
      <c r="AB1298" s="362"/>
      <c r="AC1298" s="362"/>
    </row>
    <row r="1299" spans="1:29" ht="18.5" x14ac:dyDescent="0.45">
      <c r="A1299" s="360"/>
      <c r="B1299" s="361"/>
      <c r="C1299" s="360" t="str">
        <f t="shared" si="105"/>
        <v/>
      </c>
      <c r="D1299" s="362"/>
      <c r="E1299" s="146"/>
      <c r="F1299" s="362"/>
      <c r="G1299" s="137"/>
      <c r="H1299" s="363"/>
      <c r="I1299" s="497"/>
      <c r="J1299" s="498"/>
      <c r="K1299" s="496"/>
      <c r="L1299" s="496"/>
      <c r="M1299" s="497">
        <f t="shared" si="104"/>
        <v>0</v>
      </c>
      <c r="N1299" s="364">
        <f t="shared" si="106"/>
        <v>0</v>
      </c>
      <c r="O1299" s="164"/>
      <c r="P1299" s="164"/>
      <c r="Q1299" s="164"/>
      <c r="R1299" s="130"/>
      <c r="S1299" s="365">
        <f t="shared" si="107"/>
        <v>0</v>
      </c>
      <c r="T1299" s="362"/>
      <c r="U1299" s="532"/>
      <c r="V1299" s="318">
        <f t="shared" si="108"/>
        <v>0</v>
      </c>
      <c r="W1299" s="366"/>
      <c r="X1299" s="318"/>
      <c r="Y1299" s="366"/>
      <c r="Z1299" s="362"/>
      <c r="AA1299" s="503"/>
      <c r="AB1299" s="362"/>
      <c r="AC1299" s="362"/>
    </row>
    <row r="1300" spans="1:29" ht="18.5" x14ac:dyDescent="0.45">
      <c r="A1300" s="360"/>
      <c r="B1300" s="361"/>
      <c r="C1300" s="360" t="str">
        <f t="shared" si="105"/>
        <v/>
      </c>
      <c r="D1300" s="362"/>
      <c r="E1300" s="146"/>
      <c r="F1300" s="362"/>
      <c r="G1300" s="137"/>
      <c r="H1300" s="363"/>
      <c r="I1300" s="497"/>
      <c r="J1300" s="498"/>
      <c r="K1300" s="496"/>
      <c r="L1300" s="496"/>
      <c r="M1300" s="497">
        <f t="shared" si="104"/>
        <v>0</v>
      </c>
      <c r="N1300" s="364">
        <f t="shared" si="106"/>
        <v>0</v>
      </c>
      <c r="O1300" s="164"/>
      <c r="P1300" s="164"/>
      <c r="Q1300" s="164"/>
      <c r="R1300" s="130"/>
      <c r="S1300" s="365">
        <f t="shared" si="107"/>
        <v>0</v>
      </c>
      <c r="T1300" s="362"/>
      <c r="U1300" s="532"/>
      <c r="V1300" s="318">
        <f t="shared" si="108"/>
        <v>0</v>
      </c>
      <c r="W1300" s="366"/>
      <c r="X1300" s="318"/>
      <c r="Y1300" s="366"/>
      <c r="Z1300" s="362"/>
      <c r="AA1300" s="503"/>
      <c r="AB1300" s="362"/>
      <c r="AC1300" s="362"/>
    </row>
    <row r="1301" spans="1:29" ht="18.5" x14ac:dyDescent="0.45">
      <c r="A1301" s="360"/>
      <c r="B1301" s="361"/>
      <c r="C1301" s="360" t="str">
        <f t="shared" si="105"/>
        <v/>
      </c>
      <c r="D1301" s="362"/>
      <c r="E1301" s="146"/>
      <c r="F1301" s="362"/>
      <c r="G1301" s="137"/>
      <c r="H1301" s="363"/>
      <c r="I1301" s="497"/>
      <c r="J1301" s="498"/>
      <c r="K1301" s="496"/>
      <c r="L1301" s="496"/>
      <c r="M1301" s="497">
        <f t="shared" si="104"/>
        <v>0</v>
      </c>
      <c r="N1301" s="364">
        <f t="shared" si="106"/>
        <v>0</v>
      </c>
      <c r="O1301" s="164"/>
      <c r="P1301" s="164"/>
      <c r="Q1301" s="164"/>
      <c r="R1301" s="130"/>
      <c r="S1301" s="365">
        <f t="shared" si="107"/>
        <v>0</v>
      </c>
      <c r="T1301" s="362"/>
      <c r="U1301" s="532"/>
      <c r="V1301" s="318">
        <f t="shared" si="108"/>
        <v>0</v>
      </c>
      <c r="W1301" s="366"/>
      <c r="X1301" s="318"/>
      <c r="Y1301" s="366"/>
      <c r="Z1301" s="362"/>
      <c r="AA1301" s="503"/>
      <c r="AB1301" s="362"/>
      <c r="AC1301" s="362"/>
    </row>
    <row r="1302" spans="1:29" ht="18.5" x14ac:dyDescent="0.45">
      <c r="A1302" s="360"/>
      <c r="B1302" s="361"/>
      <c r="C1302" s="360" t="str">
        <f t="shared" si="105"/>
        <v/>
      </c>
      <c r="D1302" s="362"/>
      <c r="E1302" s="146"/>
      <c r="F1302" s="362"/>
      <c r="G1302" s="137"/>
      <c r="H1302" s="363"/>
      <c r="I1302" s="497"/>
      <c r="J1302" s="498"/>
      <c r="K1302" s="496"/>
      <c r="L1302" s="496"/>
      <c r="M1302" s="497">
        <f t="shared" si="104"/>
        <v>0</v>
      </c>
      <c r="N1302" s="364">
        <f t="shared" si="106"/>
        <v>0</v>
      </c>
      <c r="O1302" s="164"/>
      <c r="P1302" s="164"/>
      <c r="Q1302" s="164"/>
      <c r="R1302" s="130"/>
      <c r="S1302" s="365">
        <f t="shared" si="107"/>
        <v>0</v>
      </c>
      <c r="T1302" s="362"/>
      <c r="U1302" s="532"/>
      <c r="V1302" s="318">
        <f t="shared" si="108"/>
        <v>0</v>
      </c>
      <c r="W1302" s="366"/>
      <c r="X1302" s="318"/>
      <c r="Y1302" s="366"/>
      <c r="Z1302" s="362"/>
      <c r="AA1302" s="503"/>
      <c r="AB1302" s="362"/>
      <c r="AC1302" s="362"/>
    </row>
    <row r="1303" spans="1:29" ht="18.5" x14ac:dyDescent="0.45">
      <c r="A1303" s="360"/>
      <c r="B1303" s="361"/>
      <c r="C1303" s="360" t="str">
        <f t="shared" si="105"/>
        <v/>
      </c>
      <c r="D1303" s="362"/>
      <c r="E1303" s="146"/>
      <c r="F1303" s="362"/>
      <c r="G1303" s="137"/>
      <c r="H1303" s="363"/>
      <c r="I1303" s="497"/>
      <c r="J1303" s="498"/>
      <c r="K1303" s="496"/>
      <c r="L1303" s="496"/>
      <c r="M1303" s="497">
        <f t="shared" si="104"/>
        <v>0</v>
      </c>
      <c r="N1303" s="364">
        <f t="shared" si="106"/>
        <v>0</v>
      </c>
      <c r="O1303" s="164"/>
      <c r="P1303" s="164"/>
      <c r="Q1303" s="164"/>
      <c r="R1303" s="130"/>
      <c r="S1303" s="365">
        <f t="shared" si="107"/>
        <v>0</v>
      </c>
      <c r="T1303" s="362"/>
      <c r="U1303" s="532"/>
      <c r="V1303" s="318">
        <f t="shared" si="108"/>
        <v>0</v>
      </c>
      <c r="W1303" s="366"/>
      <c r="X1303" s="318"/>
      <c r="Y1303" s="366"/>
      <c r="Z1303" s="362"/>
      <c r="AA1303" s="503"/>
      <c r="AB1303" s="362"/>
      <c r="AC1303" s="362"/>
    </row>
    <row r="1304" spans="1:29" ht="18.5" x14ac:dyDescent="0.45">
      <c r="A1304" s="360"/>
      <c r="B1304" s="361"/>
      <c r="C1304" s="360" t="str">
        <f t="shared" si="105"/>
        <v/>
      </c>
      <c r="D1304" s="362"/>
      <c r="E1304" s="146"/>
      <c r="F1304" s="362"/>
      <c r="G1304" s="137"/>
      <c r="H1304" s="363"/>
      <c r="I1304" s="497"/>
      <c r="J1304" s="498"/>
      <c r="K1304" s="496"/>
      <c r="L1304" s="496"/>
      <c r="M1304" s="497">
        <f t="shared" si="104"/>
        <v>0</v>
      </c>
      <c r="N1304" s="364">
        <f t="shared" si="106"/>
        <v>0</v>
      </c>
      <c r="O1304" s="164"/>
      <c r="P1304" s="164"/>
      <c r="Q1304" s="164"/>
      <c r="R1304" s="130"/>
      <c r="S1304" s="365">
        <f t="shared" si="107"/>
        <v>0</v>
      </c>
      <c r="T1304" s="362"/>
      <c r="U1304" s="532"/>
      <c r="V1304" s="318">
        <f t="shared" si="108"/>
        <v>0</v>
      </c>
      <c r="W1304" s="366"/>
      <c r="X1304" s="318"/>
      <c r="Y1304" s="366"/>
      <c r="Z1304" s="362"/>
      <c r="AA1304" s="503"/>
      <c r="AB1304" s="362"/>
      <c r="AC1304" s="362"/>
    </row>
    <row r="1305" spans="1:29" ht="18.5" x14ac:dyDescent="0.45">
      <c r="A1305" s="360"/>
      <c r="B1305" s="361"/>
      <c r="C1305" s="360" t="str">
        <f t="shared" si="105"/>
        <v/>
      </c>
      <c r="D1305" s="362"/>
      <c r="E1305" s="146"/>
      <c r="F1305" s="362"/>
      <c r="G1305" s="137"/>
      <c r="H1305" s="363"/>
      <c r="I1305" s="497"/>
      <c r="J1305" s="498"/>
      <c r="K1305" s="496"/>
      <c r="L1305" s="496"/>
      <c r="M1305" s="497">
        <f t="shared" si="104"/>
        <v>0</v>
      </c>
      <c r="N1305" s="364">
        <f t="shared" si="106"/>
        <v>0</v>
      </c>
      <c r="O1305" s="164"/>
      <c r="P1305" s="164"/>
      <c r="Q1305" s="164"/>
      <c r="R1305" s="130"/>
      <c r="S1305" s="365">
        <f t="shared" si="107"/>
        <v>0</v>
      </c>
      <c r="T1305" s="362"/>
      <c r="U1305" s="532"/>
      <c r="V1305" s="318">
        <f t="shared" si="108"/>
        <v>0</v>
      </c>
      <c r="W1305" s="366"/>
      <c r="X1305" s="318"/>
      <c r="Y1305" s="366"/>
      <c r="Z1305" s="362"/>
      <c r="AA1305" s="503"/>
      <c r="AB1305" s="362"/>
      <c r="AC1305" s="362"/>
    </row>
    <row r="1306" spans="1:29" ht="18.5" x14ac:dyDescent="0.45">
      <c r="A1306" s="360"/>
      <c r="B1306" s="361"/>
      <c r="C1306" s="360" t="str">
        <f t="shared" si="105"/>
        <v/>
      </c>
      <c r="D1306" s="362"/>
      <c r="E1306" s="146"/>
      <c r="F1306" s="362"/>
      <c r="G1306" s="137"/>
      <c r="H1306" s="363"/>
      <c r="I1306" s="497"/>
      <c r="J1306" s="498"/>
      <c r="K1306" s="496"/>
      <c r="L1306" s="496"/>
      <c r="M1306" s="497">
        <f t="shared" si="104"/>
        <v>0</v>
      </c>
      <c r="N1306" s="364">
        <f t="shared" si="106"/>
        <v>0</v>
      </c>
      <c r="O1306" s="164"/>
      <c r="P1306" s="164"/>
      <c r="Q1306" s="164"/>
      <c r="R1306" s="130"/>
      <c r="S1306" s="365">
        <f t="shared" si="107"/>
        <v>0</v>
      </c>
      <c r="T1306" s="362"/>
      <c r="U1306" s="532"/>
      <c r="V1306" s="318">
        <f t="shared" si="108"/>
        <v>0</v>
      </c>
      <c r="W1306" s="366"/>
      <c r="X1306" s="318"/>
      <c r="Y1306" s="366"/>
      <c r="Z1306" s="362"/>
      <c r="AA1306" s="503"/>
      <c r="AB1306" s="362"/>
      <c r="AC1306" s="362"/>
    </row>
    <row r="1307" spans="1:29" ht="18.5" x14ac:dyDescent="0.45">
      <c r="A1307" s="360"/>
      <c r="B1307" s="361"/>
      <c r="C1307" s="360" t="str">
        <f t="shared" si="105"/>
        <v/>
      </c>
      <c r="D1307" s="362"/>
      <c r="E1307" s="146"/>
      <c r="F1307" s="362"/>
      <c r="G1307" s="137"/>
      <c r="H1307" s="363"/>
      <c r="I1307" s="497"/>
      <c r="J1307" s="498"/>
      <c r="K1307" s="496"/>
      <c r="L1307" s="496"/>
      <c r="M1307" s="497">
        <f t="shared" si="104"/>
        <v>0</v>
      </c>
      <c r="N1307" s="364">
        <f t="shared" si="106"/>
        <v>0</v>
      </c>
      <c r="O1307" s="164"/>
      <c r="P1307" s="164"/>
      <c r="Q1307" s="164"/>
      <c r="R1307" s="130"/>
      <c r="S1307" s="365">
        <f t="shared" si="107"/>
        <v>0</v>
      </c>
      <c r="T1307" s="362"/>
      <c r="U1307" s="532"/>
      <c r="V1307" s="318">
        <f t="shared" si="108"/>
        <v>0</v>
      </c>
      <c r="W1307" s="366"/>
      <c r="X1307" s="318"/>
      <c r="Y1307" s="366"/>
      <c r="Z1307" s="362"/>
      <c r="AA1307" s="503"/>
      <c r="AB1307" s="362"/>
      <c r="AC1307" s="362"/>
    </row>
    <row r="1308" spans="1:29" ht="18.5" x14ac:dyDescent="0.45">
      <c r="A1308" s="360"/>
      <c r="B1308" s="361"/>
      <c r="C1308" s="360" t="str">
        <f t="shared" si="105"/>
        <v/>
      </c>
      <c r="D1308" s="362"/>
      <c r="E1308" s="146"/>
      <c r="F1308" s="362"/>
      <c r="G1308" s="137"/>
      <c r="H1308" s="363"/>
      <c r="I1308" s="497"/>
      <c r="J1308" s="498"/>
      <c r="K1308" s="496"/>
      <c r="L1308" s="496"/>
      <c r="M1308" s="497">
        <f t="shared" si="104"/>
        <v>0</v>
      </c>
      <c r="N1308" s="364">
        <f t="shared" si="106"/>
        <v>0</v>
      </c>
      <c r="O1308" s="164"/>
      <c r="P1308" s="164"/>
      <c r="Q1308" s="164"/>
      <c r="R1308" s="130"/>
      <c r="S1308" s="365">
        <f t="shared" si="107"/>
        <v>0</v>
      </c>
      <c r="T1308" s="362"/>
      <c r="U1308" s="532"/>
      <c r="V1308" s="318">
        <f t="shared" si="108"/>
        <v>0</v>
      </c>
      <c r="W1308" s="366"/>
      <c r="X1308" s="318"/>
      <c r="Y1308" s="366"/>
      <c r="Z1308" s="362"/>
      <c r="AA1308" s="503"/>
      <c r="AB1308" s="362"/>
      <c r="AC1308" s="362"/>
    </row>
    <row r="1309" spans="1:29" ht="18.5" x14ac:dyDescent="0.45">
      <c r="A1309" s="360"/>
      <c r="B1309" s="361"/>
      <c r="C1309" s="360" t="str">
        <f t="shared" si="105"/>
        <v/>
      </c>
      <c r="D1309" s="362"/>
      <c r="E1309" s="146"/>
      <c r="F1309" s="362"/>
      <c r="G1309" s="137"/>
      <c r="H1309" s="363"/>
      <c r="I1309" s="497"/>
      <c r="J1309" s="498"/>
      <c r="K1309" s="496"/>
      <c r="L1309" s="496"/>
      <c r="M1309" s="497">
        <f t="shared" si="104"/>
        <v>0</v>
      </c>
      <c r="N1309" s="364">
        <f t="shared" si="106"/>
        <v>0</v>
      </c>
      <c r="O1309" s="164"/>
      <c r="P1309" s="164"/>
      <c r="Q1309" s="164"/>
      <c r="R1309" s="130"/>
      <c r="S1309" s="365">
        <f t="shared" si="107"/>
        <v>0</v>
      </c>
      <c r="T1309" s="362"/>
      <c r="U1309" s="532"/>
      <c r="V1309" s="318">
        <f t="shared" si="108"/>
        <v>0</v>
      </c>
      <c r="W1309" s="366"/>
      <c r="X1309" s="318"/>
      <c r="Y1309" s="366"/>
      <c r="Z1309" s="362"/>
      <c r="AA1309" s="503"/>
      <c r="AB1309" s="362"/>
      <c r="AC1309" s="362"/>
    </row>
    <row r="1310" spans="1:29" ht="18.5" x14ac:dyDescent="0.45">
      <c r="A1310" s="360"/>
      <c r="B1310" s="361"/>
      <c r="C1310" s="360" t="str">
        <f t="shared" si="105"/>
        <v/>
      </c>
      <c r="D1310" s="362"/>
      <c r="E1310" s="146"/>
      <c r="F1310" s="362"/>
      <c r="G1310" s="137"/>
      <c r="H1310" s="363"/>
      <c r="I1310" s="497"/>
      <c r="J1310" s="498"/>
      <c r="K1310" s="496"/>
      <c r="L1310" s="496"/>
      <c r="M1310" s="497">
        <f t="shared" si="104"/>
        <v>0</v>
      </c>
      <c r="N1310" s="364">
        <f t="shared" si="106"/>
        <v>0</v>
      </c>
      <c r="O1310" s="164"/>
      <c r="P1310" s="164"/>
      <c r="Q1310" s="164"/>
      <c r="R1310" s="130"/>
      <c r="S1310" s="365">
        <f t="shared" si="107"/>
        <v>0</v>
      </c>
      <c r="T1310" s="362"/>
      <c r="U1310" s="532"/>
      <c r="V1310" s="318">
        <f t="shared" si="108"/>
        <v>0</v>
      </c>
      <c r="W1310" s="366"/>
      <c r="X1310" s="318"/>
      <c r="Y1310" s="366"/>
      <c r="Z1310" s="362"/>
      <c r="AA1310" s="503"/>
      <c r="AB1310" s="362"/>
      <c r="AC1310" s="362"/>
    </row>
    <row r="1311" spans="1:29" ht="18.5" x14ac:dyDescent="0.45">
      <c r="A1311" s="360"/>
      <c r="B1311" s="361"/>
      <c r="C1311" s="360" t="str">
        <f t="shared" si="105"/>
        <v/>
      </c>
      <c r="D1311" s="362"/>
      <c r="E1311" s="146"/>
      <c r="F1311" s="362"/>
      <c r="G1311" s="137"/>
      <c r="H1311" s="363"/>
      <c r="I1311" s="497"/>
      <c r="J1311" s="498"/>
      <c r="K1311" s="496"/>
      <c r="L1311" s="496"/>
      <c r="M1311" s="497">
        <f t="shared" si="104"/>
        <v>0</v>
      </c>
      <c r="N1311" s="364">
        <f t="shared" si="106"/>
        <v>0</v>
      </c>
      <c r="O1311" s="164"/>
      <c r="P1311" s="164"/>
      <c r="Q1311" s="164"/>
      <c r="R1311" s="130"/>
      <c r="S1311" s="365">
        <f t="shared" si="107"/>
        <v>0</v>
      </c>
      <c r="T1311" s="362"/>
      <c r="U1311" s="532"/>
      <c r="V1311" s="318">
        <f t="shared" si="108"/>
        <v>0</v>
      </c>
      <c r="W1311" s="366"/>
      <c r="X1311" s="318"/>
      <c r="Y1311" s="366"/>
      <c r="Z1311" s="362"/>
      <c r="AA1311" s="503"/>
      <c r="AB1311" s="362"/>
      <c r="AC1311" s="362"/>
    </row>
    <row r="1312" spans="1:29" ht="18.5" x14ac:dyDescent="0.45">
      <c r="A1312" s="360"/>
      <c r="B1312" s="361"/>
      <c r="C1312" s="360" t="str">
        <f t="shared" si="105"/>
        <v/>
      </c>
      <c r="D1312" s="362"/>
      <c r="E1312" s="146"/>
      <c r="F1312" s="362"/>
      <c r="G1312" s="137"/>
      <c r="H1312" s="363"/>
      <c r="I1312" s="497"/>
      <c r="J1312" s="498"/>
      <c r="K1312" s="496"/>
      <c r="L1312" s="496"/>
      <c r="M1312" s="497">
        <f t="shared" si="104"/>
        <v>0</v>
      </c>
      <c r="N1312" s="364">
        <f t="shared" si="106"/>
        <v>0</v>
      </c>
      <c r="O1312" s="164"/>
      <c r="P1312" s="164"/>
      <c r="Q1312" s="164"/>
      <c r="R1312" s="130"/>
      <c r="S1312" s="365">
        <f t="shared" si="107"/>
        <v>0</v>
      </c>
      <c r="T1312" s="362"/>
      <c r="U1312" s="532"/>
      <c r="V1312" s="318">
        <f t="shared" si="108"/>
        <v>0</v>
      </c>
      <c r="W1312" s="366"/>
      <c r="X1312" s="318"/>
      <c r="Y1312" s="366"/>
      <c r="Z1312" s="362"/>
      <c r="AA1312" s="503"/>
      <c r="AB1312" s="362"/>
      <c r="AC1312" s="362"/>
    </row>
    <row r="1313" spans="1:29" ht="18.5" x14ac:dyDescent="0.45">
      <c r="A1313" s="360"/>
      <c r="B1313" s="361"/>
      <c r="C1313" s="360" t="str">
        <f t="shared" si="105"/>
        <v/>
      </c>
      <c r="D1313" s="362"/>
      <c r="E1313" s="146"/>
      <c r="F1313" s="362"/>
      <c r="G1313" s="137"/>
      <c r="H1313" s="363"/>
      <c r="I1313" s="497"/>
      <c r="J1313" s="498"/>
      <c r="K1313" s="496"/>
      <c r="L1313" s="496"/>
      <c r="M1313" s="497">
        <f t="shared" si="104"/>
        <v>0</v>
      </c>
      <c r="N1313" s="364">
        <f t="shared" si="106"/>
        <v>0</v>
      </c>
      <c r="O1313" s="164"/>
      <c r="P1313" s="164"/>
      <c r="Q1313" s="164"/>
      <c r="R1313" s="130"/>
      <c r="S1313" s="365">
        <f t="shared" si="107"/>
        <v>0</v>
      </c>
      <c r="T1313" s="362"/>
      <c r="U1313" s="532"/>
      <c r="V1313" s="318">
        <f t="shared" si="108"/>
        <v>0</v>
      </c>
      <c r="W1313" s="366"/>
      <c r="X1313" s="318"/>
      <c r="Y1313" s="366"/>
      <c r="Z1313" s="362"/>
      <c r="AA1313" s="503"/>
      <c r="AB1313" s="362"/>
      <c r="AC1313" s="362"/>
    </row>
    <row r="1314" spans="1:29" ht="18.5" x14ac:dyDescent="0.45">
      <c r="A1314" s="360"/>
      <c r="B1314" s="361"/>
      <c r="C1314" s="360" t="str">
        <f t="shared" si="105"/>
        <v/>
      </c>
      <c r="D1314" s="362"/>
      <c r="E1314" s="146"/>
      <c r="F1314" s="362"/>
      <c r="G1314" s="137"/>
      <c r="H1314" s="363"/>
      <c r="I1314" s="497"/>
      <c r="J1314" s="498"/>
      <c r="K1314" s="496"/>
      <c r="L1314" s="496"/>
      <c r="M1314" s="497">
        <f t="shared" si="104"/>
        <v>0</v>
      </c>
      <c r="N1314" s="364">
        <f t="shared" si="106"/>
        <v>0</v>
      </c>
      <c r="O1314" s="164"/>
      <c r="P1314" s="164"/>
      <c r="Q1314" s="164"/>
      <c r="R1314" s="130"/>
      <c r="S1314" s="365">
        <f t="shared" si="107"/>
        <v>0</v>
      </c>
      <c r="T1314" s="362"/>
      <c r="U1314" s="532"/>
      <c r="V1314" s="318">
        <f t="shared" si="108"/>
        <v>0</v>
      </c>
      <c r="W1314" s="366"/>
      <c r="X1314" s="318"/>
      <c r="Y1314" s="366"/>
      <c r="Z1314" s="362"/>
      <c r="AA1314" s="503"/>
      <c r="AB1314" s="362"/>
      <c r="AC1314" s="362"/>
    </row>
    <row r="1315" spans="1:29" ht="18.5" x14ac:dyDescent="0.45">
      <c r="A1315" s="360"/>
      <c r="B1315" s="361"/>
      <c r="C1315" s="360" t="str">
        <f t="shared" si="105"/>
        <v/>
      </c>
      <c r="D1315" s="362"/>
      <c r="E1315" s="146"/>
      <c r="F1315" s="362"/>
      <c r="G1315" s="137"/>
      <c r="H1315" s="363"/>
      <c r="I1315" s="497"/>
      <c r="J1315" s="498"/>
      <c r="K1315" s="496"/>
      <c r="L1315" s="496"/>
      <c r="M1315" s="497">
        <f t="shared" si="104"/>
        <v>0</v>
      </c>
      <c r="N1315" s="364">
        <f t="shared" si="106"/>
        <v>0</v>
      </c>
      <c r="O1315" s="164"/>
      <c r="P1315" s="164"/>
      <c r="Q1315" s="164"/>
      <c r="R1315" s="130"/>
      <c r="S1315" s="365">
        <f t="shared" si="107"/>
        <v>0</v>
      </c>
      <c r="T1315" s="362"/>
      <c r="U1315" s="532"/>
      <c r="V1315" s="318">
        <f t="shared" si="108"/>
        <v>0</v>
      </c>
      <c r="W1315" s="366"/>
      <c r="X1315" s="318"/>
      <c r="Y1315" s="366"/>
      <c r="Z1315" s="362"/>
      <c r="AA1315" s="503"/>
      <c r="AB1315" s="362"/>
      <c r="AC1315" s="362"/>
    </row>
    <row r="1316" spans="1:29" ht="18.5" x14ac:dyDescent="0.45">
      <c r="A1316" s="360"/>
      <c r="B1316" s="361"/>
      <c r="C1316" s="360" t="str">
        <f t="shared" si="105"/>
        <v/>
      </c>
      <c r="D1316" s="362"/>
      <c r="E1316" s="146"/>
      <c r="F1316" s="362"/>
      <c r="G1316" s="137"/>
      <c r="H1316" s="363"/>
      <c r="I1316" s="497"/>
      <c r="J1316" s="498"/>
      <c r="K1316" s="496"/>
      <c r="L1316" s="496"/>
      <c r="M1316" s="497">
        <f t="shared" si="104"/>
        <v>0</v>
      </c>
      <c r="N1316" s="364">
        <f t="shared" si="106"/>
        <v>0</v>
      </c>
      <c r="O1316" s="164"/>
      <c r="P1316" s="164"/>
      <c r="Q1316" s="164"/>
      <c r="R1316" s="130"/>
      <c r="S1316" s="365">
        <f t="shared" si="107"/>
        <v>0</v>
      </c>
      <c r="T1316" s="362"/>
      <c r="U1316" s="532"/>
      <c r="V1316" s="318">
        <f t="shared" si="108"/>
        <v>0</v>
      </c>
      <c r="W1316" s="366"/>
      <c r="X1316" s="318"/>
      <c r="Y1316" s="366"/>
      <c r="Z1316" s="362"/>
      <c r="AA1316" s="503"/>
      <c r="AB1316" s="362"/>
      <c r="AC1316" s="362"/>
    </row>
    <row r="1317" spans="1:29" ht="18.5" x14ac:dyDescent="0.45">
      <c r="A1317" s="360"/>
      <c r="B1317" s="361"/>
      <c r="C1317" s="360" t="str">
        <f t="shared" si="105"/>
        <v/>
      </c>
      <c r="D1317" s="362"/>
      <c r="E1317" s="146"/>
      <c r="F1317" s="362"/>
      <c r="G1317" s="137"/>
      <c r="H1317" s="363"/>
      <c r="I1317" s="497"/>
      <c r="J1317" s="498"/>
      <c r="K1317" s="496"/>
      <c r="L1317" s="496"/>
      <c r="M1317" s="497">
        <f t="shared" si="104"/>
        <v>0</v>
      </c>
      <c r="N1317" s="364">
        <f t="shared" si="106"/>
        <v>0</v>
      </c>
      <c r="O1317" s="164"/>
      <c r="P1317" s="164"/>
      <c r="Q1317" s="164"/>
      <c r="R1317" s="130"/>
      <c r="S1317" s="365">
        <f t="shared" si="107"/>
        <v>0</v>
      </c>
      <c r="T1317" s="362"/>
      <c r="U1317" s="532"/>
      <c r="V1317" s="318">
        <f t="shared" si="108"/>
        <v>0</v>
      </c>
      <c r="W1317" s="366"/>
      <c r="X1317" s="318"/>
      <c r="Y1317" s="366"/>
      <c r="Z1317" s="362"/>
      <c r="AA1317" s="503"/>
      <c r="AB1317" s="362"/>
      <c r="AC1317" s="362"/>
    </row>
    <row r="1318" spans="1:29" ht="18.5" x14ac:dyDescent="0.45">
      <c r="A1318" s="360"/>
      <c r="B1318" s="361"/>
      <c r="C1318" s="360" t="str">
        <f t="shared" si="105"/>
        <v/>
      </c>
      <c r="D1318" s="362"/>
      <c r="E1318" s="146"/>
      <c r="F1318" s="362"/>
      <c r="G1318" s="137"/>
      <c r="H1318" s="363"/>
      <c r="I1318" s="497"/>
      <c r="J1318" s="498"/>
      <c r="K1318" s="496"/>
      <c r="L1318" s="496"/>
      <c r="M1318" s="497">
        <f t="shared" si="104"/>
        <v>0</v>
      </c>
      <c r="N1318" s="364">
        <f t="shared" si="106"/>
        <v>0</v>
      </c>
      <c r="O1318" s="164"/>
      <c r="P1318" s="164"/>
      <c r="Q1318" s="164"/>
      <c r="R1318" s="130"/>
      <c r="S1318" s="365">
        <f t="shared" si="107"/>
        <v>0</v>
      </c>
      <c r="T1318" s="362"/>
      <c r="U1318" s="532"/>
      <c r="V1318" s="318">
        <f t="shared" si="108"/>
        <v>0</v>
      </c>
      <c r="W1318" s="366"/>
      <c r="X1318" s="318"/>
      <c r="Y1318" s="366"/>
      <c r="Z1318" s="362"/>
      <c r="AA1318" s="503"/>
      <c r="AB1318" s="362"/>
      <c r="AC1318" s="362"/>
    </row>
    <row r="1319" spans="1:29" ht="18.5" x14ac:dyDescent="0.45">
      <c r="A1319" s="360"/>
      <c r="B1319" s="361"/>
      <c r="C1319" s="360" t="str">
        <f t="shared" si="105"/>
        <v/>
      </c>
      <c r="D1319" s="362"/>
      <c r="E1319" s="146"/>
      <c r="F1319" s="362"/>
      <c r="G1319" s="137"/>
      <c r="H1319" s="363"/>
      <c r="I1319" s="497"/>
      <c r="J1319" s="498"/>
      <c r="K1319" s="496"/>
      <c r="L1319" s="496"/>
      <c r="M1319" s="497">
        <f t="shared" si="104"/>
        <v>0</v>
      </c>
      <c r="N1319" s="364">
        <f t="shared" si="106"/>
        <v>0</v>
      </c>
      <c r="O1319" s="164"/>
      <c r="P1319" s="164"/>
      <c r="Q1319" s="164"/>
      <c r="R1319" s="130"/>
      <c r="S1319" s="365">
        <f t="shared" si="107"/>
        <v>0</v>
      </c>
      <c r="T1319" s="362"/>
      <c r="U1319" s="532"/>
      <c r="V1319" s="318">
        <f t="shared" si="108"/>
        <v>0</v>
      </c>
      <c r="W1319" s="366"/>
      <c r="X1319" s="318"/>
      <c r="Y1319" s="366"/>
      <c r="Z1319" s="362"/>
      <c r="AA1319" s="503"/>
      <c r="AB1319" s="362"/>
      <c r="AC1319" s="362"/>
    </row>
    <row r="1320" spans="1:29" ht="18.5" x14ac:dyDescent="0.45">
      <c r="A1320" s="360"/>
      <c r="B1320" s="361"/>
      <c r="C1320" s="360" t="str">
        <f t="shared" si="105"/>
        <v/>
      </c>
      <c r="D1320" s="362"/>
      <c r="E1320" s="146"/>
      <c r="F1320" s="362"/>
      <c r="G1320" s="137"/>
      <c r="H1320" s="363"/>
      <c r="I1320" s="497"/>
      <c r="J1320" s="498"/>
      <c r="K1320" s="496"/>
      <c r="L1320" s="496"/>
      <c r="M1320" s="497">
        <f t="shared" si="104"/>
        <v>0</v>
      </c>
      <c r="N1320" s="364">
        <f t="shared" si="106"/>
        <v>0</v>
      </c>
      <c r="O1320" s="164"/>
      <c r="P1320" s="164"/>
      <c r="Q1320" s="164"/>
      <c r="R1320" s="130"/>
      <c r="S1320" s="365">
        <f t="shared" si="107"/>
        <v>0</v>
      </c>
      <c r="T1320" s="362"/>
      <c r="U1320" s="532"/>
      <c r="V1320" s="318">
        <f t="shared" si="108"/>
        <v>0</v>
      </c>
      <c r="W1320" s="366"/>
      <c r="X1320" s="318"/>
      <c r="Y1320" s="366"/>
      <c r="Z1320" s="362"/>
      <c r="AA1320" s="503"/>
      <c r="AB1320" s="362"/>
      <c r="AC1320" s="362"/>
    </row>
    <row r="1321" spans="1:29" ht="18.5" x14ac:dyDescent="0.45">
      <c r="A1321" s="360"/>
      <c r="B1321" s="361"/>
      <c r="C1321" s="360" t="str">
        <f t="shared" si="105"/>
        <v/>
      </c>
      <c r="D1321" s="362"/>
      <c r="E1321" s="146"/>
      <c r="F1321" s="362"/>
      <c r="G1321" s="137"/>
      <c r="H1321" s="363"/>
      <c r="I1321" s="497"/>
      <c r="J1321" s="498"/>
      <c r="K1321" s="496"/>
      <c r="L1321" s="496"/>
      <c r="M1321" s="497">
        <f t="shared" si="104"/>
        <v>0</v>
      </c>
      <c r="N1321" s="364">
        <f t="shared" si="106"/>
        <v>0</v>
      </c>
      <c r="O1321" s="164"/>
      <c r="P1321" s="164"/>
      <c r="Q1321" s="164"/>
      <c r="R1321" s="130"/>
      <c r="S1321" s="365">
        <f t="shared" si="107"/>
        <v>0</v>
      </c>
      <c r="T1321" s="362"/>
      <c r="U1321" s="532"/>
      <c r="V1321" s="318">
        <f t="shared" si="108"/>
        <v>0</v>
      </c>
      <c r="W1321" s="366"/>
      <c r="X1321" s="318"/>
      <c r="Y1321" s="366"/>
      <c r="Z1321" s="362"/>
      <c r="AA1321" s="503"/>
      <c r="AB1321" s="362"/>
      <c r="AC1321" s="362"/>
    </row>
    <row r="1322" spans="1:29" ht="18.5" x14ac:dyDescent="0.45">
      <c r="A1322" s="360"/>
      <c r="B1322" s="361"/>
      <c r="C1322" s="360" t="str">
        <f t="shared" si="105"/>
        <v/>
      </c>
      <c r="D1322" s="362"/>
      <c r="E1322" s="146"/>
      <c r="F1322" s="362"/>
      <c r="G1322" s="137"/>
      <c r="H1322" s="363"/>
      <c r="I1322" s="497"/>
      <c r="J1322" s="498"/>
      <c r="K1322" s="496"/>
      <c r="L1322" s="496"/>
      <c r="M1322" s="497">
        <f t="shared" si="104"/>
        <v>0</v>
      </c>
      <c r="N1322" s="364">
        <f t="shared" si="106"/>
        <v>0</v>
      </c>
      <c r="O1322" s="164"/>
      <c r="P1322" s="164"/>
      <c r="Q1322" s="164"/>
      <c r="R1322" s="130"/>
      <c r="S1322" s="365">
        <f t="shared" si="107"/>
        <v>0</v>
      </c>
      <c r="T1322" s="362"/>
      <c r="U1322" s="532"/>
      <c r="V1322" s="318">
        <f t="shared" si="108"/>
        <v>0</v>
      </c>
      <c r="W1322" s="366"/>
      <c r="X1322" s="318"/>
      <c r="Y1322" s="366"/>
      <c r="Z1322" s="362"/>
      <c r="AA1322" s="503"/>
      <c r="AB1322" s="362"/>
      <c r="AC1322" s="362"/>
    </row>
    <row r="1323" spans="1:29" ht="18.5" x14ac:dyDescent="0.45">
      <c r="A1323" s="360"/>
      <c r="B1323" s="361"/>
      <c r="C1323" s="360" t="str">
        <f t="shared" si="105"/>
        <v/>
      </c>
      <c r="D1323" s="362"/>
      <c r="E1323" s="146"/>
      <c r="F1323" s="362"/>
      <c r="G1323" s="137"/>
      <c r="H1323" s="363"/>
      <c r="I1323" s="497"/>
      <c r="J1323" s="498"/>
      <c r="K1323" s="496"/>
      <c r="L1323" s="496"/>
      <c r="M1323" s="497">
        <f t="shared" si="104"/>
        <v>0</v>
      </c>
      <c r="N1323" s="364">
        <f t="shared" si="106"/>
        <v>0</v>
      </c>
      <c r="O1323" s="164"/>
      <c r="P1323" s="164"/>
      <c r="Q1323" s="164"/>
      <c r="R1323" s="130"/>
      <c r="S1323" s="365">
        <f t="shared" si="107"/>
        <v>0</v>
      </c>
      <c r="T1323" s="362"/>
      <c r="U1323" s="532"/>
      <c r="V1323" s="318">
        <f t="shared" si="108"/>
        <v>0</v>
      </c>
      <c r="W1323" s="366"/>
      <c r="X1323" s="318"/>
      <c r="Y1323" s="366"/>
      <c r="Z1323" s="362"/>
      <c r="AA1323" s="503"/>
      <c r="AB1323" s="362"/>
      <c r="AC1323" s="362"/>
    </row>
    <row r="1324" spans="1:29" ht="18.5" x14ac:dyDescent="0.45">
      <c r="A1324" s="360"/>
      <c r="B1324" s="361"/>
      <c r="C1324" s="360" t="str">
        <f t="shared" si="105"/>
        <v/>
      </c>
      <c r="D1324" s="362"/>
      <c r="E1324" s="146"/>
      <c r="F1324" s="362"/>
      <c r="G1324" s="137"/>
      <c r="H1324" s="363"/>
      <c r="I1324" s="497"/>
      <c r="J1324" s="498"/>
      <c r="K1324" s="496"/>
      <c r="L1324" s="496"/>
      <c r="M1324" s="497">
        <f t="shared" si="104"/>
        <v>0</v>
      </c>
      <c r="N1324" s="364">
        <f t="shared" si="106"/>
        <v>0</v>
      </c>
      <c r="O1324" s="164"/>
      <c r="P1324" s="164"/>
      <c r="Q1324" s="164"/>
      <c r="R1324" s="130"/>
      <c r="S1324" s="365">
        <f t="shared" si="107"/>
        <v>0</v>
      </c>
      <c r="T1324" s="362"/>
      <c r="U1324" s="532"/>
      <c r="V1324" s="318">
        <f t="shared" si="108"/>
        <v>0</v>
      </c>
      <c r="W1324" s="366"/>
      <c r="X1324" s="318"/>
      <c r="Y1324" s="366"/>
      <c r="Z1324" s="362"/>
      <c r="AA1324" s="503"/>
      <c r="AB1324" s="362"/>
      <c r="AC1324" s="362"/>
    </row>
    <row r="1325" spans="1:29" ht="18.5" x14ac:dyDescent="0.45">
      <c r="A1325" s="360"/>
      <c r="B1325" s="361"/>
      <c r="C1325" s="360" t="str">
        <f t="shared" si="105"/>
        <v/>
      </c>
      <c r="D1325" s="362"/>
      <c r="E1325" s="146"/>
      <c r="F1325" s="362"/>
      <c r="G1325" s="137"/>
      <c r="H1325" s="363"/>
      <c r="I1325" s="497"/>
      <c r="J1325" s="498"/>
      <c r="K1325" s="496"/>
      <c r="L1325" s="496"/>
      <c r="M1325" s="497">
        <f t="shared" si="104"/>
        <v>0</v>
      </c>
      <c r="N1325" s="364">
        <f t="shared" si="106"/>
        <v>0</v>
      </c>
      <c r="O1325" s="164"/>
      <c r="P1325" s="164"/>
      <c r="Q1325" s="164"/>
      <c r="R1325" s="130"/>
      <c r="S1325" s="365">
        <f t="shared" si="107"/>
        <v>0</v>
      </c>
      <c r="T1325" s="362"/>
      <c r="U1325" s="532"/>
      <c r="V1325" s="318">
        <f t="shared" si="108"/>
        <v>0</v>
      </c>
      <c r="W1325" s="366"/>
      <c r="X1325" s="318"/>
      <c r="Y1325" s="366"/>
      <c r="Z1325" s="362"/>
      <c r="AA1325" s="503"/>
      <c r="AB1325" s="362"/>
      <c r="AC1325" s="362"/>
    </row>
    <row r="1326" spans="1:29" ht="18.5" x14ac:dyDescent="0.45">
      <c r="A1326" s="360"/>
      <c r="B1326" s="361"/>
      <c r="C1326" s="360" t="str">
        <f t="shared" si="105"/>
        <v/>
      </c>
      <c r="D1326" s="362"/>
      <c r="E1326" s="146"/>
      <c r="F1326" s="362"/>
      <c r="G1326" s="137"/>
      <c r="H1326" s="363"/>
      <c r="I1326" s="497"/>
      <c r="J1326" s="498"/>
      <c r="K1326" s="496"/>
      <c r="L1326" s="496"/>
      <c r="M1326" s="497">
        <f t="shared" si="104"/>
        <v>0</v>
      </c>
      <c r="N1326" s="364">
        <f t="shared" si="106"/>
        <v>0</v>
      </c>
      <c r="O1326" s="164"/>
      <c r="P1326" s="164"/>
      <c r="Q1326" s="164"/>
      <c r="R1326" s="130"/>
      <c r="S1326" s="365">
        <f t="shared" si="107"/>
        <v>0</v>
      </c>
      <c r="T1326" s="362"/>
      <c r="U1326" s="532"/>
      <c r="V1326" s="318">
        <f t="shared" si="108"/>
        <v>0</v>
      </c>
      <c r="W1326" s="366"/>
      <c r="X1326" s="318"/>
      <c r="Y1326" s="366"/>
      <c r="Z1326" s="362"/>
      <c r="AA1326" s="503"/>
      <c r="AB1326" s="362"/>
      <c r="AC1326" s="362"/>
    </row>
    <row r="1327" spans="1:29" ht="18.5" x14ac:dyDescent="0.45">
      <c r="A1327" s="360"/>
      <c r="B1327" s="361"/>
      <c r="C1327" s="360" t="str">
        <f t="shared" si="105"/>
        <v/>
      </c>
      <c r="D1327" s="362"/>
      <c r="E1327" s="146"/>
      <c r="F1327" s="362"/>
      <c r="G1327" s="137"/>
      <c r="H1327" s="363"/>
      <c r="I1327" s="497"/>
      <c r="J1327" s="498"/>
      <c r="K1327" s="496"/>
      <c r="L1327" s="496"/>
      <c r="M1327" s="497">
        <f t="shared" si="104"/>
        <v>0</v>
      </c>
      <c r="N1327" s="364">
        <f t="shared" si="106"/>
        <v>0</v>
      </c>
      <c r="O1327" s="164"/>
      <c r="P1327" s="164"/>
      <c r="Q1327" s="164"/>
      <c r="R1327" s="130"/>
      <c r="S1327" s="365">
        <f t="shared" si="107"/>
        <v>0</v>
      </c>
      <c r="T1327" s="362"/>
      <c r="U1327" s="532"/>
      <c r="V1327" s="318">
        <f t="shared" si="108"/>
        <v>0</v>
      </c>
      <c r="W1327" s="366"/>
      <c r="X1327" s="318"/>
      <c r="Y1327" s="366"/>
      <c r="Z1327" s="362"/>
      <c r="AA1327" s="503"/>
      <c r="AB1327" s="362"/>
      <c r="AC1327" s="362"/>
    </row>
    <row r="1328" spans="1:29" ht="18.5" x14ac:dyDescent="0.45">
      <c r="A1328" s="360"/>
      <c r="B1328" s="361"/>
      <c r="C1328" s="360" t="str">
        <f t="shared" si="105"/>
        <v/>
      </c>
      <c r="D1328" s="362"/>
      <c r="E1328" s="146"/>
      <c r="F1328" s="362"/>
      <c r="G1328" s="137"/>
      <c r="H1328" s="363"/>
      <c r="I1328" s="497"/>
      <c r="J1328" s="498"/>
      <c r="K1328" s="496"/>
      <c r="L1328" s="496"/>
      <c r="M1328" s="497">
        <f t="shared" si="104"/>
        <v>0</v>
      </c>
      <c r="N1328" s="364">
        <f t="shared" si="106"/>
        <v>0</v>
      </c>
      <c r="O1328" s="164"/>
      <c r="P1328" s="164"/>
      <c r="Q1328" s="164"/>
      <c r="R1328" s="130"/>
      <c r="S1328" s="365">
        <f t="shared" si="107"/>
        <v>0</v>
      </c>
      <c r="T1328" s="362"/>
      <c r="U1328" s="532"/>
      <c r="V1328" s="318">
        <f t="shared" si="108"/>
        <v>0</v>
      </c>
      <c r="W1328" s="366"/>
      <c r="X1328" s="318"/>
      <c r="Y1328" s="366"/>
      <c r="Z1328" s="362"/>
      <c r="AA1328" s="503"/>
      <c r="AB1328" s="362"/>
      <c r="AC1328" s="362"/>
    </row>
    <row r="1329" spans="1:29" ht="18.5" x14ac:dyDescent="0.45">
      <c r="A1329" s="360"/>
      <c r="B1329" s="361"/>
      <c r="C1329" s="360" t="str">
        <f t="shared" si="105"/>
        <v/>
      </c>
      <c r="D1329" s="362"/>
      <c r="E1329" s="146"/>
      <c r="F1329" s="362"/>
      <c r="G1329" s="137"/>
      <c r="H1329" s="363"/>
      <c r="I1329" s="497"/>
      <c r="J1329" s="498"/>
      <c r="K1329" s="496"/>
      <c r="L1329" s="496"/>
      <c r="M1329" s="497">
        <f t="shared" si="104"/>
        <v>0</v>
      </c>
      <c r="N1329" s="364">
        <f t="shared" si="106"/>
        <v>0</v>
      </c>
      <c r="O1329" s="164"/>
      <c r="P1329" s="164"/>
      <c r="Q1329" s="164"/>
      <c r="R1329" s="130"/>
      <c r="S1329" s="365">
        <f t="shared" si="107"/>
        <v>0</v>
      </c>
      <c r="T1329" s="362"/>
      <c r="U1329" s="532"/>
      <c r="V1329" s="318">
        <f t="shared" si="108"/>
        <v>0</v>
      </c>
      <c r="W1329" s="366"/>
      <c r="X1329" s="318"/>
      <c r="Y1329" s="366"/>
      <c r="Z1329" s="362"/>
      <c r="AA1329" s="503"/>
      <c r="AB1329" s="362"/>
      <c r="AC1329" s="362"/>
    </row>
    <row r="1330" spans="1:29" ht="18.5" x14ac:dyDescent="0.45">
      <c r="A1330" s="360"/>
      <c r="B1330" s="361"/>
      <c r="C1330" s="360" t="str">
        <f t="shared" si="105"/>
        <v/>
      </c>
      <c r="D1330" s="362"/>
      <c r="E1330" s="146"/>
      <c r="F1330" s="362"/>
      <c r="G1330" s="137"/>
      <c r="H1330" s="363"/>
      <c r="I1330" s="497"/>
      <c r="J1330" s="498"/>
      <c r="K1330" s="496"/>
      <c r="L1330" s="496"/>
      <c r="M1330" s="497">
        <f t="shared" si="104"/>
        <v>0</v>
      </c>
      <c r="N1330" s="364">
        <f t="shared" si="106"/>
        <v>0</v>
      </c>
      <c r="O1330" s="164"/>
      <c r="P1330" s="164"/>
      <c r="Q1330" s="164"/>
      <c r="R1330" s="130"/>
      <c r="S1330" s="365">
        <f t="shared" si="107"/>
        <v>0</v>
      </c>
      <c r="T1330" s="362"/>
      <c r="U1330" s="532"/>
      <c r="V1330" s="318">
        <f t="shared" si="108"/>
        <v>0</v>
      </c>
      <c r="W1330" s="366"/>
      <c r="X1330" s="318"/>
      <c r="Y1330" s="366"/>
      <c r="Z1330" s="362"/>
      <c r="AA1330" s="503"/>
      <c r="AB1330" s="362"/>
      <c r="AC1330" s="362"/>
    </row>
    <row r="1331" spans="1:29" ht="18.5" x14ac:dyDescent="0.45">
      <c r="A1331" s="360"/>
      <c r="B1331" s="361"/>
      <c r="C1331" s="360" t="str">
        <f t="shared" si="105"/>
        <v/>
      </c>
      <c r="D1331" s="362"/>
      <c r="E1331" s="146"/>
      <c r="F1331" s="362"/>
      <c r="G1331" s="137"/>
      <c r="H1331" s="363"/>
      <c r="I1331" s="497"/>
      <c r="J1331" s="498"/>
      <c r="K1331" s="496"/>
      <c r="L1331" s="496"/>
      <c r="M1331" s="497">
        <f t="shared" si="104"/>
        <v>0</v>
      </c>
      <c r="N1331" s="364">
        <f t="shared" si="106"/>
        <v>0</v>
      </c>
      <c r="O1331" s="164"/>
      <c r="P1331" s="164"/>
      <c r="Q1331" s="164"/>
      <c r="R1331" s="130"/>
      <c r="S1331" s="365">
        <f t="shared" si="107"/>
        <v>0</v>
      </c>
      <c r="T1331" s="362"/>
      <c r="U1331" s="532"/>
      <c r="V1331" s="318">
        <f t="shared" si="108"/>
        <v>0</v>
      </c>
      <c r="W1331" s="366"/>
      <c r="X1331" s="318"/>
      <c r="Y1331" s="366"/>
      <c r="Z1331" s="362"/>
      <c r="AA1331" s="503"/>
      <c r="AB1331" s="362"/>
      <c r="AC1331" s="362"/>
    </row>
    <row r="1332" spans="1:29" ht="18.5" x14ac:dyDescent="0.45">
      <c r="A1332" s="360"/>
      <c r="B1332" s="361"/>
      <c r="C1332" s="360" t="str">
        <f t="shared" si="105"/>
        <v/>
      </c>
      <c r="D1332" s="362"/>
      <c r="E1332" s="146"/>
      <c r="F1332" s="362"/>
      <c r="G1332" s="137"/>
      <c r="H1332" s="363"/>
      <c r="I1332" s="497"/>
      <c r="J1332" s="498"/>
      <c r="K1332" s="496"/>
      <c r="L1332" s="496"/>
      <c r="M1332" s="497">
        <f t="shared" si="104"/>
        <v>0</v>
      </c>
      <c r="N1332" s="364">
        <f t="shared" si="106"/>
        <v>0</v>
      </c>
      <c r="O1332" s="164"/>
      <c r="P1332" s="164"/>
      <c r="Q1332" s="164"/>
      <c r="R1332" s="130"/>
      <c r="S1332" s="365">
        <f t="shared" si="107"/>
        <v>0</v>
      </c>
      <c r="T1332" s="362"/>
      <c r="U1332" s="532"/>
      <c r="V1332" s="318">
        <f t="shared" si="108"/>
        <v>0</v>
      </c>
      <c r="W1332" s="366"/>
      <c r="X1332" s="318"/>
      <c r="Y1332" s="366"/>
      <c r="Z1332" s="362"/>
      <c r="AA1332" s="503"/>
      <c r="AB1332" s="362"/>
      <c r="AC1332" s="362"/>
    </row>
    <row r="1333" spans="1:29" ht="18.5" x14ac:dyDescent="0.45">
      <c r="A1333" s="360"/>
      <c r="B1333" s="361"/>
      <c r="C1333" s="360" t="str">
        <f t="shared" si="105"/>
        <v/>
      </c>
      <c r="D1333" s="362"/>
      <c r="E1333" s="146"/>
      <c r="F1333" s="362"/>
      <c r="G1333" s="137"/>
      <c r="H1333" s="363"/>
      <c r="I1333" s="497"/>
      <c r="J1333" s="498"/>
      <c r="K1333" s="496"/>
      <c r="L1333" s="496"/>
      <c r="M1333" s="497">
        <f t="shared" si="104"/>
        <v>0</v>
      </c>
      <c r="N1333" s="364">
        <f t="shared" si="106"/>
        <v>0</v>
      </c>
      <c r="O1333" s="164"/>
      <c r="P1333" s="164"/>
      <c r="Q1333" s="164"/>
      <c r="R1333" s="130"/>
      <c r="S1333" s="365">
        <f t="shared" si="107"/>
        <v>0</v>
      </c>
      <c r="T1333" s="362"/>
      <c r="U1333" s="532"/>
      <c r="V1333" s="318">
        <f t="shared" si="108"/>
        <v>0</v>
      </c>
      <c r="W1333" s="366"/>
      <c r="X1333" s="318"/>
      <c r="Y1333" s="366"/>
      <c r="Z1333" s="362"/>
      <c r="AA1333" s="503"/>
      <c r="AB1333" s="362"/>
      <c r="AC1333" s="362"/>
    </row>
    <row r="1334" spans="1:29" ht="18.5" x14ac:dyDescent="0.45">
      <c r="A1334" s="360"/>
      <c r="B1334" s="361"/>
      <c r="C1334" s="360" t="str">
        <f t="shared" si="105"/>
        <v/>
      </c>
      <c r="D1334" s="362"/>
      <c r="E1334" s="146"/>
      <c r="F1334" s="362"/>
      <c r="G1334" s="137"/>
      <c r="H1334" s="363"/>
      <c r="I1334" s="497"/>
      <c r="J1334" s="498"/>
      <c r="K1334" s="496"/>
      <c r="L1334" s="496"/>
      <c r="M1334" s="497">
        <f t="shared" si="104"/>
        <v>0</v>
      </c>
      <c r="N1334" s="364">
        <f t="shared" si="106"/>
        <v>0</v>
      </c>
      <c r="O1334" s="164"/>
      <c r="P1334" s="164"/>
      <c r="Q1334" s="164"/>
      <c r="R1334" s="130"/>
      <c r="S1334" s="365">
        <f t="shared" si="107"/>
        <v>0</v>
      </c>
      <c r="T1334" s="362"/>
      <c r="U1334" s="532"/>
      <c r="V1334" s="318">
        <f t="shared" si="108"/>
        <v>0</v>
      </c>
      <c r="W1334" s="366"/>
      <c r="X1334" s="318"/>
      <c r="Y1334" s="366"/>
      <c r="Z1334" s="362"/>
      <c r="AA1334" s="503"/>
      <c r="AB1334" s="362"/>
      <c r="AC1334" s="362"/>
    </row>
    <row r="1335" spans="1:29" ht="18.5" x14ac:dyDescent="0.45">
      <c r="A1335" s="360"/>
      <c r="B1335" s="361"/>
      <c r="C1335" s="360" t="str">
        <f t="shared" si="105"/>
        <v/>
      </c>
      <c r="D1335" s="362"/>
      <c r="E1335" s="146"/>
      <c r="F1335" s="362"/>
      <c r="G1335" s="137"/>
      <c r="H1335" s="363"/>
      <c r="I1335" s="497"/>
      <c r="J1335" s="498"/>
      <c r="K1335" s="496"/>
      <c r="L1335" s="496"/>
      <c r="M1335" s="497">
        <f t="shared" si="104"/>
        <v>0</v>
      </c>
      <c r="N1335" s="364">
        <f t="shared" si="106"/>
        <v>0</v>
      </c>
      <c r="O1335" s="164"/>
      <c r="P1335" s="164"/>
      <c r="Q1335" s="164"/>
      <c r="R1335" s="130"/>
      <c r="S1335" s="365">
        <f t="shared" si="107"/>
        <v>0</v>
      </c>
      <c r="T1335" s="362"/>
      <c r="U1335" s="532"/>
      <c r="V1335" s="318">
        <f t="shared" si="108"/>
        <v>0</v>
      </c>
      <c r="W1335" s="366"/>
      <c r="X1335" s="318"/>
      <c r="Y1335" s="366"/>
      <c r="Z1335" s="362"/>
      <c r="AA1335" s="503"/>
      <c r="AB1335" s="362"/>
      <c r="AC1335" s="362"/>
    </row>
    <row r="1336" spans="1:29" ht="18.5" x14ac:dyDescent="0.45">
      <c r="A1336" s="360"/>
      <c r="B1336" s="361"/>
      <c r="C1336" s="360" t="str">
        <f t="shared" si="105"/>
        <v/>
      </c>
      <c r="D1336" s="362"/>
      <c r="E1336" s="146"/>
      <c r="F1336" s="362"/>
      <c r="G1336" s="137"/>
      <c r="H1336" s="363"/>
      <c r="I1336" s="497"/>
      <c r="J1336" s="498"/>
      <c r="K1336" s="496"/>
      <c r="L1336" s="496"/>
      <c r="M1336" s="497">
        <f t="shared" si="104"/>
        <v>0</v>
      </c>
      <c r="N1336" s="364">
        <f t="shared" si="106"/>
        <v>0</v>
      </c>
      <c r="O1336" s="164"/>
      <c r="P1336" s="164"/>
      <c r="Q1336" s="164"/>
      <c r="R1336" s="130"/>
      <c r="S1336" s="365">
        <f t="shared" si="107"/>
        <v>0</v>
      </c>
      <c r="T1336" s="362"/>
      <c r="U1336" s="532"/>
      <c r="V1336" s="318">
        <f t="shared" si="108"/>
        <v>0</v>
      </c>
      <c r="W1336" s="366"/>
      <c r="X1336" s="318"/>
      <c r="Y1336" s="366"/>
      <c r="Z1336" s="362"/>
      <c r="AA1336" s="503"/>
      <c r="AB1336" s="362"/>
      <c r="AC1336" s="362"/>
    </row>
    <row r="1337" spans="1:29" ht="18.5" x14ac:dyDescent="0.45">
      <c r="A1337" s="360"/>
      <c r="B1337" s="361"/>
      <c r="C1337" s="360" t="str">
        <f t="shared" si="105"/>
        <v/>
      </c>
      <c r="D1337" s="362"/>
      <c r="E1337" s="146"/>
      <c r="F1337" s="362"/>
      <c r="G1337" s="137"/>
      <c r="H1337" s="363"/>
      <c r="I1337" s="497"/>
      <c r="J1337" s="498"/>
      <c r="K1337" s="496"/>
      <c r="L1337" s="496"/>
      <c r="M1337" s="497">
        <f t="shared" si="104"/>
        <v>0</v>
      </c>
      <c r="N1337" s="364">
        <f t="shared" si="106"/>
        <v>0</v>
      </c>
      <c r="O1337" s="164"/>
      <c r="P1337" s="164"/>
      <c r="Q1337" s="164"/>
      <c r="R1337" s="130"/>
      <c r="S1337" s="365">
        <f t="shared" si="107"/>
        <v>0</v>
      </c>
      <c r="T1337" s="362"/>
      <c r="U1337" s="532"/>
      <c r="V1337" s="318">
        <f t="shared" si="108"/>
        <v>0</v>
      </c>
      <c r="W1337" s="366"/>
      <c r="X1337" s="318"/>
      <c r="Y1337" s="366"/>
      <c r="Z1337" s="362"/>
      <c r="AA1337" s="503"/>
      <c r="AB1337" s="362"/>
      <c r="AC1337" s="362"/>
    </row>
    <row r="1338" spans="1:29" ht="18.5" x14ac:dyDescent="0.45">
      <c r="A1338" s="360"/>
      <c r="B1338" s="361"/>
      <c r="C1338" s="360" t="str">
        <f t="shared" si="105"/>
        <v/>
      </c>
      <c r="D1338" s="362"/>
      <c r="E1338" s="146"/>
      <c r="F1338" s="362"/>
      <c r="G1338" s="137"/>
      <c r="H1338" s="363"/>
      <c r="I1338" s="497"/>
      <c r="J1338" s="498"/>
      <c r="K1338" s="496"/>
      <c r="L1338" s="496"/>
      <c r="M1338" s="497">
        <f t="shared" si="104"/>
        <v>0</v>
      </c>
      <c r="N1338" s="364">
        <f t="shared" si="106"/>
        <v>0</v>
      </c>
      <c r="O1338" s="164"/>
      <c r="P1338" s="164"/>
      <c r="Q1338" s="164"/>
      <c r="R1338" s="130"/>
      <c r="S1338" s="365">
        <f t="shared" si="107"/>
        <v>0</v>
      </c>
      <c r="T1338" s="362"/>
      <c r="U1338" s="532"/>
      <c r="V1338" s="318">
        <f t="shared" si="108"/>
        <v>0</v>
      </c>
      <c r="W1338" s="366"/>
      <c r="X1338" s="318"/>
      <c r="Y1338" s="366"/>
      <c r="Z1338" s="362"/>
      <c r="AA1338" s="503"/>
      <c r="AB1338" s="362"/>
      <c r="AC1338" s="362"/>
    </row>
    <row r="1339" spans="1:29" ht="18.5" x14ac:dyDescent="0.45">
      <c r="A1339" s="360"/>
      <c r="B1339" s="361"/>
      <c r="C1339" s="360" t="str">
        <f t="shared" si="105"/>
        <v/>
      </c>
      <c r="D1339" s="362"/>
      <c r="E1339" s="146"/>
      <c r="F1339" s="362"/>
      <c r="G1339" s="137"/>
      <c r="H1339" s="363"/>
      <c r="I1339" s="497"/>
      <c r="J1339" s="498"/>
      <c r="K1339" s="496"/>
      <c r="L1339" s="496"/>
      <c r="M1339" s="497">
        <f t="shared" si="104"/>
        <v>0</v>
      </c>
      <c r="N1339" s="364">
        <f t="shared" si="106"/>
        <v>0</v>
      </c>
      <c r="O1339" s="164"/>
      <c r="P1339" s="164"/>
      <c r="Q1339" s="164"/>
      <c r="R1339" s="130"/>
      <c r="S1339" s="365">
        <f t="shared" si="107"/>
        <v>0</v>
      </c>
      <c r="T1339" s="362"/>
      <c r="U1339" s="532"/>
      <c r="V1339" s="318">
        <f t="shared" si="108"/>
        <v>0</v>
      </c>
      <c r="W1339" s="366"/>
      <c r="X1339" s="318"/>
      <c r="Y1339" s="366"/>
      <c r="Z1339" s="362"/>
      <c r="AA1339" s="503"/>
      <c r="AB1339" s="362"/>
      <c r="AC1339" s="362"/>
    </row>
    <row r="1340" spans="1:29" ht="18.5" x14ac:dyDescent="0.45">
      <c r="A1340" s="360"/>
      <c r="B1340" s="361"/>
      <c r="C1340" s="360" t="str">
        <f t="shared" si="105"/>
        <v/>
      </c>
      <c r="D1340" s="362"/>
      <c r="E1340" s="146"/>
      <c r="F1340" s="362"/>
      <c r="G1340" s="137"/>
      <c r="H1340" s="363"/>
      <c r="I1340" s="497"/>
      <c r="J1340" s="498"/>
      <c r="K1340" s="496"/>
      <c r="L1340" s="496"/>
      <c r="M1340" s="497">
        <f t="shared" si="104"/>
        <v>0</v>
      </c>
      <c r="N1340" s="364">
        <f t="shared" si="106"/>
        <v>0</v>
      </c>
      <c r="O1340" s="164"/>
      <c r="P1340" s="164"/>
      <c r="Q1340" s="164"/>
      <c r="R1340" s="130"/>
      <c r="S1340" s="365">
        <f t="shared" si="107"/>
        <v>0</v>
      </c>
      <c r="T1340" s="362"/>
      <c r="U1340" s="532"/>
      <c r="V1340" s="318">
        <f t="shared" si="108"/>
        <v>0</v>
      </c>
      <c r="W1340" s="366"/>
      <c r="X1340" s="318"/>
      <c r="Y1340" s="366"/>
      <c r="Z1340" s="362"/>
      <c r="AA1340" s="503"/>
      <c r="AB1340" s="362"/>
      <c r="AC1340" s="362"/>
    </row>
    <row r="1341" spans="1:29" ht="18.5" x14ac:dyDescent="0.45">
      <c r="A1341" s="360"/>
      <c r="B1341" s="361"/>
      <c r="C1341" s="360" t="str">
        <f t="shared" si="105"/>
        <v/>
      </c>
      <c r="D1341" s="362"/>
      <c r="E1341" s="146"/>
      <c r="F1341" s="362"/>
      <c r="G1341" s="137"/>
      <c r="H1341" s="363"/>
      <c r="I1341" s="497"/>
      <c r="J1341" s="498"/>
      <c r="K1341" s="496"/>
      <c r="L1341" s="496"/>
      <c r="M1341" s="497">
        <f t="shared" si="104"/>
        <v>0</v>
      </c>
      <c r="N1341" s="364">
        <f t="shared" si="106"/>
        <v>0</v>
      </c>
      <c r="O1341" s="164"/>
      <c r="P1341" s="164"/>
      <c r="Q1341" s="164"/>
      <c r="R1341" s="130"/>
      <c r="S1341" s="365">
        <f t="shared" si="107"/>
        <v>0</v>
      </c>
      <c r="T1341" s="362"/>
      <c r="U1341" s="532"/>
      <c r="V1341" s="318">
        <f t="shared" si="108"/>
        <v>0</v>
      </c>
      <c r="W1341" s="366"/>
      <c r="X1341" s="318"/>
      <c r="Y1341" s="366"/>
      <c r="Z1341" s="362"/>
      <c r="AA1341" s="503"/>
      <c r="AB1341" s="362"/>
      <c r="AC1341" s="362"/>
    </row>
    <row r="1342" spans="1:29" ht="18.5" x14ac:dyDescent="0.45">
      <c r="A1342" s="360"/>
      <c r="B1342" s="361"/>
      <c r="C1342" s="360" t="str">
        <f t="shared" si="105"/>
        <v/>
      </c>
      <c r="D1342" s="362"/>
      <c r="E1342" s="146"/>
      <c r="F1342" s="362"/>
      <c r="G1342" s="137"/>
      <c r="H1342" s="363"/>
      <c r="I1342" s="497"/>
      <c r="J1342" s="498"/>
      <c r="K1342" s="496"/>
      <c r="L1342" s="496"/>
      <c r="M1342" s="497">
        <f t="shared" si="104"/>
        <v>0</v>
      </c>
      <c r="N1342" s="364">
        <f t="shared" si="106"/>
        <v>0</v>
      </c>
      <c r="O1342" s="164"/>
      <c r="P1342" s="164"/>
      <c r="Q1342" s="164"/>
      <c r="R1342" s="130"/>
      <c r="S1342" s="365">
        <f t="shared" si="107"/>
        <v>0</v>
      </c>
      <c r="T1342" s="362"/>
      <c r="U1342" s="532"/>
      <c r="V1342" s="318">
        <f t="shared" si="108"/>
        <v>0</v>
      </c>
      <c r="W1342" s="366"/>
      <c r="X1342" s="318"/>
      <c r="Y1342" s="366"/>
      <c r="Z1342" s="362"/>
      <c r="AA1342" s="503"/>
      <c r="AB1342" s="362"/>
      <c r="AC1342" s="362"/>
    </row>
    <row r="1343" spans="1:29" ht="18.5" x14ac:dyDescent="0.45">
      <c r="A1343" s="360"/>
      <c r="B1343" s="361"/>
      <c r="C1343" s="360" t="str">
        <f t="shared" si="105"/>
        <v/>
      </c>
      <c r="D1343" s="362"/>
      <c r="E1343" s="146"/>
      <c r="F1343" s="362"/>
      <c r="G1343" s="137"/>
      <c r="H1343" s="363"/>
      <c r="I1343" s="497"/>
      <c r="J1343" s="498"/>
      <c r="K1343" s="496"/>
      <c r="L1343" s="496"/>
      <c r="M1343" s="497">
        <f t="shared" si="104"/>
        <v>0</v>
      </c>
      <c r="N1343" s="364">
        <f t="shared" si="106"/>
        <v>0</v>
      </c>
      <c r="O1343" s="164"/>
      <c r="P1343" s="164"/>
      <c r="Q1343" s="164"/>
      <c r="R1343" s="130"/>
      <c r="S1343" s="365">
        <f t="shared" si="107"/>
        <v>0</v>
      </c>
      <c r="T1343" s="362"/>
      <c r="U1343" s="532"/>
      <c r="V1343" s="318">
        <f t="shared" si="108"/>
        <v>0</v>
      </c>
      <c r="W1343" s="366"/>
      <c r="X1343" s="318"/>
      <c r="Y1343" s="366"/>
      <c r="Z1343" s="362"/>
      <c r="AA1343" s="503"/>
      <c r="AB1343" s="362"/>
      <c r="AC1343" s="362"/>
    </row>
    <row r="1344" spans="1:29" ht="18.5" x14ac:dyDescent="0.45">
      <c r="A1344" s="360"/>
      <c r="B1344" s="361"/>
      <c r="C1344" s="360" t="str">
        <f t="shared" si="105"/>
        <v/>
      </c>
      <c r="D1344" s="362"/>
      <c r="E1344" s="146"/>
      <c r="F1344" s="362"/>
      <c r="G1344" s="137"/>
      <c r="H1344" s="363"/>
      <c r="I1344" s="497"/>
      <c r="J1344" s="498"/>
      <c r="K1344" s="496"/>
      <c r="L1344" s="496"/>
      <c r="M1344" s="497">
        <f t="shared" si="104"/>
        <v>0</v>
      </c>
      <c r="N1344" s="364">
        <f t="shared" si="106"/>
        <v>0</v>
      </c>
      <c r="O1344" s="164"/>
      <c r="P1344" s="164"/>
      <c r="Q1344" s="164"/>
      <c r="R1344" s="130"/>
      <c r="S1344" s="365">
        <f t="shared" si="107"/>
        <v>0</v>
      </c>
      <c r="T1344" s="362"/>
      <c r="U1344" s="532"/>
      <c r="V1344" s="318">
        <f t="shared" si="108"/>
        <v>0</v>
      </c>
      <c r="W1344" s="366"/>
      <c r="X1344" s="318"/>
      <c r="Y1344" s="366"/>
      <c r="Z1344" s="362"/>
      <c r="AA1344" s="503"/>
      <c r="AB1344" s="362"/>
      <c r="AC1344" s="362"/>
    </row>
    <row r="1345" spans="1:29" ht="18.5" x14ac:dyDescent="0.45">
      <c r="A1345" s="360"/>
      <c r="B1345" s="361"/>
      <c r="C1345" s="360" t="str">
        <f t="shared" si="105"/>
        <v/>
      </c>
      <c r="D1345" s="362"/>
      <c r="E1345" s="146"/>
      <c r="F1345" s="362"/>
      <c r="G1345" s="137"/>
      <c r="H1345" s="363"/>
      <c r="I1345" s="497"/>
      <c r="J1345" s="498"/>
      <c r="K1345" s="496"/>
      <c r="L1345" s="496"/>
      <c r="M1345" s="497">
        <f t="shared" si="104"/>
        <v>0</v>
      </c>
      <c r="N1345" s="364">
        <f t="shared" si="106"/>
        <v>0</v>
      </c>
      <c r="O1345" s="164"/>
      <c r="P1345" s="164"/>
      <c r="Q1345" s="164"/>
      <c r="R1345" s="130"/>
      <c r="S1345" s="365">
        <f t="shared" si="107"/>
        <v>0</v>
      </c>
      <c r="T1345" s="362"/>
      <c r="U1345" s="532"/>
      <c r="V1345" s="318">
        <f t="shared" si="108"/>
        <v>0</v>
      </c>
      <c r="W1345" s="366"/>
      <c r="X1345" s="318"/>
      <c r="Y1345" s="366"/>
      <c r="Z1345" s="362"/>
      <c r="AA1345" s="503"/>
      <c r="AB1345" s="362"/>
      <c r="AC1345" s="362"/>
    </row>
    <row r="1346" spans="1:29" ht="18.5" x14ac:dyDescent="0.45">
      <c r="A1346" s="360"/>
      <c r="B1346" s="361"/>
      <c r="C1346" s="360" t="str">
        <f t="shared" si="105"/>
        <v/>
      </c>
      <c r="D1346" s="362"/>
      <c r="E1346" s="146"/>
      <c r="F1346" s="362"/>
      <c r="G1346" s="137"/>
      <c r="H1346" s="363"/>
      <c r="I1346" s="497"/>
      <c r="J1346" s="498"/>
      <c r="K1346" s="496"/>
      <c r="L1346" s="496"/>
      <c r="M1346" s="497">
        <f t="shared" si="104"/>
        <v>0</v>
      </c>
      <c r="N1346" s="364">
        <f t="shared" si="106"/>
        <v>0</v>
      </c>
      <c r="O1346" s="164"/>
      <c r="P1346" s="164"/>
      <c r="Q1346" s="164"/>
      <c r="R1346" s="130"/>
      <c r="S1346" s="365">
        <f t="shared" si="107"/>
        <v>0</v>
      </c>
      <c r="T1346" s="362"/>
      <c r="U1346" s="532"/>
      <c r="V1346" s="318">
        <f t="shared" si="108"/>
        <v>0</v>
      </c>
      <c r="W1346" s="366"/>
      <c r="X1346" s="318"/>
      <c r="Y1346" s="366"/>
      <c r="Z1346" s="362"/>
      <c r="AA1346" s="503"/>
      <c r="AB1346" s="362"/>
      <c r="AC1346" s="362"/>
    </row>
    <row r="1347" spans="1:29" ht="18.5" x14ac:dyDescent="0.45">
      <c r="A1347" s="360"/>
      <c r="B1347" s="361"/>
      <c r="C1347" s="360" t="str">
        <f t="shared" si="105"/>
        <v/>
      </c>
      <c r="D1347" s="362"/>
      <c r="E1347" s="146"/>
      <c r="F1347" s="362"/>
      <c r="G1347" s="137"/>
      <c r="H1347" s="363"/>
      <c r="I1347" s="497"/>
      <c r="J1347" s="498"/>
      <c r="K1347" s="496"/>
      <c r="L1347" s="496"/>
      <c r="M1347" s="497">
        <f t="shared" si="104"/>
        <v>0</v>
      </c>
      <c r="N1347" s="364">
        <f t="shared" si="106"/>
        <v>0</v>
      </c>
      <c r="O1347" s="164"/>
      <c r="P1347" s="164"/>
      <c r="Q1347" s="164"/>
      <c r="R1347" s="130"/>
      <c r="S1347" s="365">
        <f t="shared" si="107"/>
        <v>0</v>
      </c>
      <c r="T1347" s="362"/>
      <c r="U1347" s="532"/>
      <c r="V1347" s="318">
        <f t="shared" si="108"/>
        <v>0</v>
      </c>
      <c r="W1347" s="366"/>
      <c r="X1347" s="318"/>
      <c r="Y1347" s="366"/>
      <c r="Z1347" s="362"/>
      <c r="AA1347" s="503"/>
      <c r="AB1347" s="362"/>
      <c r="AC1347" s="362"/>
    </row>
    <row r="1348" spans="1:29" ht="18.5" x14ac:dyDescent="0.45">
      <c r="A1348" s="360"/>
      <c r="B1348" s="361"/>
      <c r="C1348" s="360" t="str">
        <f t="shared" si="105"/>
        <v/>
      </c>
      <c r="D1348" s="362"/>
      <c r="E1348" s="146"/>
      <c r="F1348" s="362"/>
      <c r="G1348" s="137"/>
      <c r="H1348" s="363"/>
      <c r="I1348" s="497"/>
      <c r="J1348" s="498"/>
      <c r="K1348" s="496"/>
      <c r="L1348" s="496"/>
      <c r="M1348" s="497">
        <f t="shared" si="104"/>
        <v>0</v>
      </c>
      <c r="N1348" s="364">
        <f t="shared" si="106"/>
        <v>0</v>
      </c>
      <c r="O1348" s="164"/>
      <c r="P1348" s="164"/>
      <c r="Q1348" s="164"/>
      <c r="R1348" s="130"/>
      <c r="S1348" s="365">
        <f t="shared" si="107"/>
        <v>0</v>
      </c>
      <c r="T1348" s="362"/>
      <c r="U1348" s="532"/>
      <c r="V1348" s="318">
        <f t="shared" si="108"/>
        <v>0</v>
      </c>
      <c r="W1348" s="366"/>
      <c r="X1348" s="318"/>
      <c r="Y1348" s="366"/>
      <c r="Z1348" s="362"/>
      <c r="AA1348" s="503"/>
      <c r="AB1348" s="362"/>
      <c r="AC1348" s="362"/>
    </row>
    <row r="1349" spans="1:29" ht="18.5" x14ac:dyDescent="0.45">
      <c r="A1349" s="360"/>
      <c r="B1349" s="361"/>
      <c r="C1349" s="360" t="str">
        <f t="shared" si="105"/>
        <v/>
      </c>
      <c r="D1349" s="362"/>
      <c r="E1349" s="146"/>
      <c r="F1349" s="362"/>
      <c r="G1349" s="137"/>
      <c r="H1349" s="363"/>
      <c r="I1349" s="497"/>
      <c r="J1349" s="498"/>
      <c r="K1349" s="496"/>
      <c r="L1349" s="496"/>
      <c r="M1349" s="497">
        <f t="shared" si="104"/>
        <v>0</v>
      </c>
      <c r="N1349" s="364">
        <f t="shared" si="106"/>
        <v>0</v>
      </c>
      <c r="O1349" s="164"/>
      <c r="P1349" s="164"/>
      <c r="Q1349" s="164"/>
      <c r="R1349" s="130"/>
      <c r="S1349" s="365">
        <f t="shared" si="107"/>
        <v>0</v>
      </c>
      <c r="T1349" s="362"/>
      <c r="U1349" s="532"/>
      <c r="V1349" s="318">
        <f t="shared" si="108"/>
        <v>0</v>
      </c>
      <c r="W1349" s="366"/>
      <c r="X1349" s="318"/>
      <c r="Y1349" s="366"/>
      <c r="Z1349" s="362"/>
      <c r="AA1349" s="503"/>
      <c r="AB1349" s="362"/>
      <c r="AC1349" s="362"/>
    </row>
    <row r="1350" spans="1:29" ht="18.5" x14ac:dyDescent="0.45">
      <c r="A1350" s="360"/>
      <c r="B1350" s="361"/>
      <c r="C1350" s="360" t="str">
        <f t="shared" si="105"/>
        <v/>
      </c>
      <c r="D1350" s="362"/>
      <c r="E1350" s="146"/>
      <c r="F1350" s="362"/>
      <c r="G1350" s="137"/>
      <c r="H1350" s="363"/>
      <c r="I1350" s="497"/>
      <c r="J1350" s="498"/>
      <c r="K1350" s="496"/>
      <c r="L1350" s="496"/>
      <c r="M1350" s="497">
        <f t="shared" si="104"/>
        <v>0</v>
      </c>
      <c r="N1350" s="364">
        <f t="shared" si="106"/>
        <v>0</v>
      </c>
      <c r="O1350" s="164"/>
      <c r="P1350" s="164"/>
      <c r="Q1350" s="164"/>
      <c r="R1350" s="130"/>
      <c r="S1350" s="365">
        <f t="shared" si="107"/>
        <v>0</v>
      </c>
      <c r="T1350" s="362"/>
      <c r="U1350" s="532"/>
      <c r="V1350" s="318">
        <f t="shared" si="108"/>
        <v>0</v>
      </c>
      <c r="W1350" s="366"/>
      <c r="X1350" s="318"/>
      <c r="Y1350" s="366"/>
      <c r="Z1350" s="362"/>
      <c r="AA1350" s="503"/>
      <c r="AB1350" s="362"/>
      <c r="AC1350" s="362"/>
    </row>
    <row r="1351" spans="1:29" ht="18.5" x14ac:dyDescent="0.45">
      <c r="A1351" s="360"/>
      <c r="B1351" s="361"/>
      <c r="C1351" s="360" t="str">
        <f t="shared" si="105"/>
        <v/>
      </c>
      <c r="D1351" s="362"/>
      <c r="E1351" s="146"/>
      <c r="F1351" s="362"/>
      <c r="G1351" s="137"/>
      <c r="H1351" s="363"/>
      <c r="I1351" s="497"/>
      <c r="J1351" s="498"/>
      <c r="K1351" s="496"/>
      <c r="L1351" s="496"/>
      <c r="M1351" s="497">
        <f t="shared" si="104"/>
        <v>0</v>
      </c>
      <c r="N1351" s="364">
        <f t="shared" si="106"/>
        <v>0</v>
      </c>
      <c r="O1351" s="164"/>
      <c r="P1351" s="164"/>
      <c r="Q1351" s="164"/>
      <c r="R1351" s="130"/>
      <c r="S1351" s="365">
        <f t="shared" si="107"/>
        <v>0</v>
      </c>
      <c r="T1351" s="362"/>
      <c r="U1351" s="532"/>
      <c r="V1351" s="318">
        <f t="shared" si="108"/>
        <v>0</v>
      </c>
      <c r="W1351" s="366"/>
      <c r="X1351" s="318"/>
      <c r="Y1351" s="366"/>
      <c r="Z1351" s="362"/>
      <c r="AA1351" s="503"/>
      <c r="AB1351" s="362"/>
      <c r="AC1351" s="362"/>
    </row>
    <row r="1352" spans="1:29" ht="18.5" x14ac:dyDescent="0.45">
      <c r="A1352" s="360"/>
      <c r="B1352" s="361"/>
      <c r="C1352" s="360" t="str">
        <f t="shared" si="105"/>
        <v/>
      </c>
      <c r="D1352" s="362"/>
      <c r="E1352" s="146"/>
      <c r="F1352" s="362"/>
      <c r="G1352" s="137"/>
      <c r="H1352" s="363"/>
      <c r="I1352" s="497"/>
      <c r="J1352" s="498"/>
      <c r="K1352" s="496"/>
      <c r="L1352" s="496"/>
      <c r="M1352" s="497">
        <f t="shared" si="104"/>
        <v>0</v>
      </c>
      <c r="N1352" s="364">
        <f t="shared" si="106"/>
        <v>0</v>
      </c>
      <c r="O1352" s="164"/>
      <c r="P1352" s="164"/>
      <c r="Q1352" s="164"/>
      <c r="R1352" s="130"/>
      <c r="S1352" s="365">
        <f t="shared" si="107"/>
        <v>0</v>
      </c>
      <c r="T1352" s="362"/>
      <c r="U1352" s="532"/>
      <c r="V1352" s="318">
        <f t="shared" si="108"/>
        <v>0</v>
      </c>
      <c r="W1352" s="366"/>
      <c r="X1352" s="318"/>
      <c r="Y1352" s="366"/>
      <c r="Z1352" s="362"/>
      <c r="AA1352" s="503"/>
      <c r="AB1352" s="362"/>
      <c r="AC1352" s="362"/>
    </row>
    <row r="1353" spans="1:29" ht="18.5" x14ac:dyDescent="0.45">
      <c r="A1353" s="360"/>
      <c r="B1353" s="361"/>
      <c r="C1353" s="360" t="str">
        <f t="shared" si="105"/>
        <v/>
      </c>
      <c r="D1353" s="362"/>
      <c r="E1353" s="146"/>
      <c r="F1353" s="362"/>
      <c r="G1353" s="137"/>
      <c r="H1353" s="363"/>
      <c r="I1353" s="497"/>
      <c r="J1353" s="498"/>
      <c r="K1353" s="496"/>
      <c r="L1353" s="496"/>
      <c r="M1353" s="497">
        <f t="shared" ref="M1353:M1416" si="109">+K1353*0.12</f>
        <v>0</v>
      </c>
      <c r="N1353" s="364">
        <f t="shared" si="106"/>
        <v>0</v>
      </c>
      <c r="O1353" s="164"/>
      <c r="P1353" s="164"/>
      <c r="Q1353" s="164"/>
      <c r="R1353" s="130"/>
      <c r="S1353" s="365">
        <f t="shared" si="107"/>
        <v>0</v>
      </c>
      <c r="T1353" s="362"/>
      <c r="U1353" s="532"/>
      <c r="V1353" s="318">
        <f t="shared" si="108"/>
        <v>0</v>
      </c>
      <c r="W1353" s="366"/>
      <c r="X1353" s="318"/>
      <c r="Y1353" s="366"/>
      <c r="Z1353" s="362"/>
      <c r="AA1353" s="503"/>
      <c r="AB1353" s="362"/>
      <c r="AC1353" s="362"/>
    </row>
    <row r="1354" spans="1:29" ht="18.5" x14ac:dyDescent="0.45">
      <c r="A1354" s="360"/>
      <c r="B1354" s="361"/>
      <c r="C1354" s="360" t="str">
        <f t="shared" si="105"/>
        <v/>
      </c>
      <c r="D1354" s="362"/>
      <c r="E1354" s="146"/>
      <c r="F1354" s="362"/>
      <c r="G1354" s="137"/>
      <c r="H1354" s="363"/>
      <c r="I1354" s="497"/>
      <c r="J1354" s="498"/>
      <c r="K1354" s="496"/>
      <c r="L1354" s="496"/>
      <c r="M1354" s="497">
        <f t="shared" si="109"/>
        <v>0</v>
      </c>
      <c r="N1354" s="364">
        <f t="shared" si="106"/>
        <v>0</v>
      </c>
      <c r="O1354" s="164"/>
      <c r="P1354" s="164"/>
      <c r="Q1354" s="164"/>
      <c r="R1354" s="130"/>
      <c r="S1354" s="365">
        <f t="shared" si="107"/>
        <v>0</v>
      </c>
      <c r="T1354" s="362"/>
      <c r="U1354" s="532"/>
      <c r="V1354" s="318">
        <f t="shared" si="108"/>
        <v>0</v>
      </c>
      <c r="W1354" s="366"/>
      <c r="X1354" s="318"/>
      <c r="Y1354" s="366"/>
      <c r="Z1354" s="362"/>
      <c r="AA1354" s="503"/>
      <c r="AB1354" s="362"/>
      <c r="AC1354" s="362"/>
    </row>
    <row r="1355" spans="1:29" ht="18.5" x14ac:dyDescent="0.45">
      <c r="A1355" s="360"/>
      <c r="B1355" s="361"/>
      <c r="C1355" s="360" t="str">
        <f t="shared" si="105"/>
        <v/>
      </c>
      <c r="D1355" s="362"/>
      <c r="E1355" s="146"/>
      <c r="F1355" s="362"/>
      <c r="G1355" s="137"/>
      <c r="H1355" s="363"/>
      <c r="I1355" s="497"/>
      <c r="J1355" s="498"/>
      <c r="K1355" s="496"/>
      <c r="L1355" s="496"/>
      <c r="M1355" s="497">
        <f t="shared" si="109"/>
        <v>0</v>
      </c>
      <c r="N1355" s="364">
        <f t="shared" si="106"/>
        <v>0</v>
      </c>
      <c r="O1355" s="164"/>
      <c r="P1355" s="164"/>
      <c r="Q1355" s="164"/>
      <c r="R1355" s="130"/>
      <c r="S1355" s="365">
        <f t="shared" si="107"/>
        <v>0</v>
      </c>
      <c r="T1355" s="362"/>
      <c r="U1355" s="532"/>
      <c r="V1355" s="318">
        <f t="shared" si="108"/>
        <v>0</v>
      </c>
      <c r="W1355" s="366"/>
      <c r="X1355" s="318"/>
      <c r="Y1355" s="366"/>
      <c r="Z1355" s="362"/>
      <c r="AA1355" s="503"/>
      <c r="AB1355" s="362"/>
      <c r="AC1355" s="362"/>
    </row>
    <row r="1356" spans="1:29" ht="18.5" x14ac:dyDescent="0.45">
      <c r="A1356" s="360"/>
      <c r="B1356" s="361"/>
      <c r="C1356" s="360" t="str">
        <f t="shared" si="105"/>
        <v/>
      </c>
      <c r="D1356" s="362"/>
      <c r="E1356" s="146"/>
      <c r="F1356" s="362"/>
      <c r="G1356" s="137"/>
      <c r="H1356" s="363"/>
      <c r="I1356" s="497"/>
      <c r="J1356" s="498"/>
      <c r="K1356" s="496"/>
      <c r="L1356" s="496"/>
      <c r="M1356" s="497">
        <f t="shared" si="109"/>
        <v>0</v>
      </c>
      <c r="N1356" s="364">
        <f t="shared" si="106"/>
        <v>0</v>
      </c>
      <c r="O1356" s="164"/>
      <c r="P1356" s="164"/>
      <c r="Q1356" s="164"/>
      <c r="R1356" s="130"/>
      <c r="S1356" s="365">
        <f t="shared" si="107"/>
        <v>0</v>
      </c>
      <c r="T1356" s="362"/>
      <c r="U1356" s="532"/>
      <c r="V1356" s="318">
        <f t="shared" si="108"/>
        <v>0</v>
      </c>
      <c r="W1356" s="366"/>
      <c r="X1356" s="318"/>
      <c r="Y1356" s="366"/>
      <c r="Z1356" s="362"/>
      <c r="AA1356" s="503"/>
      <c r="AB1356" s="362"/>
      <c r="AC1356" s="362"/>
    </row>
    <row r="1357" spans="1:29" ht="18.5" x14ac:dyDescent="0.45">
      <c r="A1357" s="360"/>
      <c r="B1357" s="361"/>
      <c r="C1357" s="360" t="str">
        <f t="shared" si="105"/>
        <v/>
      </c>
      <c r="D1357" s="362"/>
      <c r="E1357" s="146"/>
      <c r="F1357" s="362"/>
      <c r="G1357" s="137"/>
      <c r="H1357" s="363"/>
      <c r="I1357" s="497"/>
      <c r="J1357" s="498"/>
      <c r="K1357" s="496"/>
      <c r="L1357" s="496"/>
      <c r="M1357" s="497">
        <f t="shared" si="109"/>
        <v>0</v>
      </c>
      <c r="N1357" s="364">
        <f t="shared" si="106"/>
        <v>0</v>
      </c>
      <c r="O1357" s="164"/>
      <c r="P1357" s="164"/>
      <c r="Q1357" s="164"/>
      <c r="R1357" s="130"/>
      <c r="S1357" s="365">
        <f t="shared" si="107"/>
        <v>0</v>
      </c>
      <c r="T1357" s="362"/>
      <c r="U1357" s="532"/>
      <c r="V1357" s="318">
        <f t="shared" si="108"/>
        <v>0</v>
      </c>
      <c r="W1357" s="366"/>
      <c r="X1357" s="318"/>
      <c r="Y1357" s="366"/>
      <c r="Z1357" s="362"/>
      <c r="AA1357" s="503"/>
      <c r="AB1357" s="362"/>
      <c r="AC1357" s="362"/>
    </row>
    <row r="1358" spans="1:29" ht="18.5" x14ac:dyDescent="0.45">
      <c r="A1358" s="360"/>
      <c r="B1358" s="361"/>
      <c r="C1358" s="360" t="str">
        <f t="shared" ref="C1358:C1421" si="110">Validentificaciones(D1358)</f>
        <v/>
      </c>
      <c r="D1358" s="362"/>
      <c r="E1358" s="146"/>
      <c r="F1358" s="362"/>
      <c r="G1358" s="137"/>
      <c r="H1358" s="363"/>
      <c r="I1358" s="497"/>
      <c r="J1358" s="498"/>
      <c r="K1358" s="496"/>
      <c r="L1358" s="496"/>
      <c r="M1358" s="497">
        <f t="shared" si="109"/>
        <v>0</v>
      </c>
      <c r="N1358" s="364">
        <f t="shared" ref="N1358:N1421" si="111">L1358*0.14</f>
        <v>0</v>
      </c>
      <c r="O1358" s="164"/>
      <c r="P1358" s="164"/>
      <c r="Q1358" s="164"/>
      <c r="R1358" s="130"/>
      <c r="S1358" s="365">
        <f t="shared" ref="S1358:S1421" si="112">I1358+J1358+K1358+N1358+L1358-O1358-P1358+M1358</f>
        <v>0</v>
      </c>
      <c r="T1358" s="362"/>
      <c r="U1358" s="532"/>
      <c r="V1358" s="318">
        <f t="shared" ref="V1358:V1421" si="113">IF(OR(MID(E1358,1,2)="41",MID(B1358,1,1)="E"),0,IF(OR(E1358="04-Nota de crédito",E1358="04",E1358="04-N/C Ventas",E1358="51-N/C A Inst. Estado y Empr. Públicas que percibe ingreso exento de Imp. Renta",E1358="51",E1358="47-N/C por Reembolso Emitida por Intermediario",E1358="47"),-I1358-J1358-K1358-L1358,I1358+J1358+K1358+L1358))</f>
        <v>0</v>
      </c>
      <c r="W1358" s="366"/>
      <c r="X1358" s="318"/>
      <c r="Y1358" s="366"/>
      <c r="Z1358" s="362"/>
      <c r="AA1358" s="503"/>
      <c r="AB1358" s="362"/>
      <c r="AC1358" s="362"/>
    </row>
    <row r="1359" spans="1:29" ht="18.5" x14ac:dyDescent="0.45">
      <c r="A1359" s="360"/>
      <c r="B1359" s="361"/>
      <c r="C1359" s="360" t="str">
        <f t="shared" si="110"/>
        <v/>
      </c>
      <c r="D1359" s="362"/>
      <c r="E1359" s="146"/>
      <c r="F1359" s="362"/>
      <c r="G1359" s="137"/>
      <c r="H1359" s="363"/>
      <c r="I1359" s="497"/>
      <c r="J1359" s="498"/>
      <c r="K1359" s="496"/>
      <c r="L1359" s="496"/>
      <c r="M1359" s="497">
        <f t="shared" si="109"/>
        <v>0</v>
      </c>
      <c r="N1359" s="364">
        <f t="shared" si="111"/>
        <v>0</v>
      </c>
      <c r="O1359" s="164"/>
      <c r="P1359" s="164"/>
      <c r="Q1359" s="164"/>
      <c r="R1359" s="130"/>
      <c r="S1359" s="365">
        <f t="shared" si="112"/>
        <v>0</v>
      </c>
      <c r="T1359" s="362"/>
      <c r="U1359" s="532"/>
      <c r="V1359" s="318">
        <f t="shared" si="113"/>
        <v>0</v>
      </c>
      <c r="W1359" s="366"/>
      <c r="X1359" s="318"/>
      <c r="Y1359" s="366"/>
      <c r="Z1359" s="362"/>
      <c r="AA1359" s="503"/>
      <c r="AB1359" s="362"/>
      <c r="AC1359" s="362"/>
    </row>
    <row r="1360" spans="1:29" ht="18.5" x14ac:dyDescent="0.45">
      <c r="A1360" s="360"/>
      <c r="B1360" s="361"/>
      <c r="C1360" s="360" t="str">
        <f t="shared" si="110"/>
        <v/>
      </c>
      <c r="D1360" s="362"/>
      <c r="E1360" s="146"/>
      <c r="F1360" s="362"/>
      <c r="G1360" s="137"/>
      <c r="H1360" s="363"/>
      <c r="I1360" s="497"/>
      <c r="J1360" s="498"/>
      <c r="K1360" s="496"/>
      <c r="L1360" s="496"/>
      <c r="M1360" s="497">
        <f t="shared" si="109"/>
        <v>0</v>
      </c>
      <c r="N1360" s="364">
        <f t="shared" si="111"/>
        <v>0</v>
      </c>
      <c r="O1360" s="164"/>
      <c r="P1360" s="164"/>
      <c r="Q1360" s="164"/>
      <c r="R1360" s="130"/>
      <c r="S1360" s="365">
        <f t="shared" si="112"/>
        <v>0</v>
      </c>
      <c r="T1360" s="362"/>
      <c r="U1360" s="532"/>
      <c r="V1360" s="318">
        <f t="shared" si="113"/>
        <v>0</v>
      </c>
      <c r="W1360" s="366"/>
      <c r="X1360" s="318"/>
      <c r="Y1360" s="366"/>
      <c r="Z1360" s="362"/>
      <c r="AA1360" s="503"/>
      <c r="AB1360" s="362"/>
      <c r="AC1360" s="362"/>
    </row>
    <row r="1361" spans="1:29" ht="18.5" x14ac:dyDescent="0.45">
      <c r="A1361" s="360"/>
      <c r="B1361" s="361"/>
      <c r="C1361" s="360" t="str">
        <f t="shared" si="110"/>
        <v/>
      </c>
      <c r="D1361" s="362"/>
      <c r="E1361" s="146"/>
      <c r="F1361" s="362"/>
      <c r="G1361" s="137"/>
      <c r="H1361" s="363"/>
      <c r="I1361" s="497"/>
      <c r="J1361" s="498"/>
      <c r="K1361" s="496"/>
      <c r="L1361" s="496"/>
      <c r="M1361" s="497">
        <f t="shared" si="109"/>
        <v>0</v>
      </c>
      <c r="N1361" s="364">
        <f t="shared" si="111"/>
        <v>0</v>
      </c>
      <c r="O1361" s="164"/>
      <c r="P1361" s="164"/>
      <c r="Q1361" s="164"/>
      <c r="R1361" s="130"/>
      <c r="S1361" s="365">
        <f t="shared" si="112"/>
        <v>0</v>
      </c>
      <c r="T1361" s="362"/>
      <c r="U1361" s="532"/>
      <c r="V1361" s="318">
        <f t="shared" si="113"/>
        <v>0</v>
      </c>
      <c r="W1361" s="366"/>
      <c r="X1361" s="318"/>
      <c r="Y1361" s="366"/>
      <c r="Z1361" s="362"/>
      <c r="AA1361" s="503"/>
      <c r="AB1361" s="362"/>
      <c r="AC1361" s="362"/>
    </row>
    <row r="1362" spans="1:29" ht="18.5" x14ac:dyDescent="0.45">
      <c r="A1362" s="360"/>
      <c r="B1362" s="361"/>
      <c r="C1362" s="360" t="str">
        <f t="shared" si="110"/>
        <v/>
      </c>
      <c r="D1362" s="362"/>
      <c r="E1362" s="146"/>
      <c r="F1362" s="362"/>
      <c r="G1362" s="137"/>
      <c r="H1362" s="363"/>
      <c r="I1362" s="497"/>
      <c r="J1362" s="498"/>
      <c r="K1362" s="496"/>
      <c r="L1362" s="496"/>
      <c r="M1362" s="497">
        <f t="shared" si="109"/>
        <v>0</v>
      </c>
      <c r="N1362" s="364">
        <f t="shared" si="111"/>
        <v>0</v>
      </c>
      <c r="O1362" s="164"/>
      <c r="P1362" s="164"/>
      <c r="Q1362" s="164"/>
      <c r="R1362" s="130"/>
      <c r="S1362" s="365">
        <f t="shared" si="112"/>
        <v>0</v>
      </c>
      <c r="T1362" s="362"/>
      <c r="U1362" s="532"/>
      <c r="V1362" s="318">
        <f t="shared" si="113"/>
        <v>0</v>
      </c>
      <c r="W1362" s="366"/>
      <c r="X1362" s="318"/>
      <c r="Y1362" s="366"/>
      <c r="Z1362" s="362"/>
      <c r="AA1362" s="503"/>
      <c r="AB1362" s="362"/>
      <c r="AC1362" s="362"/>
    </row>
    <row r="1363" spans="1:29" ht="18.5" x14ac:dyDescent="0.45">
      <c r="A1363" s="360"/>
      <c r="B1363" s="361"/>
      <c r="C1363" s="360" t="str">
        <f t="shared" si="110"/>
        <v/>
      </c>
      <c r="D1363" s="362"/>
      <c r="E1363" s="146"/>
      <c r="F1363" s="362"/>
      <c r="G1363" s="137"/>
      <c r="H1363" s="363"/>
      <c r="I1363" s="497"/>
      <c r="J1363" s="498"/>
      <c r="K1363" s="496"/>
      <c r="L1363" s="496"/>
      <c r="M1363" s="497">
        <f t="shared" si="109"/>
        <v>0</v>
      </c>
      <c r="N1363" s="364">
        <f t="shared" si="111"/>
        <v>0</v>
      </c>
      <c r="O1363" s="164"/>
      <c r="P1363" s="164"/>
      <c r="Q1363" s="164"/>
      <c r="R1363" s="130"/>
      <c r="S1363" s="365">
        <f t="shared" si="112"/>
        <v>0</v>
      </c>
      <c r="T1363" s="362"/>
      <c r="U1363" s="532"/>
      <c r="V1363" s="318">
        <f t="shared" si="113"/>
        <v>0</v>
      </c>
      <c r="W1363" s="366"/>
      <c r="X1363" s="318"/>
      <c r="Y1363" s="366"/>
      <c r="Z1363" s="362"/>
      <c r="AA1363" s="503"/>
      <c r="AB1363" s="362"/>
      <c r="AC1363" s="362"/>
    </row>
    <row r="1364" spans="1:29" ht="18.5" x14ac:dyDescent="0.45">
      <c r="A1364" s="360"/>
      <c r="B1364" s="361"/>
      <c r="C1364" s="360" t="str">
        <f t="shared" si="110"/>
        <v/>
      </c>
      <c r="D1364" s="362"/>
      <c r="E1364" s="146"/>
      <c r="F1364" s="362"/>
      <c r="G1364" s="137"/>
      <c r="H1364" s="363"/>
      <c r="I1364" s="497"/>
      <c r="J1364" s="498"/>
      <c r="K1364" s="496"/>
      <c r="L1364" s="496"/>
      <c r="M1364" s="497">
        <f t="shared" si="109"/>
        <v>0</v>
      </c>
      <c r="N1364" s="364">
        <f t="shared" si="111"/>
        <v>0</v>
      </c>
      <c r="O1364" s="164"/>
      <c r="P1364" s="164"/>
      <c r="Q1364" s="164"/>
      <c r="R1364" s="130"/>
      <c r="S1364" s="365">
        <f t="shared" si="112"/>
        <v>0</v>
      </c>
      <c r="T1364" s="362"/>
      <c r="U1364" s="532"/>
      <c r="V1364" s="318">
        <f t="shared" si="113"/>
        <v>0</v>
      </c>
      <c r="W1364" s="366"/>
      <c r="X1364" s="318"/>
      <c r="Y1364" s="366"/>
      <c r="Z1364" s="362"/>
      <c r="AA1364" s="503"/>
      <c r="AB1364" s="362"/>
      <c r="AC1364" s="362"/>
    </row>
    <row r="1365" spans="1:29" ht="18.5" x14ac:dyDescent="0.45">
      <c r="A1365" s="360"/>
      <c r="B1365" s="361"/>
      <c r="C1365" s="360" t="str">
        <f t="shared" si="110"/>
        <v/>
      </c>
      <c r="D1365" s="362"/>
      <c r="E1365" s="146"/>
      <c r="F1365" s="362"/>
      <c r="G1365" s="137"/>
      <c r="H1365" s="363"/>
      <c r="I1365" s="497"/>
      <c r="J1365" s="498"/>
      <c r="K1365" s="496"/>
      <c r="L1365" s="496"/>
      <c r="M1365" s="497">
        <f t="shared" si="109"/>
        <v>0</v>
      </c>
      <c r="N1365" s="364">
        <f t="shared" si="111"/>
        <v>0</v>
      </c>
      <c r="O1365" s="164"/>
      <c r="P1365" s="164"/>
      <c r="Q1365" s="164"/>
      <c r="R1365" s="130"/>
      <c r="S1365" s="365">
        <f t="shared" si="112"/>
        <v>0</v>
      </c>
      <c r="T1365" s="362"/>
      <c r="U1365" s="532"/>
      <c r="V1365" s="318">
        <f t="shared" si="113"/>
        <v>0</v>
      </c>
      <c r="W1365" s="366"/>
      <c r="X1365" s="318"/>
      <c r="Y1365" s="366"/>
      <c r="Z1365" s="362"/>
      <c r="AA1365" s="503"/>
      <c r="AB1365" s="362"/>
      <c r="AC1365" s="362"/>
    </row>
    <row r="1366" spans="1:29" ht="18.5" x14ac:dyDescent="0.45">
      <c r="A1366" s="360"/>
      <c r="B1366" s="361"/>
      <c r="C1366" s="360" t="str">
        <f t="shared" si="110"/>
        <v/>
      </c>
      <c r="D1366" s="362"/>
      <c r="E1366" s="146"/>
      <c r="F1366" s="362"/>
      <c r="G1366" s="137"/>
      <c r="H1366" s="363"/>
      <c r="I1366" s="497"/>
      <c r="J1366" s="498"/>
      <c r="K1366" s="496"/>
      <c r="L1366" s="496"/>
      <c r="M1366" s="497">
        <f t="shared" si="109"/>
        <v>0</v>
      </c>
      <c r="N1366" s="364">
        <f t="shared" si="111"/>
        <v>0</v>
      </c>
      <c r="O1366" s="164"/>
      <c r="P1366" s="164"/>
      <c r="Q1366" s="164"/>
      <c r="R1366" s="130"/>
      <c r="S1366" s="365">
        <f t="shared" si="112"/>
        <v>0</v>
      </c>
      <c r="T1366" s="362"/>
      <c r="U1366" s="532"/>
      <c r="V1366" s="318">
        <f t="shared" si="113"/>
        <v>0</v>
      </c>
      <c r="W1366" s="366"/>
      <c r="X1366" s="318"/>
      <c r="Y1366" s="366"/>
      <c r="Z1366" s="362"/>
      <c r="AA1366" s="503"/>
      <c r="AB1366" s="362"/>
      <c r="AC1366" s="362"/>
    </row>
    <row r="1367" spans="1:29" ht="18.5" x14ac:dyDescent="0.45">
      <c r="A1367" s="360"/>
      <c r="B1367" s="361"/>
      <c r="C1367" s="360" t="str">
        <f t="shared" si="110"/>
        <v/>
      </c>
      <c r="D1367" s="362"/>
      <c r="E1367" s="146"/>
      <c r="F1367" s="362"/>
      <c r="G1367" s="137"/>
      <c r="H1367" s="363"/>
      <c r="I1367" s="497"/>
      <c r="J1367" s="498"/>
      <c r="K1367" s="496"/>
      <c r="L1367" s="496"/>
      <c r="M1367" s="497">
        <f t="shared" si="109"/>
        <v>0</v>
      </c>
      <c r="N1367" s="364">
        <f t="shared" si="111"/>
        <v>0</v>
      </c>
      <c r="O1367" s="164"/>
      <c r="P1367" s="164"/>
      <c r="Q1367" s="164"/>
      <c r="R1367" s="130"/>
      <c r="S1367" s="365">
        <f t="shared" si="112"/>
        <v>0</v>
      </c>
      <c r="T1367" s="362"/>
      <c r="U1367" s="532"/>
      <c r="V1367" s="318">
        <f t="shared" si="113"/>
        <v>0</v>
      </c>
      <c r="W1367" s="366"/>
      <c r="X1367" s="318"/>
      <c r="Y1367" s="366"/>
      <c r="Z1367" s="362"/>
      <c r="AA1367" s="503"/>
      <c r="AB1367" s="362"/>
      <c r="AC1367" s="362"/>
    </row>
    <row r="1368" spans="1:29" ht="18.5" x14ac:dyDescent="0.45">
      <c r="A1368" s="360"/>
      <c r="B1368" s="361"/>
      <c r="C1368" s="360" t="str">
        <f t="shared" si="110"/>
        <v/>
      </c>
      <c r="D1368" s="362"/>
      <c r="E1368" s="146"/>
      <c r="F1368" s="362"/>
      <c r="G1368" s="137"/>
      <c r="H1368" s="363"/>
      <c r="I1368" s="497"/>
      <c r="J1368" s="498"/>
      <c r="K1368" s="496"/>
      <c r="L1368" s="496"/>
      <c r="M1368" s="497">
        <f t="shared" si="109"/>
        <v>0</v>
      </c>
      <c r="N1368" s="364">
        <f t="shared" si="111"/>
        <v>0</v>
      </c>
      <c r="O1368" s="164"/>
      <c r="P1368" s="164"/>
      <c r="Q1368" s="164"/>
      <c r="R1368" s="130"/>
      <c r="S1368" s="365">
        <f t="shared" si="112"/>
        <v>0</v>
      </c>
      <c r="T1368" s="362"/>
      <c r="U1368" s="532"/>
      <c r="V1368" s="318">
        <f t="shared" si="113"/>
        <v>0</v>
      </c>
      <c r="W1368" s="366"/>
      <c r="X1368" s="318"/>
      <c r="Y1368" s="366"/>
      <c r="Z1368" s="362"/>
      <c r="AA1368" s="503"/>
      <c r="AB1368" s="362"/>
      <c r="AC1368" s="362"/>
    </row>
    <row r="1369" spans="1:29" ht="18.5" x14ac:dyDescent="0.45">
      <c r="A1369" s="360"/>
      <c r="B1369" s="361"/>
      <c r="C1369" s="360" t="str">
        <f t="shared" si="110"/>
        <v/>
      </c>
      <c r="D1369" s="362"/>
      <c r="E1369" s="146"/>
      <c r="F1369" s="362"/>
      <c r="G1369" s="137"/>
      <c r="H1369" s="363"/>
      <c r="I1369" s="497"/>
      <c r="J1369" s="498"/>
      <c r="K1369" s="496"/>
      <c r="L1369" s="496"/>
      <c r="M1369" s="497">
        <f t="shared" si="109"/>
        <v>0</v>
      </c>
      <c r="N1369" s="364">
        <f t="shared" si="111"/>
        <v>0</v>
      </c>
      <c r="O1369" s="164"/>
      <c r="P1369" s="164"/>
      <c r="Q1369" s="164"/>
      <c r="R1369" s="130"/>
      <c r="S1369" s="365">
        <f t="shared" si="112"/>
        <v>0</v>
      </c>
      <c r="T1369" s="362"/>
      <c r="U1369" s="532"/>
      <c r="V1369" s="318">
        <f t="shared" si="113"/>
        <v>0</v>
      </c>
      <c r="W1369" s="366"/>
      <c r="X1369" s="318"/>
      <c r="Y1369" s="366"/>
      <c r="Z1369" s="362"/>
      <c r="AA1369" s="503"/>
      <c r="AB1369" s="362"/>
      <c r="AC1369" s="362"/>
    </row>
    <row r="1370" spans="1:29" ht="18.5" x14ac:dyDescent="0.45">
      <c r="A1370" s="360"/>
      <c r="B1370" s="361"/>
      <c r="C1370" s="360" t="str">
        <f t="shared" si="110"/>
        <v/>
      </c>
      <c r="D1370" s="362"/>
      <c r="E1370" s="146"/>
      <c r="F1370" s="362"/>
      <c r="G1370" s="137"/>
      <c r="H1370" s="363"/>
      <c r="I1370" s="497"/>
      <c r="J1370" s="498"/>
      <c r="K1370" s="496"/>
      <c r="L1370" s="496"/>
      <c r="M1370" s="497">
        <f t="shared" si="109"/>
        <v>0</v>
      </c>
      <c r="N1370" s="364">
        <f t="shared" si="111"/>
        <v>0</v>
      </c>
      <c r="O1370" s="164"/>
      <c r="P1370" s="164"/>
      <c r="Q1370" s="164"/>
      <c r="R1370" s="130"/>
      <c r="S1370" s="365">
        <f t="shared" si="112"/>
        <v>0</v>
      </c>
      <c r="T1370" s="362"/>
      <c r="U1370" s="532"/>
      <c r="V1370" s="318">
        <f t="shared" si="113"/>
        <v>0</v>
      </c>
      <c r="W1370" s="366"/>
      <c r="X1370" s="318"/>
      <c r="Y1370" s="366"/>
      <c r="Z1370" s="362"/>
      <c r="AA1370" s="503"/>
      <c r="AB1370" s="362"/>
      <c r="AC1370" s="362"/>
    </row>
    <row r="1371" spans="1:29" ht="18.5" x14ac:dyDescent="0.45">
      <c r="A1371" s="360"/>
      <c r="B1371" s="361"/>
      <c r="C1371" s="360" t="str">
        <f t="shared" si="110"/>
        <v/>
      </c>
      <c r="D1371" s="362"/>
      <c r="E1371" s="146"/>
      <c r="F1371" s="362"/>
      <c r="G1371" s="137"/>
      <c r="H1371" s="363"/>
      <c r="I1371" s="497"/>
      <c r="J1371" s="498"/>
      <c r="K1371" s="496"/>
      <c r="L1371" s="496"/>
      <c r="M1371" s="497">
        <f t="shared" si="109"/>
        <v>0</v>
      </c>
      <c r="N1371" s="364">
        <f t="shared" si="111"/>
        <v>0</v>
      </c>
      <c r="O1371" s="164"/>
      <c r="P1371" s="164"/>
      <c r="Q1371" s="164"/>
      <c r="R1371" s="130"/>
      <c r="S1371" s="365">
        <f t="shared" si="112"/>
        <v>0</v>
      </c>
      <c r="T1371" s="362"/>
      <c r="U1371" s="532"/>
      <c r="V1371" s="318">
        <f t="shared" si="113"/>
        <v>0</v>
      </c>
      <c r="W1371" s="366"/>
      <c r="X1371" s="318"/>
      <c r="Y1371" s="366"/>
      <c r="Z1371" s="362"/>
      <c r="AA1371" s="503"/>
      <c r="AB1371" s="362"/>
      <c r="AC1371" s="362"/>
    </row>
    <row r="1372" spans="1:29" ht="18.5" x14ac:dyDescent="0.45">
      <c r="A1372" s="360"/>
      <c r="B1372" s="361"/>
      <c r="C1372" s="360" t="str">
        <f t="shared" si="110"/>
        <v/>
      </c>
      <c r="D1372" s="362"/>
      <c r="E1372" s="146"/>
      <c r="F1372" s="362"/>
      <c r="G1372" s="137"/>
      <c r="H1372" s="363"/>
      <c r="I1372" s="497"/>
      <c r="J1372" s="498"/>
      <c r="K1372" s="496"/>
      <c r="L1372" s="496"/>
      <c r="M1372" s="497">
        <f t="shared" si="109"/>
        <v>0</v>
      </c>
      <c r="N1372" s="364">
        <f t="shared" si="111"/>
        <v>0</v>
      </c>
      <c r="O1372" s="164"/>
      <c r="P1372" s="164"/>
      <c r="Q1372" s="164"/>
      <c r="R1372" s="130"/>
      <c r="S1372" s="365">
        <f t="shared" si="112"/>
        <v>0</v>
      </c>
      <c r="T1372" s="362"/>
      <c r="U1372" s="532"/>
      <c r="V1372" s="318">
        <f t="shared" si="113"/>
        <v>0</v>
      </c>
      <c r="W1372" s="366"/>
      <c r="X1372" s="318"/>
      <c r="Y1372" s="366"/>
      <c r="Z1372" s="362"/>
      <c r="AA1372" s="503"/>
      <c r="AB1372" s="362"/>
      <c r="AC1372" s="362"/>
    </row>
    <row r="1373" spans="1:29" ht="18.5" x14ac:dyDescent="0.45">
      <c r="A1373" s="360"/>
      <c r="B1373" s="361"/>
      <c r="C1373" s="360" t="str">
        <f t="shared" si="110"/>
        <v/>
      </c>
      <c r="D1373" s="362"/>
      <c r="E1373" s="146"/>
      <c r="F1373" s="362"/>
      <c r="G1373" s="137"/>
      <c r="H1373" s="363"/>
      <c r="I1373" s="497"/>
      <c r="J1373" s="498"/>
      <c r="K1373" s="496"/>
      <c r="L1373" s="496"/>
      <c r="M1373" s="497">
        <f t="shared" si="109"/>
        <v>0</v>
      </c>
      <c r="N1373" s="364">
        <f t="shared" si="111"/>
        <v>0</v>
      </c>
      <c r="O1373" s="164"/>
      <c r="P1373" s="164"/>
      <c r="Q1373" s="164"/>
      <c r="R1373" s="130"/>
      <c r="S1373" s="365">
        <f t="shared" si="112"/>
        <v>0</v>
      </c>
      <c r="T1373" s="362"/>
      <c r="U1373" s="532"/>
      <c r="V1373" s="318">
        <f t="shared" si="113"/>
        <v>0</v>
      </c>
      <c r="W1373" s="366"/>
      <c r="X1373" s="318"/>
      <c r="Y1373" s="366"/>
      <c r="Z1373" s="362"/>
      <c r="AA1373" s="503"/>
      <c r="AB1373" s="362"/>
      <c r="AC1373" s="362"/>
    </row>
    <row r="1374" spans="1:29" ht="18.5" x14ac:dyDescent="0.45">
      <c r="A1374" s="360"/>
      <c r="B1374" s="361"/>
      <c r="C1374" s="360" t="str">
        <f t="shared" si="110"/>
        <v/>
      </c>
      <c r="D1374" s="362"/>
      <c r="E1374" s="146"/>
      <c r="F1374" s="362"/>
      <c r="G1374" s="137"/>
      <c r="H1374" s="363"/>
      <c r="I1374" s="497"/>
      <c r="J1374" s="498"/>
      <c r="K1374" s="496"/>
      <c r="L1374" s="496"/>
      <c r="M1374" s="497">
        <f t="shared" si="109"/>
        <v>0</v>
      </c>
      <c r="N1374" s="364">
        <f t="shared" si="111"/>
        <v>0</v>
      </c>
      <c r="O1374" s="164"/>
      <c r="P1374" s="164"/>
      <c r="Q1374" s="164"/>
      <c r="R1374" s="130"/>
      <c r="S1374" s="365">
        <f t="shared" si="112"/>
        <v>0</v>
      </c>
      <c r="T1374" s="362"/>
      <c r="U1374" s="532"/>
      <c r="V1374" s="318">
        <f t="shared" si="113"/>
        <v>0</v>
      </c>
      <c r="W1374" s="366"/>
      <c r="X1374" s="318"/>
      <c r="Y1374" s="366"/>
      <c r="Z1374" s="362"/>
      <c r="AA1374" s="503"/>
      <c r="AB1374" s="362"/>
      <c r="AC1374" s="362"/>
    </row>
    <row r="1375" spans="1:29" ht="18.5" x14ac:dyDescent="0.45">
      <c r="A1375" s="360"/>
      <c r="B1375" s="361"/>
      <c r="C1375" s="360" t="str">
        <f t="shared" si="110"/>
        <v/>
      </c>
      <c r="D1375" s="362"/>
      <c r="E1375" s="146"/>
      <c r="F1375" s="362"/>
      <c r="G1375" s="137"/>
      <c r="H1375" s="363"/>
      <c r="I1375" s="497"/>
      <c r="J1375" s="498"/>
      <c r="K1375" s="496"/>
      <c r="L1375" s="496"/>
      <c r="M1375" s="497">
        <f t="shared" si="109"/>
        <v>0</v>
      </c>
      <c r="N1375" s="364">
        <f t="shared" si="111"/>
        <v>0</v>
      </c>
      <c r="O1375" s="164"/>
      <c r="P1375" s="164"/>
      <c r="Q1375" s="164"/>
      <c r="R1375" s="130"/>
      <c r="S1375" s="365">
        <f t="shared" si="112"/>
        <v>0</v>
      </c>
      <c r="T1375" s="362"/>
      <c r="U1375" s="532"/>
      <c r="V1375" s="318">
        <f t="shared" si="113"/>
        <v>0</v>
      </c>
      <c r="W1375" s="366"/>
      <c r="X1375" s="318"/>
      <c r="Y1375" s="366"/>
      <c r="Z1375" s="362"/>
      <c r="AA1375" s="503"/>
      <c r="AB1375" s="362"/>
      <c r="AC1375" s="362"/>
    </row>
    <row r="1376" spans="1:29" ht="18.5" x14ac:dyDescent="0.45">
      <c r="A1376" s="360"/>
      <c r="B1376" s="361"/>
      <c r="C1376" s="360" t="str">
        <f t="shared" si="110"/>
        <v/>
      </c>
      <c r="D1376" s="362"/>
      <c r="E1376" s="146"/>
      <c r="F1376" s="362"/>
      <c r="G1376" s="137"/>
      <c r="H1376" s="363"/>
      <c r="I1376" s="497"/>
      <c r="J1376" s="498"/>
      <c r="K1376" s="496"/>
      <c r="L1376" s="496"/>
      <c r="M1376" s="497">
        <f t="shared" si="109"/>
        <v>0</v>
      </c>
      <c r="N1376" s="364">
        <f t="shared" si="111"/>
        <v>0</v>
      </c>
      <c r="O1376" s="164"/>
      <c r="P1376" s="164"/>
      <c r="Q1376" s="164"/>
      <c r="R1376" s="130"/>
      <c r="S1376" s="365">
        <f t="shared" si="112"/>
        <v>0</v>
      </c>
      <c r="T1376" s="362"/>
      <c r="U1376" s="532"/>
      <c r="V1376" s="318">
        <f t="shared" si="113"/>
        <v>0</v>
      </c>
      <c r="W1376" s="366"/>
      <c r="X1376" s="318"/>
      <c r="Y1376" s="366"/>
      <c r="Z1376" s="362"/>
      <c r="AA1376" s="503"/>
      <c r="AB1376" s="362"/>
      <c r="AC1376" s="362"/>
    </row>
    <row r="1377" spans="1:29" ht="18.5" x14ac:dyDescent="0.45">
      <c r="A1377" s="360"/>
      <c r="B1377" s="361"/>
      <c r="C1377" s="360" t="str">
        <f t="shared" si="110"/>
        <v/>
      </c>
      <c r="D1377" s="362"/>
      <c r="E1377" s="146"/>
      <c r="F1377" s="362"/>
      <c r="G1377" s="137"/>
      <c r="H1377" s="363"/>
      <c r="I1377" s="497"/>
      <c r="J1377" s="498"/>
      <c r="K1377" s="496"/>
      <c r="L1377" s="496"/>
      <c r="M1377" s="497">
        <f t="shared" si="109"/>
        <v>0</v>
      </c>
      <c r="N1377" s="364">
        <f t="shared" si="111"/>
        <v>0</v>
      </c>
      <c r="O1377" s="164"/>
      <c r="P1377" s="164"/>
      <c r="Q1377" s="164"/>
      <c r="R1377" s="130"/>
      <c r="S1377" s="365">
        <f t="shared" si="112"/>
        <v>0</v>
      </c>
      <c r="T1377" s="362"/>
      <c r="U1377" s="532"/>
      <c r="V1377" s="318">
        <f t="shared" si="113"/>
        <v>0</v>
      </c>
      <c r="W1377" s="366"/>
      <c r="X1377" s="318"/>
      <c r="Y1377" s="366"/>
      <c r="Z1377" s="362"/>
      <c r="AA1377" s="503"/>
      <c r="AB1377" s="362"/>
      <c r="AC1377" s="362"/>
    </row>
    <row r="1378" spans="1:29" ht="18.5" x14ac:dyDescent="0.45">
      <c r="A1378" s="360"/>
      <c r="B1378" s="361"/>
      <c r="C1378" s="360" t="str">
        <f t="shared" si="110"/>
        <v/>
      </c>
      <c r="D1378" s="362"/>
      <c r="E1378" s="146"/>
      <c r="F1378" s="362"/>
      <c r="G1378" s="137"/>
      <c r="H1378" s="363"/>
      <c r="I1378" s="497"/>
      <c r="J1378" s="498"/>
      <c r="K1378" s="496"/>
      <c r="L1378" s="496"/>
      <c r="M1378" s="497">
        <f t="shared" si="109"/>
        <v>0</v>
      </c>
      <c r="N1378" s="364">
        <f t="shared" si="111"/>
        <v>0</v>
      </c>
      <c r="O1378" s="164"/>
      <c r="P1378" s="164"/>
      <c r="Q1378" s="164"/>
      <c r="R1378" s="130"/>
      <c r="S1378" s="365">
        <f t="shared" si="112"/>
        <v>0</v>
      </c>
      <c r="T1378" s="362"/>
      <c r="U1378" s="532"/>
      <c r="V1378" s="318">
        <f t="shared" si="113"/>
        <v>0</v>
      </c>
      <c r="W1378" s="366"/>
      <c r="X1378" s="318"/>
      <c r="Y1378" s="366"/>
      <c r="Z1378" s="362"/>
      <c r="AA1378" s="503"/>
      <c r="AB1378" s="362"/>
      <c r="AC1378" s="362"/>
    </row>
    <row r="1379" spans="1:29" ht="18.5" x14ac:dyDescent="0.45">
      <c r="A1379" s="360"/>
      <c r="B1379" s="361"/>
      <c r="C1379" s="360" t="str">
        <f t="shared" si="110"/>
        <v/>
      </c>
      <c r="D1379" s="362"/>
      <c r="E1379" s="146"/>
      <c r="F1379" s="362"/>
      <c r="G1379" s="137"/>
      <c r="H1379" s="363"/>
      <c r="I1379" s="497"/>
      <c r="J1379" s="498"/>
      <c r="K1379" s="496"/>
      <c r="L1379" s="496"/>
      <c r="M1379" s="497">
        <f t="shared" si="109"/>
        <v>0</v>
      </c>
      <c r="N1379" s="364">
        <f t="shared" si="111"/>
        <v>0</v>
      </c>
      <c r="O1379" s="164"/>
      <c r="P1379" s="164"/>
      <c r="Q1379" s="164"/>
      <c r="R1379" s="130"/>
      <c r="S1379" s="365">
        <f t="shared" si="112"/>
        <v>0</v>
      </c>
      <c r="T1379" s="362"/>
      <c r="U1379" s="532"/>
      <c r="V1379" s="318">
        <f t="shared" si="113"/>
        <v>0</v>
      </c>
      <c r="W1379" s="366"/>
      <c r="X1379" s="318"/>
      <c r="Y1379" s="366"/>
      <c r="Z1379" s="362"/>
      <c r="AA1379" s="503"/>
      <c r="AB1379" s="362"/>
      <c r="AC1379" s="362"/>
    </row>
    <row r="1380" spans="1:29" ht="18.5" x14ac:dyDescent="0.45">
      <c r="A1380" s="360"/>
      <c r="B1380" s="361"/>
      <c r="C1380" s="360" t="str">
        <f t="shared" si="110"/>
        <v/>
      </c>
      <c r="D1380" s="362"/>
      <c r="E1380" s="146"/>
      <c r="F1380" s="362"/>
      <c r="G1380" s="137"/>
      <c r="H1380" s="363"/>
      <c r="I1380" s="497"/>
      <c r="J1380" s="498"/>
      <c r="K1380" s="496"/>
      <c r="L1380" s="496"/>
      <c r="M1380" s="497">
        <f t="shared" si="109"/>
        <v>0</v>
      </c>
      <c r="N1380" s="364">
        <f t="shared" si="111"/>
        <v>0</v>
      </c>
      <c r="O1380" s="164"/>
      <c r="P1380" s="164"/>
      <c r="Q1380" s="164"/>
      <c r="R1380" s="130"/>
      <c r="S1380" s="365">
        <f t="shared" si="112"/>
        <v>0</v>
      </c>
      <c r="T1380" s="362"/>
      <c r="U1380" s="532"/>
      <c r="V1380" s="318">
        <f t="shared" si="113"/>
        <v>0</v>
      </c>
      <c r="W1380" s="366"/>
      <c r="X1380" s="318"/>
      <c r="Y1380" s="366"/>
      <c r="Z1380" s="362"/>
      <c r="AA1380" s="503"/>
      <c r="AB1380" s="362"/>
      <c r="AC1380" s="362"/>
    </row>
    <row r="1381" spans="1:29" ht="18.5" x14ac:dyDescent="0.45">
      <c r="A1381" s="360"/>
      <c r="B1381" s="361"/>
      <c r="C1381" s="360" t="str">
        <f t="shared" si="110"/>
        <v/>
      </c>
      <c r="D1381" s="362"/>
      <c r="E1381" s="146"/>
      <c r="F1381" s="362"/>
      <c r="G1381" s="137"/>
      <c r="H1381" s="363"/>
      <c r="I1381" s="497"/>
      <c r="J1381" s="498"/>
      <c r="K1381" s="496"/>
      <c r="L1381" s="496"/>
      <c r="M1381" s="497">
        <f t="shared" si="109"/>
        <v>0</v>
      </c>
      <c r="N1381" s="364">
        <f t="shared" si="111"/>
        <v>0</v>
      </c>
      <c r="O1381" s="164"/>
      <c r="P1381" s="164"/>
      <c r="Q1381" s="164"/>
      <c r="R1381" s="130"/>
      <c r="S1381" s="365">
        <f t="shared" si="112"/>
        <v>0</v>
      </c>
      <c r="T1381" s="362"/>
      <c r="U1381" s="532"/>
      <c r="V1381" s="318">
        <f t="shared" si="113"/>
        <v>0</v>
      </c>
      <c r="W1381" s="366"/>
      <c r="X1381" s="318"/>
      <c r="Y1381" s="366"/>
      <c r="Z1381" s="362"/>
      <c r="AA1381" s="503"/>
      <c r="AB1381" s="362"/>
      <c r="AC1381" s="362"/>
    </row>
    <row r="1382" spans="1:29" ht="18.5" x14ac:dyDescent="0.45">
      <c r="A1382" s="360"/>
      <c r="B1382" s="361"/>
      <c r="C1382" s="360" t="str">
        <f t="shared" si="110"/>
        <v/>
      </c>
      <c r="D1382" s="362"/>
      <c r="E1382" s="146"/>
      <c r="F1382" s="362"/>
      <c r="G1382" s="137"/>
      <c r="H1382" s="363"/>
      <c r="I1382" s="497"/>
      <c r="J1382" s="498"/>
      <c r="K1382" s="496"/>
      <c r="L1382" s="496"/>
      <c r="M1382" s="497">
        <f t="shared" si="109"/>
        <v>0</v>
      </c>
      <c r="N1382" s="364">
        <f t="shared" si="111"/>
        <v>0</v>
      </c>
      <c r="O1382" s="164"/>
      <c r="P1382" s="164"/>
      <c r="Q1382" s="164"/>
      <c r="R1382" s="130"/>
      <c r="S1382" s="365">
        <f t="shared" si="112"/>
        <v>0</v>
      </c>
      <c r="T1382" s="362"/>
      <c r="U1382" s="532"/>
      <c r="V1382" s="318">
        <f t="shared" si="113"/>
        <v>0</v>
      </c>
      <c r="W1382" s="366"/>
      <c r="X1382" s="318"/>
      <c r="Y1382" s="366"/>
      <c r="Z1382" s="362"/>
      <c r="AA1382" s="503"/>
      <c r="AB1382" s="362"/>
      <c r="AC1382" s="362"/>
    </row>
    <row r="1383" spans="1:29" ht="18.5" x14ac:dyDescent="0.45">
      <c r="A1383" s="360"/>
      <c r="B1383" s="361"/>
      <c r="C1383" s="360" t="str">
        <f t="shared" si="110"/>
        <v/>
      </c>
      <c r="D1383" s="362"/>
      <c r="E1383" s="146"/>
      <c r="F1383" s="362"/>
      <c r="G1383" s="137"/>
      <c r="H1383" s="363"/>
      <c r="I1383" s="497"/>
      <c r="J1383" s="498"/>
      <c r="K1383" s="496"/>
      <c r="L1383" s="496"/>
      <c r="M1383" s="497">
        <f t="shared" si="109"/>
        <v>0</v>
      </c>
      <c r="N1383" s="364">
        <f t="shared" si="111"/>
        <v>0</v>
      </c>
      <c r="O1383" s="164"/>
      <c r="P1383" s="164"/>
      <c r="Q1383" s="164"/>
      <c r="R1383" s="130"/>
      <c r="S1383" s="365">
        <f t="shared" si="112"/>
        <v>0</v>
      </c>
      <c r="T1383" s="362"/>
      <c r="U1383" s="532"/>
      <c r="V1383" s="318">
        <f t="shared" si="113"/>
        <v>0</v>
      </c>
      <c r="W1383" s="366"/>
      <c r="X1383" s="318"/>
      <c r="Y1383" s="366"/>
      <c r="Z1383" s="362"/>
      <c r="AA1383" s="503"/>
      <c r="AB1383" s="362"/>
      <c r="AC1383" s="362"/>
    </row>
    <row r="1384" spans="1:29" ht="18.5" x14ac:dyDescent="0.45">
      <c r="A1384" s="360"/>
      <c r="B1384" s="361"/>
      <c r="C1384" s="360" t="str">
        <f t="shared" si="110"/>
        <v/>
      </c>
      <c r="D1384" s="362"/>
      <c r="E1384" s="146"/>
      <c r="F1384" s="362"/>
      <c r="G1384" s="137"/>
      <c r="H1384" s="363"/>
      <c r="I1384" s="497"/>
      <c r="J1384" s="498"/>
      <c r="K1384" s="496"/>
      <c r="L1384" s="496"/>
      <c r="M1384" s="497">
        <f t="shared" si="109"/>
        <v>0</v>
      </c>
      <c r="N1384" s="364">
        <f t="shared" si="111"/>
        <v>0</v>
      </c>
      <c r="O1384" s="164"/>
      <c r="P1384" s="164"/>
      <c r="Q1384" s="164"/>
      <c r="R1384" s="130"/>
      <c r="S1384" s="365">
        <f t="shared" si="112"/>
        <v>0</v>
      </c>
      <c r="T1384" s="362"/>
      <c r="U1384" s="532"/>
      <c r="V1384" s="318">
        <f t="shared" si="113"/>
        <v>0</v>
      </c>
      <c r="W1384" s="366"/>
      <c r="X1384" s="318"/>
      <c r="Y1384" s="366"/>
      <c r="Z1384" s="362"/>
      <c r="AA1384" s="503"/>
      <c r="AB1384" s="362"/>
      <c r="AC1384" s="362"/>
    </row>
    <row r="1385" spans="1:29" ht="18.5" x14ac:dyDescent="0.45">
      <c r="A1385" s="360"/>
      <c r="B1385" s="361"/>
      <c r="C1385" s="360" t="str">
        <f t="shared" si="110"/>
        <v/>
      </c>
      <c r="D1385" s="362"/>
      <c r="E1385" s="146"/>
      <c r="F1385" s="362"/>
      <c r="G1385" s="137"/>
      <c r="H1385" s="363"/>
      <c r="I1385" s="497"/>
      <c r="J1385" s="498"/>
      <c r="K1385" s="496"/>
      <c r="L1385" s="496"/>
      <c r="M1385" s="497">
        <f t="shared" si="109"/>
        <v>0</v>
      </c>
      <c r="N1385" s="364">
        <f t="shared" si="111"/>
        <v>0</v>
      </c>
      <c r="O1385" s="164"/>
      <c r="P1385" s="164"/>
      <c r="Q1385" s="164"/>
      <c r="R1385" s="130"/>
      <c r="S1385" s="365">
        <f t="shared" si="112"/>
        <v>0</v>
      </c>
      <c r="T1385" s="362"/>
      <c r="U1385" s="532"/>
      <c r="V1385" s="318">
        <f t="shared" si="113"/>
        <v>0</v>
      </c>
      <c r="W1385" s="366"/>
      <c r="X1385" s="318"/>
      <c r="Y1385" s="366"/>
      <c r="Z1385" s="362"/>
      <c r="AA1385" s="503"/>
      <c r="AB1385" s="362"/>
      <c r="AC1385" s="362"/>
    </row>
    <row r="1386" spans="1:29" ht="18.5" x14ac:dyDescent="0.45">
      <c r="A1386" s="360"/>
      <c r="B1386" s="361"/>
      <c r="C1386" s="360" t="str">
        <f t="shared" si="110"/>
        <v/>
      </c>
      <c r="D1386" s="362"/>
      <c r="E1386" s="146"/>
      <c r="F1386" s="362"/>
      <c r="G1386" s="137"/>
      <c r="H1386" s="363"/>
      <c r="I1386" s="497"/>
      <c r="J1386" s="498"/>
      <c r="K1386" s="496"/>
      <c r="L1386" s="496"/>
      <c r="M1386" s="497">
        <f t="shared" si="109"/>
        <v>0</v>
      </c>
      <c r="N1386" s="364">
        <f t="shared" si="111"/>
        <v>0</v>
      </c>
      <c r="O1386" s="164"/>
      <c r="P1386" s="164"/>
      <c r="Q1386" s="164"/>
      <c r="R1386" s="130"/>
      <c r="S1386" s="365">
        <f t="shared" si="112"/>
        <v>0</v>
      </c>
      <c r="T1386" s="362"/>
      <c r="U1386" s="532"/>
      <c r="V1386" s="318">
        <f t="shared" si="113"/>
        <v>0</v>
      </c>
      <c r="W1386" s="366"/>
      <c r="X1386" s="318"/>
      <c r="Y1386" s="366"/>
      <c r="Z1386" s="362"/>
      <c r="AA1386" s="503"/>
      <c r="AB1386" s="362"/>
      <c r="AC1386" s="362"/>
    </row>
    <row r="1387" spans="1:29" ht="18.5" x14ac:dyDescent="0.45">
      <c r="A1387" s="360"/>
      <c r="B1387" s="361"/>
      <c r="C1387" s="360" t="str">
        <f t="shared" si="110"/>
        <v/>
      </c>
      <c r="D1387" s="362"/>
      <c r="E1387" s="146"/>
      <c r="F1387" s="362"/>
      <c r="G1387" s="137"/>
      <c r="H1387" s="363"/>
      <c r="I1387" s="497"/>
      <c r="J1387" s="498"/>
      <c r="K1387" s="496"/>
      <c r="L1387" s="496"/>
      <c r="M1387" s="497">
        <f t="shared" si="109"/>
        <v>0</v>
      </c>
      <c r="N1387" s="364">
        <f t="shared" si="111"/>
        <v>0</v>
      </c>
      <c r="O1387" s="164"/>
      <c r="P1387" s="164"/>
      <c r="Q1387" s="164"/>
      <c r="R1387" s="130"/>
      <c r="S1387" s="365">
        <f t="shared" si="112"/>
        <v>0</v>
      </c>
      <c r="T1387" s="362"/>
      <c r="U1387" s="532"/>
      <c r="V1387" s="318">
        <f t="shared" si="113"/>
        <v>0</v>
      </c>
      <c r="W1387" s="366"/>
      <c r="X1387" s="318"/>
      <c r="Y1387" s="366"/>
      <c r="Z1387" s="362"/>
      <c r="AA1387" s="503"/>
      <c r="AB1387" s="362"/>
      <c r="AC1387" s="362"/>
    </row>
    <row r="1388" spans="1:29" ht="18.5" x14ac:dyDescent="0.45">
      <c r="A1388" s="360"/>
      <c r="B1388" s="361"/>
      <c r="C1388" s="360" t="str">
        <f t="shared" si="110"/>
        <v/>
      </c>
      <c r="D1388" s="362"/>
      <c r="E1388" s="146"/>
      <c r="F1388" s="362"/>
      <c r="G1388" s="137"/>
      <c r="H1388" s="363"/>
      <c r="I1388" s="497"/>
      <c r="J1388" s="498"/>
      <c r="K1388" s="496"/>
      <c r="L1388" s="496"/>
      <c r="M1388" s="497">
        <f t="shared" si="109"/>
        <v>0</v>
      </c>
      <c r="N1388" s="364">
        <f t="shared" si="111"/>
        <v>0</v>
      </c>
      <c r="O1388" s="164"/>
      <c r="P1388" s="164"/>
      <c r="Q1388" s="164"/>
      <c r="R1388" s="130"/>
      <c r="S1388" s="365">
        <f t="shared" si="112"/>
        <v>0</v>
      </c>
      <c r="T1388" s="362"/>
      <c r="U1388" s="532"/>
      <c r="V1388" s="318">
        <f t="shared" si="113"/>
        <v>0</v>
      </c>
      <c r="W1388" s="366"/>
      <c r="X1388" s="318"/>
      <c r="Y1388" s="366"/>
      <c r="Z1388" s="362"/>
      <c r="AA1388" s="503"/>
      <c r="AB1388" s="362"/>
      <c r="AC1388" s="362"/>
    </row>
    <row r="1389" spans="1:29" ht="18.5" x14ac:dyDescent="0.45">
      <c r="A1389" s="360"/>
      <c r="B1389" s="361"/>
      <c r="C1389" s="360" t="str">
        <f t="shared" si="110"/>
        <v/>
      </c>
      <c r="D1389" s="362"/>
      <c r="E1389" s="146"/>
      <c r="F1389" s="362"/>
      <c r="G1389" s="137"/>
      <c r="H1389" s="363"/>
      <c r="I1389" s="497"/>
      <c r="J1389" s="498"/>
      <c r="K1389" s="496"/>
      <c r="L1389" s="496"/>
      <c r="M1389" s="497">
        <f t="shared" si="109"/>
        <v>0</v>
      </c>
      <c r="N1389" s="364">
        <f t="shared" si="111"/>
        <v>0</v>
      </c>
      <c r="O1389" s="164"/>
      <c r="P1389" s="164"/>
      <c r="Q1389" s="164"/>
      <c r="R1389" s="130"/>
      <c r="S1389" s="365">
        <f t="shared" si="112"/>
        <v>0</v>
      </c>
      <c r="T1389" s="362"/>
      <c r="U1389" s="532"/>
      <c r="V1389" s="318">
        <f t="shared" si="113"/>
        <v>0</v>
      </c>
      <c r="W1389" s="366"/>
      <c r="X1389" s="318"/>
      <c r="Y1389" s="366"/>
      <c r="Z1389" s="362"/>
      <c r="AA1389" s="503"/>
      <c r="AB1389" s="362"/>
      <c r="AC1389" s="362"/>
    </row>
    <row r="1390" spans="1:29" ht="18.5" x14ac:dyDescent="0.45">
      <c r="A1390" s="360"/>
      <c r="B1390" s="361"/>
      <c r="C1390" s="360" t="str">
        <f t="shared" si="110"/>
        <v/>
      </c>
      <c r="D1390" s="362"/>
      <c r="E1390" s="146"/>
      <c r="F1390" s="362"/>
      <c r="G1390" s="137"/>
      <c r="H1390" s="363"/>
      <c r="I1390" s="497"/>
      <c r="J1390" s="498"/>
      <c r="K1390" s="496"/>
      <c r="L1390" s="496"/>
      <c r="M1390" s="497">
        <f t="shared" si="109"/>
        <v>0</v>
      </c>
      <c r="N1390" s="364">
        <f t="shared" si="111"/>
        <v>0</v>
      </c>
      <c r="O1390" s="164"/>
      <c r="P1390" s="164"/>
      <c r="Q1390" s="164"/>
      <c r="R1390" s="130"/>
      <c r="S1390" s="365">
        <f t="shared" si="112"/>
        <v>0</v>
      </c>
      <c r="T1390" s="362"/>
      <c r="U1390" s="532"/>
      <c r="V1390" s="318">
        <f t="shared" si="113"/>
        <v>0</v>
      </c>
      <c r="W1390" s="366"/>
      <c r="X1390" s="318"/>
      <c r="Y1390" s="366"/>
      <c r="Z1390" s="362"/>
      <c r="AA1390" s="503"/>
      <c r="AB1390" s="362"/>
      <c r="AC1390" s="362"/>
    </row>
    <row r="1391" spans="1:29" ht="18.5" x14ac:dyDescent="0.45">
      <c r="A1391" s="360"/>
      <c r="B1391" s="361"/>
      <c r="C1391" s="360" t="str">
        <f t="shared" si="110"/>
        <v/>
      </c>
      <c r="D1391" s="362"/>
      <c r="E1391" s="146"/>
      <c r="F1391" s="362"/>
      <c r="G1391" s="137"/>
      <c r="H1391" s="363"/>
      <c r="I1391" s="497"/>
      <c r="J1391" s="498"/>
      <c r="K1391" s="496"/>
      <c r="L1391" s="496"/>
      <c r="M1391" s="497">
        <f t="shared" si="109"/>
        <v>0</v>
      </c>
      <c r="N1391" s="364">
        <f t="shared" si="111"/>
        <v>0</v>
      </c>
      <c r="O1391" s="164"/>
      <c r="P1391" s="164"/>
      <c r="Q1391" s="164"/>
      <c r="R1391" s="130"/>
      <c r="S1391" s="365">
        <f t="shared" si="112"/>
        <v>0</v>
      </c>
      <c r="T1391" s="362"/>
      <c r="U1391" s="532"/>
      <c r="V1391" s="318">
        <f t="shared" si="113"/>
        <v>0</v>
      </c>
      <c r="W1391" s="366"/>
      <c r="X1391" s="318"/>
      <c r="Y1391" s="366"/>
      <c r="Z1391" s="362"/>
      <c r="AA1391" s="503"/>
      <c r="AB1391" s="362"/>
      <c r="AC1391" s="362"/>
    </row>
    <row r="1392" spans="1:29" ht="18.5" x14ac:dyDescent="0.45">
      <c r="A1392" s="360"/>
      <c r="B1392" s="361"/>
      <c r="C1392" s="360" t="str">
        <f t="shared" si="110"/>
        <v/>
      </c>
      <c r="D1392" s="362"/>
      <c r="E1392" s="146"/>
      <c r="F1392" s="362"/>
      <c r="G1392" s="137"/>
      <c r="H1392" s="363"/>
      <c r="I1392" s="497"/>
      <c r="J1392" s="498"/>
      <c r="K1392" s="496"/>
      <c r="L1392" s="496"/>
      <c r="M1392" s="497">
        <f t="shared" si="109"/>
        <v>0</v>
      </c>
      <c r="N1392" s="364">
        <f t="shared" si="111"/>
        <v>0</v>
      </c>
      <c r="O1392" s="164"/>
      <c r="P1392" s="164"/>
      <c r="Q1392" s="164"/>
      <c r="R1392" s="130"/>
      <c r="S1392" s="365">
        <f t="shared" si="112"/>
        <v>0</v>
      </c>
      <c r="T1392" s="362"/>
      <c r="U1392" s="532"/>
      <c r="V1392" s="318">
        <f t="shared" si="113"/>
        <v>0</v>
      </c>
      <c r="W1392" s="366"/>
      <c r="X1392" s="318"/>
      <c r="Y1392" s="366"/>
      <c r="Z1392" s="362"/>
      <c r="AA1392" s="503"/>
      <c r="AB1392" s="362"/>
      <c r="AC1392" s="362"/>
    </row>
    <row r="1393" spans="1:29" ht="18.5" x14ac:dyDescent="0.45">
      <c r="A1393" s="360"/>
      <c r="B1393" s="361"/>
      <c r="C1393" s="360" t="str">
        <f t="shared" si="110"/>
        <v/>
      </c>
      <c r="D1393" s="362"/>
      <c r="E1393" s="146"/>
      <c r="F1393" s="362"/>
      <c r="G1393" s="137"/>
      <c r="H1393" s="363"/>
      <c r="I1393" s="497"/>
      <c r="J1393" s="498"/>
      <c r="K1393" s="496"/>
      <c r="L1393" s="496"/>
      <c r="M1393" s="497">
        <f t="shared" si="109"/>
        <v>0</v>
      </c>
      <c r="N1393" s="364">
        <f t="shared" si="111"/>
        <v>0</v>
      </c>
      <c r="O1393" s="164"/>
      <c r="P1393" s="164"/>
      <c r="Q1393" s="164"/>
      <c r="R1393" s="130"/>
      <c r="S1393" s="365">
        <f t="shared" si="112"/>
        <v>0</v>
      </c>
      <c r="T1393" s="362"/>
      <c r="U1393" s="532"/>
      <c r="V1393" s="318">
        <f t="shared" si="113"/>
        <v>0</v>
      </c>
      <c r="W1393" s="366"/>
      <c r="X1393" s="318"/>
      <c r="Y1393" s="366"/>
      <c r="Z1393" s="362"/>
      <c r="AA1393" s="503"/>
      <c r="AB1393" s="362"/>
      <c r="AC1393" s="362"/>
    </row>
    <row r="1394" spans="1:29" ht="18.5" x14ac:dyDescent="0.45">
      <c r="A1394" s="360"/>
      <c r="B1394" s="361"/>
      <c r="C1394" s="360" t="str">
        <f t="shared" si="110"/>
        <v/>
      </c>
      <c r="D1394" s="362"/>
      <c r="E1394" s="146"/>
      <c r="F1394" s="362"/>
      <c r="G1394" s="137"/>
      <c r="H1394" s="363"/>
      <c r="I1394" s="497"/>
      <c r="J1394" s="498"/>
      <c r="K1394" s="496"/>
      <c r="L1394" s="496"/>
      <c r="M1394" s="497">
        <f t="shared" si="109"/>
        <v>0</v>
      </c>
      <c r="N1394" s="364">
        <f t="shared" si="111"/>
        <v>0</v>
      </c>
      <c r="O1394" s="164"/>
      <c r="P1394" s="164"/>
      <c r="Q1394" s="164"/>
      <c r="R1394" s="130"/>
      <c r="S1394" s="365">
        <f t="shared" si="112"/>
        <v>0</v>
      </c>
      <c r="T1394" s="362"/>
      <c r="U1394" s="532"/>
      <c r="V1394" s="318">
        <f t="shared" si="113"/>
        <v>0</v>
      </c>
      <c r="W1394" s="366"/>
      <c r="X1394" s="318"/>
      <c r="Y1394" s="366"/>
      <c r="Z1394" s="362"/>
      <c r="AA1394" s="503"/>
      <c r="AB1394" s="362"/>
      <c r="AC1394" s="362"/>
    </row>
    <row r="1395" spans="1:29" ht="18.5" x14ac:dyDescent="0.45">
      <c r="A1395" s="360"/>
      <c r="B1395" s="361"/>
      <c r="C1395" s="360" t="str">
        <f t="shared" si="110"/>
        <v/>
      </c>
      <c r="D1395" s="362"/>
      <c r="E1395" s="146"/>
      <c r="F1395" s="362"/>
      <c r="G1395" s="137"/>
      <c r="H1395" s="363"/>
      <c r="I1395" s="497"/>
      <c r="J1395" s="498"/>
      <c r="K1395" s="496"/>
      <c r="L1395" s="496"/>
      <c r="M1395" s="497">
        <f t="shared" si="109"/>
        <v>0</v>
      </c>
      <c r="N1395" s="364">
        <f t="shared" si="111"/>
        <v>0</v>
      </c>
      <c r="O1395" s="164"/>
      <c r="P1395" s="164"/>
      <c r="Q1395" s="164"/>
      <c r="R1395" s="130"/>
      <c r="S1395" s="365">
        <f t="shared" si="112"/>
        <v>0</v>
      </c>
      <c r="T1395" s="362"/>
      <c r="U1395" s="532"/>
      <c r="V1395" s="318">
        <f t="shared" si="113"/>
        <v>0</v>
      </c>
      <c r="W1395" s="366"/>
      <c r="X1395" s="318"/>
      <c r="Y1395" s="366"/>
      <c r="Z1395" s="362"/>
      <c r="AA1395" s="503"/>
      <c r="AB1395" s="362"/>
      <c r="AC1395" s="362"/>
    </row>
    <row r="1396" spans="1:29" ht="18.5" x14ac:dyDescent="0.45">
      <c r="A1396" s="360"/>
      <c r="B1396" s="361"/>
      <c r="C1396" s="360" t="str">
        <f t="shared" si="110"/>
        <v/>
      </c>
      <c r="D1396" s="362"/>
      <c r="E1396" s="146"/>
      <c r="F1396" s="362"/>
      <c r="G1396" s="137"/>
      <c r="H1396" s="363"/>
      <c r="I1396" s="497"/>
      <c r="J1396" s="498"/>
      <c r="K1396" s="496"/>
      <c r="L1396" s="496"/>
      <c r="M1396" s="497">
        <f t="shared" si="109"/>
        <v>0</v>
      </c>
      <c r="N1396" s="364">
        <f t="shared" si="111"/>
        <v>0</v>
      </c>
      <c r="O1396" s="164"/>
      <c r="P1396" s="164"/>
      <c r="Q1396" s="164"/>
      <c r="R1396" s="130"/>
      <c r="S1396" s="365">
        <f t="shared" si="112"/>
        <v>0</v>
      </c>
      <c r="T1396" s="362"/>
      <c r="U1396" s="532"/>
      <c r="V1396" s="318">
        <f t="shared" si="113"/>
        <v>0</v>
      </c>
      <c r="W1396" s="366"/>
      <c r="X1396" s="318"/>
      <c r="Y1396" s="366"/>
      <c r="Z1396" s="362"/>
      <c r="AA1396" s="503"/>
      <c r="AB1396" s="362"/>
      <c r="AC1396" s="362"/>
    </row>
    <row r="1397" spans="1:29" ht="18.5" x14ac:dyDescent="0.45">
      <c r="A1397" s="360"/>
      <c r="B1397" s="361"/>
      <c r="C1397" s="360" t="str">
        <f t="shared" si="110"/>
        <v/>
      </c>
      <c r="D1397" s="362"/>
      <c r="E1397" s="146"/>
      <c r="F1397" s="362"/>
      <c r="G1397" s="137"/>
      <c r="H1397" s="363"/>
      <c r="I1397" s="497"/>
      <c r="J1397" s="498"/>
      <c r="K1397" s="496"/>
      <c r="L1397" s="496"/>
      <c r="M1397" s="497">
        <f t="shared" si="109"/>
        <v>0</v>
      </c>
      <c r="N1397" s="364">
        <f t="shared" si="111"/>
        <v>0</v>
      </c>
      <c r="O1397" s="164"/>
      <c r="P1397" s="164"/>
      <c r="Q1397" s="164"/>
      <c r="R1397" s="130"/>
      <c r="S1397" s="365">
        <f t="shared" si="112"/>
        <v>0</v>
      </c>
      <c r="T1397" s="362"/>
      <c r="U1397" s="532"/>
      <c r="V1397" s="318">
        <f t="shared" si="113"/>
        <v>0</v>
      </c>
      <c r="W1397" s="366"/>
      <c r="X1397" s="318"/>
      <c r="Y1397" s="366"/>
      <c r="Z1397" s="362"/>
      <c r="AA1397" s="503"/>
      <c r="AB1397" s="362"/>
      <c r="AC1397" s="362"/>
    </row>
    <row r="1398" spans="1:29" ht="18.5" x14ac:dyDescent="0.45">
      <c r="A1398" s="360"/>
      <c r="B1398" s="361"/>
      <c r="C1398" s="360" t="str">
        <f t="shared" si="110"/>
        <v/>
      </c>
      <c r="D1398" s="362"/>
      <c r="E1398" s="146"/>
      <c r="F1398" s="362"/>
      <c r="G1398" s="137"/>
      <c r="H1398" s="363"/>
      <c r="I1398" s="497"/>
      <c r="J1398" s="498"/>
      <c r="K1398" s="496"/>
      <c r="L1398" s="496"/>
      <c r="M1398" s="497">
        <f t="shared" si="109"/>
        <v>0</v>
      </c>
      <c r="N1398" s="364">
        <f t="shared" si="111"/>
        <v>0</v>
      </c>
      <c r="O1398" s="164"/>
      <c r="P1398" s="164"/>
      <c r="Q1398" s="164"/>
      <c r="R1398" s="130"/>
      <c r="S1398" s="365">
        <f t="shared" si="112"/>
        <v>0</v>
      </c>
      <c r="T1398" s="362"/>
      <c r="U1398" s="532"/>
      <c r="V1398" s="318">
        <f t="shared" si="113"/>
        <v>0</v>
      </c>
      <c r="W1398" s="366"/>
      <c r="X1398" s="318"/>
      <c r="Y1398" s="366"/>
      <c r="Z1398" s="362"/>
      <c r="AA1398" s="503"/>
      <c r="AB1398" s="362"/>
      <c r="AC1398" s="362"/>
    </row>
    <row r="1399" spans="1:29" ht="18.5" x14ac:dyDescent="0.45">
      <c r="A1399" s="360"/>
      <c r="B1399" s="361"/>
      <c r="C1399" s="360" t="str">
        <f t="shared" si="110"/>
        <v/>
      </c>
      <c r="D1399" s="362"/>
      <c r="E1399" s="146"/>
      <c r="F1399" s="362"/>
      <c r="G1399" s="137"/>
      <c r="H1399" s="363"/>
      <c r="I1399" s="497"/>
      <c r="J1399" s="498"/>
      <c r="K1399" s="496"/>
      <c r="L1399" s="496"/>
      <c r="M1399" s="497">
        <f t="shared" si="109"/>
        <v>0</v>
      </c>
      <c r="N1399" s="364">
        <f t="shared" si="111"/>
        <v>0</v>
      </c>
      <c r="O1399" s="164"/>
      <c r="P1399" s="164"/>
      <c r="Q1399" s="164"/>
      <c r="R1399" s="130"/>
      <c r="S1399" s="365">
        <f t="shared" si="112"/>
        <v>0</v>
      </c>
      <c r="T1399" s="362"/>
      <c r="U1399" s="532"/>
      <c r="V1399" s="318">
        <f t="shared" si="113"/>
        <v>0</v>
      </c>
      <c r="W1399" s="366"/>
      <c r="X1399" s="318"/>
      <c r="Y1399" s="366"/>
      <c r="Z1399" s="362"/>
      <c r="AA1399" s="503"/>
      <c r="AB1399" s="362"/>
      <c r="AC1399" s="362"/>
    </row>
    <row r="1400" spans="1:29" ht="18.5" x14ac:dyDescent="0.45">
      <c r="A1400" s="360"/>
      <c r="B1400" s="361"/>
      <c r="C1400" s="360" t="str">
        <f t="shared" si="110"/>
        <v/>
      </c>
      <c r="D1400" s="362"/>
      <c r="E1400" s="146"/>
      <c r="F1400" s="362"/>
      <c r="G1400" s="137"/>
      <c r="H1400" s="363"/>
      <c r="I1400" s="497"/>
      <c r="J1400" s="498"/>
      <c r="K1400" s="496"/>
      <c r="L1400" s="496"/>
      <c r="M1400" s="497">
        <f t="shared" si="109"/>
        <v>0</v>
      </c>
      <c r="N1400" s="364">
        <f t="shared" si="111"/>
        <v>0</v>
      </c>
      <c r="O1400" s="164"/>
      <c r="P1400" s="164"/>
      <c r="Q1400" s="164"/>
      <c r="R1400" s="130"/>
      <c r="S1400" s="365">
        <f t="shared" si="112"/>
        <v>0</v>
      </c>
      <c r="T1400" s="362"/>
      <c r="U1400" s="532"/>
      <c r="V1400" s="318">
        <f t="shared" si="113"/>
        <v>0</v>
      </c>
      <c r="W1400" s="366"/>
      <c r="X1400" s="318"/>
      <c r="Y1400" s="366"/>
      <c r="Z1400" s="362"/>
      <c r="AA1400" s="503"/>
      <c r="AB1400" s="362"/>
      <c r="AC1400" s="362"/>
    </row>
    <row r="1401" spans="1:29" ht="18.5" x14ac:dyDescent="0.45">
      <c r="A1401" s="360"/>
      <c r="B1401" s="361"/>
      <c r="C1401" s="360" t="str">
        <f t="shared" si="110"/>
        <v/>
      </c>
      <c r="D1401" s="362"/>
      <c r="E1401" s="146"/>
      <c r="F1401" s="362"/>
      <c r="G1401" s="137"/>
      <c r="H1401" s="363"/>
      <c r="I1401" s="497"/>
      <c r="J1401" s="498"/>
      <c r="K1401" s="496"/>
      <c r="L1401" s="496"/>
      <c r="M1401" s="497">
        <f t="shared" si="109"/>
        <v>0</v>
      </c>
      <c r="N1401" s="364">
        <f t="shared" si="111"/>
        <v>0</v>
      </c>
      <c r="O1401" s="164"/>
      <c r="P1401" s="164"/>
      <c r="Q1401" s="164"/>
      <c r="R1401" s="130"/>
      <c r="S1401" s="365">
        <f t="shared" si="112"/>
        <v>0</v>
      </c>
      <c r="T1401" s="362"/>
      <c r="U1401" s="532"/>
      <c r="V1401" s="318">
        <f t="shared" si="113"/>
        <v>0</v>
      </c>
      <c r="W1401" s="366"/>
      <c r="X1401" s="318"/>
      <c r="Y1401" s="366"/>
      <c r="Z1401" s="362"/>
      <c r="AA1401" s="503"/>
      <c r="AB1401" s="362"/>
      <c r="AC1401" s="362"/>
    </row>
    <row r="1402" spans="1:29" ht="18.5" x14ac:dyDescent="0.45">
      <c r="A1402" s="360"/>
      <c r="B1402" s="361"/>
      <c r="C1402" s="360" t="str">
        <f t="shared" si="110"/>
        <v/>
      </c>
      <c r="D1402" s="362"/>
      <c r="E1402" s="146"/>
      <c r="F1402" s="362"/>
      <c r="G1402" s="137"/>
      <c r="H1402" s="363"/>
      <c r="I1402" s="497"/>
      <c r="J1402" s="498"/>
      <c r="K1402" s="496"/>
      <c r="L1402" s="496"/>
      <c r="M1402" s="497">
        <f t="shared" si="109"/>
        <v>0</v>
      </c>
      <c r="N1402" s="364">
        <f t="shared" si="111"/>
        <v>0</v>
      </c>
      <c r="O1402" s="164"/>
      <c r="P1402" s="164"/>
      <c r="Q1402" s="164"/>
      <c r="R1402" s="130"/>
      <c r="S1402" s="365">
        <f t="shared" si="112"/>
        <v>0</v>
      </c>
      <c r="T1402" s="362"/>
      <c r="U1402" s="532"/>
      <c r="V1402" s="318">
        <f t="shared" si="113"/>
        <v>0</v>
      </c>
      <c r="W1402" s="366"/>
      <c r="X1402" s="318"/>
      <c r="Y1402" s="366"/>
      <c r="Z1402" s="362"/>
      <c r="AA1402" s="503"/>
      <c r="AB1402" s="362"/>
      <c r="AC1402" s="362"/>
    </row>
    <row r="1403" spans="1:29" ht="18.5" x14ac:dyDescent="0.45">
      <c r="A1403" s="360"/>
      <c r="B1403" s="361"/>
      <c r="C1403" s="360" t="str">
        <f t="shared" si="110"/>
        <v/>
      </c>
      <c r="D1403" s="362"/>
      <c r="E1403" s="146"/>
      <c r="F1403" s="362"/>
      <c r="G1403" s="137"/>
      <c r="H1403" s="363"/>
      <c r="I1403" s="497"/>
      <c r="J1403" s="498"/>
      <c r="K1403" s="496"/>
      <c r="L1403" s="496"/>
      <c r="M1403" s="497">
        <f t="shared" si="109"/>
        <v>0</v>
      </c>
      <c r="N1403" s="364">
        <f t="shared" si="111"/>
        <v>0</v>
      </c>
      <c r="O1403" s="164"/>
      <c r="P1403" s="164"/>
      <c r="Q1403" s="164"/>
      <c r="R1403" s="130"/>
      <c r="S1403" s="365">
        <f t="shared" si="112"/>
        <v>0</v>
      </c>
      <c r="T1403" s="362"/>
      <c r="U1403" s="532"/>
      <c r="V1403" s="318">
        <f t="shared" si="113"/>
        <v>0</v>
      </c>
      <c r="W1403" s="366"/>
      <c r="X1403" s="318"/>
      <c r="Y1403" s="366"/>
      <c r="Z1403" s="362"/>
      <c r="AA1403" s="503"/>
      <c r="AB1403" s="362"/>
      <c r="AC1403" s="362"/>
    </row>
    <row r="1404" spans="1:29" ht="18.5" x14ac:dyDescent="0.45">
      <c r="A1404" s="360"/>
      <c r="B1404" s="361"/>
      <c r="C1404" s="360" t="str">
        <f t="shared" si="110"/>
        <v/>
      </c>
      <c r="D1404" s="362"/>
      <c r="E1404" s="146"/>
      <c r="F1404" s="362"/>
      <c r="G1404" s="137"/>
      <c r="H1404" s="363"/>
      <c r="I1404" s="497"/>
      <c r="J1404" s="498"/>
      <c r="K1404" s="496"/>
      <c r="L1404" s="496"/>
      <c r="M1404" s="497">
        <f t="shared" si="109"/>
        <v>0</v>
      </c>
      <c r="N1404" s="364">
        <f t="shared" si="111"/>
        <v>0</v>
      </c>
      <c r="O1404" s="164"/>
      <c r="P1404" s="164"/>
      <c r="Q1404" s="164"/>
      <c r="R1404" s="130"/>
      <c r="S1404" s="365">
        <f t="shared" si="112"/>
        <v>0</v>
      </c>
      <c r="T1404" s="362"/>
      <c r="U1404" s="532"/>
      <c r="V1404" s="318">
        <f t="shared" si="113"/>
        <v>0</v>
      </c>
      <c r="W1404" s="366"/>
      <c r="X1404" s="318"/>
      <c r="Y1404" s="366"/>
      <c r="Z1404" s="362"/>
      <c r="AA1404" s="503"/>
      <c r="AB1404" s="362"/>
      <c r="AC1404" s="362"/>
    </row>
    <row r="1405" spans="1:29" ht="18.5" x14ac:dyDescent="0.45">
      <c r="A1405" s="360"/>
      <c r="B1405" s="361"/>
      <c r="C1405" s="360" t="str">
        <f t="shared" si="110"/>
        <v/>
      </c>
      <c r="D1405" s="362"/>
      <c r="E1405" s="146"/>
      <c r="F1405" s="362"/>
      <c r="G1405" s="137"/>
      <c r="H1405" s="363"/>
      <c r="I1405" s="497"/>
      <c r="J1405" s="498"/>
      <c r="K1405" s="496"/>
      <c r="L1405" s="496"/>
      <c r="M1405" s="497">
        <f t="shared" si="109"/>
        <v>0</v>
      </c>
      <c r="N1405" s="364">
        <f t="shared" si="111"/>
        <v>0</v>
      </c>
      <c r="O1405" s="164"/>
      <c r="P1405" s="164"/>
      <c r="Q1405" s="164"/>
      <c r="R1405" s="130"/>
      <c r="S1405" s="365">
        <f t="shared" si="112"/>
        <v>0</v>
      </c>
      <c r="T1405" s="362"/>
      <c r="U1405" s="532"/>
      <c r="V1405" s="318">
        <f t="shared" si="113"/>
        <v>0</v>
      </c>
      <c r="W1405" s="366"/>
      <c r="X1405" s="318"/>
      <c r="Y1405" s="366"/>
      <c r="Z1405" s="362"/>
      <c r="AA1405" s="503"/>
      <c r="AB1405" s="362"/>
      <c r="AC1405" s="362"/>
    </row>
    <row r="1406" spans="1:29" ht="18.5" x14ac:dyDescent="0.45">
      <c r="A1406" s="360"/>
      <c r="B1406" s="361"/>
      <c r="C1406" s="360" t="str">
        <f t="shared" si="110"/>
        <v/>
      </c>
      <c r="D1406" s="362"/>
      <c r="E1406" s="146"/>
      <c r="F1406" s="362"/>
      <c r="G1406" s="137"/>
      <c r="H1406" s="363"/>
      <c r="I1406" s="497"/>
      <c r="J1406" s="498"/>
      <c r="K1406" s="496"/>
      <c r="L1406" s="496"/>
      <c r="M1406" s="497">
        <f t="shared" si="109"/>
        <v>0</v>
      </c>
      <c r="N1406" s="364">
        <f t="shared" si="111"/>
        <v>0</v>
      </c>
      <c r="O1406" s="164"/>
      <c r="P1406" s="164"/>
      <c r="Q1406" s="164"/>
      <c r="R1406" s="130"/>
      <c r="S1406" s="365">
        <f t="shared" si="112"/>
        <v>0</v>
      </c>
      <c r="T1406" s="362"/>
      <c r="U1406" s="532"/>
      <c r="V1406" s="318">
        <f t="shared" si="113"/>
        <v>0</v>
      </c>
      <c r="W1406" s="366"/>
      <c r="X1406" s="318"/>
      <c r="Y1406" s="366"/>
      <c r="Z1406" s="362"/>
      <c r="AA1406" s="503"/>
      <c r="AB1406" s="362"/>
      <c r="AC1406" s="362"/>
    </row>
    <row r="1407" spans="1:29" ht="18.5" x14ac:dyDescent="0.45">
      <c r="A1407" s="360"/>
      <c r="B1407" s="361"/>
      <c r="C1407" s="360" t="str">
        <f t="shared" si="110"/>
        <v/>
      </c>
      <c r="D1407" s="362"/>
      <c r="E1407" s="146"/>
      <c r="F1407" s="362"/>
      <c r="G1407" s="137"/>
      <c r="H1407" s="363"/>
      <c r="I1407" s="497"/>
      <c r="J1407" s="498"/>
      <c r="K1407" s="496"/>
      <c r="L1407" s="496"/>
      <c r="M1407" s="497">
        <f t="shared" si="109"/>
        <v>0</v>
      </c>
      <c r="N1407" s="364">
        <f t="shared" si="111"/>
        <v>0</v>
      </c>
      <c r="O1407" s="164"/>
      <c r="P1407" s="164"/>
      <c r="Q1407" s="164"/>
      <c r="R1407" s="130"/>
      <c r="S1407" s="365">
        <f t="shared" si="112"/>
        <v>0</v>
      </c>
      <c r="T1407" s="362"/>
      <c r="U1407" s="532"/>
      <c r="V1407" s="318">
        <f t="shared" si="113"/>
        <v>0</v>
      </c>
      <c r="W1407" s="366"/>
      <c r="X1407" s="318"/>
      <c r="Y1407" s="366"/>
      <c r="Z1407" s="362"/>
      <c r="AA1407" s="503"/>
      <c r="AB1407" s="362"/>
      <c r="AC1407" s="362"/>
    </row>
    <row r="1408" spans="1:29" ht="18.5" x14ac:dyDescent="0.45">
      <c r="A1408" s="360"/>
      <c r="B1408" s="361"/>
      <c r="C1408" s="360" t="str">
        <f t="shared" si="110"/>
        <v/>
      </c>
      <c r="D1408" s="362"/>
      <c r="E1408" s="146"/>
      <c r="F1408" s="362"/>
      <c r="G1408" s="137"/>
      <c r="H1408" s="363"/>
      <c r="I1408" s="497"/>
      <c r="J1408" s="498"/>
      <c r="K1408" s="496"/>
      <c r="L1408" s="496"/>
      <c r="M1408" s="497">
        <f t="shared" si="109"/>
        <v>0</v>
      </c>
      <c r="N1408" s="364">
        <f t="shared" si="111"/>
        <v>0</v>
      </c>
      <c r="O1408" s="164"/>
      <c r="P1408" s="164"/>
      <c r="Q1408" s="164"/>
      <c r="R1408" s="130"/>
      <c r="S1408" s="365">
        <f t="shared" si="112"/>
        <v>0</v>
      </c>
      <c r="T1408" s="362"/>
      <c r="U1408" s="532"/>
      <c r="V1408" s="318">
        <f t="shared" si="113"/>
        <v>0</v>
      </c>
      <c r="W1408" s="366"/>
      <c r="X1408" s="318"/>
      <c r="Y1408" s="366"/>
      <c r="Z1408" s="362"/>
      <c r="AA1408" s="503"/>
      <c r="AB1408" s="362"/>
      <c r="AC1408" s="362"/>
    </row>
    <row r="1409" spans="1:29" ht="18.5" x14ac:dyDescent="0.45">
      <c r="A1409" s="360"/>
      <c r="B1409" s="361"/>
      <c r="C1409" s="360" t="str">
        <f t="shared" si="110"/>
        <v/>
      </c>
      <c r="D1409" s="362"/>
      <c r="E1409" s="146"/>
      <c r="F1409" s="362"/>
      <c r="G1409" s="137"/>
      <c r="H1409" s="363"/>
      <c r="I1409" s="497"/>
      <c r="J1409" s="498"/>
      <c r="K1409" s="496"/>
      <c r="L1409" s="496"/>
      <c r="M1409" s="497">
        <f t="shared" si="109"/>
        <v>0</v>
      </c>
      <c r="N1409" s="364">
        <f t="shared" si="111"/>
        <v>0</v>
      </c>
      <c r="O1409" s="164"/>
      <c r="P1409" s="164"/>
      <c r="Q1409" s="164"/>
      <c r="R1409" s="130"/>
      <c r="S1409" s="365">
        <f t="shared" si="112"/>
        <v>0</v>
      </c>
      <c r="T1409" s="362"/>
      <c r="U1409" s="532"/>
      <c r="V1409" s="318">
        <f t="shared" si="113"/>
        <v>0</v>
      </c>
      <c r="W1409" s="366"/>
      <c r="X1409" s="318"/>
      <c r="Y1409" s="366"/>
      <c r="Z1409" s="362"/>
      <c r="AA1409" s="503"/>
      <c r="AB1409" s="362"/>
      <c r="AC1409" s="362"/>
    </row>
    <row r="1410" spans="1:29" ht="18.5" x14ac:dyDescent="0.45">
      <c r="A1410" s="360"/>
      <c r="B1410" s="361"/>
      <c r="C1410" s="360" t="str">
        <f t="shared" si="110"/>
        <v/>
      </c>
      <c r="D1410" s="362"/>
      <c r="E1410" s="146"/>
      <c r="F1410" s="362"/>
      <c r="G1410" s="137"/>
      <c r="H1410" s="363"/>
      <c r="I1410" s="497"/>
      <c r="J1410" s="498"/>
      <c r="K1410" s="496"/>
      <c r="L1410" s="496"/>
      <c r="M1410" s="497">
        <f t="shared" si="109"/>
        <v>0</v>
      </c>
      <c r="N1410" s="364">
        <f t="shared" si="111"/>
        <v>0</v>
      </c>
      <c r="O1410" s="164"/>
      <c r="P1410" s="164"/>
      <c r="Q1410" s="164"/>
      <c r="R1410" s="130"/>
      <c r="S1410" s="365">
        <f t="shared" si="112"/>
        <v>0</v>
      </c>
      <c r="T1410" s="362"/>
      <c r="U1410" s="532"/>
      <c r="V1410" s="318">
        <f t="shared" si="113"/>
        <v>0</v>
      </c>
      <c r="W1410" s="366"/>
      <c r="X1410" s="318"/>
      <c r="Y1410" s="366"/>
      <c r="Z1410" s="362"/>
      <c r="AA1410" s="503"/>
      <c r="AB1410" s="362"/>
      <c r="AC1410" s="362"/>
    </row>
    <row r="1411" spans="1:29" ht="18.5" x14ac:dyDescent="0.45">
      <c r="A1411" s="360"/>
      <c r="B1411" s="361"/>
      <c r="C1411" s="360" t="str">
        <f t="shared" si="110"/>
        <v/>
      </c>
      <c r="D1411" s="362"/>
      <c r="E1411" s="146"/>
      <c r="F1411" s="362"/>
      <c r="G1411" s="137"/>
      <c r="H1411" s="363"/>
      <c r="I1411" s="497"/>
      <c r="J1411" s="498"/>
      <c r="K1411" s="496"/>
      <c r="L1411" s="496"/>
      <c r="M1411" s="497">
        <f t="shared" si="109"/>
        <v>0</v>
      </c>
      <c r="N1411" s="364">
        <f t="shared" si="111"/>
        <v>0</v>
      </c>
      <c r="O1411" s="164"/>
      <c r="P1411" s="164"/>
      <c r="Q1411" s="164"/>
      <c r="R1411" s="130"/>
      <c r="S1411" s="365">
        <f t="shared" si="112"/>
        <v>0</v>
      </c>
      <c r="T1411" s="362"/>
      <c r="U1411" s="532"/>
      <c r="V1411" s="318">
        <f t="shared" si="113"/>
        <v>0</v>
      </c>
      <c r="W1411" s="366"/>
      <c r="X1411" s="318"/>
      <c r="Y1411" s="366"/>
      <c r="Z1411" s="362"/>
      <c r="AA1411" s="503"/>
      <c r="AB1411" s="362"/>
      <c r="AC1411" s="362"/>
    </row>
    <row r="1412" spans="1:29" ht="18.5" x14ac:dyDescent="0.45">
      <c r="A1412" s="360"/>
      <c r="B1412" s="361"/>
      <c r="C1412" s="360" t="str">
        <f t="shared" si="110"/>
        <v/>
      </c>
      <c r="D1412" s="362"/>
      <c r="E1412" s="146"/>
      <c r="F1412" s="362"/>
      <c r="G1412" s="137"/>
      <c r="H1412" s="363"/>
      <c r="I1412" s="497"/>
      <c r="J1412" s="498"/>
      <c r="K1412" s="496"/>
      <c r="L1412" s="496"/>
      <c r="M1412" s="497">
        <f t="shared" si="109"/>
        <v>0</v>
      </c>
      <c r="N1412" s="364">
        <f t="shared" si="111"/>
        <v>0</v>
      </c>
      <c r="O1412" s="164"/>
      <c r="P1412" s="164"/>
      <c r="Q1412" s="164"/>
      <c r="R1412" s="130"/>
      <c r="S1412" s="365">
        <f t="shared" si="112"/>
        <v>0</v>
      </c>
      <c r="T1412" s="362"/>
      <c r="U1412" s="532"/>
      <c r="V1412" s="318">
        <f t="shared" si="113"/>
        <v>0</v>
      </c>
      <c r="W1412" s="366"/>
      <c r="X1412" s="318"/>
      <c r="Y1412" s="366"/>
      <c r="Z1412" s="362"/>
      <c r="AA1412" s="503"/>
      <c r="AB1412" s="362"/>
      <c r="AC1412" s="362"/>
    </row>
    <row r="1413" spans="1:29" ht="18.5" x14ac:dyDescent="0.45">
      <c r="A1413" s="360"/>
      <c r="B1413" s="361"/>
      <c r="C1413" s="360" t="str">
        <f t="shared" si="110"/>
        <v/>
      </c>
      <c r="D1413" s="362"/>
      <c r="E1413" s="146"/>
      <c r="F1413" s="362"/>
      <c r="G1413" s="137"/>
      <c r="H1413" s="363"/>
      <c r="I1413" s="497"/>
      <c r="J1413" s="498"/>
      <c r="K1413" s="496"/>
      <c r="L1413" s="496"/>
      <c r="M1413" s="497">
        <f t="shared" si="109"/>
        <v>0</v>
      </c>
      <c r="N1413" s="364">
        <f t="shared" si="111"/>
        <v>0</v>
      </c>
      <c r="O1413" s="164"/>
      <c r="P1413" s="164"/>
      <c r="Q1413" s="164"/>
      <c r="R1413" s="130"/>
      <c r="S1413" s="365">
        <f t="shared" si="112"/>
        <v>0</v>
      </c>
      <c r="T1413" s="362"/>
      <c r="U1413" s="532"/>
      <c r="V1413" s="318">
        <f t="shared" si="113"/>
        <v>0</v>
      </c>
      <c r="W1413" s="366"/>
      <c r="X1413" s="318"/>
      <c r="Y1413" s="366"/>
      <c r="Z1413" s="362"/>
      <c r="AA1413" s="503"/>
      <c r="AB1413" s="362"/>
      <c r="AC1413" s="362"/>
    </row>
    <row r="1414" spans="1:29" ht="18.5" x14ac:dyDescent="0.45">
      <c r="A1414" s="360"/>
      <c r="B1414" s="361"/>
      <c r="C1414" s="360" t="str">
        <f t="shared" si="110"/>
        <v/>
      </c>
      <c r="D1414" s="362"/>
      <c r="E1414" s="146"/>
      <c r="F1414" s="362"/>
      <c r="G1414" s="137"/>
      <c r="H1414" s="363"/>
      <c r="I1414" s="497"/>
      <c r="J1414" s="498"/>
      <c r="K1414" s="496"/>
      <c r="L1414" s="496"/>
      <c r="M1414" s="497">
        <f t="shared" si="109"/>
        <v>0</v>
      </c>
      <c r="N1414" s="364">
        <f t="shared" si="111"/>
        <v>0</v>
      </c>
      <c r="O1414" s="164"/>
      <c r="P1414" s="164"/>
      <c r="Q1414" s="164"/>
      <c r="R1414" s="130"/>
      <c r="S1414" s="365">
        <f t="shared" si="112"/>
        <v>0</v>
      </c>
      <c r="T1414" s="362"/>
      <c r="U1414" s="532"/>
      <c r="V1414" s="318">
        <f t="shared" si="113"/>
        <v>0</v>
      </c>
      <c r="W1414" s="366"/>
      <c r="X1414" s="318"/>
      <c r="Y1414" s="366"/>
      <c r="Z1414" s="362"/>
      <c r="AA1414" s="503"/>
      <c r="AB1414" s="362"/>
      <c r="AC1414" s="362"/>
    </row>
    <row r="1415" spans="1:29" ht="18.5" x14ac:dyDescent="0.45">
      <c r="A1415" s="360"/>
      <c r="B1415" s="361"/>
      <c r="C1415" s="360" t="str">
        <f t="shared" si="110"/>
        <v/>
      </c>
      <c r="D1415" s="362"/>
      <c r="E1415" s="146"/>
      <c r="F1415" s="362"/>
      <c r="G1415" s="137"/>
      <c r="H1415" s="363"/>
      <c r="I1415" s="497"/>
      <c r="J1415" s="498"/>
      <c r="K1415" s="496"/>
      <c r="L1415" s="496"/>
      <c r="M1415" s="497">
        <f t="shared" si="109"/>
        <v>0</v>
      </c>
      <c r="N1415" s="364">
        <f t="shared" si="111"/>
        <v>0</v>
      </c>
      <c r="O1415" s="164"/>
      <c r="P1415" s="164"/>
      <c r="Q1415" s="164"/>
      <c r="R1415" s="130"/>
      <c r="S1415" s="365">
        <f t="shared" si="112"/>
        <v>0</v>
      </c>
      <c r="T1415" s="362"/>
      <c r="U1415" s="532"/>
      <c r="V1415" s="318">
        <f t="shared" si="113"/>
        <v>0</v>
      </c>
      <c r="W1415" s="366"/>
      <c r="X1415" s="318"/>
      <c r="Y1415" s="366"/>
      <c r="Z1415" s="362"/>
      <c r="AA1415" s="503"/>
      <c r="AB1415" s="362"/>
      <c r="AC1415" s="362"/>
    </row>
    <row r="1416" spans="1:29" ht="18.5" x14ac:dyDescent="0.45">
      <c r="A1416" s="360"/>
      <c r="B1416" s="361"/>
      <c r="C1416" s="360" t="str">
        <f t="shared" si="110"/>
        <v/>
      </c>
      <c r="D1416" s="362"/>
      <c r="E1416" s="146"/>
      <c r="F1416" s="362"/>
      <c r="G1416" s="137"/>
      <c r="H1416" s="363"/>
      <c r="I1416" s="497"/>
      <c r="J1416" s="498"/>
      <c r="K1416" s="496"/>
      <c r="L1416" s="496"/>
      <c r="M1416" s="497">
        <f t="shared" si="109"/>
        <v>0</v>
      </c>
      <c r="N1416" s="364">
        <f t="shared" si="111"/>
        <v>0</v>
      </c>
      <c r="O1416" s="164"/>
      <c r="P1416" s="164"/>
      <c r="Q1416" s="164"/>
      <c r="R1416" s="130"/>
      <c r="S1416" s="365">
        <f t="shared" si="112"/>
        <v>0</v>
      </c>
      <c r="T1416" s="362"/>
      <c r="U1416" s="532"/>
      <c r="V1416" s="318">
        <f t="shared" si="113"/>
        <v>0</v>
      </c>
      <c r="W1416" s="366"/>
      <c r="X1416" s="318"/>
      <c r="Y1416" s="366"/>
      <c r="Z1416" s="362"/>
      <c r="AA1416" s="503"/>
      <c r="AB1416" s="362"/>
      <c r="AC1416" s="362"/>
    </row>
    <row r="1417" spans="1:29" ht="18.5" x14ac:dyDescent="0.45">
      <c r="A1417" s="360"/>
      <c r="B1417" s="361"/>
      <c r="C1417" s="360" t="str">
        <f t="shared" si="110"/>
        <v/>
      </c>
      <c r="D1417" s="362"/>
      <c r="E1417" s="146"/>
      <c r="F1417" s="362"/>
      <c r="G1417" s="137"/>
      <c r="H1417" s="363"/>
      <c r="I1417" s="497"/>
      <c r="J1417" s="498"/>
      <c r="K1417" s="496"/>
      <c r="L1417" s="496"/>
      <c r="M1417" s="497">
        <f t="shared" ref="M1417:M1454" si="114">+K1417*0.12</f>
        <v>0</v>
      </c>
      <c r="N1417" s="364">
        <f t="shared" si="111"/>
        <v>0</v>
      </c>
      <c r="O1417" s="164"/>
      <c r="P1417" s="164"/>
      <c r="Q1417" s="164"/>
      <c r="R1417" s="130"/>
      <c r="S1417" s="365">
        <f t="shared" si="112"/>
        <v>0</v>
      </c>
      <c r="T1417" s="362"/>
      <c r="U1417" s="532"/>
      <c r="V1417" s="318">
        <f t="shared" si="113"/>
        <v>0</v>
      </c>
      <c r="W1417" s="366"/>
      <c r="X1417" s="318"/>
      <c r="Y1417" s="366"/>
      <c r="Z1417" s="362"/>
      <c r="AA1417" s="503"/>
      <c r="AB1417" s="362"/>
      <c r="AC1417" s="362"/>
    </row>
    <row r="1418" spans="1:29" ht="18.5" x14ac:dyDescent="0.45">
      <c r="A1418" s="360"/>
      <c r="B1418" s="361"/>
      <c r="C1418" s="360" t="str">
        <f t="shared" si="110"/>
        <v/>
      </c>
      <c r="D1418" s="362"/>
      <c r="E1418" s="146"/>
      <c r="F1418" s="362"/>
      <c r="G1418" s="137"/>
      <c r="H1418" s="363"/>
      <c r="I1418" s="497"/>
      <c r="J1418" s="498"/>
      <c r="K1418" s="496"/>
      <c r="L1418" s="496"/>
      <c r="M1418" s="497">
        <f t="shared" si="114"/>
        <v>0</v>
      </c>
      <c r="N1418" s="364">
        <f t="shared" si="111"/>
        <v>0</v>
      </c>
      <c r="O1418" s="164"/>
      <c r="P1418" s="164"/>
      <c r="Q1418" s="164"/>
      <c r="R1418" s="130"/>
      <c r="S1418" s="365">
        <f t="shared" si="112"/>
        <v>0</v>
      </c>
      <c r="T1418" s="362"/>
      <c r="U1418" s="532"/>
      <c r="V1418" s="318">
        <f t="shared" si="113"/>
        <v>0</v>
      </c>
      <c r="W1418" s="366"/>
      <c r="X1418" s="318"/>
      <c r="Y1418" s="366"/>
      <c r="Z1418" s="362"/>
      <c r="AA1418" s="503"/>
      <c r="AB1418" s="362"/>
      <c r="AC1418" s="362"/>
    </row>
    <row r="1419" spans="1:29" ht="18.5" x14ac:dyDescent="0.45">
      <c r="A1419" s="360"/>
      <c r="B1419" s="361"/>
      <c r="C1419" s="360" t="str">
        <f t="shared" si="110"/>
        <v/>
      </c>
      <c r="D1419" s="362"/>
      <c r="E1419" s="146"/>
      <c r="F1419" s="362"/>
      <c r="G1419" s="137"/>
      <c r="H1419" s="363"/>
      <c r="I1419" s="497"/>
      <c r="J1419" s="498"/>
      <c r="K1419" s="496"/>
      <c r="L1419" s="496"/>
      <c r="M1419" s="497">
        <f t="shared" si="114"/>
        <v>0</v>
      </c>
      <c r="N1419" s="364">
        <f t="shared" si="111"/>
        <v>0</v>
      </c>
      <c r="O1419" s="164"/>
      <c r="P1419" s="164"/>
      <c r="Q1419" s="164"/>
      <c r="R1419" s="130"/>
      <c r="S1419" s="365">
        <f t="shared" si="112"/>
        <v>0</v>
      </c>
      <c r="T1419" s="362"/>
      <c r="U1419" s="532"/>
      <c r="V1419" s="318">
        <f t="shared" si="113"/>
        <v>0</v>
      </c>
      <c r="W1419" s="366"/>
      <c r="X1419" s="318"/>
      <c r="Y1419" s="366"/>
      <c r="Z1419" s="362"/>
      <c r="AA1419" s="503"/>
      <c r="AB1419" s="362"/>
      <c r="AC1419" s="362"/>
    </row>
    <row r="1420" spans="1:29" ht="18.5" x14ac:dyDescent="0.45">
      <c r="A1420" s="360"/>
      <c r="B1420" s="361"/>
      <c r="C1420" s="360" t="str">
        <f t="shared" si="110"/>
        <v/>
      </c>
      <c r="D1420" s="362"/>
      <c r="E1420" s="146"/>
      <c r="F1420" s="362"/>
      <c r="G1420" s="137"/>
      <c r="H1420" s="363"/>
      <c r="I1420" s="497"/>
      <c r="J1420" s="498"/>
      <c r="K1420" s="496"/>
      <c r="L1420" s="496"/>
      <c r="M1420" s="497">
        <f t="shared" si="114"/>
        <v>0</v>
      </c>
      <c r="N1420" s="364">
        <f t="shared" si="111"/>
        <v>0</v>
      </c>
      <c r="O1420" s="164"/>
      <c r="P1420" s="164"/>
      <c r="Q1420" s="164"/>
      <c r="R1420" s="130"/>
      <c r="S1420" s="365">
        <f t="shared" si="112"/>
        <v>0</v>
      </c>
      <c r="T1420" s="362"/>
      <c r="U1420" s="532"/>
      <c r="V1420" s="318">
        <f t="shared" si="113"/>
        <v>0</v>
      </c>
      <c r="W1420" s="366"/>
      <c r="X1420" s="318"/>
      <c r="Y1420" s="366"/>
      <c r="Z1420" s="362"/>
      <c r="AA1420" s="503"/>
      <c r="AB1420" s="362"/>
      <c r="AC1420" s="362"/>
    </row>
    <row r="1421" spans="1:29" ht="18.5" x14ac:dyDescent="0.45">
      <c r="A1421" s="360"/>
      <c r="B1421" s="361"/>
      <c r="C1421" s="360" t="str">
        <f t="shared" si="110"/>
        <v/>
      </c>
      <c r="D1421" s="362"/>
      <c r="E1421" s="146"/>
      <c r="F1421" s="362"/>
      <c r="G1421" s="137"/>
      <c r="H1421" s="363"/>
      <c r="I1421" s="497"/>
      <c r="J1421" s="498"/>
      <c r="K1421" s="496"/>
      <c r="L1421" s="496"/>
      <c r="M1421" s="497">
        <f t="shared" si="114"/>
        <v>0</v>
      </c>
      <c r="N1421" s="364">
        <f t="shared" si="111"/>
        <v>0</v>
      </c>
      <c r="O1421" s="164"/>
      <c r="P1421" s="164"/>
      <c r="Q1421" s="164"/>
      <c r="R1421" s="130"/>
      <c r="S1421" s="365">
        <f t="shared" si="112"/>
        <v>0</v>
      </c>
      <c r="T1421" s="362"/>
      <c r="U1421" s="532"/>
      <c r="V1421" s="318">
        <f t="shared" si="113"/>
        <v>0</v>
      </c>
      <c r="W1421" s="366"/>
      <c r="X1421" s="318"/>
      <c r="Y1421" s="366"/>
      <c r="Z1421" s="362"/>
      <c r="AA1421" s="503"/>
      <c r="AB1421" s="362"/>
      <c r="AC1421" s="362"/>
    </row>
    <row r="1422" spans="1:29" ht="18.5" x14ac:dyDescent="0.45">
      <c r="A1422" s="360"/>
      <c r="B1422" s="361"/>
      <c r="C1422" s="360" t="str">
        <f t="shared" ref="C1422:C1454" si="115">Validentificaciones(D1422)</f>
        <v/>
      </c>
      <c r="D1422" s="362"/>
      <c r="E1422" s="146"/>
      <c r="F1422" s="362"/>
      <c r="G1422" s="137"/>
      <c r="H1422" s="363"/>
      <c r="I1422" s="497"/>
      <c r="J1422" s="498"/>
      <c r="K1422" s="496"/>
      <c r="L1422" s="496"/>
      <c r="M1422" s="497">
        <f t="shared" si="114"/>
        <v>0</v>
      </c>
      <c r="N1422" s="364">
        <f t="shared" ref="N1422:N1454" si="116">L1422*0.14</f>
        <v>0</v>
      </c>
      <c r="O1422" s="164"/>
      <c r="P1422" s="164"/>
      <c r="Q1422" s="164"/>
      <c r="R1422" s="130"/>
      <c r="S1422" s="365">
        <f t="shared" ref="S1422:S1454" si="117">I1422+J1422+K1422+N1422+L1422-O1422-P1422+M1422</f>
        <v>0</v>
      </c>
      <c r="T1422" s="362"/>
      <c r="U1422" s="532"/>
      <c r="V1422" s="318">
        <f t="shared" ref="V1422:V1454" si="118">IF(OR(MID(E1422,1,2)="41",MID(B1422,1,1)="E"),0,IF(OR(E1422="04-Nota de crédito",E1422="04",E1422="04-N/C Ventas",E1422="51-N/C A Inst. Estado y Empr. Públicas que percibe ingreso exento de Imp. Renta",E1422="51",E1422="47-N/C por Reembolso Emitida por Intermediario",E1422="47"),-I1422-J1422-K1422-L1422,I1422+J1422+K1422+L1422))</f>
        <v>0</v>
      </c>
      <c r="W1422" s="366"/>
      <c r="X1422" s="318"/>
      <c r="Y1422" s="366"/>
      <c r="Z1422" s="362"/>
      <c r="AA1422" s="503"/>
      <c r="AB1422" s="362"/>
      <c r="AC1422" s="362"/>
    </row>
    <row r="1423" spans="1:29" ht="18.5" x14ac:dyDescent="0.45">
      <c r="A1423" s="360"/>
      <c r="B1423" s="361"/>
      <c r="C1423" s="360" t="str">
        <f t="shared" si="115"/>
        <v/>
      </c>
      <c r="D1423" s="362"/>
      <c r="E1423" s="146"/>
      <c r="F1423" s="362"/>
      <c r="G1423" s="137"/>
      <c r="H1423" s="363"/>
      <c r="I1423" s="497"/>
      <c r="J1423" s="498"/>
      <c r="K1423" s="496"/>
      <c r="L1423" s="496"/>
      <c r="M1423" s="497">
        <f t="shared" si="114"/>
        <v>0</v>
      </c>
      <c r="N1423" s="364">
        <f t="shared" si="116"/>
        <v>0</v>
      </c>
      <c r="O1423" s="164"/>
      <c r="P1423" s="164"/>
      <c r="Q1423" s="164"/>
      <c r="R1423" s="130"/>
      <c r="S1423" s="365">
        <f t="shared" si="117"/>
        <v>0</v>
      </c>
      <c r="T1423" s="362"/>
      <c r="U1423" s="532"/>
      <c r="V1423" s="318">
        <f t="shared" si="118"/>
        <v>0</v>
      </c>
      <c r="W1423" s="366"/>
      <c r="X1423" s="318"/>
      <c r="Y1423" s="366"/>
      <c r="Z1423" s="362"/>
      <c r="AA1423" s="503"/>
      <c r="AB1423" s="362"/>
      <c r="AC1423" s="362"/>
    </row>
    <row r="1424" spans="1:29" ht="18.5" x14ac:dyDescent="0.45">
      <c r="A1424" s="360"/>
      <c r="B1424" s="361"/>
      <c r="C1424" s="360" t="str">
        <f t="shared" si="115"/>
        <v/>
      </c>
      <c r="D1424" s="362"/>
      <c r="E1424" s="146"/>
      <c r="F1424" s="362"/>
      <c r="G1424" s="137"/>
      <c r="H1424" s="363"/>
      <c r="I1424" s="497"/>
      <c r="J1424" s="498"/>
      <c r="K1424" s="496"/>
      <c r="L1424" s="496"/>
      <c r="M1424" s="497">
        <f t="shared" si="114"/>
        <v>0</v>
      </c>
      <c r="N1424" s="364">
        <f t="shared" si="116"/>
        <v>0</v>
      </c>
      <c r="O1424" s="164"/>
      <c r="P1424" s="164"/>
      <c r="Q1424" s="164"/>
      <c r="R1424" s="130"/>
      <c r="S1424" s="365">
        <f t="shared" si="117"/>
        <v>0</v>
      </c>
      <c r="T1424" s="362"/>
      <c r="U1424" s="532"/>
      <c r="V1424" s="318">
        <f t="shared" si="118"/>
        <v>0</v>
      </c>
      <c r="W1424" s="366"/>
      <c r="X1424" s="318"/>
      <c r="Y1424" s="366"/>
      <c r="Z1424" s="362"/>
      <c r="AA1424" s="503"/>
      <c r="AB1424" s="362"/>
      <c r="AC1424" s="362"/>
    </row>
    <row r="1425" spans="1:29" ht="18.5" x14ac:dyDescent="0.45">
      <c r="A1425" s="360"/>
      <c r="B1425" s="361"/>
      <c r="C1425" s="360" t="str">
        <f t="shared" si="115"/>
        <v/>
      </c>
      <c r="D1425" s="362"/>
      <c r="E1425" s="146"/>
      <c r="F1425" s="362"/>
      <c r="G1425" s="137"/>
      <c r="H1425" s="363"/>
      <c r="I1425" s="497"/>
      <c r="J1425" s="498"/>
      <c r="K1425" s="496"/>
      <c r="L1425" s="496"/>
      <c r="M1425" s="497">
        <f t="shared" si="114"/>
        <v>0</v>
      </c>
      <c r="N1425" s="364">
        <f t="shared" si="116"/>
        <v>0</v>
      </c>
      <c r="O1425" s="164"/>
      <c r="P1425" s="164"/>
      <c r="Q1425" s="164"/>
      <c r="R1425" s="130"/>
      <c r="S1425" s="365">
        <f t="shared" si="117"/>
        <v>0</v>
      </c>
      <c r="T1425" s="362"/>
      <c r="U1425" s="532"/>
      <c r="V1425" s="318">
        <f t="shared" si="118"/>
        <v>0</v>
      </c>
      <c r="W1425" s="366"/>
      <c r="X1425" s="318"/>
      <c r="Y1425" s="366"/>
      <c r="Z1425" s="362"/>
      <c r="AA1425" s="503"/>
      <c r="AB1425" s="362"/>
      <c r="AC1425" s="362"/>
    </row>
    <row r="1426" spans="1:29" ht="18.5" x14ac:dyDescent="0.45">
      <c r="A1426" s="360"/>
      <c r="B1426" s="361"/>
      <c r="C1426" s="360" t="str">
        <f t="shared" si="115"/>
        <v/>
      </c>
      <c r="D1426" s="362"/>
      <c r="E1426" s="146"/>
      <c r="F1426" s="362"/>
      <c r="G1426" s="137"/>
      <c r="H1426" s="363"/>
      <c r="I1426" s="497"/>
      <c r="J1426" s="498"/>
      <c r="K1426" s="496"/>
      <c r="L1426" s="496"/>
      <c r="M1426" s="497">
        <f t="shared" si="114"/>
        <v>0</v>
      </c>
      <c r="N1426" s="364">
        <f t="shared" si="116"/>
        <v>0</v>
      </c>
      <c r="O1426" s="164"/>
      <c r="P1426" s="164"/>
      <c r="Q1426" s="164"/>
      <c r="R1426" s="130"/>
      <c r="S1426" s="365">
        <f t="shared" si="117"/>
        <v>0</v>
      </c>
      <c r="T1426" s="362"/>
      <c r="U1426" s="532"/>
      <c r="V1426" s="318">
        <f t="shared" si="118"/>
        <v>0</v>
      </c>
      <c r="W1426" s="366"/>
      <c r="X1426" s="318"/>
      <c r="Y1426" s="366"/>
      <c r="Z1426" s="362"/>
      <c r="AA1426" s="503"/>
      <c r="AB1426" s="362"/>
      <c r="AC1426" s="362"/>
    </row>
    <row r="1427" spans="1:29" ht="18.5" x14ac:dyDescent="0.45">
      <c r="A1427" s="360"/>
      <c r="B1427" s="361"/>
      <c r="C1427" s="360" t="str">
        <f t="shared" si="115"/>
        <v/>
      </c>
      <c r="D1427" s="362"/>
      <c r="E1427" s="146"/>
      <c r="F1427" s="362"/>
      <c r="G1427" s="137"/>
      <c r="H1427" s="363"/>
      <c r="I1427" s="497"/>
      <c r="J1427" s="498"/>
      <c r="K1427" s="496"/>
      <c r="L1427" s="496"/>
      <c r="M1427" s="497">
        <f t="shared" si="114"/>
        <v>0</v>
      </c>
      <c r="N1427" s="364">
        <f t="shared" si="116"/>
        <v>0</v>
      </c>
      <c r="O1427" s="164"/>
      <c r="P1427" s="164"/>
      <c r="Q1427" s="164"/>
      <c r="R1427" s="130"/>
      <c r="S1427" s="365">
        <f t="shared" si="117"/>
        <v>0</v>
      </c>
      <c r="T1427" s="362"/>
      <c r="U1427" s="532"/>
      <c r="V1427" s="318">
        <f t="shared" si="118"/>
        <v>0</v>
      </c>
      <c r="W1427" s="366"/>
      <c r="X1427" s="318"/>
      <c r="Y1427" s="366"/>
      <c r="Z1427" s="362"/>
      <c r="AA1427" s="503"/>
      <c r="AB1427" s="362"/>
      <c r="AC1427" s="362"/>
    </row>
    <row r="1428" spans="1:29" ht="18.5" x14ac:dyDescent="0.45">
      <c r="A1428" s="360"/>
      <c r="B1428" s="361"/>
      <c r="C1428" s="360" t="str">
        <f t="shared" si="115"/>
        <v/>
      </c>
      <c r="D1428" s="362"/>
      <c r="E1428" s="146"/>
      <c r="F1428" s="362"/>
      <c r="G1428" s="137"/>
      <c r="H1428" s="363"/>
      <c r="I1428" s="497"/>
      <c r="J1428" s="498"/>
      <c r="K1428" s="496"/>
      <c r="L1428" s="496"/>
      <c r="M1428" s="497">
        <f t="shared" si="114"/>
        <v>0</v>
      </c>
      <c r="N1428" s="364">
        <f t="shared" si="116"/>
        <v>0</v>
      </c>
      <c r="O1428" s="164"/>
      <c r="P1428" s="164"/>
      <c r="Q1428" s="164"/>
      <c r="R1428" s="130"/>
      <c r="S1428" s="365">
        <f t="shared" si="117"/>
        <v>0</v>
      </c>
      <c r="T1428" s="362"/>
      <c r="U1428" s="532"/>
      <c r="V1428" s="318">
        <f t="shared" si="118"/>
        <v>0</v>
      </c>
      <c r="W1428" s="366"/>
      <c r="X1428" s="318"/>
      <c r="Y1428" s="366"/>
      <c r="Z1428" s="362"/>
      <c r="AA1428" s="503"/>
      <c r="AB1428" s="362"/>
      <c r="AC1428" s="362"/>
    </row>
    <row r="1429" spans="1:29" ht="18.5" x14ac:dyDescent="0.45">
      <c r="A1429" s="360"/>
      <c r="B1429" s="361"/>
      <c r="C1429" s="360" t="str">
        <f t="shared" si="115"/>
        <v/>
      </c>
      <c r="D1429" s="362"/>
      <c r="E1429" s="146"/>
      <c r="F1429" s="362"/>
      <c r="G1429" s="137"/>
      <c r="H1429" s="363"/>
      <c r="I1429" s="497"/>
      <c r="J1429" s="498"/>
      <c r="K1429" s="496"/>
      <c r="L1429" s="496"/>
      <c r="M1429" s="497">
        <f t="shared" si="114"/>
        <v>0</v>
      </c>
      <c r="N1429" s="364">
        <f t="shared" si="116"/>
        <v>0</v>
      </c>
      <c r="O1429" s="164"/>
      <c r="P1429" s="164"/>
      <c r="Q1429" s="164"/>
      <c r="R1429" s="130"/>
      <c r="S1429" s="365">
        <f t="shared" si="117"/>
        <v>0</v>
      </c>
      <c r="T1429" s="362"/>
      <c r="U1429" s="532"/>
      <c r="V1429" s="318">
        <f t="shared" si="118"/>
        <v>0</v>
      </c>
      <c r="W1429" s="366"/>
      <c r="X1429" s="318"/>
      <c r="Y1429" s="366"/>
      <c r="Z1429" s="362"/>
      <c r="AA1429" s="503"/>
      <c r="AB1429" s="362"/>
      <c r="AC1429" s="362"/>
    </row>
    <row r="1430" spans="1:29" ht="18.5" x14ac:dyDescent="0.45">
      <c r="A1430" s="360"/>
      <c r="B1430" s="361"/>
      <c r="C1430" s="360" t="str">
        <f t="shared" si="115"/>
        <v/>
      </c>
      <c r="D1430" s="362"/>
      <c r="E1430" s="146"/>
      <c r="F1430" s="362"/>
      <c r="G1430" s="137"/>
      <c r="H1430" s="363"/>
      <c r="I1430" s="497"/>
      <c r="J1430" s="498"/>
      <c r="K1430" s="496"/>
      <c r="L1430" s="496"/>
      <c r="M1430" s="497">
        <f t="shared" si="114"/>
        <v>0</v>
      </c>
      <c r="N1430" s="364">
        <f t="shared" si="116"/>
        <v>0</v>
      </c>
      <c r="O1430" s="164"/>
      <c r="P1430" s="164"/>
      <c r="Q1430" s="164"/>
      <c r="R1430" s="130"/>
      <c r="S1430" s="365">
        <f t="shared" si="117"/>
        <v>0</v>
      </c>
      <c r="T1430" s="362"/>
      <c r="U1430" s="532"/>
      <c r="V1430" s="318">
        <f t="shared" si="118"/>
        <v>0</v>
      </c>
      <c r="W1430" s="366"/>
      <c r="X1430" s="318"/>
      <c r="Y1430" s="366"/>
      <c r="Z1430" s="362"/>
      <c r="AA1430" s="503"/>
      <c r="AB1430" s="362"/>
      <c r="AC1430" s="362"/>
    </row>
    <row r="1431" spans="1:29" ht="18.5" x14ac:dyDescent="0.45">
      <c r="A1431" s="360"/>
      <c r="B1431" s="361"/>
      <c r="C1431" s="360" t="str">
        <f t="shared" si="115"/>
        <v/>
      </c>
      <c r="D1431" s="362"/>
      <c r="E1431" s="146"/>
      <c r="F1431" s="362"/>
      <c r="G1431" s="137"/>
      <c r="H1431" s="363"/>
      <c r="I1431" s="497"/>
      <c r="J1431" s="498"/>
      <c r="K1431" s="496"/>
      <c r="L1431" s="496"/>
      <c r="M1431" s="497">
        <f t="shared" si="114"/>
        <v>0</v>
      </c>
      <c r="N1431" s="364">
        <f t="shared" si="116"/>
        <v>0</v>
      </c>
      <c r="O1431" s="164"/>
      <c r="P1431" s="164"/>
      <c r="Q1431" s="164"/>
      <c r="R1431" s="130"/>
      <c r="S1431" s="365">
        <f t="shared" si="117"/>
        <v>0</v>
      </c>
      <c r="T1431" s="362"/>
      <c r="U1431" s="532"/>
      <c r="V1431" s="318">
        <f t="shared" si="118"/>
        <v>0</v>
      </c>
      <c r="W1431" s="366"/>
      <c r="X1431" s="318"/>
      <c r="Y1431" s="366"/>
      <c r="Z1431" s="362"/>
      <c r="AA1431" s="503"/>
      <c r="AB1431" s="362"/>
      <c r="AC1431" s="362"/>
    </row>
    <row r="1432" spans="1:29" ht="18.5" x14ac:dyDescent="0.45">
      <c r="A1432" s="360"/>
      <c r="B1432" s="361"/>
      <c r="C1432" s="360" t="str">
        <f t="shared" si="115"/>
        <v/>
      </c>
      <c r="D1432" s="362"/>
      <c r="E1432" s="146"/>
      <c r="F1432" s="362"/>
      <c r="G1432" s="137"/>
      <c r="H1432" s="363"/>
      <c r="I1432" s="497"/>
      <c r="J1432" s="498"/>
      <c r="K1432" s="496"/>
      <c r="L1432" s="496"/>
      <c r="M1432" s="497">
        <f t="shared" si="114"/>
        <v>0</v>
      </c>
      <c r="N1432" s="364">
        <f t="shared" si="116"/>
        <v>0</v>
      </c>
      <c r="O1432" s="164"/>
      <c r="P1432" s="164"/>
      <c r="Q1432" s="164"/>
      <c r="R1432" s="130"/>
      <c r="S1432" s="365">
        <f t="shared" si="117"/>
        <v>0</v>
      </c>
      <c r="T1432" s="362"/>
      <c r="U1432" s="532"/>
      <c r="V1432" s="318">
        <f t="shared" si="118"/>
        <v>0</v>
      </c>
      <c r="W1432" s="366"/>
      <c r="X1432" s="318"/>
      <c r="Y1432" s="366"/>
      <c r="Z1432" s="362"/>
      <c r="AA1432" s="503"/>
      <c r="AB1432" s="362"/>
      <c r="AC1432" s="362"/>
    </row>
    <row r="1433" spans="1:29" ht="18.5" x14ac:dyDescent="0.45">
      <c r="A1433" s="360"/>
      <c r="B1433" s="361"/>
      <c r="C1433" s="360" t="str">
        <f t="shared" si="115"/>
        <v/>
      </c>
      <c r="D1433" s="362"/>
      <c r="E1433" s="146"/>
      <c r="F1433" s="362"/>
      <c r="G1433" s="137"/>
      <c r="H1433" s="363"/>
      <c r="I1433" s="497"/>
      <c r="J1433" s="498"/>
      <c r="K1433" s="496"/>
      <c r="L1433" s="496"/>
      <c r="M1433" s="497">
        <f t="shared" si="114"/>
        <v>0</v>
      </c>
      <c r="N1433" s="364">
        <f t="shared" si="116"/>
        <v>0</v>
      </c>
      <c r="O1433" s="164"/>
      <c r="P1433" s="164"/>
      <c r="Q1433" s="164"/>
      <c r="R1433" s="130"/>
      <c r="S1433" s="365">
        <f t="shared" si="117"/>
        <v>0</v>
      </c>
      <c r="T1433" s="362"/>
      <c r="U1433" s="532"/>
      <c r="V1433" s="318">
        <f t="shared" si="118"/>
        <v>0</v>
      </c>
      <c r="W1433" s="366"/>
      <c r="X1433" s="318"/>
      <c r="Y1433" s="366"/>
      <c r="Z1433" s="362"/>
      <c r="AA1433" s="503"/>
      <c r="AB1433" s="362"/>
      <c r="AC1433" s="362"/>
    </row>
    <row r="1434" spans="1:29" ht="18.5" x14ac:dyDescent="0.45">
      <c r="A1434" s="360"/>
      <c r="B1434" s="361"/>
      <c r="C1434" s="360" t="str">
        <f t="shared" si="115"/>
        <v/>
      </c>
      <c r="D1434" s="362"/>
      <c r="E1434" s="146"/>
      <c r="F1434" s="362"/>
      <c r="G1434" s="137"/>
      <c r="H1434" s="363"/>
      <c r="I1434" s="497"/>
      <c r="J1434" s="498"/>
      <c r="K1434" s="496"/>
      <c r="L1434" s="496"/>
      <c r="M1434" s="497">
        <f t="shared" si="114"/>
        <v>0</v>
      </c>
      <c r="N1434" s="364">
        <f t="shared" si="116"/>
        <v>0</v>
      </c>
      <c r="O1434" s="164"/>
      <c r="P1434" s="164"/>
      <c r="Q1434" s="164"/>
      <c r="R1434" s="130"/>
      <c r="S1434" s="365">
        <f t="shared" si="117"/>
        <v>0</v>
      </c>
      <c r="T1434" s="362"/>
      <c r="U1434" s="532"/>
      <c r="V1434" s="318">
        <f t="shared" si="118"/>
        <v>0</v>
      </c>
      <c r="W1434" s="366"/>
      <c r="X1434" s="318"/>
      <c r="Y1434" s="366"/>
      <c r="Z1434" s="362"/>
      <c r="AA1434" s="503"/>
      <c r="AB1434" s="362"/>
      <c r="AC1434" s="362"/>
    </row>
    <row r="1435" spans="1:29" ht="18.5" x14ac:dyDescent="0.45">
      <c r="A1435" s="360"/>
      <c r="B1435" s="361"/>
      <c r="C1435" s="360" t="str">
        <f t="shared" si="115"/>
        <v/>
      </c>
      <c r="D1435" s="362"/>
      <c r="E1435" s="146"/>
      <c r="F1435" s="362"/>
      <c r="G1435" s="137"/>
      <c r="H1435" s="363"/>
      <c r="I1435" s="497"/>
      <c r="J1435" s="498"/>
      <c r="K1435" s="496"/>
      <c r="L1435" s="496"/>
      <c r="M1435" s="497">
        <f t="shared" si="114"/>
        <v>0</v>
      </c>
      <c r="N1435" s="364">
        <f t="shared" si="116"/>
        <v>0</v>
      </c>
      <c r="O1435" s="164"/>
      <c r="P1435" s="164"/>
      <c r="Q1435" s="164"/>
      <c r="R1435" s="130"/>
      <c r="S1435" s="365">
        <f t="shared" si="117"/>
        <v>0</v>
      </c>
      <c r="T1435" s="362"/>
      <c r="U1435" s="532"/>
      <c r="V1435" s="318">
        <f t="shared" si="118"/>
        <v>0</v>
      </c>
      <c r="W1435" s="366"/>
      <c r="X1435" s="318"/>
      <c r="Y1435" s="366"/>
      <c r="Z1435" s="362"/>
      <c r="AA1435" s="503"/>
      <c r="AB1435" s="362"/>
      <c r="AC1435" s="362"/>
    </row>
    <row r="1436" spans="1:29" ht="18.5" x14ac:dyDescent="0.45">
      <c r="A1436" s="360"/>
      <c r="B1436" s="361"/>
      <c r="C1436" s="360" t="str">
        <f t="shared" si="115"/>
        <v/>
      </c>
      <c r="D1436" s="362"/>
      <c r="E1436" s="146"/>
      <c r="F1436" s="362"/>
      <c r="G1436" s="137"/>
      <c r="H1436" s="363"/>
      <c r="I1436" s="497"/>
      <c r="J1436" s="498"/>
      <c r="K1436" s="496"/>
      <c r="L1436" s="496"/>
      <c r="M1436" s="497">
        <f t="shared" si="114"/>
        <v>0</v>
      </c>
      <c r="N1436" s="364">
        <f t="shared" si="116"/>
        <v>0</v>
      </c>
      <c r="O1436" s="164"/>
      <c r="P1436" s="164"/>
      <c r="Q1436" s="164"/>
      <c r="R1436" s="130"/>
      <c r="S1436" s="365">
        <f t="shared" si="117"/>
        <v>0</v>
      </c>
      <c r="T1436" s="362"/>
      <c r="U1436" s="532"/>
      <c r="V1436" s="318">
        <f t="shared" si="118"/>
        <v>0</v>
      </c>
      <c r="W1436" s="366"/>
      <c r="X1436" s="318"/>
      <c r="Y1436" s="366"/>
      <c r="Z1436" s="362"/>
      <c r="AA1436" s="503"/>
      <c r="AB1436" s="362"/>
      <c r="AC1436" s="362"/>
    </row>
    <row r="1437" spans="1:29" ht="18.5" x14ac:dyDescent="0.45">
      <c r="A1437" s="360"/>
      <c r="B1437" s="361"/>
      <c r="C1437" s="360" t="str">
        <f t="shared" si="115"/>
        <v/>
      </c>
      <c r="D1437" s="362"/>
      <c r="E1437" s="146"/>
      <c r="F1437" s="362"/>
      <c r="G1437" s="137"/>
      <c r="H1437" s="363"/>
      <c r="I1437" s="497"/>
      <c r="J1437" s="498"/>
      <c r="K1437" s="496"/>
      <c r="L1437" s="496"/>
      <c r="M1437" s="497">
        <f t="shared" si="114"/>
        <v>0</v>
      </c>
      <c r="N1437" s="364">
        <f t="shared" si="116"/>
        <v>0</v>
      </c>
      <c r="O1437" s="164"/>
      <c r="P1437" s="164"/>
      <c r="Q1437" s="164"/>
      <c r="R1437" s="130"/>
      <c r="S1437" s="365">
        <f t="shared" si="117"/>
        <v>0</v>
      </c>
      <c r="T1437" s="362"/>
      <c r="U1437" s="532"/>
      <c r="V1437" s="318">
        <f t="shared" si="118"/>
        <v>0</v>
      </c>
      <c r="W1437" s="366"/>
      <c r="X1437" s="318"/>
      <c r="Y1437" s="366"/>
      <c r="Z1437" s="362"/>
      <c r="AA1437" s="503"/>
      <c r="AB1437" s="362"/>
      <c r="AC1437" s="362"/>
    </row>
    <row r="1438" spans="1:29" ht="18.5" x14ac:dyDescent="0.45">
      <c r="A1438" s="360"/>
      <c r="B1438" s="361"/>
      <c r="C1438" s="360" t="str">
        <f t="shared" si="115"/>
        <v/>
      </c>
      <c r="D1438" s="362"/>
      <c r="E1438" s="146"/>
      <c r="F1438" s="362"/>
      <c r="G1438" s="137"/>
      <c r="H1438" s="363"/>
      <c r="I1438" s="497"/>
      <c r="J1438" s="498"/>
      <c r="K1438" s="496"/>
      <c r="L1438" s="496"/>
      <c r="M1438" s="497">
        <f t="shared" si="114"/>
        <v>0</v>
      </c>
      <c r="N1438" s="364">
        <f t="shared" si="116"/>
        <v>0</v>
      </c>
      <c r="O1438" s="164"/>
      <c r="P1438" s="164"/>
      <c r="Q1438" s="164"/>
      <c r="R1438" s="130"/>
      <c r="S1438" s="365">
        <f t="shared" si="117"/>
        <v>0</v>
      </c>
      <c r="T1438" s="362"/>
      <c r="U1438" s="532"/>
      <c r="V1438" s="318">
        <f t="shared" si="118"/>
        <v>0</v>
      </c>
      <c r="W1438" s="366"/>
      <c r="X1438" s="318"/>
      <c r="Y1438" s="366"/>
      <c r="Z1438" s="362"/>
      <c r="AA1438" s="503"/>
      <c r="AB1438" s="362"/>
      <c r="AC1438" s="362"/>
    </row>
    <row r="1439" spans="1:29" ht="18.5" x14ac:dyDescent="0.45">
      <c r="A1439" s="360"/>
      <c r="B1439" s="361"/>
      <c r="C1439" s="360" t="str">
        <f t="shared" si="115"/>
        <v/>
      </c>
      <c r="D1439" s="362"/>
      <c r="E1439" s="146"/>
      <c r="F1439" s="362"/>
      <c r="G1439" s="137"/>
      <c r="H1439" s="363"/>
      <c r="I1439" s="497"/>
      <c r="J1439" s="498"/>
      <c r="K1439" s="496"/>
      <c r="L1439" s="496"/>
      <c r="M1439" s="497">
        <f t="shared" si="114"/>
        <v>0</v>
      </c>
      <c r="N1439" s="364">
        <f t="shared" si="116"/>
        <v>0</v>
      </c>
      <c r="O1439" s="164"/>
      <c r="P1439" s="164"/>
      <c r="Q1439" s="164"/>
      <c r="R1439" s="130"/>
      <c r="S1439" s="365">
        <f t="shared" si="117"/>
        <v>0</v>
      </c>
      <c r="T1439" s="362"/>
      <c r="U1439" s="532"/>
      <c r="V1439" s="318">
        <f t="shared" si="118"/>
        <v>0</v>
      </c>
      <c r="W1439" s="366"/>
      <c r="X1439" s="318"/>
      <c r="Y1439" s="366"/>
      <c r="Z1439" s="362"/>
      <c r="AA1439" s="503"/>
      <c r="AB1439" s="362"/>
      <c r="AC1439" s="362"/>
    </row>
    <row r="1440" spans="1:29" ht="18.5" x14ac:dyDescent="0.45">
      <c r="A1440" s="360"/>
      <c r="B1440" s="361"/>
      <c r="C1440" s="360" t="str">
        <f t="shared" si="115"/>
        <v/>
      </c>
      <c r="D1440" s="362"/>
      <c r="E1440" s="146"/>
      <c r="F1440" s="362"/>
      <c r="G1440" s="137"/>
      <c r="H1440" s="363"/>
      <c r="I1440" s="497"/>
      <c r="J1440" s="498"/>
      <c r="K1440" s="496"/>
      <c r="L1440" s="496"/>
      <c r="M1440" s="497">
        <f t="shared" si="114"/>
        <v>0</v>
      </c>
      <c r="N1440" s="364">
        <f t="shared" si="116"/>
        <v>0</v>
      </c>
      <c r="O1440" s="164"/>
      <c r="P1440" s="164"/>
      <c r="Q1440" s="164"/>
      <c r="R1440" s="130"/>
      <c r="S1440" s="365">
        <f t="shared" si="117"/>
        <v>0</v>
      </c>
      <c r="T1440" s="362"/>
      <c r="U1440" s="532"/>
      <c r="V1440" s="318">
        <f t="shared" si="118"/>
        <v>0</v>
      </c>
      <c r="W1440" s="366"/>
      <c r="X1440" s="318"/>
      <c r="Y1440" s="366"/>
      <c r="Z1440" s="362"/>
      <c r="AA1440" s="503"/>
      <c r="AB1440" s="362"/>
      <c r="AC1440" s="362"/>
    </row>
    <row r="1441" spans="1:29" ht="18.5" x14ac:dyDescent="0.45">
      <c r="A1441" s="360"/>
      <c r="B1441" s="361"/>
      <c r="C1441" s="360" t="str">
        <f t="shared" si="115"/>
        <v/>
      </c>
      <c r="D1441" s="362"/>
      <c r="E1441" s="146"/>
      <c r="F1441" s="362"/>
      <c r="G1441" s="137"/>
      <c r="H1441" s="363"/>
      <c r="I1441" s="497"/>
      <c r="J1441" s="498"/>
      <c r="K1441" s="496"/>
      <c r="L1441" s="496"/>
      <c r="M1441" s="497">
        <f t="shared" si="114"/>
        <v>0</v>
      </c>
      <c r="N1441" s="364">
        <f t="shared" si="116"/>
        <v>0</v>
      </c>
      <c r="O1441" s="164"/>
      <c r="P1441" s="164"/>
      <c r="Q1441" s="164"/>
      <c r="R1441" s="130"/>
      <c r="S1441" s="365">
        <f t="shared" si="117"/>
        <v>0</v>
      </c>
      <c r="T1441" s="362"/>
      <c r="U1441" s="532"/>
      <c r="V1441" s="318">
        <f t="shared" si="118"/>
        <v>0</v>
      </c>
      <c r="W1441" s="366"/>
      <c r="X1441" s="318"/>
      <c r="Y1441" s="366"/>
      <c r="Z1441" s="362"/>
      <c r="AA1441" s="503"/>
      <c r="AB1441" s="362"/>
      <c r="AC1441" s="362"/>
    </row>
    <row r="1442" spans="1:29" ht="18.5" x14ac:dyDescent="0.45">
      <c r="A1442" s="360"/>
      <c r="B1442" s="361"/>
      <c r="C1442" s="360" t="str">
        <f t="shared" si="115"/>
        <v/>
      </c>
      <c r="D1442" s="362"/>
      <c r="E1442" s="146"/>
      <c r="F1442" s="362"/>
      <c r="G1442" s="137"/>
      <c r="H1442" s="363"/>
      <c r="I1442" s="497"/>
      <c r="J1442" s="498"/>
      <c r="K1442" s="496"/>
      <c r="L1442" s="496"/>
      <c r="M1442" s="497">
        <f t="shared" si="114"/>
        <v>0</v>
      </c>
      <c r="N1442" s="364">
        <f t="shared" si="116"/>
        <v>0</v>
      </c>
      <c r="O1442" s="164"/>
      <c r="P1442" s="164"/>
      <c r="Q1442" s="164"/>
      <c r="R1442" s="130"/>
      <c r="S1442" s="365">
        <f t="shared" si="117"/>
        <v>0</v>
      </c>
      <c r="T1442" s="362"/>
      <c r="U1442" s="532"/>
      <c r="V1442" s="318">
        <f t="shared" si="118"/>
        <v>0</v>
      </c>
      <c r="W1442" s="366"/>
      <c r="X1442" s="318"/>
      <c r="Y1442" s="366"/>
      <c r="Z1442" s="362"/>
      <c r="AA1442" s="503"/>
      <c r="AB1442" s="362"/>
      <c r="AC1442" s="362"/>
    </row>
    <row r="1443" spans="1:29" ht="18.5" x14ac:dyDescent="0.45">
      <c r="A1443" s="360"/>
      <c r="B1443" s="361"/>
      <c r="C1443" s="360" t="str">
        <f t="shared" si="115"/>
        <v/>
      </c>
      <c r="D1443" s="362"/>
      <c r="E1443" s="146"/>
      <c r="F1443" s="362"/>
      <c r="G1443" s="137"/>
      <c r="H1443" s="363"/>
      <c r="I1443" s="497"/>
      <c r="J1443" s="498"/>
      <c r="K1443" s="496"/>
      <c r="L1443" s="496"/>
      <c r="M1443" s="497">
        <f t="shared" si="114"/>
        <v>0</v>
      </c>
      <c r="N1443" s="364">
        <f t="shared" si="116"/>
        <v>0</v>
      </c>
      <c r="O1443" s="164"/>
      <c r="P1443" s="164"/>
      <c r="Q1443" s="164"/>
      <c r="R1443" s="130"/>
      <c r="S1443" s="365">
        <f t="shared" si="117"/>
        <v>0</v>
      </c>
      <c r="T1443" s="362"/>
      <c r="U1443" s="532"/>
      <c r="V1443" s="318">
        <f t="shared" si="118"/>
        <v>0</v>
      </c>
      <c r="W1443" s="366"/>
      <c r="X1443" s="318"/>
      <c r="Y1443" s="366"/>
      <c r="Z1443" s="362"/>
      <c r="AA1443" s="503"/>
      <c r="AB1443" s="362"/>
      <c r="AC1443" s="362"/>
    </row>
    <row r="1444" spans="1:29" ht="18.5" x14ac:dyDescent="0.45">
      <c r="A1444" s="360"/>
      <c r="B1444" s="361"/>
      <c r="C1444" s="360" t="str">
        <f t="shared" si="115"/>
        <v/>
      </c>
      <c r="D1444" s="362"/>
      <c r="E1444" s="146"/>
      <c r="F1444" s="362"/>
      <c r="G1444" s="137"/>
      <c r="H1444" s="363"/>
      <c r="I1444" s="497"/>
      <c r="J1444" s="498"/>
      <c r="K1444" s="496"/>
      <c r="L1444" s="496"/>
      <c r="M1444" s="497">
        <f t="shared" si="114"/>
        <v>0</v>
      </c>
      <c r="N1444" s="364">
        <f t="shared" si="116"/>
        <v>0</v>
      </c>
      <c r="O1444" s="164"/>
      <c r="P1444" s="164"/>
      <c r="Q1444" s="164"/>
      <c r="R1444" s="130"/>
      <c r="S1444" s="365">
        <f t="shared" si="117"/>
        <v>0</v>
      </c>
      <c r="T1444" s="362"/>
      <c r="U1444" s="532"/>
      <c r="V1444" s="318">
        <f t="shared" si="118"/>
        <v>0</v>
      </c>
      <c r="W1444" s="366"/>
      <c r="X1444" s="318"/>
      <c r="Y1444" s="366"/>
      <c r="Z1444" s="362"/>
      <c r="AA1444" s="503"/>
      <c r="AB1444" s="362"/>
      <c r="AC1444" s="362"/>
    </row>
    <row r="1445" spans="1:29" ht="18.5" x14ac:dyDescent="0.45">
      <c r="A1445" s="360"/>
      <c r="B1445" s="361"/>
      <c r="C1445" s="360" t="str">
        <f t="shared" si="115"/>
        <v/>
      </c>
      <c r="D1445" s="362"/>
      <c r="E1445" s="146"/>
      <c r="F1445" s="362"/>
      <c r="G1445" s="137"/>
      <c r="H1445" s="363"/>
      <c r="I1445" s="497"/>
      <c r="J1445" s="498"/>
      <c r="K1445" s="496"/>
      <c r="L1445" s="496"/>
      <c r="M1445" s="497">
        <f t="shared" si="114"/>
        <v>0</v>
      </c>
      <c r="N1445" s="364">
        <f t="shared" si="116"/>
        <v>0</v>
      </c>
      <c r="O1445" s="164"/>
      <c r="P1445" s="164"/>
      <c r="Q1445" s="164"/>
      <c r="R1445" s="130"/>
      <c r="S1445" s="365">
        <f t="shared" si="117"/>
        <v>0</v>
      </c>
      <c r="T1445" s="362"/>
      <c r="U1445" s="532"/>
      <c r="V1445" s="318">
        <f t="shared" si="118"/>
        <v>0</v>
      </c>
      <c r="W1445" s="366"/>
      <c r="X1445" s="318"/>
      <c r="Y1445" s="366"/>
      <c r="Z1445" s="362"/>
      <c r="AA1445" s="503"/>
      <c r="AB1445" s="362"/>
      <c r="AC1445" s="362"/>
    </row>
    <row r="1446" spans="1:29" ht="18.5" x14ac:dyDescent="0.45">
      <c r="A1446" s="360"/>
      <c r="B1446" s="361"/>
      <c r="C1446" s="360" t="str">
        <f t="shared" si="115"/>
        <v/>
      </c>
      <c r="D1446" s="362"/>
      <c r="E1446" s="146"/>
      <c r="F1446" s="362"/>
      <c r="G1446" s="137"/>
      <c r="H1446" s="363"/>
      <c r="I1446" s="497"/>
      <c r="J1446" s="498"/>
      <c r="K1446" s="496"/>
      <c r="L1446" s="496"/>
      <c r="M1446" s="497">
        <f t="shared" si="114"/>
        <v>0</v>
      </c>
      <c r="N1446" s="364">
        <f t="shared" si="116"/>
        <v>0</v>
      </c>
      <c r="O1446" s="164"/>
      <c r="P1446" s="164"/>
      <c r="Q1446" s="164"/>
      <c r="R1446" s="130"/>
      <c r="S1446" s="365">
        <f t="shared" si="117"/>
        <v>0</v>
      </c>
      <c r="T1446" s="362"/>
      <c r="U1446" s="532"/>
      <c r="V1446" s="318">
        <f t="shared" si="118"/>
        <v>0</v>
      </c>
      <c r="W1446" s="366"/>
      <c r="X1446" s="318"/>
      <c r="Y1446" s="366"/>
      <c r="Z1446" s="362"/>
      <c r="AA1446" s="503"/>
      <c r="AB1446" s="362"/>
      <c r="AC1446" s="362"/>
    </row>
    <row r="1447" spans="1:29" ht="18.5" x14ac:dyDescent="0.45">
      <c r="A1447" s="360"/>
      <c r="B1447" s="361"/>
      <c r="C1447" s="360" t="str">
        <f t="shared" si="115"/>
        <v/>
      </c>
      <c r="D1447" s="362"/>
      <c r="E1447" s="146"/>
      <c r="F1447" s="362"/>
      <c r="G1447" s="137"/>
      <c r="H1447" s="363"/>
      <c r="I1447" s="497"/>
      <c r="J1447" s="498"/>
      <c r="K1447" s="496"/>
      <c r="L1447" s="496"/>
      <c r="M1447" s="497">
        <f t="shared" si="114"/>
        <v>0</v>
      </c>
      <c r="N1447" s="364">
        <f t="shared" si="116"/>
        <v>0</v>
      </c>
      <c r="O1447" s="164"/>
      <c r="P1447" s="164"/>
      <c r="Q1447" s="164"/>
      <c r="R1447" s="130"/>
      <c r="S1447" s="365">
        <f t="shared" si="117"/>
        <v>0</v>
      </c>
      <c r="T1447" s="362"/>
      <c r="U1447" s="532"/>
      <c r="V1447" s="318">
        <f t="shared" si="118"/>
        <v>0</v>
      </c>
      <c r="W1447" s="366"/>
      <c r="X1447" s="318"/>
      <c r="Y1447" s="366"/>
      <c r="Z1447" s="362"/>
      <c r="AA1447" s="503"/>
      <c r="AB1447" s="362"/>
      <c r="AC1447" s="362"/>
    </row>
    <row r="1448" spans="1:29" ht="18.5" x14ac:dyDescent="0.45">
      <c r="A1448" s="360"/>
      <c r="B1448" s="361"/>
      <c r="C1448" s="360" t="str">
        <f t="shared" si="115"/>
        <v/>
      </c>
      <c r="D1448" s="362"/>
      <c r="E1448" s="146"/>
      <c r="F1448" s="362"/>
      <c r="G1448" s="137"/>
      <c r="H1448" s="363"/>
      <c r="I1448" s="497"/>
      <c r="J1448" s="498"/>
      <c r="K1448" s="496"/>
      <c r="L1448" s="496"/>
      <c r="M1448" s="497">
        <f t="shared" si="114"/>
        <v>0</v>
      </c>
      <c r="N1448" s="364">
        <f t="shared" si="116"/>
        <v>0</v>
      </c>
      <c r="O1448" s="164"/>
      <c r="P1448" s="164"/>
      <c r="Q1448" s="164"/>
      <c r="R1448" s="130"/>
      <c r="S1448" s="365">
        <f t="shared" si="117"/>
        <v>0</v>
      </c>
      <c r="T1448" s="362"/>
      <c r="U1448" s="532"/>
      <c r="V1448" s="318">
        <f t="shared" si="118"/>
        <v>0</v>
      </c>
      <c r="W1448" s="366"/>
      <c r="X1448" s="318"/>
      <c r="Y1448" s="366"/>
      <c r="Z1448" s="362"/>
      <c r="AA1448" s="503"/>
      <c r="AB1448" s="362"/>
      <c r="AC1448" s="362"/>
    </row>
    <row r="1449" spans="1:29" ht="18.5" x14ac:dyDescent="0.45">
      <c r="A1449" s="360"/>
      <c r="B1449" s="361"/>
      <c r="C1449" s="360" t="str">
        <f t="shared" si="115"/>
        <v/>
      </c>
      <c r="D1449" s="362"/>
      <c r="E1449" s="146"/>
      <c r="F1449" s="362"/>
      <c r="G1449" s="137"/>
      <c r="H1449" s="363"/>
      <c r="I1449" s="497"/>
      <c r="J1449" s="498"/>
      <c r="K1449" s="496"/>
      <c r="L1449" s="496"/>
      <c r="M1449" s="497">
        <f t="shared" si="114"/>
        <v>0</v>
      </c>
      <c r="N1449" s="364">
        <f t="shared" si="116"/>
        <v>0</v>
      </c>
      <c r="O1449" s="164"/>
      <c r="P1449" s="164"/>
      <c r="Q1449" s="164"/>
      <c r="R1449" s="130"/>
      <c r="S1449" s="365">
        <f t="shared" si="117"/>
        <v>0</v>
      </c>
      <c r="T1449" s="362"/>
      <c r="U1449" s="532"/>
      <c r="V1449" s="318">
        <f t="shared" si="118"/>
        <v>0</v>
      </c>
      <c r="W1449" s="366"/>
      <c r="X1449" s="318"/>
      <c r="Y1449" s="366"/>
      <c r="Z1449" s="362"/>
      <c r="AA1449" s="503"/>
      <c r="AB1449" s="362"/>
      <c r="AC1449" s="362"/>
    </row>
    <row r="1450" spans="1:29" ht="18.5" x14ac:dyDescent="0.45">
      <c r="A1450" s="360"/>
      <c r="B1450" s="361"/>
      <c r="C1450" s="360" t="str">
        <f t="shared" si="115"/>
        <v/>
      </c>
      <c r="D1450" s="362"/>
      <c r="E1450" s="146"/>
      <c r="F1450" s="362"/>
      <c r="G1450" s="137"/>
      <c r="H1450" s="363"/>
      <c r="I1450" s="497"/>
      <c r="J1450" s="498"/>
      <c r="K1450" s="496"/>
      <c r="L1450" s="496"/>
      <c r="M1450" s="497">
        <f t="shared" si="114"/>
        <v>0</v>
      </c>
      <c r="N1450" s="364">
        <f t="shared" si="116"/>
        <v>0</v>
      </c>
      <c r="O1450" s="164"/>
      <c r="P1450" s="164"/>
      <c r="Q1450" s="164"/>
      <c r="R1450" s="130"/>
      <c r="S1450" s="365">
        <f t="shared" si="117"/>
        <v>0</v>
      </c>
      <c r="T1450" s="362"/>
      <c r="U1450" s="532"/>
      <c r="V1450" s="318">
        <f t="shared" si="118"/>
        <v>0</v>
      </c>
      <c r="W1450" s="366"/>
      <c r="X1450" s="318"/>
      <c r="Y1450" s="366"/>
      <c r="Z1450" s="362"/>
      <c r="AA1450" s="503"/>
      <c r="AB1450" s="362"/>
      <c r="AC1450" s="362"/>
    </row>
    <row r="1451" spans="1:29" ht="18.5" x14ac:dyDescent="0.45">
      <c r="A1451" s="360"/>
      <c r="B1451" s="361"/>
      <c r="C1451" s="360" t="str">
        <f t="shared" si="115"/>
        <v/>
      </c>
      <c r="D1451" s="362"/>
      <c r="E1451" s="146"/>
      <c r="F1451" s="362"/>
      <c r="G1451" s="137"/>
      <c r="H1451" s="363"/>
      <c r="I1451" s="497"/>
      <c r="J1451" s="498"/>
      <c r="K1451" s="496"/>
      <c r="L1451" s="496"/>
      <c r="M1451" s="497">
        <f t="shared" si="114"/>
        <v>0</v>
      </c>
      <c r="N1451" s="364">
        <f t="shared" si="116"/>
        <v>0</v>
      </c>
      <c r="O1451" s="164"/>
      <c r="P1451" s="164"/>
      <c r="Q1451" s="164"/>
      <c r="R1451" s="130"/>
      <c r="S1451" s="365">
        <f t="shared" si="117"/>
        <v>0</v>
      </c>
      <c r="T1451" s="362"/>
      <c r="U1451" s="532"/>
      <c r="V1451" s="318">
        <f t="shared" si="118"/>
        <v>0</v>
      </c>
      <c r="W1451" s="366"/>
      <c r="X1451" s="318"/>
      <c r="Y1451" s="366"/>
      <c r="Z1451" s="362"/>
      <c r="AA1451" s="503"/>
      <c r="AB1451" s="362"/>
      <c r="AC1451" s="362"/>
    </row>
    <row r="1452" spans="1:29" ht="18.5" x14ac:dyDescent="0.45">
      <c r="A1452" s="360"/>
      <c r="B1452" s="361"/>
      <c r="C1452" s="360" t="str">
        <f t="shared" si="115"/>
        <v/>
      </c>
      <c r="D1452" s="362"/>
      <c r="E1452" s="146"/>
      <c r="F1452" s="362"/>
      <c r="G1452" s="137"/>
      <c r="H1452" s="363"/>
      <c r="I1452" s="497"/>
      <c r="J1452" s="498"/>
      <c r="K1452" s="496"/>
      <c r="L1452" s="496"/>
      <c r="M1452" s="497">
        <f t="shared" si="114"/>
        <v>0</v>
      </c>
      <c r="N1452" s="364">
        <f t="shared" si="116"/>
        <v>0</v>
      </c>
      <c r="O1452" s="164"/>
      <c r="P1452" s="164"/>
      <c r="Q1452" s="164"/>
      <c r="R1452" s="130"/>
      <c r="S1452" s="365">
        <f t="shared" si="117"/>
        <v>0</v>
      </c>
      <c r="T1452" s="362"/>
      <c r="U1452" s="532"/>
      <c r="V1452" s="318">
        <f t="shared" si="118"/>
        <v>0</v>
      </c>
      <c r="W1452" s="366"/>
      <c r="X1452" s="318"/>
      <c r="Y1452" s="366"/>
      <c r="Z1452" s="362"/>
      <c r="AA1452" s="503"/>
      <c r="AB1452" s="362"/>
      <c r="AC1452" s="362"/>
    </row>
    <row r="1453" spans="1:29" ht="18.5" x14ac:dyDescent="0.45">
      <c r="A1453" s="360"/>
      <c r="B1453" s="361"/>
      <c r="C1453" s="360" t="str">
        <f t="shared" si="115"/>
        <v/>
      </c>
      <c r="D1453" s="362"/>
      <c r="E1453" s="146"/>
      <c r="F1453" s="362"/>
      <c r="G1453" s="137"/>
      <c r="H1453" s="363"/>
      <c r="I1453" s="497"/>
      <c r="J1453" s="498"/>
      <c r="K1453" s="496"/>
      <c r="L1453" s="496"/>
      <c r="M1453" s="497">
        <f t="shared" si="114"/>
        <v>0</v>
      </c>
      <c r="N1453" s="364">
        <f t="shared" si="116"/>
        <v>0</v>
      </c>
      <c r="O1453" s="164"/>
      <c r="P1453" s="164"/>
      <c r="Q1453" s="164"/>
      <c r="R1453" s="130"/>
      <c r="S1453" s="365">
        <f t="shared" si="117"/>
        <v>0</v>
      </c>
      <c r="T1453" s="362"/>
      <c r="U1453" s="532"/>
      <c r="V1453" s="318">
        <f t="shared" si="118"/>
        <v>0</v>
      </c>
      <c r="W1453" s="366"/>
      <c r="X1453" s="318"/>
      <c r="Y1453" s="366"/>
      <c r="Z1453" s="362"/>
      <c r="AA1453" s="503"/>
      <c r="AB1453" s="362"/>
      <c r="AC1453" s="362"/>
    </row>
    <row r="1454" spans="1:29" ht="18.5" x14ac:dyDescent="0.45">
      <c r="A1454" s="360"/>
      <c r="B1454" s="361"/>
      <c r="C1454" s="360" t="str">
        <f t="shared" si="115"/>
        <v/>
      </c>
      <c r="D1454" s="362"/>
      <c r="E1454" s="146"/>
      <c r="F1454" s="362"/>
      <c r="G1454" s="137"/>
      <c r="H1454" s="363"/>
      <c r="I1454" s="497"/>
      <c r="J1454" s="498"/>
      <c r="K1454" s="496"/>
      <c r="L1454" s="496"/>
      <c r="M1454" s="497">
        <f t="shared" si="114"/>
        <v>0</v>
      </c>
      <c r="N1454" s="364">
        <f t="shared" si="116"/>
        <v>0</v>
      </c>
      <c r="O1454" s="164"/>
      <c r="P1454" s="164"/>
      <c r="Q1454" s="164"/>
      <c r="R1454" s="130"/>
      <c r="S1454" s="365">
        <f t="shared" si="117"/>
        <v>0</v>
      </c>
      <c r="T1454" s="362"/>
      <c r="U1454" s="532"/>
      <c r="V1454" s="318">
        <f t="shared" si="118"/>
        <v>0</v>
      </c>
      <c r="W1454" s="366"/>
      <c r="X1454" s="318"/>
      <c r="Y1454" s="366"/>
      <c r="Z1454" s="362"/>
      <c r="AA1454" s="503"/>
      <c r="AB1454" s="362"/>
      <c r="AC1454" s="362"/>
    </row>
    <row r="1455" spans="1:29" x14ac:dyDescent="0.35">
      <c r="U1455" s="533"/>
    </row>
    <row r="1456" spans="1:29" x14ac:dyDescent="0.35">
      <c r="U1456" s="533"/>
    </row>
    <row r="1457" spans="21:21" x14ac:dyDescent="0.35">
      <c r="U1457" s="533"/>
    </row>
    <row r="1458" spans="21:21" x14ac:dyDescent="0.35">
      <c r="U1458" s="533"/>
    </row>
    <row r="1459" spans="21:21" x14ac:dyDescent="0.35">
      <c r="U1459" s="533"/>
    </row>
    <row r="1460" spans="21:21" x14ac:dyDescent="0.35">
      <c r="U1460" s="533"/>
    </row>
    <row r="1461" spans="21:21" x14ac:dyDescent="0.35">
      <c r="U1461" s="533"/>
    </row>
    <row r="1462" spans="21:21" x14ac:dyDescent="0.35">
      <c r="U1462" s="533"/>
    </row>
    <row r="1463" spans="21:21" x14ac:dyDescent="0.35">
      <c r="U1463" s="533"/>
    </row>
    <row r="1464" spans="21:21" x14ac:dyDescent="0.35">
      <c r="U1464" s="533"/>
    </row>
    <row r="1465" spans="21:21" x14ac:dyDescent="0.35">
      <c r="U1465" s="533"/>
    </row>
    <row r="1466" spans="21:21" x14ac:dyDescent="0.35">
      <c r="U1466" s="533"/>
    </row>
    <row r="1467" spans="21:21" x14ac:dyDescent="0.35">
      <c r="U1467" s="533"/>
    </row>
    <row r="1468" spans="21:21" x14ac:dyDescent="0.35">
      <c r="U1468" s="533"/>
    </row>
    <row r="1469" spans="21:21" x14ac:dyDescent="0.35">
      <c r="U1469" s="533"/>
    </row>
    <row r="1470" spans="21:21" x14ac:dyDescent="0.35">
      <c r="U1470" s="533"/>
    </row>
    <row r="1471" spans="21:21" x14ac:dyDescent="0.35">
      <c r="U1471" s="533"/>
    </row>
    <row r="1472" spans="21:21" x14ac:dyDescent="0.35">
      <c r="U1472" s="533"/>
    </row>
    <row r="1473" spans="21:21" x14ac:dyDescent="0.35">
      <c r="U1473" s="533"/>
    </row>
    <row r="1474" spans="21:21" x14ac:dyDescent="0.35">
      <c r="U1474" s="533"/>
    </row>
    <row r="1475" spans="21:21" x14ac:dyDescent="0.35">
      <c r="U1475" s="533"/>
    </row>
    <row r="1476" spans="21:21" x14ac:dyDescent="0.35">
      <c r="U1476" s="533"/>
    </row>
    <row r="1477" spans="21:21" x14ac:dyDescent="0.35">
      <c r="U1477" s="533"/>
    </row>
    <row r="1478" spans="21:21" x14ac:dyDescent="0.35">
      <c r="U1478" s="533"/>
    </row>
    <row r="1479" spans="21:21" x14ac:dyDescent="0.35">
      <c r="U1479" s="533"/>
    </row>
    <row r="1480" spans="21:21" x14ac:dyDescent="0.35">
      <c r="U1480" s="533"/>
    </row>
    <row r="1481" spans="21:21" x14ac:dyDescent="0.35">
      <c r="U1481" s="533"/>
    </row>
    <row r="1482" spans="21:21" x14ac:dyDescent="0.35">
      <c r="U1482" s="533"/>
    </row>
    <row r="1483" spans="21:21" x14ac:dyDescent="0.35">
      <c r="U1483" s="533"/>
    </row>
    <row r="1484" spans="21:21" x14ac:dyDescent="0.35">
      <c r="U1484" s="533"/>
    </row>
    <row r="1485" spans="21:21" x14ac:dyDescent="0.35">
      <c r="U1485" s="533"/>
    </row>
    <row r="1486" spans="21:21" x14ac:dyDescent="0.35">
      <c r="U1486" s="533"/>
    </row>
    <row r="1487" spans="21:21" x14ac:dyDescent="0.35">
      <c r="U1487" s="533"/>
    </row>
    <row r="1488" spans="21:21" x14ac:dyDescent="0.35">
      <c r="U1488" s="533"/>
    </row>
    <row r="1489" spans="21:21" x14ac:dyDescent="0.35">
      <c r="U1489" s="533"/>
    </row>
    <row r="1490" spans="21:21" x14ac:dyDescent="0.35">
      <c r="U1490" s="533"/>
    </row>
    <row r="1491" spans="21:21" x14ac:dyDescent="0.35">
      <c r="U1491" s="533"/>
    </row>
    <row r="1492" spans="21:21" x14ac:dyDescent="0.35">
      <c r="U1492" s="533"/>
    </row>
    <row r="1493" spans="21:21" x14ac:dyDescent="0.35">
      <c r="U1493" s="533"/>
    </row>
    <row r="1494" spans="21:21" x14ac:dyDescent="0.35">
      <c r="U1494" s="533"/>
    </row>
    <row r="1495" spans="21:21" x14ac:dyDescent="0.35">
      <c r="U1495" s="533"/>
    </row>
    <row r="1496" spans="21:21" x14ac:dyDescent="0.35">
      <c r="U1496" s="533"/>
    </row>
    <row r="1497" spans="21:21" x14ac:dyDescent="0.35">
      <c r="U1497" s="533"/>
    </row>
    <row r="1498" spans="21:21" x14ac:dyDescent="0.35">
      <c r="U1498" s="533"/>
    </row>
    <row r="1499" spans="21:21" x14ac:dyDescent="0.35">
      <c r="U1499" s="533"/>
    </row>
    <row r="1500" spans="21:21" x14ac:dyDescent="0.35">
      <c r="U1500" s="533"/>
    </row>
    <row r="1501" spans="21:21" x14ac:dyDescent="0.35">
      <c r="U1501" s="533"/>
    </row>
    <row r="1502" spans="21:21" x14ac:dyDescent="0.35">
      <c r="U1502" s="533"/>
    </row>
    <row r="1503" spans="21:21" x14ac:dyDescent="0.35">
      <c r="U1503" s="533"/>
    </row>
    <row r="1504" spans="21:21" x14ac:dyDescent="0.35">
      <c r="U1504" s="533"/>
    </row>
    <row r="1505" spans="21:21" x14ac:dyDescent="0.35">
      <c r="U1505" s="533"/>
    </row>
    <row r="1506" spans="21:21" x14ac:dyDescent="0.35">
      <c r="U1506" s="533"/>
    </row>
    <row r="1507" spans="21:21" x14ac:dyDescent="0.35">
      <c r="U1507" s="533"/>
    </row>
    <row r="1508" spans="21:21" x14ac:dyDescent="0.35">
      <c r="U1508" s="533"/>
    </row>
    <row r="1509" spans="21:21" x14ac:dyDescent="0.35">
      <c r="U1509" s="533"/>
    </row>
    <row r="1510" spans="21:21" x14ac:dyDescent="0.35">
      <c r="U1510" s="533"/>
    </row>
    <row r="1511" spans="21:21" x14ac:dyDescent="0.35">
      <c r="U1511" s="533"/>
    </row>
    <row r="1512" spans="21:21" x14ac:dyDescent="0.35">
      <c r="U1512" s="533"/>
    </row>
    <row r="1513" spans="21:21" x14ac:dyDescent="0.35">
      <c r="U1513" s="533"/>
    </row>
    <row r="1514" spans="21:21" x14ac:dyDescent="0.35">
      <c r="U1514" s="533"/>
    </row>
    <row r="1515" spans="21:21" x14ac:dyDescent="0.35">
      <c r="U1515" s="533"/>
    </row>
    <row r="1516" spans="21:21" x14ac:dyDescent="0.35">
      <c r="U1516" s="533"/>
    </row>
    <row r="1517" spans="21:21" x14ac:dyDescent="0.35">
      <c r="U1517" s="533"/>
    </row>
    <row r="1518" spans="21:21" x14ac:dyDescent="0.35">
      <c r="U1518" s="533"/>
    </row>
    <row r="1519" spans="21:21" x14ac:dyDescent="0.35">
      <c r="U1519" s="533"/>
    </row>
    <row r="1520" spans="21:21" x14ac:dyDescent="0.35">
      <c r="U1520" s="533"/>
    </row>
    <row r="1521" spans="21:21" x14ac:dyDescent="0.35">
      <c r="U1521" s="533"/>
    </row>
    <row r="1522" spans="21:21" x14ac:dyDescent="0.35">
      <c r="U1522" s="533"/>
    </row>
    <row r="1523" spans="21:21" x14ac:dyDescent="0.35">
      <c r="U1523" s="533"/>
    </row>
    <row r="1524" spans="21:21" x14ac:dyDescent="0.35">
      <c r="U1524" s="533"/>
    </row>
    <row r="1525" spans="21:21" x14ac:dyDescent="0.35">
      <c r="U1525" s="533"/>
    </row>
    <row r="1526" spans="21:21" x14ac:dyDescent="0.35">
      <c r="U1526" s="533"/>
    </row>
    <row r="1527" spans="21:21" x14ac:dyDescent="0.35">
      <c r="U1527" s="533"/>
    </row>
    <row r="1528" spans="21:21" x14ac:dyDescent="0.35">
      <c r="U1528" s="533"/>
    </row>
    <row r="1529" spans="21:21" x14ac:dyDescent="0.35">
      <c r="U1529" s="533"/>
    </row>
    <row r="1530" spans="21:21" x14ac:dyDescent="0.35">
      <c r="U1530" s="533"/>
    </row>
    <row r="1531" spans="21:21" x14ac:dyDescent="0.35">
      <c r="U1531" s="533"/>
    </row>
    <row r="1532" spans="21:21" x14ac:dyDescent="0.35">
      <c r="U1532" s="533"/>
    </row>
    <row r="1533" spans="21:21" x14ac:dyDescent="0.35">
      <c r="U1533" s="533"/>
    </row>
    <row r="1534" spans="21:21" x14ac:dyDescent="0.35">
      <c r="U1534" s="533"/>
    </row>
    <row r="1535" spans="21:21" x14ac:dyDescent="0.35">
      <c r="U1535" s="533"/>
    </row>
    <row r="1536" spans="21:21" x14ac:dyDescent="0.35">
      <c r="U1536" s="533"/>
    </row>
    <row r="1537" spans="21:21" x14ac:dyDescent="0.35">
      <c r="U1537" s="533"/>
    </row>
    <row r="1538" spans="21:21" x14ac:dyDescent="0.35">
      <c r="U1538" s="533"/>
    </row>
    <row r="1539" spans="21:21" x14ac:dyDescent="0.35">
      <c r="U1539" s="533"/>
    </row>
    <row r="1540" spans="21:21" x14ac:dyDescent="0.35">
      <c r="U1540" s="533"/>
    </row>
    <row r="1541" spans="21:21" x14ac:dyDescent="0.35">
      <c r="U1541" s="533"/>
    </row>
    <row r="1542" spans="21:21" x14ac:dyDescent="0.35">
      <c r="U1542" s="533"/>
    </row>
    <row r="1543" spans="21:21" x14ac:dyDescent="0.35">
      <c r="U1543" s="533"/>
    </row>
    <row r="1544" spans="21:21" x14ac:dyDescent="0.35">
      <c r="U1544" s="533"/>
    </row>
    <row r="1545" spans="21:21" x14ac:dyDescent="0.35">
      <c r="U1545" s="533"/>
    </row>
    <row r="1546" spans="21:21" x14ac:dyDescent="0.35">
      <c r="U1546" s="533"/>
    </row>
    <row r="1547" spans="21:21" x14ac:dyDescent="0.35">
      <c r="U1547" s="533"/>
    </row>
    <row r="1548" spans="21:21" x14ac:dyDescent="0.35">
      <c r="U1548" s="533"/>
    </row>
    <row r="1549" spans="21:21" x14ac:dyDescent="0.35">
      <c r="U1549" s="533"/>
    </row>
    <row r="1550" spans="21:21" x14ac:dyDescent="0.35">
      <c r="U1550" s="533"/>
    </row>
    <row r="1551" spans="21:21" x14ac:dyDescent="0.35">
      <c r="U1551" s="533"/>
    </row>
    <row r="1552" spans="21:21" x14ac:dyDescent="0.35">
      <c r="U1552" s="533"/>
    </row>
    <row r="1553" spans="21:21" x14ac:dyDescent="0.35">
      <c r="U1553" s="533"/>
    </row>
    <row r="1554" spans="21:21" x14ac:dyDescent="0.35">
      <c r="U1554" s="533"/>
    </row>
    <row r="1555" spans="21:21" x14ac:dyDescent="0.35">
      <c r="U1555" s="533"/>
    </row>
    <row r="1556" spans="21:21" x14ac:dyDescent="0.35">
      <c r="U1556" s="533"/>
    </row>
    <row r="1557" spans="21:21" x14ac:dyDescent="0.35">
      <c r="U1557" s="533"/>
    </row>
    <row r="1558" spans="21:21" x14ac:dyDescent="0.35">
      <c r="U1558" s="533"/>
    </row>
    <row r="1559" spans="21:21" x14ac:dyDescent="0.35">
      <c r="U1559" s="533"/>
    </row>
    <row r="1560" spans="21:21" x14ac:dyDescent="0.35">
      <c r="U1560" s="533"/>
    </row>
    <row r="1561" spans="21:21" x14ac:dyDescent="0.35">
      <c r="U1561" s="533"/>
    </row>
    <row r="1562" spans="21:21" x14ac:dyDescent="0.35">
      <c r="U1562" s="533"/>
    </row>
    <row r="1563" spans="21:21" x14ac:dyDescent="0.35">
      <c r="U1563" s="533"/>
    </row>
    <row r="1564" spans="21:21" x14ac:dyDescent="0.35">
      <c r="U1564" s="533"/>
    </row>
    <row r="1565" spans="21:21" x14ac:dyDescent="0.35">
      <c r="U1565" s="533"/>
    </row>
    <row r="1566" spans="21:21" x14ac:dyDescent="0.35">
      <c r="U1566" s="533"/>
    </row>
    <row r="1567" spans="21:21" x14ac:dyDescent="0.35">
      <c r="U1567" s="533"/>
    </row>
    <row r="1568" spans="21:21" x14ac:dyDescent="0.35">
      <c r="U1568" s="533"/>
    </row>
    <row r="1569" spans="21:21" x14ac:dyDescent="0.35">
      <c r="U1569" s="533"/>
    </row>
    <row r="1570" spans="21:21" x14ac:dyDescent="0.35">
      <c r="U1570" s="533"/>
    </row>
    <row r="1571" spans="21:21" x14ac:dyDescent="0.35">
      <c r="U1571" s="533"/>
    </row>
    <row r="1572" spans="21:21" x14ac:dyDescent="0.35">
      <c r="U1572" s="533"/>
    </row>
    <row r="1573" spans="21:21" x14ac:dyDescent="0.35">
      <c r="U1573" s="533"/>
    </row>
    <row r="1574" spans="21:21" x14ac:dyDescent="0.35">
      <c r="U1574" s="533"/>
    </row>
    <row r="1575" spans="21:21" x14ac:dyDescent="0.35">
      <c r="U1575" s="533"/>
    </row>
    <row r="1576" spans="21:21" x14ac:dyDescent="0.35">
      <c r="U1576" s="533"/>
    </row>
    <row r="1577" spans="21:21" x14ac:dyDescent="0.35">
      <c r="U1577" s="533"/>
    </row>
    <row r="1578" spans="21:21" x14ac:dyDescent="0.35">
      <c r="U1578" s="533"/>
    </row>
    <row r="1579" spans="21:21" x14ac:dyDescent="0.35">
      <c r="U1579" s="533"/>
    </row>
    <row r="1580" spans="21:21" x14ac:dyDescent="0.35">
      <c r="U1580" s="533"/>
    </row>
    <row r="1581" spans="21:21" x14ac:dyDescent="0.35">
      <c r="U1581" s="533"/>
    </row>
    <row r="1582" spans="21:21" x14ac:dyDescent="0.35">
      <c r="U1582" s="533"/>
    </row>
    <row r="1583" spans="21:21" x14ac:dyDescent="0.35">
      <c r="U1583" s="533"/>
    </row>
    <row r="1584" spans="21:21" x14ac:dyDescent="0.35">
      <c r="U1584" s="533"/>
    </row>
    <row r="1585" spans="21:21" x14ac:dyDescent="0.35">
      <c r="U1585" s="533"/>
    </row>
    <row r="1586" spans="21:21" x14ac:dyDescent="0.35">
      <c r="U1586" s="533"/>
    </row>
    <row r="1587" spans="21:21" x14ac:dyDescent="0.35">
      <c r="U1587" s="533"/>
    </row>
    <row r="1588" spans="21:21" x14ac:dyDescent="0.35">
      <c r="U1588" s="533"/>
    </row>
    <row r="1589" spans="21:21" x14ac:dyDescent="0.35">
      <c r="U1589" s="533"/>
    </row>
    <row r="1590" spans="21:21" x14ac:dyDescent="0.35">
      <c r="U1590" s="533"/>
    </row>
    <row r="1591" spans="21:21" x14ac:dyDescent="0.35">
      <c r="U1591" s="533"/>
    </row>
    <row r="1592" spans="21:21" x14ac:dyDescent="0.35">
      <c r="U1592" s="533"/>
    </row>
    <row r="1593" spans="21:21" x14ac:dyDescent="0.35">
      <c r="U1593" s="533"/>
    </row>
    <row r="1594" spans="21:21" x14ac:dyDescent="0.35">
      <c r="U1594" s="533"/>
    </row>
    <row r="1595" spans="21:21" x14ac:dyDescent="0.35">
      <c r="U1595" s="533"/>
    </row>
    <row r="1596" spans="21:21" x14ac:dyDescent="0.35">
      <c r="U1596" s="533"/>
    </row>
    <row r="1597" spans="21:21" x14ac:dyDescent="0.35">
      <c r="U1597" s="533"/>
    </row>
    <row r="1598" spans="21:21" x14ac:dyDescent="0.35">
      <c r="U1598" s="533"/>
    </row>
    <row r="1599" spans="21:21" x14ac:dyDescent="0.35">
      <c r="U1599" s="533"/>
    </row>
    <row r="1600" spans="21:21" x14ac:dyDescent="0.35">
      <c r="U1600" s="533"/>
    </row>
    <row r="1601" spans="21:21" x14ac:dyDescent="0.35">
      <c r="U1601" s="533"/>
    </row>
    <row r="1602" spans="21:21" x14ac:dyDescent="0.35">
      <c r="U1602" s="533"/>
    </row>
    <row r="1603" spans="21:21" x14ac:dyDescent="0.35">
      <c r="U1603" s="533"/>
    </row>
    <row r="1604" spans="21:21" x14ac:dyDescent="0.35">
      <c r="U1604" s="533"/>
    </row>
    <row r="1605" spans="21:21" x14ac:dyDescent="0.35">
      <c r="U1605" s="533"/>
    </row>
    <row r="1606" spans="21:21" x14ac:dyDescent="0.35">
      <c r="U1606" s="533"/>
    </row>
    <row r="1607" spans="21:21" x14ac:dyDescent="0.35">
      <c r="U1607" s="533"/>
    </row>
    <row r="1608" spans="21:21" x14ac:dyDescent="0.35">
      <c r="U1608" s="533"/>
    </row>
    <row r="1609" spans="21:21" x14ac:dyDescent="0.35">
      <c r="U1609" s="533"/>
    </row>
    <row r="1610" spans="21:21" x14ac:dyDescent="0.35">
      <c r="U1610" s="533"/>
    </row>
    <row r="1611" spans="21:21" x14ac:dyDescent="0.35">
      <c r="U1611" s="533"/>
    </row>
    <row r="1612" spans="21:21" x14ac:dyDescent="0.35">
      <c r="U1612" s="533"/>
    </row>
    <row r="1613" spans="21:21" x14ac:dyDescent="0.35">
      <c r="U1613" s="533"/>
    </row>
    <row r="1614" spans="21:21" x14ac:dyDescent="0.35">
      <c r="U1614" s="533"/>
    </row>
    <row r="1615" spans="21:21" x14ac:dyDescent="0.35">
      <c r="U1615" s="533"/>
    </row>
    <row r="1616" spans="21:21" x14ac:dyDescent="0.35">
      <c r="U1616" s="533"/>
    </row>
    <row r="1617" spans="21:21" x14ac:dyDescent="0.35">
      <c r="U1617" s="533"/>
    </row>
    <row r="1618" spans="21:21" x14ac:dyDescent="0.35">
      <c r="U1618" s="533"/>
    </row>
    <row r="1619" spans="21:21" x14ac:dyDescent="0.35">
      <c r="U1619" s="533"/>
    </row>
    <row r="1620" spans="21:21" x14ac:dyDescent="0.35">
      <c r="U1620" s="533"/>
    </row>
    <row r="1621" spans="21:21" x14ac:dyDescent="0.35">
      <c r="U1621" s="533"/>
    </row>
    <row r="1622" spans="21:21" x14ac:dyDescent="0.35">
      <c r="U1622" s="533"/>
    </row>
    <row r="1623" spans="21:21" x14ac:dyDescent="0.35">
      <c r="U1623" s="533"/>
    </row>
    <row r="1624" spans="21:21" x14ac:dyDescent="0.35">
      <c r="U1624" s="533"/>
    </row>
    <row r="1625" spans="21:21" x14ac:dyDescent="0.35">
      <c r="U1625" s="533"/>
    </row>
    <row r="1626" spans="21:21" x14ac:dyDescent="0.35">
      <c r="U1626" s="533"/>
    </row>
    <row r="1627" spans="21:21" x14ac:dyDescent="0.35">
      <c r="U1627" s="533"/>
    </row>
    <row r="1628" spans="21:21" x14ac:dyDescent="0.35">
      <c r="U1628" s="533"/>
    </row>
    <row r="1629" spans="21:21" x14ac:dyDescent="0.35">
      <c r="U1629" s="533"/>
    </row>
    <row r="1630" spans="21:21" x14ac:dyDescent="0.35">
      <c r="U1630" s="533"/>
    </row>
    <row r="1631" spans="21:21" x14ac:dyDescent="0.35">
      <c r="U1631" s="533"/>
    </row>
    <row r="1632" spans="21:21" x14ac:dyDescent="0.35">
      <c r="U1632" s="533"/>
    </row>
    <row r="1633" spans="21:21" x14ac:dyDescent="0.35">
      <c r="U1633" s="533"/>
    </row>
    <row r="1634" spans="21:21" x14ac:dyDescent="0.35">
      <c r="U1634" s="533"/>
    </row>
    <row r="1635" spans="21:21" x14ac:dyDescent="0.35">
      <c r="U1635" s="533"/>
    </row>
    <row r="1636" spans="21:21" x14ac:dyDescent="0.35">
      <c r="U1636" s="533"/>
    </row>
    <row r="1637" spans="21:21" x14ac:dyDescent="0.35">
      <c r="U1637" s="533"/>
    </row>
    <row r="1638" spans="21:21" x14ac:dyDescent="0.35">
      <c r="U1638" s="533"/>
    </row>
    <row r="1639" spans="21:21" x14ac:dyDescent="0.35">
      <c r="U1639" s="533"/>
    </row>
    <row r="1640" spans="21:21" x14ac:dyDescent="0.35">
      <c r="U1640" s="533"/>
    </row>
    <row r="1641" spans="21:21" x14ac:dyDescent="0.35">
      <c r="U1641" s="533"/>
    </row>
    <row r="1642" spans="21:21" x14ac:dyDescent="0.35">
      <c r="U1642" s="533"/>
    </row>
    <row r="1643" spans="21:21" x14ac:dyDescent="0.35">
      <c r="U1643" s="533"/>
    </row>
    <row r="1644" spans="21:21" x14ac:dyDescent="0.35">
      <c r="U1644" s="533"/>
    </row>
    <row r="1645" spans="21:21" x14ac:dyDescent="0.35">
      <c r="U1645" s="533"/>
    </row>
    <row r="1646" spans="21:21" x14ac:dyDescent="0.35">
      <c r="U1646" s="533"/>
    </row>
    <row r="1647" spans="21:21" x14ac:dyDescent="0.35">
      <c r="U1647" s="533"/>
    </row>
    <row r="1648" spans="21:21" x14ac:dyDescent="0.35">
      <c r="U1648" s="533"/>
    </row>
    <row r="1649" spans="21:21" x14ac:dyDescent="0.35">
      <c r="U1649" s="533"/>
    </row>
    <row r="1650" spans="21:21" x14ac:dyDescent="0.35">
      <c r="U1650" s="533"/>
    </row>
    <row r="1651" spans="21:21" x14ac:dyDescent="0.35">
      <c r="U1651" s="533"/>
    </row>
    <row r="1652" spans="21:21" x14ac:dyDescent="0.35">
      <c r="U1652" s="533"/>
    </row>
    <row r="1653" spans="21:21" x14ac:dyDescent="0.35">
      <c r="U1653" s="533"/>
    </row>
    <row r="1654" spans="21:21" x14ac:dyDescent="0.35">
      <c r="U1654" s="533"/>
    </row>
    <row r="1655" spans="21:21" x14ac:dyDescent="0.35">
      <c r="U1655" s="533"/>
    </row>
    <row r="1656" spans="21:21" x14ac:dyDescent="0.35">
      <c r="U1656" s="533"/>
    </row>
    <row r="1657" spans="21:21" x14ac:dyDescent="0.35">
      <c r="U1657" s="533"/>
    </row>
    <row r="1658" spans="21:21" x14ac:dyDescent="0.35">
      <c r="U1658" s="533"/>
    </row>
    <row r="1659" spans="21:21" x14ac:dyDescent="0.35">
      <c r="U1659" s="533"/>
    </row>
    <row r="1660" spans="21:21" x14ac:dyDescent="0.35">
      <c r="U1660" s="533"/>
    </row>
    <row r="1661" spans="21:21" x14ac:dyDescent="0.35">
      <c r="U1661" s="533"/>
    </row>
    <row r="1662" spans="21:21" x14ac:dyDescent="0.35">
      <c r="U1662" s="533"/>
    </row>
    <row r="1663" spans="21:21" x14ac:dyDescent="0.35">
      <c r="U1663" s="533"/>
    </row>
    <row r="1664" spans="21:21" x14ac:dyDescent="0.35">
      <c r="U1664" s="533"/>
    </row>
    <row r="1665" spans="21:21" x14ac:dyDescent="0.35">
      <c r="U1665" s="533"/>
    </row>
    <row r="1666" spans="21:21" x14ac:dyDescent="0.35">
      <c r="U1666" s="533"/>
    </row>
    <row r="1667" spans="21:21" x14ac:dyDescent="0.35">
      <c r="U1667" s="533"/>
    </row>
    <row r="1668" spans="21:21" x14ac:dyDescent="0.35">
      <c r="U1668" s="533"/>
    </row>
    <row r="1669" spans="21:21" x14ac:dyDescent="0.35">
      <c r="U1669" s="533"/>
    </row>
    <row r="1670" spans="21:21" x14ac:dyDescent="0.35">
      <c r="U1670" s="533"/>
    </row>
    <row r="1671" spans="21:21" x14ac:dyDescent="0.35">
      <c r="U1671" s="533"/>
    </row>
    <row r="1672" spans="21:21" x14ac:dyDescent="0.35">
      <c r="U1672" s="533"/>
    </row>
    <row r="1673" spans="21:21" x14ac:dyDescent="0.35">
      <c r="U1673" s="533"/>
    </row>
    <row r="1674" spans="21:21" x14ac:dyDescent="0.35">
      <c r="U1674" s="533"/>
    </row>
    <row r="1675" spans="21:21" x14ac:dyDescent="0.35">
      <c r="U1675" s="533"/>
    </row>
    <row r="1676" spans="21:21" x14ac:dyDescent="0.35">
      <c r="U1676" s="533"/>
    </row>
    <row r="1677" spans="21:21" x14ac:dyDescent="0.35">
      <c r="U1677" s="533"/>
    </row>
    <row r="1678" spans="21:21" x14ac:dyDescent="0.35">
      <c r="U1678" s="533"/>
    </row>
    <row r="1679" spans="21:21" x14ac:dyDescent="0.35">
      <c r="U1679" s="533"/>
    </row>
    <row r="1680" spans="21:21" x14ac:dyDescent="0.35">
      <c r="U1680" s="533"/>
    </row>
    <row r="1681" spans="21:21" x14ac:dyDescent="0.35">
      <c r="U1681" s="533"/>
    </row>
    <row r="1682" spans="21:21" x14ac:dyDescent="0.35">
      <c r="U1682" s="533"/>
    </row>
    <row r="1683" spans="21:21" x14ac:dyDescent="0.35">
      <c r="U1683" s="533"/>
    </row>
    <row r="1684" spans="21:21" x14ac:dyDescent="0.35">
      <c r="U1684" s="533"/>
    </row>
    <row r="1685" spans="21:21" x14ac:dyDescent="0.35">
      <c r="U1685" s="533"/>
    </row>
    <row r="1686" spans="21:21" x14ac:dyDescent="0.35">
      <c r="U1686" s="533"/>
    </row>
    <row r="1687" spans="21:21" x14ac:dyDescent="0.35">
      <c r="U1687" s="533"/>
    </row>
    <row r="1688" spans="21:21" x14ac:dyDescent="0.35">
      <c r="U1688" s="533"/>
    </row>
    <row r="1689" spans="21:21" x14ac:dyDescent="0.35">
      <c r="U1689" s="533"/>
    </row>
    <row r="1690" spans="21:21" x14ac:dyDescent="0.35">
      <c r="U1690" s="533"/>
    </row>
    <row r="1691" spans="21:21" x14ac:dyDescent="0.35">
      <c r="U1691" s="533"/>
    </row>
    <row r="1692" spans="21:21" x14ac:dyDescent="0.35">
      <c r="U1692" s="533"/>
    </row>
    <row r="1693" spans="21:21" x14ac:dyDescent="0.35">
      <c r="U1693" s="533"/>
    </row>
    <row r="1694" spans="21:21" x14ac:dyDescent="0.35">
      <c r="U1694" s="533"/>
    </row>
    <row r="1695" spans="21:21" x14ac:dyDescent="0.35">
      <c r="U1695" s="533"/>
    </row>
    <row r="1696" spans="21:21" x14ac:dyDescent="0.35">
      <c r="U1696" s="533"/>
    </row>
    <row r="1697" spans="21:21" x14ac:dyDescent="0.35">
      <c r="U1697" s="533"/>
    </row>
    <row r="1698" spans="21:21" x14ac:dyDescent="0.35">
      <c r="U1698" s="533"/>
    </row>
    <row r="1699" spans="21:21" x14ac:dyDescent="0.35">
      <c r="U1699" s="533"/>
    </row>
    <row r="1700" spans="21:21" x14ac:dyDescent="0.35">
      <c r="U1700" s="533"/>
    </row>
    <row r="1701" spans="21:21" x14ac:dyDescent="0.35">
      <c r="U1701" s="533"/>
    </row>
    <row r="1702" spans="21:21" x14ac:dyDescent="0.35">
      <c r="U1702" s="533"/>
    </row>
    <row r="1703" spans="21:21" x14ac:dyDescent="0.35">
      <c r="U1703" s="533"/>
    </row>
    <row r="1704" spans="21:21" x14ac:dyDescent="0.35">
      <c r="U1704" s="533"/>
    </row>
    <row r="1705" spans="21:21" x14ac:dyDescent="0.35">
      <c r="U1705" s="533"/>
    </row>
    <row r="1706" spans="21:21" x14ac:dyDescent="0.35">
      <c r="U1706" s="533"/>
    </row>
    <row r="1707" spans="21:21" x14ac:dyDescent="0.35">
      <c r="U1707" s="533"/>
    </row>
    <row r="1708" spans="21:21" x14ac:dyDescent="0.35">
      <c r="U1708" s="533"/>
    </row>
    <row r="1709" spans="21:21" x14ac:dyDescent="0.35">
      <c r="U1709" s="533"/>
    </row>
    <row r="1710" spans="21:21" x14ac:dyDescent="0.35">
      <c r="U1710" s="533"/>
    </row>
    <row r="1711" spans="21:21" x14ac:dyDescent="0.35">
      <c r="U1711" s="533"/>
    </row>
    <row r="1712" spans="21:21" x14ac:dyDescent="0.35">
      <c r="U1712" s="533"/>
    </row>
    <row r="1713" spans="21:21" x14ac:dyDescent="0.35">
      <c r="U1713" s="533"/>
    </row>
    <row r="1714" spans="21:21" x14ac:dyDescent="0.35">
      <c r="U1714" s="533"/>
    </row>
    <row r="1715" spans="21:21" x14ac:dyDescent="0.35">
      <c r="U1715" s="533"/>
    </row>
    <row r="1716" spans="21:21" x14ac:dyDescent="0.35">
      <c r="U1716" s="533"/>
    </row>
    <row r="1717" spans="21:21" x14ac:dyDescent="0.35">
      <c r="U1717" s="533"/>
    </row>
    <row r="1718" spans="21:21" x14ac:dyDescent="0.35">
      <c r="U1718" s="533"/>
    </row>
    <row r="1719" spans="21:21" x14ac:dyDescent="0.35">
      <c r="U1719" s="533"/>
    </row>
    <row r="1720" spans="21:21" x14ac:dyDescent="0.35">
      <c r="U1720" s="533"/>
    </row>
    <row r="1721" spans="21:21" x14ac:dyDescent="0.35">
      <c r="U1721" s="533"/>
    </row>
    <row r="1722" spans="21:21" x14ac:dyDescent="0.35">
      <c r="U1722" s="533"/>
    </row>
    <row r="1723" spans="21:21" x14ac:dyDescent="0.35">
      <c r="U1723" s="533"/>
    </row>
    <row r="1724" spans="21:21" x14ac:dyDescent="0.35">
      <c r="U1724" s="533"/>
    </row>
    <row r="1725" spans="21:21" x14ac:dyDescent="0.35">
      <c r="U1725" s="533"/>
    </row>
    <row r="1726" spans="21:21" x14ac:dyDescent="0.35">
      <c r="U1726" s="533"/>
    </row>
    <row r="1727" spans="21:21" x14ac:dyDescent="0.35">
      <c r="U1727" s="533"/>
    </row>
    <row r="1728" spans="21:21" x14ac:dyDescent="0.35">
      <c r="U1728" s="533"/>
    </row>
    <row r="1729" spans="21:21" x14ac:dyDescent="0.35">
      <c r="U1729" s="533"/>
    </row>
    <row r="1730" spans="21:21" x14ac:dyDescent="0.35">
      <c r="U1730" s="533"/>
    </row>
    <row r="1731" spans="21:21" x14ac:dyDescent="0.35">
      <c r="U1731" s="533"/>
    </row>
    <row r="1732" spans="21:21" x14ac:dyDescent="0.35">
      <c r="U1732" s="533"/>
    </row>
    <row r="1733" spans="21:21" x14ac:dyDescent="0.35">
      <c r="U1733" s="533"/>
    </row>
    <row r="1734" spans="21:21" x14ac:dyDescent="0.35">
      <c r="U1734" s="533"/>
    </row>
    <row r="1735" spans="21:21" x14ac:dyDescent="0.35">
      <c r="U1735" s="533"/>
    </row>
    <row r="1736" spans="21:21" x14ac:dyDescent="0.35">
      <c r="U1736" s="533"/>
    </row>
    <row r="1737" spans="21:21" x14ac:dyDescent="0.35">
      <c r="U1737" s="533"/>
    </row>
    <row r="1738" spans="21:21" x14ac:dyDescent="0.35">
      <c r="U1738" s="533"/>
    </row>
    <row r="1739" spans="21:21" x14ac:dyDescent="0.35">
      <c r="U1739" s="533"/>
    </row>
    <row r="1740" spans="21:21" x14ac:dyDescent="0.35">
      <c r="U1740" s="533"/>
    </row>
    <row r="1741" spans="21:21" x14ac:dyDescent="0.35">
      <c r="U1741" s="533"/>
    </row>
    <row r="1742" spans="21:21" x14ac:dyDescent="0.35">
      <c r="U1742" s="533"/>
    </row>
    <row r="1743" spans="21:21" x14ac:dyDescent="0.35">
      <c r="U1743" s="533"/>
    </row>
    <row r="1744" spans="21:21" x14ac:dyDescent="0.35">
      <c r="U1744" s="533"/>
    </row>
    <row r="1745" spans="21:21" x14ac:dyDescent="0.35">
      <c r="U1745" s="533"/>
    </row>
    <row r="1746" spans="21:21" x14ac:dyDescent="0.35">
      <c r="U1746" s="533"/>
    </row>
    <row r="1747" spans="21:21" x14ac:dyDescent="0.35">
      <c r="U1747" s="533"/>
    </row>
    <row r="1748" spans="21:21" x14ac:dyDescent="0.35">
      <c r="U1748" s="533"/>
    </row>
    <row r="1749" spans="21:21" x14ac:dyDescent="0.35">
      <c r="U1749" s="533"/>
    </row>
    <row r="1750" spans="21:21" x14ac:dyDescent="0.35">
      <c r="U1750" s="533"/>
    </row>
    <row r="1751" spans="21:21" x14ac:dyDescent="0.35">
      <c r="U1751" s="533"/>
    </row>
    <row r="1752" spans="21:21" x14ac:dyDescent="0.35">
      <c r="U1752" s="533"/>
    </row>
    <row r="1753" spans="21:21" x14ac:dyDescent="0.35">
      <c r="U1753" s="533"/>
    </row>
    <row r="1754" spans="21:21" x14ac:dyDescent="0.35">
      <c r="U1754" s="533"/>
    </row>
    <row r="1755" spans="21:21" x14ac:dyDescent="0.35">
      <c r="U1755" s="533"/>
    </row>
    <row r="1756" spans="21:21" x14ac:dyDescent="0.35">
      <c r="U1756" s="533"/>
    </row>
    <row r="1757" spans="21:21" x14ac:dyDescent="0.35">
      <c r="U1757" s="533"/>
    </row>
    <row r="1758" spans="21:21" x14ac:dyDescent="0.35">
      <c r="U1758" s="533"/>
    </row>
    <row r="1759" spans="21:21" x14ac:dyDescent="0.35">
      <c r="U1759" s="533"/>
    </row>
    <row r="1760" spans="21:21" x14ac:dyDescent="0.35">
      <c r="U1760" s="533"/>
    </row>
    <row r="1761" spans="21:21" x14ac:dyDescent="0.35">
      <c r="U1761" s="533"/>
    </row>
    <row r="1762" spans="21:21" x14ac:dyDescent="0.35">
      <c r="U1762" s="533"/>
    </row>
    <row r="1763" spans="21:21" x14ac:dyDescent="0.35">
      <c r="U1763" s="533"/>
    </row>
    <row r="1764" spans="21:21" x14ac:dyDescent="0.35">
      <c r="U1764" s="533"/>
    </row>
    <row r="1765" spans="21:21" x14ac:dyDescent="0.35">
      <c r="U1765" s="533"/>
    </row>
    <row r="1766" spans="21:21" x14ac:dyDescent="0.35">
      <c r="U1766" s="533"/>
    </row>
    <row r="1767" spans="21:21" x14ac:dyDescent="0.35">
      <c r="U1767" s="533"/>
    </row>
    <row r="1768" spans="21:21" x14ac:dyDescent="0.35">
      <c r="U1768" s="533"/>
    </row>
    <row r="1769" spans="21:21" x14ac:dyDescent="0.35">
      <c r="U1769" s="533"/>
    </row>
    <row r="1770" spans="21:21" x14ac:dyDescent="0.35">
      <c r="U1770" s="533"/>
    </row>
    <row r="1771" spans="21:21" x14ac:dyDescent="0.35">
      <c r="U1771" s="533"/>
    </row>
    <row r="1772" spans="21:21" x14ac:dyDescent="0.35">
      <c r="U1772" s="533"/>
    </row>
    <row r="1773" spans="21:21" x14ac:dyDescent="0.35">
      <c r="U1773" s="533"/>
    </row>
    <row r="1774" spans="21:21" x14ac:dyDescent="0.35">
      <c r="U1774" s="533"/>
    </row>
    <row r="1775" spans="21:21" x14ac:dyDescent="0.35">
      <c r="U1775" s="533"/>
    </row>
    <row r="1776" spans="21:21" x14ac:dyDescent="0.35">
      <c r="U1776" s="533"/>
    </row>
    <row r="1777" spans="21:21" x14ac:dyDescent="0.35">
      <c r="U1777" s="533"/>
    </row>
    <row r="1778" spans="21:21" x14ac:dyDescent="0.35">
      <c r="U1778" s="533"/>
    </row>
    <row r="1779" spans="21:21" x14ac:dyDescent="0.35">
      <c r="U1779" s="533"/>
    </row>
    <row r="1780" spans="21:21" x14ac:dyDescent="0.35">
      <c r="U1780" s="533"/>
    </row>
    <row r="1781" spans="21:21" x14ac:dyDescent="0.35">
      <c r="U1781" s="533"/>
    </row>
    <row r="1782" spans="21:21" x14ac:dyDescent="0.35">
      <c r="U1782" s="533"/>
    </row>
    <row r="1783" spans="21:21" x14ac:dyDescent="0.35">
      <c r="U1783" s="533"/>
    </row>
    <row r="1784" spans="21:21" x14ac:dyDescent="0.35">
      <c r="U1784" s="533"/>
    </row>
    <row r="1785" spans="21:21" x14ac:dyDescent="0.35">
      <c r="U1785" s="533"/>
    </row>
    <row r="1786" spans="21:21" x14ac:dyDescent="0.35">
      <c r="U1786" s="533"/>
    </row>
    <row r="1787" spans="21:21" x14ac:dyDescent="0.35">
      <c r="U1787" s="533"/>
    </row>
    <row r="1788" spans="21:21" x14ac:dyDescent="0.35">
      <c r="U1788" s="533"/>
    </row>
    <row r="1789" spans="21:21" x14ac:dyDescent="0.35">
      <c r="U1789" s="533"/>
    </row>
    <row r="1790" spans="21:21" x14ac:dyDescent="0.35">
      <c r="U1790" s="533"/>
    </row>
    <row r="1791" spans="21:21" x14ac:dyDescent="0.35">
      <c r="U1791" s="533"/>
    </row>
    <row r="1792" spans="21:21" x14ac:dyDescent="0.35">
      <c r="U1792" s="533"/>
    </row>
    <row r="1793" spans="21:21" x14ac:dyDescent="0.35">
      <c r="U1793" s="533"/>
    </row>
    <row r="1794" spans="21:21" x14ac:dyDescent="0.35">
      <c r="U1794" s="533"/>
    </row>
    <row r="1795" spans="21:21" x14ac:dyDescent="0.35">
      <c r="U1795" s="533"/>
    </row>
    <row r="1796" spans="21:21" x14ac:dyDescent="0.35">
      <c r="U1796" s="533"/>
    </row>
    <row r="1797" spans="21:21" x14ac:dyDescent="0.35">
      <c r="U1797" s="533"/>
    </row>
    <row r="1798" spans="21:21" x14ac:dyDescent="0.35">
      <c r="U1798" s="533"/>
    </row>
    <row r="1799" spans="21:21" x14ac:dyDescent="0.35">
      <c r="U1799" s="533"/>
    </row>
    <row r="1800" spans="21:21" x14ac:dyDescent="0.35">
      <c r="U1800" s="533"/>
    </row>
    <row r="1801" spans="21:21" x14ac:dyDescent="0.35">
      <c r="U1801" s="533"/>
    </row>
    <row r="1802" spans="21:21" x14ac:dyDescent="0.35">
      <c r="U1802" s="533"/>
    </row>
    <row r="1803" spans="21:21" x14ac:dyDescent="0.35">
      <c r="U1803" s="533"/>
    </row>
    <row r="1804" spans="21:21" x14ac:dyDescent="0.35">
      <c r="U1804" s="533"/>
    </row>
    <row r="1805" spans="21:21" x14ac:dyDescent="0.35">
      <c r="U1805" s="533"/>
    </row>
    <row r="1806" spans="21:21" x14ac:dyDescent="0.35">
      <c r="U1806" s="533"/>
    </row>
    <row r="1807" spans="21:21" x14ac:dyDescent="0.35">
      <c r="U1807" s="533"/>
    </row>
    <row r="1808" spans="21:21" x14ac:dyDescent="0.35">
      <c r="U1808" s="533"/>
    </row>
    <row r="1809" spans="21:21" x14ac:dyDescent="0.35">
      <c r="U1809" s="533"/>
    </row>
    <row r="1810" spans="21:21" x14ac:dyDescent="0.35">
      <c r="U1810" s="533"/>
    </row>
    <row r="1811" spans="21:21" x14ac:dyDescent="0.35">
      <c r="U1811" s="533"/>
    </row>
    <row r="1812" spans="21:21" x14ac:dyDescent="0.35">
      <c r="U1812" s="533"/>
    </row>
    <row r="1813" spans="21:21" x14ac:dyDescent="0.35">
      <c r="U1813" s="533"/>
    </row>
    <row r="1814" spans="21:21" x14ac:dyDescent="0.35">
      <c r="U1814" s="533"/>
    </row>
    <row r="1815" spans="21:21" x14ac:dyDescent="0.35">
      <c r="U1815" s="533"/>
    </row>
    <row r="1816" spans="21:21" x14ac:dyDescent="0.35">
      <c r="U1816" s="533"/>
    </row>
    <row r="1817" spans="21:21" x14ac:dyDescent="0.35">
      <c r="U1817" s="533"/>
    </row>
    <row r="1818" spans="21:21" x14ac:dyDescent="0.35">
      <c r="U1818" s="533"/>
    </row>
    <row r="1819" spans="21:21" x14ac:dyDescent="0.35">
      <c r="U1819" s="533"/>
    </row>
    <row r="1820" spans="21:21" x14ac:dyDescent="0.35">
      <c r="U1820" s="533"/>
    </row>
    <row r="1821" spans="21:21" x14ac:dyDescent="0.35">
      <c r="U1821" s="533"/>
    </row>
    <row r="1822" spans="21:21" x14ac:dyDescent="0.35">
      <c r="U1822" s="533"/>
    </row>
    <row r="1823" spans="21:21" x14ac:dyDescent="0.35">
      <c r="U1823" s="533"/>
    </row>
    <row r="1824" spans="21:21" x14ac:dyDescent="0.35">
      <c r="U1824" s="533"/>
    </row>
    <row r="1825" spans="21:21" x14ac:dyDescent="0.35">
      <c r="U1825" s="533"/>
    </row>
    <row r="1826" spans="21:21" x14ac:dyDescent="0.35">
      <c r="U1826" s="533"/>
    </row>
    <row r="1827" spans="21:21" x14ac:dyDescent="0.35">
      <c r="U1827" s="533"/>
    </row>
    <row r="1828" spans="21:21" x14ac:dyDescent="0.35">
      <c r="U1828" s="533"/>
    </row>
    <row r="1829" spans="21:21" x14ac:dyDescent="0.35">
      <c r="U1829" s="533"/>
    </row>
    <row r="1830" spans="21:21" x14ac:dyDescent="0.35">
      <c r="U1830" s="533"/>
    </row>
    <row r="1831" spans="21:21" x14ac:dyDescent="0.35">
      <c r="U1831" s="533"/>
    </row>
    <row r="1832" spans="21:21" x14ac:dyDescent="0.35">
      <c r="U1832" s="533"/>
    </row>
    <row r="1833" spans="21:21" x14ac:dyDescent="0.35">
      <c r="U1833" s="533"/>
    </row>
    <row r="1834" spans="21:21" x14ac:dyDescent="0.35">
      <c r="U1834" s="533"/>
    </row>
    <row r="1835" spans="21:21" x14ac:dyDescent="0.35">
      <c r="U1835" s="533"/>
    </row>
    <row r="1836" spans="21:21" x14ac:dyDescent="0.35">
      <c r="U1836" s="533"/>
    </row>
    <row r="1837" spans="21:21" x14ac:dyDescent="0.35">
      <c r="U1837" s="533"/>
    </row>
    <row r="1838" spans="21:21" x14ac:dyDescent="0.35">
      <c r="U1838" s="533"/>
    </row>
    <row r="1839" spans="21:21" x14ac:dyDescent="0.35">
      <c r="U1839" s="533"/>
    </row>
    <row r="1840" spans="21:21" x14ac:dyDescent="0.35">
      <c r="U1840" s="533"/>
    </row>
    <row r="1841" spans="21:21" x14ac:dyDescent="0.35">
      <c r="U1841" s="533"/>
    </row>
    <row r="1842" spans="21:21" x14ac:dyDescent="0.35">
      <c r="U1842" s="533"/>
    </row>
    <row r="1843" spans="21:21" x14ac:dyDescent="0.35">
      <c r="U1843" s="533"/>
    </row>
    <row r="1844" spans="21:21" x14ac:dyDescent="0.35">
      <c r="U1844" s="533"/>
    </row>
    <row r="1845" spans="21:21" x14ac:dyDescent="0.35">
      <c r="U1845" s="533"/>
    </row>
    <row r="1846" spans="21:21" x14ac:dyDescent="0.35">
      <c r="U1846" s="533"/>
    </row>
    <row r="1847" spans="21:21" x14ac:dyDescent="0.35">
      <c r="U1847" s="533"/>
    </row>
    <row r="1848" spans="21:21" x14ac:dyDescent="0.35">
      <c r="U1848" s="533"/>
    </row>
    <row r="1849" spans="21:21" x14ac:dyDescent="0.35">
      <c r="U1849" s="533"/>
    </row>
    <row r="1850" spans="21:21" x14ac:dyDescent="0.35">
      <c r="U1850" s="533"/>
    </row>
    <row r="1851" spans="21:21" x14ac:dyDescent="0.35">
      <c r="U1851" s="533"/>
    </row>
    <row r="1852" spans="21:21" x14ac:dyDescent="0.35">
      <c r="U1852" s="533"/>
    </row>
    <row r="1853" spans="21:21" x14ac:dyDescent="0.35">
      <c r="U1853" s="533"/>
    </row>
    <row r="1854" spans="21:21" x14ac:dyDescent="0.35">
      <c r="U1854" s="533"/>
    </row>
    <row r="1855" spans="21:21" x14ac:dyDescent="0.35">
      <c r="U1855" s="533"/>
    </row>
    <row r="1856" spans="21:21" x14ac:dyDescent="0.35">
      <c r="U1856" s="533"/>
    </row>
    <row r="1857" spans="21:21" x14ac:dyDescent="0.35">
      <c r="U1857" s="533"/>
    </row>
    <row r="1858" spans="21:21" x14ac:dyDescent="0.35">
      <c r="U1858" s="533"/>
    </row>
    <row r="1859" spans="21:21" x14ac:dyDescent="0.35">
      <c r="U1859" s="533"/>
    </row>
    <row r="1860" spans="21:21" x14ac:dyDescent="0.35">
      <c r="U1860" s="533"/>
    </row>
    <row r="1861" spans="21:21" x14ac:dyDescent="0.35">
      <c r="U1861" s="533"/>
    </row>
    <row r="1862" spans="21:21" x14ac:dyDescent="0.35">
      <c r="U1862" s="533"/>
    </row>
    <row r="1863" spans="21:21" x14ac:dyDescent="0.35">
      <c r="U1863" s="533"/>
    </row>
    <row r="1864" spans="21:21" x14ac:dyDescent="0.35">
      <c r="U1864" s="533"/>
    </row>
    <row r="1865" spans="21:21" x14ac:dyDescent="0.35">
      <c r="U1865" s="533"/>
    </row>
    <row r="1866" spans="21:21" x14ac:dyDescent="0.35">
      <c r="U1866" s="533"/>
    </row>
    <row r="1867" spans="21:21" x14ac:dyDescent="0.35">
      <c r="U1867" s="533"/>
    </row>
    <row r="1868" spans="21:21" x14ac:dyDescent="0.35">
      <c r="U1868" s="533"/>
    </row>
    <row r="1869" spans="21:21" x14ac:dyDescent="0.35">
      <c r="U1869" s="533"/>
    </row>
    <row r="1870" spans="21:21" x14ac:dyDescent="0.35">
      <c r="U1870" s="533"/>
    </row>
    <row r="1871" spans="21:21" x14ac:dyDescent="0.35">
      <c r="U1871" s="533"/>
    </row>
    <row r="1872" spans="21:21" x14ac:dyDescent="0.35">
      <c r="U1872" s="533"/>
    </row>
    <row r="1873" spans="21:21" x14ac:dyDescent="0.35">
      <c r="U1873" s="533"/>
    </row>
    <row r="1874" spans="21:21" x14ac:dyDescent="0.35">
      <c r="U1874" s="533"/>
    </row>
    <row r="1875" spans="21:21" x14ac:dyDescent="0.35">
      <c r="U1875" s="533"/>
    </row>
    <row r="1876" spans="21:21" x14ac:dyDescent="0.35">
      <c r="U1876" s="533"/>
    </row>
    <row r="1877" spans="21:21" x14ac:dyDescent="0.35">
      <c r="U1877" s="533"/>
    </row>
    <row r="1878" spans="21:21" x14ac:dyDescent="0.35">
      <c r="U1878" s="533"/>
    </row>
    <row r="1879" spans="21:21" x14ac:dyDescent="0.35">
      <c r="U1879" s="533"/>
    </row>
    <row r="1880" spans="21:21" x14ac:dyDescent="0.35">
      <c r="U1880" s="533"/>
    </row>
    <row r="1881" spans="21:21" x14ac:dyDescent="0.35">
      <c r="U1881" s="533"/>
    </row>
    <row r="1882" spans="21:21" x14ac:dyDescent="0.35">
      <c r="U1882" s="533"/>
    </row>
    <row r="1883" spans="21:21" x14ac:dyDescent="0.35">
      <c r="U1883" s="533"/>
    </row>
    <row r="1884" spans="21:21" x14ac:dyDescent="0.35">
      <c r="U1884" s="533"/>
    </row>
    <row r="1885" spans="21:21" x14ac:dyDescent="0.35">
      <c r="U1885" s="533"/>
    </row>
    <row r="1886" spans="21:21" x14ac:dyDescent="0.35">
      <c r="U1886" s="533"/>
    </row>
    <row r="1887" spans="21:21" x14ac:dyDescent="0.35">
      <c r="U1887" s="533"/>
    </row>
    <row r="1888" spans="21:21" x14ac:dyDescent="0.35">
      <c r="U1888" s="533"/>
    </row>
    <row r="1889" spans="21:21" x14ac:dyDescent="0.35">
      <c r="U1889" s="533"/>
    </row>
    <row r="1890" spans="21:21" x14ac:dyDescent="0.35">
      <c r="U1890" s="533"/>
    </row>
    <row r="1891" spans="21:21" x14ac:dyDescent="0.35">
      <c r="U1891" s="533"/>
    </row>
    <row r="1892" spans="21:21" x14ac:dyDescent="0.35">
      <c r="U1892" s="533"/>
    </row>
    <row r="1893" spans="21:21" x14ac:dyDescent="0.35">
      <c r="U1893" s="533"/>
    </row>
    <row r="1894" spans="21:21" x14ac:dyDescent="0.35">
      <c r="U1894" s="533"/>
    </row>
    <row r="1895" spans="21:21" x14ac:dyDescent="0.35">
      <c r="U1895" s="533"/>
    </row>
    <row r="1896" spans="21:21" x14ac:dyDescent="0.35">
      <c r="U1896" s="533"/>
    </row>
    <row r="1897" spans="21:21" x14ac:dyDescent="0.35">
      <c r="U1897" s="533"/>
    </row>
    <row r="1898" spans="21:21" x14ac:dyDescent="0.35">
      <c r="U1898" s="533"/>
    </row>
    <row r="1899" spans="21:21" x14ac:dyDescent="0.35">
      <c r="U1899" s="533"/>
    </row>
    <row r="1900" spans="21:21" x14ac:dyDescent="0.35">
      <c r="U1900" s="533"/>
    </row>
    <row r="1901" spans="21:21" x14ac:dyDescent="0.35">
      <c r="U1901" s="533"/>
    </row>
    <row r="1902" spans="21:21" x14ac:dyDescent="0.35">
      <c r="U1902" s="533"/>
    </row>
    <row r="1903" spans="21:21" x14ac:dyDescent="0.35">
      <c r="U1903" s="533"/>
    </row>
    <row r="1904" spans="21:21" x14ac:dyDescent="0.35">
      <c r="U1904" s="533"/>
    </row>
    <row r="1905" spans="21:21" x14ac:dyDescent="0.35">
      <c r="U1905" s="533"/>
    </row>
    <row r="1906" spans="21:21" x14ac:dyDescent="0.35">
      <c r="U1906" s="533"/>
    </row>
    <row r="1907" spans="21:21" x14ac:dyDescent="0.35">
      <c r="U1907" s="533"/>
    </row>
    <row r="1908" spans="21:21" x14ac:dyDescent="0.35">
      <c r="U1908" s="533"/>
    </row>
    <row r="1909" spans="21:21" x14ac:dyDescent="0.35">
      <c r="U1909" s="533"/>
    </row>
    <row r="1910" spans="21:21" x14ac:dyDescent="0.35">
      <c r="U1910" s="533"/>
    </row>
    <row r="1911" spans="21:21" x14ac:dyDescent="0.35">
      <c r="U1911" s="533"/>
    </row>
    <row r="1912" spans="21:21" x14ac:dyDescent="0.35">
      <c r="U1912" s="533"/>
    </row>
    <row r="1913" spans="21:21" x14ac:dyDescent="0.35">
      <c r="U1913" s="533"/>
    </row>
    <row r="1914" spans="21:21" x14ac:dyDescent="0.35">
      <c r="U1914" s="533"/>
    </row>
    <row r="1915" spans="21:21" x14ac:dyDescent="0.35">
      <c r="U1915" s="533"/>
    </row>
    <row r="1916" spans="21:21" x14ac:dyDescent="0.35">
      <c r="U1916" s="533"/>
    </row>
    <row r="1917" spans="21:21" x14ac:dyDescent="0.35">
      <c r="U1917" s="533"/>
    </row>
    <row r="1918" spans="21:21" x14ac:dyDescent="0.35">
      <c r="U1918" s="533"/>
    </row>
    <row r="1919" spans="21:21" x14ac:dyDescent="0.35">
      <c r="U1919" s="533"/>
    </row>
    <row r="1920" spans="21:21" x14ac:dyDescent="0.35">
      <c r="U1920" s="533"/>
    </row>
    <row r="1921" spans="21:21" x14ac:dyDescent="0.35">
      <c r="U1921" s="533"/>
    </row>
    <row r="1922" spans="21:21" x14ac:dyDescent="0.35">
      <c r="U1922" s="533"/>
    </row>
    <row r="1923" spans="21:21" x14ac:dyDescent="0.35">
      <c r="U1923" s="533"/>
    </row>
    <row r="1924" spans="21:21" x14ac:dyDescent="0.35">
      <c r="U1924" s="533"/>
    </row>
    <row r="1925" spans="21:21" x14ac:dyDescent="0.35">
      <c r="U1925" s="533"/>
    </row>
    <row r="1926" spans="21:21" x14ac:dyDescent="0.35">
      <c r="U1926" s="533"/>
    </row>
    <row r="1927" spans="21:21" x14ac:dyDescent="0.35">
      <c r="U1927" s="533"/>
    </row>
    <row r="1928" spans="21:21" x14ac:dyDescent="0.35">
      <c r="U1928" s="533"/>
    </row>
    <row r="1929" spans="21:21" x14ac:dyDescent="0.35">
      <c r="U1929" s="533"/>
    </row>
    <row r="1930" spans="21:21" x14ac:dyDescent="0.35">
      <c r="U1930" s="533"/>
    </row>
    <row r="1931" spans="21:21" x14ac:dyDescent="0.35">
      <c r="U1931" s="533"/>
    </row>
    <row r="1932" spans="21:21" x14ac:dyDescent="0.35">
      <c r="U1932" s="533"/>
    </row>
    <row r="1933" spans="21:21" x14ac:dyDescent="0.35">
      <c r="U1933" s="533"/>
    </row>
    <row r="1934" spans="21:21" x14ac:dyDescent="0.35">
      <c r="U1934" s="533"/>
    </row>
    <row r="1935" spans="21:21" x14ac:dyDescent="0.35">
      <c r="U1935" s="533"/>
    </row>
    <row r="1936" spans="21:21" x14ac:dyDescent="0.35">
      <c r="U1936" s="533"/>
    </row>
    <row r="1937" spans="21:21" x14ac:dyDescent="0.35">
      <c r="U1937" s="533"/>
    </row>
    <row r="1938" spans="21:21" x14ac:dyDescent="0.35">
      <c r="U1938" s="533"/>
    </row>
    <row r="1939" spans="21:21" x14ac:dyDescent="0.35">
      <c r="U1939" s="533"/>
    </row>
    <row r="1940" spans="21:21" x14ac:dyDescent="0.35">
      <c r="U1940" s="533"/>
    </row>
    <row r="1941" spans="21:21" x14ac:dyDescent="0.35">
      <c r="U1941" s="533"/>
    </row>
    <row r="1942" spans="21:21" x14ac:dyDescent="0.35">
      <c r="U1942" s="533"/>
    </row>
    <row r="1943" spans="21:21" x14ac:dyDescent="0.35">
      <c r="U1943" s="533"/>
    </row>
    <row r="1944" spans="21:21" x14ac:dyDescent="0.35">
      <c r="U1944" s="533"/>
    </row>
    <row r="1945" spans="21:21" x14ac:dyDescent="0.35">
      <c r="U1945" s="533"/>
    </row>
    <row r="1946" spans="21:21" x14ac:dyDescent="0.35">
      <c r="U1946" s="533"/>
    </row>
    <row r="1947" spans="21:21" x14ac:dyDescent="0.35">
      <c r="U1947" s="533"/>
    </row>
    <row r="1948" spans="21:21" x14ac:dyDescent="0.35">
      <c r="U1948" s="533"/>
    </row>
    <row r="1949" spans="21:21" x14ac:dyDescent="0.35">
      <c r="U1949" s="533"/>
    </row>
    <row r="1950" spans="21:21" x14ac:dyDescent="0.35">
      <c r="U1950" s="533"/>
    </row>
    <row r="1951" spans="21:21" x14ac:dyDescent="0.35">
      <c r="U1951" s="533"/>
    </row>
    <row r="1952" spans="21:21" x14ac:dyDescent="0.35">
      <c r="U1952" s="533"/>
    </row>
    <row r="1953" spans="21:21" x14ac:dyDescent="0.35">
      <c r="U1953" s="533"/>
    </row>
    <row r="1954" spans="21:21" x14ac:dyDescent="0.35">
      <c r="U1954" s="533"/>
    </row>
    <row r="1955" spans="21:21" x14ac:dyDescent="0.35">
      <c r="U1955" s="533"/>
    </row>
    <row r="1956" spans="21:21" x14ac:dyDescent="0.35">
      <c r="U1956" s="533"/>
    </row>
    <row r="1957" spans="21:21" x14ac:dyDescent="0.35">
      <c r="U1957" s="533"/>
    </row>
    <row r="1958" spans="21:21" x14ac:dyDescent="0.35">
      <c r="U1958" s="533"/>
    </row>
    <row r="1959" spans="21:21" x14ac:dyDescent="0.35">
      <c r="U1959" s="533"/>
    </row>
    <row r="1960" spans="21:21" x14ac:dyDescent="0.35">
      <c r="U1960" s="533"/>
    </row>
    <row r="1961" spans="21:21" x14ac:dyDescent="0.35">
      <c r="U1961" s="533"/>
    </row>
    <row r="1962" spans="21:21" x14ac:dyDescent="0.35">
      <c r="U1962" s="533"/>
    </row>
    <row r="1963" spans="21:21" x14ac:dyDescent="0.35">
      <c r="U1963" s="533"/>
    </row>
    <row r="1964" spans="21:21" x14ac:dyDescent="0.35">
      <c r="U1964" s="533"/>
    </row>
    <row r="1965" spans="21:21" x14ac:dyDescent="0.35">
      <c r="U1965" s="533"/>
    </row>
    <row r="1966" spans="21:21" x14ac:dyDescent="0.35">
      <c r="U1966" s="533"/>
    </row>
    <row r="1967" spans="21:21" x14ac:dyDescent="0.35">
      <c r="U1967" s="533"/>
    </row>
    <row r="1968" spans="21:21" x14ac:dyDescent="0.35">
      <c r="U1968" s="533"/>
    </row>
    <row r="1969" spans="21:21" x14ac:dyDescent="0.35">
      <c r="U1969" s="533"/>
    </row>
    <row r="1970" spans="21:21" x14ac:dyDescent="0.35">
      <c r="U1970" s="533"/>
    </row>
    <row r="1971" spans="21:21" x14ac:dyDescent="0.35">
      <c r="U1971" s="533"/>
    </row>
    <row r="1972" spans="21:21" x14ac:dyDescent="0.35">
      <c r="U1972" s="533"/>
    </row>
    <row r="1973" spans="21:21" x14ac:dyDescent="0.35">
      <c r="U1973" s="533"/>
    </row>
    <row r="1974" spans="21:21" x14ac:dyDescent="0.35">
      <c r="U1974" s="533"/>
    </row>
    <row r="1975" spans="21:21" x14ac:dyDescent="0.35">
      <c r="U1975" s="533"/>
    </row>
    <row r="1976" spans="21:21" x14ac:dyDescent="0.35">
      <c r="U1976" s="533"/>
    </row>
    <row r="1977" spans="21:21" x14ac:dyDescent="0.35">
      <c r="U1977" s="533"/>
    </row>
    <row r="1978" spans="21:21" x14ac:dyDescent="0.35">
      <c r="U1978" s="533"/>
    </row>
    <row r="1979" spans="21:21" x14ac:dyDescent="0.35">
      <c r="U1979" s="533"/>
    </row>
    <row r="1980" spans="21:21" x14ac:dyDescent="0.35">
      <c r="U1980" s="533"/>
    </row>
    <row r="1981" spans="21:21" x14ac:dyDescent="0.35">
      <c r="U1981" s="533"/>
    </row>
    <row r="1982" spans="21:21" x14ac:dyDescent="0.35">
      <c r="U1982" s="533"/>
    </row>
    <row r="1983" spans="21:21" x14ac:dyDescent="0.35">
      <c r="U1983" s="533"/>
    </row>
    <row r="1984" spans="21:21" x14ac:dyDescent="0.35">
      <c r="U1984" s="533"/>
    </row>
    <row r="1985" spans="21:21" x14ac:dyDescent="0.35">
      <c r="U1985" s="533"/>
    </row>
    <row r="1986" spans="21:21" x14ac:dyDescent="0.35">
      <c r="U1986" s="533"/>
    </row>
    <row r="1987" spans="21:21" x14ac:dyDescent="0.35">
      <c r="U1987" s="533"/>
    </row>
    <row r="1988" spans="21:21" x14ac:dyDescent="0.35">
      <c r="U1988" s="533"/>
    </row>
    <row r="1989" spans="21:21" x14ac:dyDescent="0.35">
      <c r="U1989" s="533"/>
    </row>
    <row r="1990" spans="21:21" x14ac:dyDescent="0.35">
      <c r="U1990" s="533"/>
    </row>
    <row r="1991" spans="21:21" x14ac:dyDescent="0.35">
      <c r="U1991" s="533"/>
    </row>
    <row r="1992" spans="21:21" x14ac:dyDescent="0.35">
      <c r="U1992" s="533"/>
    </row>
    <row r="1993" spans="21:21" x14ac:dyDescent="0.35">
      <c r="U1993" s="533"/>
    </row>
    <row r="1994" spans="21:21" x14ac:dyDescent="0.35">
      <c r="U1994" s="533"/>
    </row>
    <row r="1995" spans="21:21" x14ac:dyDescent="0.35">
      <c r="U1995" s="533"/>
    </row>
    <row r="1996" spans="21:21" x14ac:dyDescent="0.35">
      <c r="U1996" s="533"/>
    </row>
    <row r="1997" spans="21:21" x14ac:dyDescent="0.35">
      <c r="U1997" s="533"/>
    </row>
    <row r="1998" spans="21:21" x14ac:dyDescent="0.35">
      <c r="U1998" s="533"/>
    </row>
    <row r="1999" spans="21:21" x14ac:dyDescent="0.35">
      <c r="U1999" s="533"/>
    </row>
    <row r="2000" spans="21:21" x14ac:dyDescent="0.35">
      <c r="U2000" s="533"/>
    </row>
    <row r="2001" spans="21:21" x14ac:dyDescent="0.35">
      <c r="U2001" s="533"/>
    </row>
    <row r="2002" spans="21:21" x14ac:dyDescent="0.35">
      <c r="U2002" s="533"/>
    </row>
    <row r="2003" spans="21:21" x14ac:dyDescent="0.35">
      <c r="U2003" s="533"/>
    </row>
    <row r="2004" spans="21:21" x14ac:dyDescent="0.35">
      <c r="U2004" s="533"/>
    </row>
    <row r="2005" spans="21:21" x14ac:dyDescent="0.35">
      <c r="U2005" s="533"/>
    </row>
    <row r="2006" spans="21:21" x14ac:dyDescent="0.35">
      <c r="U2006" s="533"/>
    </row>
    <row r="2007" spans="21:21" x14ac:dyDescent="0.35">
      <c r="U2007" s="533"/>
    </row>
    <row r="2008" spans="21:21" x14ac:dyDescent="0.35">
      <c r="U2008" s="533"/>
    </row>
    <row r="2009" spans="21:21" x14ac:dyDescent="0.35">
      <c r="U2009" s="533"/>
    </row>
    <row r="2010" spans="21:21" x14ac:dyDescent="0.35">
      <c r="U2010" s="533"/>
    </row>
    <row r="2011" spans="21:21" x14ac:dyDescent="0.35">
      <c r="U2011" s="533"/>
    </row>
    <row r="2012" spans="21:21" x14ac:dyDescent="0.35">
      <c r="U2012" s="533"/>
    </row>
    <row r="2013" spans="21:21" x14ac:dyDescent="0.35">
      <c r="U2013" s="533"/>
    </row>
    <row r="2014" spans="21:21" x14ac:dyDescent="0.35">
      <c r="U2014" s="533"/>
    </row>
    <row r="2015" spans="21:21" x14ac:dyDescent="0.35">
      <c r="U2015" s="533"/>
    </row>
    <row r="2016" spans="21:21" x14ac:dyDescent="0.35">
      <c r="U2016" s="533"/>
    </row>
    <row r="2017" spans="21:21" x14ac:dyDescent="0.35">
      <c r="U2017" s="533"/>
    </row>
    <row r="2018" spans="21:21" x14ac:dyDescent="0.35">
      <c r="U2018" s="533"/>
    </row>
    <row r="2019" spans="21:21" x14ac:dyDescent="0.35">
      <c r="U2019" s="533"/>
    </row>
    <row r="2020" spans="21:21" x14ac:dyDescent="0.35">
      <c r="U2020" s="533"/>
    </row>
    <row r="2021" spans="21:21" x14ac:dyDescent="0.35">
      <c r="U2021" s="533"/>
    </row>
    <row r="2022" spans="21:21" x14ac:dyDescent="0.35">
      <c r="U2022" s="533"/>
    </row>
    <row r="2023" spans="21:21" x14ac:dyDescent="0.35">
      <c r="U2023" s="533"/>
    </row>
    <row r="2024" spans="21:21" x14ac:dyDescent="0.35">
      <c r="U2024" s="533"/>
    </row>
    <row r="2025" spans="21:21" x14ac:dyDescent="0.35">
      <c r="U2025" s="533"/>
    </row>
    <row r="2026" spans="21:21" x14ac:dyDescent="0.35">
      <c r="U2026" s="533"/>
    </row>
    <row r="2027" spans="21:21" x14ac:dyDescent="0.35">
      <c r="U2027" s="533"/>
    </row>
    <row r="2028" spans="21:21" x14ac:dyDescent="0.35">
      <c r="U2028" s="533"/>
    </row>
    <row r="2029" spans="21:21" x14ac:dyDescent="0.35">
      <c r="U2029" s="533"/>
    </row>
    <row r="2030" spans="21:21" x14ac:dyDescent="0.35">
      <c r="U2030" s="533"/>
    </row>
    <row r="2031" spans="21:21" x14ac:dyDescent="0.35">
      <c r="U2031" s="533"/>
    </row>
    <row r="2032" spans="21:21" x14ac:dyDescent="0.35">
      <c r="U2032" s="533"/>
    </row>
    <row r="2033" spans="21:21" x14ac:dyDescent="0.35">
      <c r="U2033" s="533"/>
    </row>
    <row r="2034" spans="21:21" x14ac:dyDescent="0.35">
      <c r="U2034" s="533"/>
    </row>
    <row r="2035" spans="21:21" x14ac:dyDescent="0.35">
      <c r="U2035" s="533"/>
    </row>
    <row r="2036" spans="21:21" x14ac:dyDescent="0.35">
      <c r="U2036" s="533"/>
    </row>
    <row r="2037" spans="21:21" x14ac:dyDescent="0.35">
      <c r="U2037" s="533"/>
    </row>
    <row r="2038" spans="21:21" x14ac:dyDescent="0.35">
      <c r="U2038" s="533"/>
    </row>
    <row r="2039" spans="21:21" x14ac:dyDescent="0.35">
      <c r="U2039" s="533"/>
    </row>
    <row r="2040" spans="21:21" x14ac:dyDescent="0.35">
      <c r="U2040" s="533"/>
    </row>
    <row r="2041" spans="21:21" x14ac:dyDescent="0.35">
      <c r="U2041" s="533"/>
    </row>
    <row r="2042" spans="21:21" x14ac:dyDescent="0.35">
      <c r="U2042" s="533"/>
    </row>
    <row r="2043" spans="21:21" x14ac:dyDescent="0.35">
      <c r="U2043" s="533"/>
    </row>
    <row r="2044" spans="21:21" x14ac:dyDescent="0.35">
      <c r="U2044" s="533"/>
    </row>
    <row r="2045" spans="21:21" x14ac:dyDescent="0.35">
      <c r="U2045" s="533"/>
    </row>
    <row r="2046" spans="21:21" x14ac:dyDescent="0.35">
      <c r="U2046" s="533"/>
    </row>
    <row r="2047" spans="21:21" x14ac:dyDescent="0.35">
      <c r="U2047" s="533"/>
    </row>
    <row r="2048" spans="21:21" x14ac:dyDescent="0.35">
      <c r="U2048" s="533"/>
    </row>
    <row r="2049" spans="21:21" x14ac:dyDescent="0.35">
      <c r="U2049" s="533"/>
    </row>
    <row r="2050" spans="21:21" x14ac:dyDescent="0.35">
      <c r="U2050" s="533"/>
    </row>
    <row r="2051" spans="21:21" x14ac:dyDescent="0.35">
      <c r="U2051" s="533"/>
    </row>
    <row r="2052" spans="21:21" x14ac:dyDescent="0.35">
      <c r="U2052" s="533"/>
    </row>
    <row r="2053" spans="21:21" x14ac:dyDescent="0.35">
      <c r="U2053" s="533"/>
    </row>
    <row r="2054" spans="21:21" x14ac:dyDescent="0.35">
      <c r="U2054" s="533"/>
    </row>
    <row r="2055" spans="21:21" x14ac:dyDescent="0.35">
      <c r="U2055" s="533"/>
    </row>
    <row r="2056" spans="21:21" x14ac:dyDescent="0.35">
      <c r="U2056" s="533"/>
    </row>
    <row r="2057" spans="21:21" x14ac:dyDescent="0.35">
      <c r="U2057" s="533"/>
    </row>
    <row r="2058" spans="21:21" x14ac:dyDescent="0.35">
      <c r="U2058" s="533"/>
    </row>
    <row r="2059" spans="21:21" x14ac:dyDescent="0.35">
      <c r="U2059" s="533"/>
    </row>
    <row r="2060" spans="21:21" x14ac:dyDescent="0.35">
      <c r="U2060" s="533"/>
    </row>
    <row r="2061" spans="21:21" x14ac:dyDescent="0.35">
      <c r="U2061" s="533"/>
    </row>
    <row r="2062" spans="21:21" x14ac:dyDescent="0.35">
      <c r="U2062" s="533"/>
    </row>
    <row r="2063" spans="21:21" x14ac:dyDescent="0.35">
      <c r="U2063" s="533"/>
    </row>
    <row r="2064" spans="21:21" x14ac:dyDescent="0.35">
      <c r="U2064" s="533"/>
    </row>
    <row r="2065" spans="21:21" x14ac:dyDescent="0.35">
      <c r="U2065" s="533"/>
    </row>
    <row r="2066" spans="21:21" x14ac:dyDescent="0.35">
      <c r="U2066" s="533"/>
    </row>
    <row r="2067" spans="21:21" x14ac:dyDescent="0.35">
      <c r="U2067" s="533"/>
    </row>
    <row r="2068" spans="21:21" x14ac:dyDescent="0.35">
      <c r="U2068" s="533"/>
    </row>
    <row r="2069" spans="21:21" x14ac:dyDescent="0.35">
      <c r="U2069" s="533"/>
    </row>
    <row r="2070" spans="21:21" x14ac:dyDescent="0.35">
      <c r="U2070" s="533"/>
    </row>
    <row r="2071" spans="21:21" x14ac:dyDescent="0.35">
      <c r="U2071" s="533"/>
    </row>
    <row r="2072" spans="21:21" x14ac:dyDescent="0.35">
      <c r="U2072" s="533"/>
    </row>
    <row r="2073" spans="21:21" x14ac:dyDescent="0.35">
      <c r="U2073" s="533"/>
    </row>
    <row r="2074" spans="21:21" x14ac:dyDescent="0.35">
      <c r="U2074" s="533"/>
    </row>
    <row r="2075" spans="21:21" x14ac:dyDescent="0.35">
      <c r="U2075" s="533"/>
    </row>
    <row r="2076" spans="21:21" x14ac:dyDescent="0.35">
      <c r="U2076" s="533"/>
    </row>
    <row r="2077" spans="21:21" x14ac:dyDescent="0.35">
      <c r="U2077" s="533"/>
    </row>
    <row r="2078" spans="21:21" x14ac:dyDescent="0.35">
      <c r="U2078" s="533"/>
    </row>
    <row r="2079" spans="21:21" x14ac:dyDescent="0.35">
      <c r="U2079" s="533"/>
    </row>
    <row r="2080" spans="21:21" x14ac:dyDescent="0.35">
      <c r="U2080" s="533"/>
    </row>
    <row r="2081" spans="21:21" x14ac:dyDescent="0.35">
      <c r="U2081" s="533"/>
    </row>
    <row r="2082" spans="21:21" x14ac:dyDescent="0.35">
      <c r="U2082" s="533"/>
    </row>
    <row r="2083" spans="21:21" x14ac:dyDescent="0.35">
      <c r="U2083" s="533"/>
    </row>
    <row r="2084" spans="21:21" x14ac:dyDescent="0.35">
      <c r="U2084" s="533"/>
    </row>
    <row r="2085" spans="21:21" x14ac:dyDescent="0.35">
      <c r="U2085" s="533"/>
    </row>
    <row r="2086" spans="21:21" x14ac:dyDescent="0.35">
      <c r="U2086" s="533"/>
    </row>
    <row r="2087" spans="21:21" x14ac:dyDescent="0.35">
      <c r="U2087" s="533"/>
    </row>
    <row r="2088" spans="21:21" x14ac:dyDescent="0.35">
      <c r="U2088" s="533"/>
    </row>
    <row r="2089" spans="21:21" x14ac:dyDescent="0.35">
      <c r="U2089" s="533"/>
    </row>
    <row r="2090" spans="21:21" x14ac:dyDescent="0.35">
      <c r="U2090" s="533"/>
    </row>
    <row r="2091" spans="21:21" x14ac:dyDescent="0.35">
      <c r="U2091" s="533"/>
    </row>
    <row r="2092" spans="21:21" x14ac:dyDescent="0.35">
      <c r="U2092" s="533"/>
    </row>
    <row r="2093" spans="21:21" x14ac:dyDescent="0.35">
      <c r="U2093" s="533"/>
    </row>
    <row r="2094" spans="21:21" x14ac:dyDescent="0.35">
      <c r="U2094" s="533"/>
    </row>
    <row r="2095" spans="21:21" x14ac:dyDescent="0.35">
      <c r="U2095" s="533"/>
    </row>
    <row r="2096" spans="21:21" x14ac:dyDescent="0.35">
      <c r="U2096" s="533"/>
    </row>
    <row r="2097" spans="21:21" x14ac:dyDescent="0.35">
      <c r="U2097" s="533"/>
    </row>
    <row r="2098" spans="21:21" x14ac:dyDescent="0.35">
      <c r="U2098" s="533"/>
    </row>
    <row r="2099" spans="21:21" x14ac:dyDescent="0.35">
      <c r="U2099" s="533"/>
    </row>
    <row r="2100" spans="21:21" x14ac:dyDescent="0.35">
      <c r="U2100" s="533"/>
    </row>
    <row r="2101" spans="21:21" x14ac:dyDescent="0.35">
      <c r="U2101" s="533"/>
    </row>
    <row r="2102" spans="21:21" x14ac:dyDescent="0.35">
      <c r="U2102" s="533"/>
    </row>
    <row r="2103" spans="21:21" x14ac:dyDescent="0.35">
      <c r="U2103" s="533"/>
    </row>
    <row r="2104" spans="21:21" x14ac:dyDescent="0.35">
      <c r="U2104" s="533"/>
    </row>
    <row r="2105" spans="21:21" x14ac:dyDescent="0.35">
      <c r="U2105" s="533"/>
    </row>
    <row r="2106" spans="21:21" x14ac:dyDescent="0.35">
      <c r="U2106" s="533"/>
    </row>
    <row r="2107" spans="21:21" x14ac:dyDescent="0.35">
      <c r="U2107" s="533"/>
    </row>
    <row r="2108" spans="21:21" x14ac:dyDescent="0.35">
      <c r="U2108" s="533"/>
    </row>
    <row r="2109" spans="21:21" x14ac:dyDescent="0.35">
      <c r="U2109" s="533"/>
    </row>
    <row r="2110" spans="21:21" x14ac:dyDescent="0.35">
      <c r="U2110" s="533"/>
    </row>
    <row r="2111" spans="21:21" x14ac:dyDescent="0.35">
      <c r="U2111" s="533"/>
    </row>
    <row r="2112" spans="21:21" x14ac:dyDescent="0.35">
      <c r="U2112" s="533"/>
    </row>
    <row r="2113" spans="21:21" x14ac:dyDescent="0.35">
      <c r="U2113" s="533"/>
    </row>
    <row r="2114" spans="21:21" x14ac:dyDescent="0.35">
      <c r="U2114" s="533"/>
    </row>
    <row r="2115" spans="21:21" x14ac:dyDescent="0.35">
      <c r="U2115" s="533"/>
    </row>
    <row r="2116" spans="21:21" x14ac:dyDescent="0.35">
      <c r="U2116" s="533"/>
    </row>
    <row r="2117" spans="21:21" x14ac:dyDescent="0.35">
      <c r="U2117" s="533"/>
    </row>
    <row r="2118" spans="21:21" x14ac:dyDescent="0.35">
      <c r="U2118" s="533"/>
    </row>
    <row r="2119" spans="21:21" x14ac:dyDescent="0.35">
      <c r="U2119" s="533"/>
    </row>
    <row r="2120" spans="21:21" x14ac:dyDescent="0.35">
      <c r="U2120" s="533"/>
    </row>
    <row r="2121" spans="21:21" x14ac:dyDescent="0.35">
      <c r="U2121" s="533"/>
    </row>
    <row r="2122" spans="21:21" x14ac:dyDescent="0.35">
      <c r="U2122" s="533"/>
    </row>
    <row r="2123" spans="21:21" x14ac:dyDescent="0.35">
      <c r="U2123" s="533"/>
    </row>
    <row r="2124" spans="21:21" x14ac:dyDescent="0.35">
      <c r="U2124" s="533"/>
    </row>
    <row r="2125" spans="21:21" x14ac:dyDescent="0.35">
      <c r="U2125" s="533"/>
    </row>
    <row r="2126" spans="21:21" x14ac:dyDescent="0.35">
      <c r="U2126" s="533"/>
    </row>
    <row r="2127" spans="21:21" x14ac:dyDescent="0.35">
      <c r="U2127" s="533"/>
    </row>
    <row r="2128" spans="21:21" x14ac:dyDescent="0.35">
      <c r="U2128" s="533"/>
    </row>
    <row r="2129" spans="21:21" x14ac:dyDescent="0.35">
      <c r="U2129" s="533"/>
    </row>
    <row r="2130" spans="21:21" x14ac:dyDescent="0.35">
      <c r="U2130" s="533"/>
    </row>
    <row r="2131" spans="21:21" x14ac:dyDescent="0.35">
      <c r="U2131" s="533"/>
    </row>
    <row r="2132" spans="21:21" x14ac:dyDescent="0.35">
      <c r="U2132" s="533"/>
    </row>
    <row r="2133" spans="21:21" x14ac:dyDescent="0.35">
      <c r="U2133" s="533"/>
    </row>
    <row r="2134" spans="21:21" x14ac:dyDescent="0.35">
      <c r="U2134" s="533"/>
    </row>
    <row r="2135" spans="21:21" x14ac:dyDescent="0.35">
      <c r="U2135" s="533"/>
    </row>
    <row r="2136" spans="21:21" x14ac:dyDescent="0.35">
      <c r="U2136" s="533"/>
    </row>
    <row r="2137" spans="21:21" x14ac:dyDescent="0.35">
      <c r="U2137" s="533"/>
    </row>
    <row r="2138" spans="21:21" x14ac:dyDescent="0.35">
      <c r="U2138" s="533"/>
    </row>
    <row r="2139" spans="21:21" x14ac:dyDescent="0.35">
      <c r="U2139" s="533"/>
    </row>
    <row r="2140" spans="21:21" x14ac:dyDescent="0.35">
      <c r="U2140" s="533"/>
    </row>
    <row r="2141" spans="21:21" x14ac:dyDescent="0.35">
      <c r="U2141" s="533"/>
    </row>
    <row r="2142" spans="21:21" x14ac:dyDescent="0.35">
      <c r="U2142" s="533"/>
    </row>
    <row r="2143" spans="21:21" x14ac:dyDescent="0.35">
      <c r="U2143" s="533"/>
    </row>
    <row r="2144" spans="21:21" x14ac:dyDescent="0.35">
      <c r="U2144" s="533"/>
    </row>
    <row r="2145" spans="21:21" x14ac:dyDescent="0.35">
      <c r="U2145" s="533"/>
    </row>
    <row r="2146" spans="21:21" x14ac:dyDescent="0.35">
      <c r="U2146" s="533"/>
    </row>
    <row r="2147" spans="21:21" x14ac:dyDescent="0.35">
      <c r="U2147" s="533"/>
    </row>
    <row r="2148" spans="21:21" x14ac:dyDescent="0.35">
      <c r="U2148" s="533"/>
    </row>
    <row r="2149" spans="21:21" x14ac:dyDescent="0.35">
      <c r="U2149" s="533"/>
    </row>
    <row r="2150" spans="21:21" x14ac:dyDescent="0.35">
      <c r="U2150" s="533"/>
    </row>
    <row r="2151" spans="21:21" x14ac:dyDescent="0.35">
      <c r="U2151" s="533"/>
    </row>
    <row r="2152" spans="21:21" x14ac:dyDescent="0.35">
      <c r="U2152" s="533"/>
    </row>
    <row r="2153" spans="21:21" x14ac:dyDescent="0.35">
      <c r="U2153" s="533"/>
    </row>
    <row r="2154" spans="21:21" x14ac:dyDescent="0.35">
      <c r="U2154" s="533"/>
    </row>
    <row r="2155" spans="21:21" x14ac:dyDescent="0.35">
      <c r="U2155" s="533"/>
    </row>
    <row r="2156" spans="21:21" x14ac:dyDescent="0.35">
      <c r="U2156" s="533"/>
    </row>
    <row r="2157" spans="21:21" x14ac:dyDescent="0.35">
      <c r="U2157" s="533"/>
    </row>
    <row r="2158" spans="21:21" x14ac:dyDescent="0.35">
      <c r="U2158" s="533"/>
    </row>
    <row r="2159" spans="21:21" x14ac:dyDescent="0.35">
      <c r="U2159" s="533"/>
    </row>
    <row r="2160" spans="21:21" x14ac:dyDescent="0.35">
      <c r="U2160" s="533"/>
    </row>
    <row r="2161" spans="21:21" x14ac:dyDescent="0.35">
      <c r="U2161" s="533"/>
    </row>
    <row r="2162" spans="21:21" x14ac:dyDescent="0.35">
      <c r="U2162" s="533"/>
    </row>
    <row r="2163" spans="21:21" x14ac:dyDescent="0.35">
      <c r="U2163" s="533"/>
    </row>
    <row r="2164" spans="21:21" x14ac:dyDescent="0.35">
      <c r="U2164" s="533"/>
    </row>
    <row r="2165" spans="21:21" x14ac:dyDescent="0.35">
      <c r="U2165" s="533"/>
    </row>
    <row r="2166" spans="21:21" x14ac:dyDescent="0.35">
      <c r="U2166" s="533"/>
    </row>
    <row r="2167" spans="21:21" x14ac:dyDescent="0.35">
      <c r="U2167" s="533"/>
    </row>
    <row r="2168" spans="21:21" x14ac:dyDescent="0.35">
      <c r="U2168" s="533"/>
    </row>
    <row r="2169" spans="21:21" x14ac:dyDescent="0.35">
      <c r="U2169" s="533"/>
    </row>
    <row r="2170" spans="21:21" x14ac:dyDescent="0.35">
      <c r="U2170" s="533"/>
    </row>
    <row r="2171" spans="21:21" x14ac:dyDescent="0.35">
      <c r="U2171" s="533"/>
    </row>
    <row r="2172" spans="21:21" x14ac:dyDescent="0.35">
      <c r="U2172" s="533"/>
    </row>
    <row r="2173" spans="21:21" x14ac:dyDescent="0.35">
      <c r="U2173" s="533"/>
    </row>
    <row r="2174" spans="21:21" x14ac:dyDescent="0.35">
      <c r="U2174" s="533"/>
    </row>
    <row r="2175" spans="21:21" x14ac:dyDescent="0.35">
      <c r="U2175" s="533"/>
    </row>
    <row r="2176" spans="21:21" x14ac:dyDescent="0.35">
      <c r="U2176" s="533"/>
    </row>
    <row r="2177" spans="21:21" x14ac:dyDescent="0.35">
      <c r="U2177" s="533"/>
    </row>
    <row r="2178" spans="21:21" x14ac:dyDescent="0.35">
      <c r="U2178" s="533"/>
    </row>
    <row r="2179" spans="21:21" x14ac:dyDescent="0.35">
      <c r="U2179" s="533"/>
    </row>
    <row r="2180" spans="21:21" x14ac:dyDescent="0.35">
      <c r="U2180" s="533"/>
    </row>
    <row r="2181" spans="21:21" x14ac:dyDescent="0.35">
      <c r="U2181" s="533"/>
    </row>
    <row r="2182" spans="21:21" x14ac:dyDescent="0.35">
      <c r="U2182" s="533"/>
    </row>
    <row r="2183" spans="21:21" x14ac:dyDescent="0.35">
      <c r="U2183" s="533"/>
    </row>
    <row r="2184" spans="21:21" x14ac:dyDescent="0.35">
      <c r="U2184" s="533"/>
    </row>
    <row r="2185" spans="21:21" x14ac:dyDescent="0.35">
      <c r="U2185" s="533"/>
    </row>
    <row r="2186" spans="21:21" x14ac:dyDescent="0.35">
      <c r="U2186" s="533"/>
    </row>
    <row r="2187" spans="21:21" x14ac:dyDescent="0.35">
      <c r="U2187" s="533"/>
    </row>
    <row r="2188" spans="21:21" x14ac:dyDescent="0.35">
      <c r="U2188" s="533"/>
    </row>
    <row r="2189" spans="21:21" x14ac:dyDescent="0.35">
      <c r="U2189" s="533"/>
    </row>
    <row r="2190" spans="21:21" x14ac:dyDescent="0.35">
      <c r="U2190" s="533"/>
    </row>
    <row r="2191" spans="21:21" x14ac:dyDescent="0.35">
      <c r="U2191" s="533"/>
    </row>
    <row r="2192" spans="21:21" x14ac:dyDescent="0.35">
      <c r="U2192" s="533"/>
    </row>
    <row r="2193" spans="21:21" x14ac:dyDescent="0.35">
      <c r="U2193" s="533"/>
    </row>
    <row r="2194" spans="21:21" x14ac:dyDescent="0.35">
      <c r="U2194" s="533"/>
    </row>
    <row r="2195" spans="21:21" x14ac:dyDescent="0.35">
      <c r="U2195" s="533"/>
    </row>
    <row r="2196" spans="21:21" x14ac:dyDescent="0.35">
      <c r="U2196" s="533"/>
    </row>
    <row r="2197" spans="21:21" x14ac:dyDescent="0.35">
      <c r="U2197" s="533"/>
    </row>
    <row r="2198" spans="21:21" x14ac:dyDescent="0.35">
      <c r="U2198" s="533"/>
    </row>
    <row r="2199" spans="21:21" x14ac:dyDescent="0.35">
      <c r="U2199" s="533"/>
    </row>
    <row r="2200" spans="21:21" x14ac:dyDescent="0.35">
      <c r="U2200" s="533"/>
    </row>
    <row r="2201" spans="21:21" x14ac:dyDescent="0.35">
      <c r="U2201" s="533"/>
    </row>
    <row r="2202" spans="21:21" x14ac:dyDescent="0.35">
      <c r="U2202" s="533"/>
    </row>
    <row r="2203" spans="21:21" x14ac:dyDescent="0.35">
      <c r="U2203" s="533"/>
    </row>
    <row r="2204" spans="21:21" x14ac:dyDescent="0.35">
      <c r="U2204" s="533"/>
    </row>
    <row r="2205" spans="21:21" x14ac:dyDescent="0.35">
      <c r="U2205" s="533"/>
    </row>
    <row r="2206" spans="21:21" x14ac:dyDescent="0.35">
      <c r="U2206" s="533"/>
    </row>
    <row r="2207" spans="21:21" x14ac:dyDescent="0.35">
      <c r="U2207" s="533"/>
    </row>
    <row r="2208" spans="21:21" x14ac:dyDescent="0.35">
      <c r="U2208" s="533"/>
    </row>
    <row r="2209" spans="21:21" x14ac:dyDescent="0.35">
      <c r="U2209" s="533"/>
    </row>
    <row r="2210" spans="21:21" x14ac:dyDescent="0.35">
      <c r="U2210" s="533"/>
    </row>
    <row r="2211" spans="21:21" x14ac:dyDescent="0.35">
      <c r="U2211" s="533"/>
    </row>
    <row r="2212" spans="21:21" x14ac:dyDescent="0.35">
      <c r="U2212" s="533"/>
    </row>
    <row r="2213" spans="21:21" x14ac:dyDescent="0.35">
      <c r="U2213" s="533"/>
    </row>
    <row r="2214" spans="21:21" x14ac:dyDescent="0.35">
      <c r="U2214" s="533"/>
    </row>
    <row r="2215" spans="21:21" x14ac:dyDescent="0.35">
      <c r="U2215" s="533"/>
    </row>
    <row r="2216" spans="21:21" x14ac:dyDescent="0.35">
      <c r="U2216" s="533"/>
    </row>
    <row r="2217" spans="21:21" x14ac:dyDescent="0.35">
      <c r="U2217" s="533"/>
    </row>
    <row r="2218" spans="21:21" x14ac:dyDescent="0.35">
      <c r="U2218" s="533"/>
    </row>
    <row r="2219" spans="21:21" x14ac:dyDescent="0.35">
      <c r="U2219" s="533"/>
    </row>
    <row r="2220" spans="21:21" x14ac:dyDescent="0.35">
      <c r="U2220" s="533"/>
    </row>
    <row r="2221" spans="21:21" x14ac:dyDescent="0.35">
      <c r="U2221" s="533"/>
    </row>
    <row r="2222" spans="21:21" x14ac:dyDescent="0.35">
      <c r="U2222" s="533"/>
    </row>
    <row r="2223" spans="21:21" x14ac:dyDescent="0.35">
      <c r="U2223" s="533"/>
    </row>
    <row r="2224" spans="21:21" x14ac:dyDescent="0.35">
      <c r="U2224" s="533"/>
    </row>
    <row r="2225" spans="21:21" x14ac:dyDescent="0.35">
      <c r="U2225" s="533"/>
    </row>
    <row r="2226" spans="21:21" x14ac:dyDescent="0.35">
      <c r="U2226" s="533"/>
    </row>
    <row r="2227" spans="21:21" x14ac:dyDescent="0.35">
      <c r="U2227" s="533"/>
    </row>
    <row r="2228" spans="21:21" x14ac:dyDescent="0.35">
      <c r="U2228" s="533"/>
    </row>
    <row r="2229" spans="21:21" x14ac:dyDescent="0.35">
      <c r="U2229" s="533"/>
    </row>
    <row r="2230" spans="21:21" x14ac:dyDescent="0.35">
      <c r="U2230" s="533"/>
    </row>
    <row r="2231" spans="21:21" x14ac:dyDescent="0.35">
      <c r="U2231" s="533"/>
    </row>
    <row r="2232" spans="21:21" x14ac:dyDescent="0.35">
      <c r="U2232" s="533"/>
    </row>
    <row r="2233" spans="21:21" x14ac:dyDescent="0.35">
      <c r="U2233" s="533"/>
    </row>
    <row r="2234" spans="21:21" x14ac:dyDescent="0.35">
      <c r="U2234" s="533"/>
    </row>
    <row r="2235" spans="21:21" x14ac:dyDescent="0.35">
      <c r="U2235" s="533"/>
    </row>
    <row r="2236" spans="21:21" x14ac:dyDescent="0.35">
      <c r="U2236" s="533"/>
    </row>
    <row r="2237" spans="21:21" x14ac:dyDescent="0.35">
      <c r="U2237" s="533"/>
    </row>
    <row r="2238" spans="21:21" x14ac:dyDescent="0.35">
      <c r="U2238" s="533"/>
    </row>
    <row r="2239" spans="21:21" x14ac:dyDescent="0.35">
      <c r="U2239" s="533"/>
    </row>
    <row r="2240" spans="21:21" x14ac:dyDescent="0.35">
      <c r="U2240" s="533"/>
    </row>
    <row r="2241" spans="21:21" x14ac:dyDescent="0.35">
      <c r="U2241" s="533"/>
    </row>
    <row r="2242" spans="21:21" x14ac:dyDescent="0.35">
      <c r="U2242" s="533"/>
    </row>
    <row r="2243" spans="21:21" x14ac:dyDescent="0.35">
      <c r="U2243" s="533"/>
    </row>
    <row r="2244" spans="21:21" x14ac:dyDescent="0.35">
      <c r="U2244" s="533"/>
    </row>
    <row r="2245" spans="21:21" x14ac:dyDescent="0.35">
      <c r="U2245" s="533"/>
    </row>
    <row r="2246" spans="21:21" x14ac:dyDescent="0.35">
      <c r="U2246" s="533"/>
    </row>
    <row r="2247" spans="21:21" x14ac:dyDescent="0.35">
      <c r="U2247" s="533"/>
    </row>
    <row r="2248" spans="21:21" x14ac:dyDescent="0.35">
      <c r="U2248" s="533"/>
    </row>
    <row r="2249" spans="21:21" x14ac:dyDescent="0.35">
      <c r="U2249" s="533"/>
    </row>
    <row r="2250" spans="21:21" x14ac:dyDescent="0.35">
      <c r="U2250" s="533"/>
    </row>
    <row r="2251" spans="21:21" x14ac:dyDescent="0.35">
      <c r="U2251" s="533"/>
    </row>
    <row r="2252" spans="21:21" x14ac:dyDescent="0.35">
      <c r="U2252" s="533"/>
    </row>
    <row r="2253" spans="21:21" x14ac:dyDescent="0.35">
      <c r="U2253" s="533"/>
    </row>
    <row r="2254" spans="21:21" x14ac:dyDescent="0.35">
      <c r="U2254" s="533"/>
    </row>
    <row r="2255" spans="21:21" x14ac:dyDescent="0.35">
      <c r="U2255" s="533"/>
    </row>
    <row r="2256" spans="21:21" x14ac:dyDescent="0.35">
      <c r="U2256" s="533"/>
    </row>
    <row r="2257" spans="21:21" x14ac:dyDescent="0.35">
      <c r="U2257" s="533"/>
    </row>
    <row r="2258" spans="21:21" x14ac:dyDescent="0.35">
      <c r="U2258" s="533"/>
    </row>
    <row r="2259" spans="21:21" x14ac:dyDescent="0.35">
      <c r="U2259" s="533"/>
    </row>
    <row r="2260" spans="21:21" x14ac:dyDescent="0.35">
      <c r="U2260" s="533"/>
    </row>
    <row r="2261" spans="21:21" x14ac:dyDescent="0.35">
      <c r="U2261" s="533"/>
    </row>
    <row r="2262" spans="21:21" x14ac:dyDescent="0.35">
      <c r="U2262" s="533"/>
    </row>
    <row r="2263" spans="21:21" x14ac:dyDescent="0.35">
      <c r="U2263" s="533"/>
    </row>
    <row r="2264" spans="21:21" x14ac:dyDescent="0.35">
      <c r="U2264" s="533"/>
    </row>
    <row r="2265" spans="21:21" x14ac:dyDescent="0.35">
      <c r="U2265" s="533"/>
    </row>
    <row r="2266" spans="21:21" x14ac:dyDescent="0.35">
      <c r="U2266" s="533"/>
    </row>
    <row r="2267" spans="21:21" x14ac:dyDescent="0.35">
      <c r="U2267" s="533"/>
    </row>
    <row r="2268" spans="21:21" x14ac:dyDescent="0.35">
      <c r="U2268" s="533"/>
    </row>
    <row r="2269" spans="21:21" x14ac:dyDescent="0.35">
      <c r="U2269" s="533"/>
    </row>
    <row r="2270" spans="21:21" x14ac:dyDescent="0.35">
      <c r="U2270" s="533"/>
    </row>
    <row r="2271" spans="21:21" x14ac:dyDescent="0.35">
      <c r="U2271" s="533"/>
    </row>
    <row r="2272" spans="21:21" x14ac:dyDescent="0.35">
      <c r="U2272" s="533"/>
    </row>
    <row r="2273" spans="21:21" x14ac:dyDescent="0.35">
      <c r="U2273" s="533"/>
    </row>
    <row r="2274" spans="21:21" x14ac:dyDescent="0.35">
      <c r="U2274" s="533"/>
    </row>
    <row r="2275" spans="21:21" x14ac:dyDescent="0.35">
      <c r="U2275" s="533"/>
    </row>
    <row r="2276" spans="21:21" x14ac:dyDescent="0.35">
      <c r="U2276" s="533"/>
    </row>
    <row r="2277" spans="21:21" x14ac:dyDescent="0.35">
      <c r="U2277" s="533"/>
    </row>
    <row r="2278" spans="21:21" x14ac:dyDescent="0.35">
      <c r="U2278" s="533"/>
    </row>
    <row r="2279" spans="21:21" x14ac:dyDescent="0.35">
      <c r="U2279" s="533"/>
    </row>
    <row r="2280" spans="21:21" x14ac:dyDescent="0.35">
      <c r="U2280" s="533"/>
    </row>
    <row r="2281" spans="21:21" x14ac:dyDescent="0.35">
      <c r="U2281" s="533"/>
    </row>
    <row r="2282" spans="21:21" x14ac:dyDescent="0.35">
      <c r="U2282" s="533"/>
    </row>
    <row r="2283" spans="21:21" x14ac:dyDescent="0.35">
      <c r="U2283" s="533"/>
    </row>
    <row r="2284" spans="21:21" x14ac:dyDescent="0.35">
      <c r="U2284" s="533"/>
    </row>
    <row r="2285" spans="21:21" x14ac:dyDescent="0.35">
      <c r="U2285" s="533"/>
    </row>
    <row r="2286" spans="21:21" x14ac:dyDescent="0.35">
      <c r="U2286" s="533"/>
    </row>
    <row r="2287" spans="21:21" x14ac:dyDescent="0.35">
      <c r="U2287" s="533"/>
    </row>
    <row r="2288" spans="21:21" x14ac:dyDescent="0.35">
      <c r="U2288" s="533"/>
    </row>
    <row r="2289" spans="21:21" x14ac:dyDescent="0.35">
      <c r="U2289" s="533"/>
    </row>
    <row r="2290" spans="21:21" x14ac:dyDescent="0.35">
      <c r="U2290" s="533"/>
    </row>
    <row r="2291" spans="21:21" x14ac:dyDescent="0.35">
      <c r="U2291" s="533"/>
    </row>
    <row r="2292" spans="21:21" x14ac:dyDescent="0.35">
      <c r="U2292" s="533"/>
    </row>
    <row r="2293" spans="21:21" x14ac:dyDescent="0.35">
      <c r="U2293" s="533"/>
    </row>
    <row r="2294" spans="21:21" x14ac:dyDescent="0.35">
      <c r="U2294" s="533"/>
    </row>
    <row r="2295" spans="21:21" x14ac:dyDescent="0.35">
      <c r="U2295" s="533"/>
    </row>
    <row r="2296" spans="21:21" x14ac:dyDescent="0.35">
      <c r="U2296" s="533"/>
    </row>
    <row r="2297" spans="21:21" x14ac:dyDescent="0.35">
      <c r="U2297" s="533"/>
    </row>
    <row r="2298" spans="21:21" x14ac:dyDescent="0.35">
      <c r="U2298" s="533"/>
    </row>
    <row r="2299" spans="21:21" x14ac:dyDescent="0.35">
      <c r="U2299" s="533"/>
    </row>
    <row r="2300" spans="21:21" x14ac:dyDescent="0.35">
      <c r="U2300" s="533"/>
    </row>
    <row r="2301" spans="21:21" x14ac:dyDescent="0.35">
      <c r="U2301" s="533"/>
    </row>
    <row r="2302" spans="21:21" x14ac:dyDescent="0.35">
      <c r="U2302" s="533"/>
    </row>
    <row r="2303" spans="21:21" x14ac:dyDescent="0.35">
      <c r="U2303" s="533"/>
    </row>
    <row r="2304" spans="21:21" x14ac:dyDescent="0.35">
      <c r="U2304" s="533"/>
    </row>
    <row r="2305" spans="21:21" x14ac:dyDescent="0.35">
      <c r="U2305" s="533"/>
    </row>
    <row r="2306" spans="21:21" x14ac:dyDescent="0.35">
      <c r="U2306" s="533"/>
    </row>
    <row r="2307" spans="21:21" x14ac:dyDescent="0.35">
      <c r="U2307" s="533"/>
    </row>
    <row r="2308" spans="21:21" x14ac:dyDescent="0.35">
      <c r="U2308" s="533"/>
    </row>
    <row r="2309" spans="21:21" x14ac:dyDescent="0.35">
      <c r="U2309" s="533"/>
    </row>
    <row r="2310" spans="21:21" x14ac:dyDescent="0.35">
      <c r="U2310" s="533"/>
    </row>
    <row r="2311" spans="21:21" x14ac:dyDescent="0.35">
      <c r="U2311" s="533"/>
    </row>
    <row r="2312" spans="21:21" x14ac:dyDescent="0.35">
      <c r="U2312" s="533"/>
    </row>
    <row r="2313" spans="21:21" x14ac:dyDescent="0.35">
      <c r="U2313" s="533"/>
    </row>
    <row r="2314" spans="21:21" x14ac:dyDescent="0.35">
      <c r="U2314" s="533"/>
    </row>
    <row r="2315" spans="21:21" x14ac:dyDescent="0.35">
      <c r="U2315" s="533"/>
    </row>
    <row r="2316" spans="21:21" x14ac:dyDescent="0.35">
      <c r="U2316" s="533"/>
    </row>
    <row r="2317" spans="21:21" x14ac:dyDescent="0.35">
      <c r="U2317" s="533"/>
    </row>
    <row r="2318" spans="21:21" x14ac:dyDescent="0.35">
      <c r="U2318" s="533"/>
    </row>
    <row r="2319" spans="21:21" x14ac:dyDescent="0.35">
      <c r="U2319" s="533"/>
    </row>
    <row r="2320" spans="21:21" x14ac:dyDescent="0.35">
      <c r="U2320" s="533"/>
    </row>
    <row r="2321" spans="21:21" x14ac:dyDescent="0.35">
      <c r="U2321" s="533"/>
    </row>
    <row r="2322" spans="21:21" x14ac:dyDescent="0.35">
      <c r="U2322" s="533"/>
    </row>
    <row r="2323" spans="21:21" x14ac:dyDescent="0.35">
      <c r="U2323" s="533"/>
    </row>
    <row r="2324" spans="21:21" x14ac:dyDescent="0.35">
      <c r="U2324" s="533"/>
    </row>
    <row r="2325" spans="21:21" x14ac:dyDescent="0.35">
      <c r="U2325" s="533"/>
    </row>
    <row r="2326" spans="21:21" x14ac:dyDescent="0.35">
      <c r="U2326" s="533"/>
    </row>
    <row r="2327" spans="21:21" x14ac:dyDescent="0.35">
      <c r="U2327" s="533"/>
    </row>
    <row r="2328" spans="21:21" x14ac:dyDescent="0.35">
      <c r="U2328" s="533"/>
    </row>
    <row r="2329" spans="21:21" x14ac:dyDescent="0.35">
      <c r="U2329" s="533"/>
    </row>
    <row r="2330" spans="21:21" x14ac:dyDescent="0.35">
      <c r="U2330" s="533"/>
    </row>
    <row r="2331" spans="21:21" x14ac:dyDescent="0.35">
      <c r="U2331" s="533"/>
    </row>
    <row r="2332" spans="21:21" x14ac:dyDescent="0.35">
      <c r="U2332" s="533"/>
    </row>
    <row r="2333" spans="21:21" x14ac:dyDescent="0.35">
      <c r="U2333" s="533"/>
    </row>
    <row r="2334" spans="21:21" x14ac:dyDescent="0.35">
      <c r="U2334" s="533"/>
    </row>
    <row r="2335" spans="21:21" x14ac:dyDescent="0.35">
      <c r="U2335" s="533"/>
    </row>
    <row r="2336" spans="21:21" x14ac:dyDescent="0.35">
      <c r="U2336" s="533"/>
    </row>
    <row r="2337" spans="21:21" x14ac:dyDescent="0.35">
      <c r="U2337" s="533"/>
    </row>
    <row r="2338" spans="21:21" x14ac:dyDescent="0.35">
      <c r="U2338" s="533"/>
    </row>
    <row r="2339" spans="21:21" x14ac:dyDescent="0.35">
      <c r="U2339" s="533"/>
    </row>
    <row r="2340" spans="21:21" x14ac:dyDescent="0.35">
      <c r="U2340" s="533"/>
    </row>
    <row r="2341" spans="21:21" x14ac:dyDescent="0.35">
      <c r="U2341" s="533"/>
    </row>
    <row r="2342" spans="21:21" x14ac:dyDescent="0.35">
      <c r="U2342" s="533"/>
    </row>
    <row r="2343" spans="21:21" x14ac:dyDescent="0.35">
      <c r="U2343" s="533"/>
    </row>
    <row r="2344" spans="21:21" x14ac:dyDescent="0.35">
      <c r="U2344" s="533"/>
    </row>
    <row r="2345" spans="21:21" x14ac:dyDescent="0.35">
      <c r="U2345" s="533"/>
    </row>
    <row r="2346" spans="21:21" x14ac:dyDescent="0.35">
      <c r="U2346" s="533"/>
    </row>
    <row r="2347" spans="21:21" x14ac:dyDescent="0.35">
      <c r="U2347" s="533"/>
    </row>
    <row r="2348" spans="21:21" x14ac:dyDescent="0.35">
      <c r="U2348" s="533"/>
    </row>
    <row r="2349" spans="21:21" x14ac:dyDescent="0.35">
      <c r="U2349" s="533"/>
    </row>
    <row r="2350" spans="21:21" x14ac:dyDescent="0.35">
      <c r="U2350" s="533"/>
    </row>
    <row r="2351" spans="21:21" x14ac:dyDescent="0.35">
      <c r="U2351" s="533"/>
    </row>
    <row r="2352" spans="21:21" x14ac:dyDescent="0.35">
      <c r="U2352" s="533"/>
    </row>
    <row r="2353" spans="21:21" x14ac:dyDescent="0.35">
      <c r="U2353" s="533"/>
    </row>
    <row r="2354" spans="21:21" x14ac:dyDescent="0.35">
      <c r="U2354" s="533"/>
    </row>
    <row r="2355" spans="21:21" x14ac:dyDescent="0.35">
      <c r="U2355" s="533"/>
    </row>
    <row r="2356" spans="21:21" x14ac:dyDescent="0.35">
      <c r="U2356" s="533"/>
    </row>
    <row r="2357" spans="21:21" x14ac:dyDescent="0.35">
      <c r="U2357" s="533"/>
    </row>
    <row r="2358" spans="21:21" x14ac:dyDescent="0.35">
      <c r="U2358" s="533"/>
    </row>
    <row r="2359" spans="21:21" x14ac:dyDescent="0.35">
      <c r="U2359" s="533"/>
    </row>
    <row r="2360" spans="21:21" x14ac:dyDescent="0.35">
      <c r="U2360" s="533"/>
    </row>
    <row r="2361" spans="21:21" x14ac:dyDescent="0.35">
      <c r="U2361" s="533"/>
    </row>
    <row r="2362" spans="21:21" x14ac:dyDescent="0.35">
      <c r="U2362" s="533"/>
    </row>
    <row r="2363" spans="21:21" x14ac:dyDescent="0.35">
      <c r="U2363" s="533"/>
    </row>
    <row r="2364" spans="21:21" x14ac:dyDescent="0.35">
      <c r="U2364" s="533"/>
    </row>
    <row r="2365" spans="21:21" x14ac:dyDescent="0.35">
      <c r="U2365" s="533"/>
    </row>
    <row r="2366" spans="21:21" x14ac:dyDescent="0.35">
      <c r="U2366" s="533"/>
    </row>
    <row r="2367" spans="21:21" x14ac:dyDescent="0.35">
      <c r="U2367" s="533"/>
    </row>
    <row r="2368" spans="21:21" x14ac:dyDescent="0.35">
      <c r="U2368" s="533"/>
    </row>
    <row r="2369" spans="21:21" x14ac:dyDescent="0.35">
      <c r="U2369" s="533"/>
    </row>
    <row r="2370" spans="21:21" x14ac:dyDescent="0.35">
      <c r="U2370" s="533"/>
    </row>
    <row r="2371" spans="21:21" x14ac:dyDescent="0.35">
      <c r="U2371" s="533"/>
    </row>
    <row r="2372" spans="21:21" x14ac:dyDescent="0.35">
      <c r="U2372" s="533"/>
    </row>
    <row r="2373" spans="21:21" x14ac:dyDescent="0.35">
      <c r="U2373" s="533"/>
    </row>
    <row r="2374" spans="21:21" x14ac:dyDescent="0.35">
      <c r="U2374" s="533"/>
    </row>
    <row r="2375" spans="21:21" x14ac:dyDescent="0.35">
      <c r="U2375" s="533"/>
    </row>
    <row r="2376" spans="21:21" x14ac:dyDescent="0.35">
      <c r="U2376" s="533"/>
    </row>
    <row r="2377" spans="21:21" x14ac:dyDescent="0.35">
      <c r="U2377" s="533"/>
    </row>
    <row r="2378" spans="21:21" x14ac:dyDescent="0.35">
      <c r="U2378" s="533"/>
    </row>
    <row r="2379" spans="21:21" x14ac:dyDescent="0.35">
      <c r="U2379" s="533"/>
    </row>
    <row r="2380" spans="21:21" x14ac:dyDescent="0.35">
      <c r="U2380" s="533"/>
    </row>
    <row r="2381" spans="21:21" x14ac:dyDescent="0.35">
      <c r="U2381" s="533"/>
    </row>
    <row r="2382" spans="21:21" x14ac:dyDescent="0.35">
      <c r="U2382" s="533"/>
    </row>
    <row r="2383" spans="21:21" x14ac:dyDescent="0.35">
      <c r="U2383" s="533"/>
    </row>
    <row r="2384" spans="21:21" x14ac:dyDescent="0.35">
      <c r="U2384" s="533"/>
    </row>
    <row r="2385" spans="21:21" x14ac:dyDescent="0.35">
      <c r="U2385" s="533"/>
    </row>
    <row r="2386" spans="21:21" x14ac:dyDescent="0.35">
      <c r="U2386" s="533"/>
    </row>
    <row r="2387" spans="21:21" x14ac:dyDescent="0.35">
      <c r="U2387" s="533"/>
    </row>
    <row r="2388" spans="21:21" x14ac:dyDescent="0.35">
      <c r="U2388" s="533"/>
    </row>
    <row r="2389" spans="21:21" x14ac:dyDescent="0.35">
      <c r="U2389" s="533"/>
    </row>
    <row r="2390" spans="21:21" x14ac:dyDescent="0.35">
      <c r="U2390" s="533"/>
    </row>
    <row r="2391" spans="21:21" x14ac:dyDescent="0.35">
      <c r="U2391" s="533"/>
    </row>
    <row r="2392" spans="21:21" x14ac:dyDescent="0.35">
      <c r="U2392" s="533"/>
    </row>
    <row r="2393" spans="21:21" x14ac:dyDescent="0.35">
      <c r="U2393" s="533"/>
    </row>
    <row r="2394" spans="21:21" x14ac:dyDescent="0.35">
      <c r="U2394" s="533"/>
    </row>
    <row r="2395" spans="21:21" x14ac:dyDescent="0.35">
      <c r="U2395" s="533"/>
    </row>
    <row r="2396" spans="21:21" x14ac:dyDescent="0.35">
      <c r="U2396" s="533"/>
    </row>
    <row r="2397" spans="21:21" x14ac:dyDescent="0.35">
      <c r="U2397" s="533"/>
    </row>
    <row r="2398" spans="21:21" x14ac:dyDescent="0.35">
      <c r="U2398" s="533"/>
    </row>
    <row r="2399" spans="21:21" x14ac:dyDescent="0.35">
      <c r="U2399" s="533"/>
    </row>
    <row r="2400" spans="21:21" x14ac:dyDescent="0.35">
      <c r="U2400" s="533"/>
    </row>
    <row r="2401" spans="21:21" x14ac:dyDescent="0.35">
      <c r="U2401" s="533"/>
    </row>
    <row r="2402" spans="21:21" x14ac:dyDescent="0.35">
      <c r="U2402" s="533"/>
    </row>
    <row r="2403" spans="21:21" x14ac:dyDescent="0.35">
      <c r="U2403" s="533"/>
    </row>
    <row r="2404" spans="21:21" x14ac:dyDescent="0.35">
      <c r="U2404" s="533"/>
    </row>
    <row r="2405" spans="21:21" x14ac:dyDescent="0.35">
      <c r="U2405" s="533"/>
    </row>
    <row r="2406" spans="21:21" x14ac:dyDescent="0.35">
      <c r="U2406" s="533"/>
    </row>
    <row r="2407" spans="21:21" x14ac:dyDescent="0.35">
      <c r="U2407" s="533"/>
    </row>
    <row r="2408" spans="21:21" x14ac:dyDescent="0.35">
      <c r="U2408" s="533"/>
    </row>
    <row r="2409" spans="21:21" x14ac:dyDescent="0.35">
      <c r="U2409" s="533"/>
    </row>
    <row r="2410" spans="21:21" x14ac:dyDescent="0.35">
      <c r="U2410" s="533"/>
    </row>
    <row r="2411" spans="21:21" x14ac:dyDescent="0.35">
      <c r="U2411" s="533"/>
    </row>
    <row r="2412" spans="21:21" x14ac:dyDescent="0.35">
      <c r="U2412" s="533"/>
    </row>
    <row r="2413" spans="21:21" x14ac:dyDescent="0.35">
      <c r="U2413" s="533"/>
    </row>
    <row r="2414" spans="21:21" x14ac:dyDescent="0.35">
      <c r="U2414" s="533"/>
    </row>
    <row r="2415" spans="21:21" x14ac:dyDescent="0.35">
      <c r="U2415" s="533"/>
    </row>
    <row r="2416" spans="21:21" x14ac:dyDescent="0.35">
      <c r="U2416" s="533"/>
    </row>
    <row r="2417" spans="21:21" x14ac:dyDescent="0.35">
      <c r="U2417" s="533"/>
    </row>
    <row r="2418" spans="21:21" x14ac:dyDescent="0.35">
      <c r="U2418" s="533"/>
    </row>
    <row r="2419" spans="21:21" x14ac:dyDescent="0.35">
      <c r="U2419" s="533"/>
    </row>
    <row r="2420" spans="21:21" x14ac:dyDescent="0.35">
      <c r="U2420" s="533"/>
    </row>
    <row r="2421" spans="21:21" x14ac:dyDescent="0.35">
      <c r="U2421" s="533"/>
    </row>
    <row r="2422" spans="21:21" x14ac:dyDescent="0.35">
      <c r="U2422" s="533"/>
    </row>
    <row r="2423" spans="21:21" x14ac:dyDescent="0.35">
      <c r="U2423" s="533"/>
    </row>
    <row r="2424" spans="21:21" x14ac:dyDescent="0.35">
      <c r="U2424" s="533"/>
    </row>
    <row r="2425" spans="21:21" x14ac:dyDescent="0.35">
      <c r="U2425" s="533"/>
    </row>
    <row r="2426" spans="21:21" x14ac:dyDescent="0.35">
      <c r="U2426" s="533"/>
    </row>
    <row r="2427" spans="21:21" x14ac:dyDescent="0.35">
      <c r="U2427" s="533"/>
    </row>
    <row r="2428" spans="21:21" x14ac:dyDescent="0.35">
      <c r="U2428" s="533"/>
    </row>
    <row r="2429" spans="21:21" x14ac:dyDescent="0.35">
      <c r="U2429" s="533"/>
    </row>
    <row r="2430" spans="21:21" x14ac:dyDescent="0.35">
      <c r="U2430" s="533"/>
    </row>
    <row r="2431" spans="21:21" x14ac:dyDescent="0.35">
      <c r="U2431" s="533"/>
    </row>
    <row r="2432" spans="21:21" x14ac:dyDescent="0.35">
      <c r="U2432" s="533"/>
    </row>
    <row r="2433" spans="21:21" x14ac:dyDescent="0.35">
      <c r="U2433" s="533"/>
    </row>
    <row r="2434" spans="21:21" x14ac:dyDescent="0.35">
      <c r="U2434" s="533"/>
    </row>
    <row r="2435" spans="21:21" x14ac:dyDescent="0.35">
      <c r="U2435" s="533"/>
    </row>
    <row r="2436" spans="21:21" x14ac:dyDescent="0.35">
      <c r="U2436" s="533"/>
    </row>
    <row r="2437" spans="21:21" x14ac:dyDescent="0.35">
      <c r="U2437" s="533"/>
    </row>
    <row r="2438" spans="21:21" x14ac:dyDescent="0.35">
      <c r="U2438" s="533"/>
    </row>
    <row r="2439" spans="21:21" x14ac:dyDescent="0.35">
      <c r="U2439" s="533"/>
    </row>
    <row r="2440" spans="21:21" x14ac:dyDescent="0.35">
      <c r="U2440" s="533"/>
    </row>
    <row r="2441" spans="21:21" x14ac:dyDescent="0.35">
      <c r="U2441" s="533"/>
    </row>
    <row r="2442" spans="21:21" x14ac:dyDescent="0.35">
      <c r="U2442" s="533"/>
    </row>
    <row r="2443" spans="21:21" x14ac:dyDescent="0.35">
      <c r="U2443" s="533"/>
    </row>
    <row r="2444" spans="21:21" x14ac:dyDescent="0.35">
      <c r="U2444" s="533"/>
    </row>
    <row r="2445" spans="21:21" x14ac:dyDescent="0.35">
      <c r="U2445" s="533"/>
    </row>
    <row r="2446" spans="21:21" x14ac:dyDescent="0.35">
      <c r="U2446" s="533"/>
    </row>
    <row r="2447" spans="21:21" x14ac:dyDescent="0.35">
      <c r="U2447" s="533"/>
    </row>
    <row r="2448" spans="21:21" x14ac:dyDescent="0.35">
      <c r="U2448" s="533"/>
    </row>
    <row r="2449" spans="21:21" x14ac:dyDescent="0.35">
      <c r="U2449" s="533"/>
    </row>
    <row r="2450" spans="21:21" x14ac:dyDescent="0.35">
      <c r="U2450" s="533"/>
    </row>
    <row r="2451" spans="21:21" x14ac:dyDescent="0.35">
      <c r="U2451" s="533"/>
    </row>
    <row r="2452" spans="21:21" x14ac:dyDescent="0.35">
      <c r="U2452" s="533"/>
    </row>
    <row r="2453" spans="21:21" x14ac:dyDescent="0.35">
      <c r="U2453" s="533"/>
    </row>
    <row r="2454" spans="21:21" x14ac:dyDescent="0.35">
      <c r="U2454" s="533"/>
    </row>
    <row r="2455" spans="21:21" x14ac:dyDescent="0.35">
      <c r="U2455" s="533"/>
    </row>
    <row r="2456" spans="21:21" x14ac:dyDescent="0.35">
      <c r="U2456" s="533"/>
    </row>
    <row r="2457" spans="21:21" x14ac:dyDescent="0.35">
      <c r="U2457" s="533"/>
    </row>
    <row r="2458" spans="21:21" x14ac:dyDescent="0.35">
      <c r="U2458" s="533"/>
    </row>
    <row r="2459" spans="21:21" x14ac:dyDescent="0.35">
      <c r="U2459" s="533"/>
    </row>
    <row r="2460" spans="21:21" x14ac:dyDescent="0.35">
      <c r="U2460" s="533"/>
    </row>
    <row r="2461" spans="21:21" x14ac:dyDescent="0.35">
      <c r="U2461" s="533"/>
    </row>
    <row r="2462" spans="21:21" x14ac:dyDescent="0.35">
      <c r="U2462" s="533"/>
    </row>
    <row r="2463" spans="21:21" x14ac:dyDescent="0.35">
      <c r="U2463" s="533"/>
    </row>
    <row r="2464" spans="21:21" x14ac:dyDescent="0.35">
      <c r="U2464" s="533"/>
    </row>
    <row r="2465" spans="21:21" x14ac:dyDescent="0.35">
      <c r="U2465" s="533"/>
    </row>
    <row r="2466" spans="21:21" x14ac:dyDescent="0.35">
      <c r="U2466" s="533"/>
    </row>
    <row r="2467" spans="21:21" x14ac:dyDescent="0.35">
      <c r="U2467" s="533"/>
    </row>
    <row r="2468" spans="21:21" x14ac:dyDescent="0.35">
      <c r="U2468" s="533"/>
    </row>
    <row r="2469" spans="21:21" x14ac:dyDescent="0.35">
      <c r="U2469" s="533"/>
    </row>
    <row r="2470" spans="21:21" x14ac:dyDescent="0.35">
      <c r="U2470" s="533"/>
    </row>
    <row r="2471" spans="21:21" x14ac:dyDescent="0.35">
      <c r="U2471" s="533"/>
    </row>
    <row r="2472" spans="21:21" x14ac:dyDescent="0.35">
      <c r="U2472" s="533"/>
    </row>
    <row r="2473" spans="21:21" x14ac:dyDescent="0.35">
      <c r="U2473" s="533"/>
    </row>
    <row r="2474" spans="21:21" x14ac:dyDescent="0.35">
      <c r="U2474" s="533"/>
    </row>
    <row r="2475" spans="21:21" x14ac:dyDescent="0.35">
      <c r="U2475" s="533"/>
    </row>
    <row r="2476" spans="21:21" x14ac:dyDescent="0.35">
      <c r="U2476" s="533"/>
    </row>
    <row r="2477" spans="21:21" x14ac:dyDescent="0.35">
      <c r="U2477" s="533"/>
    </row>
    <row r="2478" spans="21:21" x14ac:dyDescent="0.35">
      <c r="U2478" s="533"/>
    </row>
    <row r="2479" spans="21:21" x14ac:dyDescent="0.35">
      <c r="U2479" s="533"/>
    </row>
    <row r="2480" spans="21:21" x14ac:dyDescent="0.35">
      <c r="U2480" s="533"/>
    </row>
    <row r="2481" spans="21:21" x14ac:dyDescent="0.35">
      <c r="U2481" s="533"/>
    </row>
    <row r="2482" spans="21:21" x14ac:dyDescent="0.35">
      <c r="U2482" s="533"/>
    </row>
    <row r="2483" spans="21:21" x14ac:dyDescent="0.35">
      <c r="U2483" s="533"/>
    </row>
    <row r="2484" spans="21:21" x14ac:dyDescent="0.35">
      <c r="U2484" s="533"/>
    </row>
    <row r="2485" spans="21:21" x14ac:dyDescent="0.35">
      <c r="U2485" s="533"/>
    </row>
    <row r="2486" spans="21:21" x14ac:dyDescent="0.35">
      <c r="U2486" s="533"/>
    </row>
    <row r="2487" spans="21:21" x14ac:dyDescent="0.35">
      <c r="U2487" s="533"/>
    </row>
    <row r="2488" spans="21:21" x14ac:dyDescent="0.35">
      <c r="U2488" s="533"/>
    </row>
    <row r="2489" spans="21:21" x14ac:dyDescent="0.35">
      <c r="U2489" s="533"/>
    </row>
    <row r="2490" spans="21:21" x14ac:dyDescent="0.35">
      <c r="U2490" s="533"/>
    </row>
    <row r="2491" spans="21:21" x14ac:dyDescent="0.35">
      <c r="U2491" s="533"/>
    </row>
    <row r="2492" spans="21:21" x14ac:dyDescent="0.35">
      <c r="U2492" s="533"/>
    </row>
    <row r="2493" spans="21:21" x14ac:dyDescent="0.35">
      <c r="U2493" s="533"/>
    </row>
    <row r="2494" spans="21:21" x14ac:dyDescent="0.35">
      <c r="U2494" s="533"/>
    </row>
    <row r="2495" spans="21:21" x14ac:dyDescent="0.35">
      <c r="U2495" s="533"/>
    </row>
    <row r="2496" spans="21:21" x14ac:dyDescent="0.35">
      <c r="U2496" s="533"/>
    </row>
    <row r="2497" spans="21:21" x14ac:dyDescent="0.35">
      <c r="U2497" s="533"/>
    </row>
    <row r="2498" spans="21:21" x14ac:dyDescent="0.35">
      <c r="U2498" s="533"/>
    </row>
    <row r="2499" spans="21:21" x14ac:dyDescent="0.35">
      <c r="U2499" s="533"/>
    </row>
    <row r="2500" spans="21:21" x14ac:dyDescent="0.35">
      <c r="U2500" s="533"/>
    </row>
    <row r="2501" spans="21:21" x14ac:dyDescent="0.35">
      <c r="U2501" s="533"/>
    </row>
    <row r="2502" spans="21:21" x14ac:dyDescent="0.35">
      <c r="U2502" s="533"/>
    </row>
    <row r="2503" spans="21:21" x14ac:dyDescent="0.35">
      <c r="U2503" s="533"/>
    </row>
    <row r="2504" spans="21:21" x14ac:dyDescent="0.35">
      <c r="U2504" s="533"/>
    </row>
    <row r="2505" spans="21:21" x14ac:dyDescent="0.35">
      <c r="U2505" s="533"/>
    </row>
    <row r="2506" spans="21:21" x14ac:dyDescent="0.35">
      <c r="U2506" s="533"/>
    </row>
    <row r="2507" spans="21:21" x14ac:dyDescent="0.35">
      <c r="U2507" s="533"/>
    </row>
    <row r="2508" spans="21:21" x14ac:dyDescent="0.35">
      <c r="U2508" s="533"/>
    </row>
    <row r="2509" spans="21:21" x14ac:dyDescent="0.35">
      <c r="U2509" s="533"/>
    </row>
    <row r="2510" spans="21:21" x14ac:dyDescent="0.35">
      <c r="U2510" s="533"/>
    </row>
    <row r="2511" spans="21:21" x14ac:dyDescent="0.35">
      <c r="U2511" s="533"/>
    </row>
    <row r="2512" spans="21:21" x14ac:dyDescent="0.35">
      <c r="U2512" s="533"/>
    </row>
    <row r="2513" spans="21:21" x14ac:dyDescent="0.35">
      <c r="U2513" s="533"/>
    </row>
    <row r="2514" spans="21:21" x14ac:dyDescent="0.35">
      <c r="U2514" s="533"/>
    </row>
    <row r="2515" spans="21:21" x14ac:dyDescent="0.35">
      <c r="U2515" s="533"/>
    </row>
    <row r="2516" spans="21:21" x14ac:dyDescent="0.35">
      <c r="U2516" s="533"/>
    </row>
    <row r="2517" spans="21:21" x14ac:dyDescent="0.35">
      <c r="U2517" s="533"/>
    </row>
    <row r="2518" spans="21:21" x14ac:dyDescent="0.35">
      <c r="U2518" s="533"/>
    </row>
    <row r="2519" spans="21:21" x14ac:dyDescent="0.35">
      <c r="U2519" s="533"/>
    </row>
    <row r="2520" spans="21:21" x14ac:dyDescent="0.35">
      <c r="U2520" s="533"/>
    </row>
    <row r="2521" spans="21:21" x14ac:dyDescent="0.35">
      <c r="U2521" s="533"/>
    </row>
    <row r="2522" spans="21:21" x14ac:dyDescent="0.35">
      <c r="U2522" s="533"/>
    </row>
    <row r="2523" spans="21:21" x14ac:dyDescent="0.35">
      <c r="U2523" s="533"/>
    </row>
    <row r="2524" spans="21:21" x14ac:dyDescent="0.35">
      <c r="U2524" s="533"/>
    </row>
    <row r="2525" spans="21:21" x14ac:dyDescent="0.35">
      <c r="U2525" s="533"/>
    </row>
    <row r="2526" spans="21:21" x14ac:dyDescent="0.35">
      <c r="U2526" s="533"/>
    </row>
    <row r="2527" spans="21:21" x14ac:dyDescent="0.35">
      <c r="U2527" s="533"/>
    </row>
    <row r="2528" spans="21:21" x14ac:dyDescent="0.35">
      <c r="U2528" s="533"/>
    </row>
    <row r="2529" spans="21:21" x14ac:dyDescent="0.35">
      <c r="U2529" s="533"/>
    </row>
    <row r="2530" spans="21:21" x14ac:dyDescent="0.35">
      <c r="U2530" s="533"/>
    </row>
    <row r="2531" spans="21:21" x14ac:dyDescent="0.35">
      <c r="U2531" s="533"/>
    </row>
    <row r="2532" spans="21:21" x14ac:dyDescent="0.35">
      <c r="U2532" s="533"/>
    </row>
    <row r="2533" spans="21:21" x14ac:dyDescent="0.35">
      <c r="U2533" s="533"/>
    </row>
    <row r="2534" spans="21:21" x14ac:dyDescent="0.35">
      <c r="U2534" s="533"/>
    </row>
    <row r="2535" spans="21:21" x14ac:dyDescent="0.35">
      <c r="U2535" s="533"/>
    </row>
    <row r="2536" spans="21:21" x14ac:dyDescent="0.35">
      <c r="U2536" s="533"/>
    </row>
    <row r="2537" spans="21:21" x14ac:dyDescent="0.35">
      <c r="U2537" s="533"/>
    </row>
    <row r="2538" spans="21:21" x14ac:dyDescent="0.35">
      <c r="U2538" s="533"/>
    </row>
    <row r="2539" spans="21:21" x14ac:dyDescent="0.35">
      <c r="U2539" s="533"/>
    </row>
    <row r="2540" spans="21:21" x14ac:dyDescent="0.35">
      <c r="U2540" s="533"/>
    </row>
    <row r="2541" spans="21:21" x14ac:dyDescent="0.35">
      <c r="U2541" s="533"/>
    </row>
    <row r="2542" spans="21:21" x14ac:dyDescent="0.35">
      <c r="U2542" s="533"/>
    </row>
    <row r="2543" spans="21:21" x14ac:dyDescent="0.35">
      <c r="U2543" s="533"/>
    </row>
    <row r="2544" spans="21:21" x14ac:dyDescent="0.35">
      <c r="U2544" s="533"/>
    </row>
    <row r="2545" spans="21:21" x14ac:dyDescent="0.35">
      <c r="U2545" s="533"/>
    </row>
    <row r="2546" spans="21:21" x14ac:dyDescent="0.35">
      <c r="U2546" s="533"/>
    </row>
    <row r="2547" spans="21:21" x14ac:dyDescent="0.35">
      <c r="U2547" s="533"/>
    </row>
    <row r="2548" spans="21:21" x14ac:dyDescent="0.35">
      <c r="U2548" s="533"/>
    </row>
    <row r="2549" spans="21:21" x14ac:dyDescent="0.35">
      <c r="U2549" s="533"/>
    </row>
    <row r="2550" spans="21:21" x14ac:dyDescent="0.35">
      <c r="U2550" s="533"/>
    </row>
    <row r="2551" spans="21:21" x14ac:dyDescent="0.35">
      <c r="U2551" s="533"/>
    </row>
    <row r="2552" spans="21:21" x14ac:dyDescent="0.35">
      <c r="U2552" s="533"/>
    </row>
    <row r="2553" spans="21:21" x14ac:dyDescent="0.35">
      <c r="U2553" s="533"/>
    </row>
    <row r="2554" spans="21:21" x14ac:dyDescent="0.35">
      <c r="U2554" s="533"/>
    </row>
    <row r="2555" spans="21:21" x14ac:dyDescent="0.35">
      <c r="U2555" s="533"/>
    </row>
    <row r="2556" spans="21:21" x14ac:dyDescent="0.35">
      <c r="U2556" s="533"/>
    </row>
    <row r="2557" spans="21:21" x14ac:dyDescent="0.35">
      <c r="U2557" s="533"/>
    </row>
    <row r="2558" spans="21:21" x14ac:dyDescent="0.35">
      <c r="U2558" s="533"/>
    </row>
    <row r="2559" spans="21:21" x14ac:dyDescent="0.35">
      <c r="U2559" s="533"/>
    </row>
    <row r="2560" spans="21:21" x14ac:dyDescent="0.35">
      <c r="U2560" s="533"/>
    </row>
    <row r="2561" spans="21:21" x14ac:dyDescent="0.35">
      <c r="U2561" s="533"/>
    </row>
    <row r="2562" spans="21:21" x14ac:dyDescent="0.35">
      <c r="U2562" s="533"/>
    </row>
    <row r="2563" spans="21:21" x14ac:dyDescent="0.35">
      <c r="U2563" s="533"/>
    </row>
    <row r="2564" spans="21:21" x14ac:dyDescent="0.35">
      <c r="U2564" s="533"/>
    </row>
    <row r="2565" spans="21:21" x14ac:dyDescent="0.35">
      <c r="U2565" s="533"/>
    </row>
    <row r="2566" spans="21:21" x14ac:dyDescent="0.35">
      <c r="U2566" s="533"/>
    </row>
    <row r="2567" spans="21:21" x14ac:dyDescent="0.35">
      <c r="U2567" s="533"/>
    </row>
    <row r="2568" spans="21:21" x14ac:dyDescent="0.35">
      <c r="U2568" s="533"/>
    </row>
    <row r="2569" spans="21:21" x14ac:dyDescent="0.35">
      <c r="U2569" s="533"/>
    </row>
    <row r="2570" spans="21:21" x14ac:dyDescent="0.35">
      <c r="U2570" s="533"/>
    </row>
    <row r="2571" spans="21:21" x14ac:dyDescent="0.35">
      <c r="U2571" s="533"/>
    </row>
    <row r="2572" spans="21:21" x14ac:dyDescent="0.35">
      <c r="U2572" s="533"/>
    </row>
    <row r="2573" spans="21:21" x14ac:dyDescent="0.35">
      <c r="U2573" s="533"/>
    </row>
    <row r="2574" spans="21:21" x14ac:dyDescent="0.35">
      <c r="U2574" s="533"/>
    </row>
    <row r="2575" spans="21:21" x14ac:dyDescent="0.35">
      <c r="U2575" s="533"/>
    </row>
    <row r="2576" spans="21:21" x14ac:dyDescent="0.35">
      <c r="U2576" s="533"/>
    </row>
    <row r="2577" spans="21:21" x14ac:dyDescent="0.35">
      <c r="U2577" s="533"/>
    </row>
    <row r="2578" spans="21:21" x14ac:dyDescent="0.35">
      <c r="U2578" s="533"/>
    </row>
    <row r="2579" spans="21:21" x14ac:dyDescent="0.35">
      <c r="U2579" s="533"/>
    </row>
    <row r="2580" spans="21:21" x14ac:dyDescent="0.35">
      <c r="U2580" s="533"/>
    </row>
    <row r="2581" spans="21:21" x14ac:dyDescent="0.35">
      <c r="U2581" s="533"/>
    </row>
    <row r="2582" spans="21:21" x14ac:dyDescent="0.35">
      <c r="U2582" s="533"/>
    </row>
    <row r="2583" spans="21:21" x14ac:dyDescent="0.35">
      <c r="U2583" s="533"/>
    </row>
    <row r="2584" spans="21:21" x14ac:dyDescent="0.35">
      <c r="U2584" s="533"/>
    </row>
    <row r="2585" spans="21:21" x14ac:dyDescent="0.35">
      <c r="U2585" s="533"/>
    </row>
    <row r="2586" spans="21:21" x14ac:dyDescent="0.35">
      <c r="U2586" s="533"/>
    </row>
    <row r="2587" spans="21:21" x14ac:dyDescent="0.35">
      <c r="U2587" s="533"/>
    </row>
    <row r="2588" spans="21:21" x14ac:dyDescent="0.35">
      <c r="U2588" s="533"/>
    </row>
    <row r="2589" spans="21:21" x14ac:dyDescent="0.35">
      <c r="U2589" s="533"/>
    </row>
    <row r="2590" spans="21:21" x14ac:dyDescent="0.35">
      <c r="U2590" s="533"/>
    </row>
    <row r="2591" spans="21:21" x14ac:dyDescent="0.35">
      <c r="U2591" s="533"/>
    </row>
    <row r="2592" spans="21:21" x14ac:dyDescent="0.35">
      <c r="U2592" s="533"/>
    </row>
    <row r="2593" spans="21:21" x14ac:dyDescent="0.35">
      <c r="U2593" s="533"/>
    </row>
    <row r="2594" spans="21:21" x14ac:dyDescent="0.35">
      <c r="U2594" s="533"/>
    </row>
    <row r="2595" spans="21:21" x14ac:dyDescent="0.35">
      <c r="U2595" s="533"/>
    </row>
    <row r="2596" spans="21:21" x14ac:dyDescent="0.35">
      <c r="U2596" s="533"/>
    </row>
    <row r="2597" spans="21:21" x14ac:dyDescent="0.35">
      <c r="U2597" s="533"/>
    </row>
    <row r="2598" spans="21:21" x14ac:dyDescent="0.35">
      <c r="U2598" s="533"/>
    </row>
    <row r="2599" spans="21:21" x14ac:dyDescent="0.35">
      <c r="U2599" s="533"/>
    </row>
    <row r="2600" spans="21:21" x14ac:dyDescent="0.35">
      <c r="U2600" s="533"/>
    </row>
    <row r="2601" spans="21:21" x14ac:dyDescent="0.35">
      <c r="U2601" s="533"/>
    </row>
    <row r="2602" spans="21:21" x14ac:dyDescent="0.35">
      <c r="U2602" s="533"/>
    </row>
    <row r="2603" spans="21:21" x14ac:dyDescent="0.35">
      <c r="U2603" s="533"/>
    </row>
    <row r="2604" spans="21:21" x14ac:dyDescent="0.35">
      <c r="U2604" s="533"/>
    </row>
    <row r="2605" spans="21:21" x14ac:dyDescent="0.35">
      <c r="U2605" s="533"/>
    </row>
    <row r="2606" spans="21:21" x14ac:dyDescent="0.35">
      <c r="U2606" s="533"/>
    </row>
    <row r="2607" spans="21:21" x14ac:dyDescent="0.35">
      <c r="U2607" s="533"/>
    </row>
    <row r="2608" spans="21:21" x14ac:dyDescent="0.35">
      <c r="U2608" s="533"/>
    </row>
    <row r="2609" spans="21:21" x14ac:dyDescent="0.35">
      <c r="U2609" s="533"/>
    </row>
    <row r="2610" spans="21:21" x14ac:dyDescent="0.35">
      <c r="U2610" s="533"/>
    </row>
    <row r="2611" spans="21:21" x14ac:dyDescent="0.35">
      <c r="U2611" s="533"/>
    </row>
    <row r="2612" spans="21:21" x14ac:dyDescent="0.35">
      <c r="U2612" s="533"/>
    </row>
    <row r="2613" spans="21:21" x14ac:dyDescent="0.35">
      <c r="U2613" s="533"/>
    </row>
    <row r="2614" spans="21:21" x14ac:dyDescent="0.35">
      <c r="U2614" s="533"/>
    </row>
    <row r="2615" spans="21:21" x14ac:dyDescent="0.35">
      <c r="U2615" s="533"/>
    </row>
    <row r="2616" spans="21:21" x14ac:dyDescent="0.35">
      <c r="U2616" s="533"/>
    </row>
    <row r="2617" spans="21:21" x14ac:dyDescent="0.35">
      <c r="U2617" s="533"/>
    </row>
    <row r="2618" spans="21:21" x14ac:dyDescent="0.35">
      <c r="U2618" s="533"/>
    </row>
    <row r="2619" spans="21:21" x14ac:dyDescent="0.35">
      <c r="U2619" s="533"/>
    </row>
    <row r="2620" spans="21:21" x14ac:dyDescent="0.35">
      <c r="U2620" s="533"/>
    </row>
    <row r="2621" spans="21:21" x14ac:dyDescent="0.35">
      <c r="U2621" s="533"/>
    </row>
    <row r="2622" spans="21:21" x14ac:dyDescent="0.35">
      <c r="U2622" s="533"/>
    </row>
    <row r="2623" spans="21:21" x14ac:dyDescent="0.35">
      <c r="U2623" s="533"/>
    </row>
    <row r="2624" spans="21:21" x14ac:dyDescent="0.35">
      <c r="U2624" s="533"/>
    </row>
    <row r="2625" spans="21:21" x14ac:dyDescent="0.35">
      <c r="U2625" s="533"/>
    </row>
    <row r="2626" spans="21:21" x14ac:dyDescent="0.35">
      <c r="U2626" s="533"/>
    </row>
    <row r="2627" spans="21:21" x14ac:dyDescent="0.35">
      <c r="U2627" s="533"/>
    </row>
    <row r="2628" spans="21:21" x14ac:dyDescent="0.35">
      <c r="U2628" s="533"/>
    </row>
    <row r="2629" spans="21:21" x14ac:dyDescent="0.35">
      <c r="U2629" s="533"/>
    </row>
    <row r="2630" spans="21:21" x14ac:dyDescent="0.35">
      <c r="U2630" s="533"/>
    </row>
    <row r="2631" spans="21:21" x14ac:dyDescent="0.35">
      <c r="U2631" s="533"/>
    </row>
    <row r="2632" spans="21:21" x14ac:dyDescent="0.35">
      <c r="U2632" s="533"/>
    </row>
    <row r="2633" spans="21:21" x14ac:dyDescent="0.35">
      <c r="U2633" s="533"/>
    </row>
    <row r="2634" spans="21:21" x14ac:dyDescent="0.35">
      <c r="U2634" s="533"/>
    </row>
    <row r="2635" spans="21:21" x14ac:dyDescent="0.35">
      <c r="U2635" s="533"/>
    </row>
    <row r="2636" spans="21:21" x14ac:dyDescent="0.35">
      <c r="U2636" s="533"/>
    </row>
    <row r="2637" spans="21:21" x14ac:dyDescent="0.35">
      <c r="U2637" s="533"/>
    </row>
    <row r="2638" spans="21:21" x14ac:dyDescent="0.35">
      <c r="U2638" s="533"/>
    </row>
    <row r="2639" spans="21:21" x14ac:dyDescent="0.35">
      <c r="U2639" s="533"/>
    </row>
    <row r="2640" spans="21:21" x14ac:dyDescent="0.35">
      <c r="U2640" s="533"/>
    </row>
    <row r="2641" spans="21:21" x14ac:dyDescent="0.35">
      <c r="U2641" s="533"/>
    </row>
    <row r="2642" spans="21:21" x14ac:dyDescent="0.35">
      <c r="U2642" s="533"/>
    </row>
    <row r="2643" spans="21:21" x14ac:dyDescent="0.35">
      <c r="U2643" s="533"/>
    </row>
    <row r="2644" spans="21:21" x14ac:dyDescent="0.35">
      <c r="U2644" s="533"/>
    </row>
    <row r="2645" spans="21:21" x14ac:dyDescent="0.35">
      <c r="U2645" s="533"/>
    </row>
    <row r="2646" spans="21:21" x14ac:dyDescent="0.35">
      <c r="U2646" s="533"/>
    </row>
    <row r="2647" spans="21:21" x14ac:dyDescent="0.35">
      <c r="U2647" s="533"/>
    </row>
    <row r="2648" spans="21:21" x14ac:dyDescent="0.35">
      <c r="U2648" s="533"/>
    </row>
    <row r="2649" spans="21:21" x14ac:dyDescent="0.35">
      <c r="U2649" s="533"/>
    </row>
    <row r="2650" spans="21:21" x14ac:dyDescent="0.35">
      <c r="U2650" s="533"/>
    </row>
    <row r="2651" spans="21:21" x14ac:dyDescent="0.35">
      <c r="U2651" s="533"/>
    </row>
    <row r="2652" spans="21:21" x14ac:dyDescent="0.35">
      <c r="U2652" s="533"/>
    </row>
    <row r="2653" spans="21:21" x14ac:dyDescent="0.35">
      <c r="U2653" s="533"/>
    </row>
    <row r="2654" spans="21:21" x14ac:dyDescent="0.35">
      <c r="U2654" s="533"/>
    </row>
    <row r="2655" spans="21:21" x14ac:dyDescent="0.35">
      <c r="U2655" s="533"/>
    </row>
    <row r="2656" spans="21:21" x14ac:dyDescent="0.35">
      <c r="U2656" s="533"/>
    </row>
    <row r="2657" spans="21:21" x14ac:dyDescent="0.35">
      <c r="U2657" s="533"/>
    </row>
    <row r="2658" spans="21:21" x14ac:dyDescent="0.35">
      <c r="U2658" s="533"/>
    </row>
    <row r="2659" spans="21:21" x14ac:dyDescent="0.35">
      <c r="U2659" s="533"/>
    </row>
    <row r="2660" spans="21:21" x14ac:dyDescent="0.35">
      <c r="U2660" s="533"/>
    </row>
    <row r="2661" spans="21:21" x14ac:dyDescent="0.35">
      <c r="U2661" s="533"/>
    </row>
    <row r="2662" spans="21:21" x14ac:dyDescent="0.35">
      <c r="U2662" s="533"/>
    </row>
    <row r="2663" spans="21:21" x14ac:dyDescent="0.35">
      <c r="U2663" s="533"/>
    </row>
    <row r="2664" spans="21:21" x14ac:dyDescent="0.35">
      <c r="U2664" s="533"/>
    </row>
    <row r="2665" spans="21:21" x14ac:dyDescent="0.35">
      <c r="U2665" s="533"/>
    </row>
    <row r="2666" spans="21:21" x14ac:dyDescent="0.35">
      <c r="U2666" s="533"/>
    </row>
    <row r="2667" spans="21:21" x14ac:dyDescent="0.35">
      <c r="U2667" s="533"/>
    </row>
    <row r="2668" spans="21:21" x14ac:dyDescent="0.35">
      <c r="U2668" s="533"/>
    </row>
    <row r="2669" spans="21:21" x14ac:dyDescent="0.35">
      <c r="U2669" s="533"/>
    </row>
    <row r="2670" spans="21:21" x14ac:dyDescent="0.35">
      <c r="U2670" s="533"/>
    </row>
    <row r="2671" spans="21:21" x14ac:dyDescent="0.35">
      <c r="U2671" s="533"/>
    </row>
    <row r="2672" spans="21:21" x14ac:dyDescent="0.35">
      <c r="U2672" s="533"/>
    </row>
    <row r="2673" spans="21:21" x14ac:dyDescent="0.35">
      <c r="U2673" s="533"/>
    </row>
    <row r="2674" spans="21:21" x14ac:dyDescent="0.35">
      <c r="U2674" s="533"/>
    </row>
    <row r="2675" spans="21:21" x14ac:dyDescent="0.35">
      <c r="U2675" s="533"/>
    </row>
    <row r="2676" spans="21:21" x14ac:dyDescent="0.35">
      <c r="U2676" s="533"/>
    </row>
    <row r="2677" spans="21:21" x14ac:dyDescent="0.35">
      <c r="U2677" s="533"/>
    </row>
    <row r="2678" spans="21:21" x14ac:dyDescent="0.35">
      <c r="U2678" s="533"/>
    </row>
    <row r="2679" spans="21:21" x14ac:dyDescent="0.35">
      <c r="U2679" s="533"/>
    </row>
    <row r="2680" spans="21:21" x14ac:dyDescent="0.35">
      <c r="U2680" s="533"/>
    </row>
    <row r="2681" spans="21:21" x14ac:dyDescent="0.35">
      <c r="U2681" s="533"/>
    </row>
    <row r="2682" spans="21:21" x14ac:dyDescent="0.35">
      <c r="U2682" s="533"/>
    </row>
    <row r="2683" spans="21:21" x14ac:dyDescent="0.35">
      <c r="U2683" s="533"/>
    </row>
    <row r="2684" spans="21:21" x14ac:dyDescent="0.35">
      <c r="U2684" s="533"/>
    </row>
    <row r="2685" spans="21:21" x14ac:dyDescent="0.35">
      <c r="U2685" s="533"/>
    </row>
    <row r="2686" spans="21:21" x14ac:dyDescent="0.35">
      <c r="U2686" s="533"/>
    </row>
    <row r="2687" spans="21:21" x14ac:dyDescent="0.35">
      <c r="U2687" s="533"/>
    </row>
    <row r="2688" spans="21:21" x14ac:dyDescent="0.35">
      <c r="U2688" s="533"/>
    </row>
    <row r="2689" spans="21:21" x14ac:dyDescent="0.35">
      <c r="U2689" s="533"/>
    </row>
    <row r="2690" spans="21:21" x14ac:dyDescent="0.35">
      <c r="U2690" s="533"/>
    </row>
    <row r="2691" spans="21:21" x14ac:dyDescent="0.35">
      <c r="U2691" s="533"/>
    </row>
    <row r="2692" spans="21:21" x14ac:dyDescent="0.35">
      <c r="U2692" s="533"/>
    </row>
    <row r="2693" spans="21:21" x14ac:dyDescent="0.35">
      <c r="U2693" s="533"/>
    </row>
    <row r="2694" spans="21:21" x14ac:dyDescent="0.35">
      <c r="U2694" s="533"/>
    </row>
    <row r="2695" spans="21:21" x14ac:dyDescent="0.35">
      <c r="U2695" s="533"/>
    </row>
    <row r="2696" spans="21:21" x14ac:dyDescent="0.35">
      <c r="U2696" s="533"/>
    </row>
    <row r="2697" spans="21:21" x14ac:dyDescent="0.35">
      <c r="U2697" s="533"/>
    </row>
    <row r="2698" spans="21:21" x14ac:dyDescent="0.35">
      <c r="U2698" s="533"/>
    </row>
    <row r="2699" spans="21:21" x14ac:dyDescent="0.35">
      <c r="U2699" s="533"/>
    </row>
    <row r="2700" spans="21:21" x14ac:dyDescent="0.35">
      <c r="U2700" s="533"/>
    </row>
    <row r="2701" spans="21:21" x14ac:dyDescent="0.35">
      <c r="U2701" s="533"/>
    </row>
    <row r="2702" spans="21:21" x14ac:dyDescent="0.35">
      <c r="U2702" s="533"/>
    </row>
    <row r="2703" spans="21:21" x14ac:dyDescent="0.35">
      <c r="U2703" s="533"/>
    </row>
    <row r="2704" spans="21:21" x14ac:dyDescent="0.35">
      <c r="U2704" s="533"/>
    </row>
    <row r="2705" spans="21:21" x14ac:dyDescent="0.35">
      <c r="U2705" s="533"/>
    </row>
    <row r="2706" spans="21:21" x14ac:dyDescent="0.35">
      <c r="U2706" s="533"/>
    </row>
    <row r="2707" spans="21:21" x14ac:dyDescent="0.35">
      <c r="U2707" s="533"/>
    </row>
    <row r="2708" spans="21:21" x14ac:dyDescent="0.35">
      <c r="U2708" s="533"/>
    </row>
    <row r="2709" spans="21:21" x14ac:dyDescent="0.35">
      <c r="U2709" s="533"/>
    </row>
    <row r="2710" spans="21:21" x14ac:dyDescent="0.35">
      <c r="U2710" s="533"/>
    </row>
    <row r="2711" spans="21:21" x14ac:dyDescent="0.35">
      <c r="U2711" s="533"/>
    </row>
    <row r="2712" spans="21:21" x14ac:dyDescent="0.35">
      <c r="U2712" s="533"/>
    </row>
    <row r="2713" spans="21:21" x14ac:dyDescent="0.35">
      <c r="U2713" s="533"/>
    </row>
    <row r="2714" spans="21:21" x14ac:dyDescent="0.35">
      <c r="U2714" s="533"/>
    </row>
    <row r="2715" spans="21:21" x14ac:dyDescent="0.35">
      <c r="U2715" s="533"/>
    </row>
    <row r="2716" spans="21:21" x14ac:dyDescent="0.35">
      <c r="U2716" s="533"/>
    </row>
    <row r="2717" spans="21:21" x14ac:dyDescent="0.35">
      <c r="U2717" s="533"/>
    </row>
    <row r="2718" spans="21:21" x14ac:dyDescent="0.35">
      <c r="U2718" s="533"/>
    </row>
    <row r="2719" spans="21:21" x14ac:dyDescent="0.35">
      <c r="U2719" s="533"/>
    </row>
    <row r="2720" spans="21:21" x14ac:dyDescent="0.35">
      <c r="U2720" s="533"/>
    </row>
    <row r="2721" spans="21:21" x14ac:dyDescent="0.35">
      <c r="U2721" s="533"/>
    </row>
    <row r="2722" spans="21:21" x14ac:dyDescent="0.35">
      <c r="U2722" s="533"/>
    </row>
    <row r="2723" spans="21:21" x14ac:dyDescent="0.35">
      <c r="U2723" s="533"/>
    </row>
    <row r="2724" spans="21:21" x14ac:dyDescent="0.35">
      <c r="U2724" s="533"/>
    </row>
    <row r="2725" spans="21:21" x14ac:dyDescent="0.35">
      <c r="U2725" s="533"/>
    </row>
    <row r="2726" spans="21:21" x14ac:dyDescent="0.35">
      <c r="U2726" s="533"/>
    </row>
    <row r="2727" spans="21:21" x14ac:dyDescent="0.35">
      <c r="U2727" s="533"/>
    </row>
    <row r="2728" spans="21:21" x14ac:dyDescent="0.35">
      <c r="U2728" s="533"/>
    </row>
    <row r="2729" spans="21:21" x14ac:dyDescent="0.35">
      <c r="U2729" s="533"/>
    </row>
    <row r="2730" spans="21:21" x14ac:dyDescent="0.35">
      <c r="U2730" s="533"/>
    </row>
    <row r="2731" spans="21:21" x14ac:dyDescent="0.35">
      <c r="U2731" s="533"/>
    </row>
    <row r="2732" spans="21:21" x14ac:dyDescent="0.35">
      <c r="U2732" s="533"/>
    </row>
    <row r="2733" spans="21:21" x14ac:dyDescent="0.35">
      <c r="U2733" s="533"/>
    </row>
    <row r="2734" spans="21:21" x14ac:dyDescent="0.35">
      <c r="U2734" s="533"/>
    </row>
    <row r="2735" spans="21:21" x14ac:dyDescent="0.35">
      <c r="U2735" s="533"/>
    </row>
    <row r="2736" spans="21:21" x14ac:dyDescent="0.35">
      <c r="U2736" s="533"/>
    </row>
    <row r="2737" spans="21:21" x14ac:dyDescent="0.35">
      <c r="U2737" s="533"/>
    </row>
    <row r="2738" spans="21:21" x14ac:dyDescent="0.35">
      <c r="U2738" s="533"/>
    </row>
    <row r="2739" spans="21:21" x14ac:dyDescent="0.35">
      <c r="U2739" s="533"/>
    </row>
    <row r="2740" spans="21:21" x14ac:dyDescent="0.35">
      <c r="U2740" s="533"/>
    </row>
    <row r="2741" spans="21:21" x14ac:dyDescent="0.35">
      <c r="U2741" s="533"/>
    </row>
    <row r="2742" spans="21:21" x14ac:dyDescent="0.35">
      <c r="U2742" s="533"/>
    </row>
    <row r="2743" spans="21:21" x14ac:dyDescent="0.35">
      <c r="U2743" s="533"/>
    </row>
    <row r="2744" spans="21:21" x14ac:dyDescent="0.35">
      <c r="U2744" s="533"/>
    </row>
    <row r="2745" spans="21:21" x14ac:dyDescent="0.35">
      <c r="U2745" s="533"/>
    </row>
    <row r="2746" spans="21:21" x14ac:dyDescent="0.35">
      <c r="U2746" s="533"/>
    </row>
    <row r="2747" spans="21:21" x14ac:dyDescent="0.35">
      <c r="U2747" s="533"/>
    </row>
    <row r="2748" spans="21:21" x14ac:dyDescent="0.35">
      <c r="U2748" s="533"/>
    </row>
    <row r="2749" spans="21:21" x14ac:dyDescent="0.35">
      <c r="U2749" s="533"/>
    </row>
    <row r="2750" spans="21:21" x14ac:dyDescent="0.35">
      <c r="U2750" s="533"/>
    </row>
    <row r="2751" spans="21:21" x14ac:dyDescent="0.35">
      <c r="U2751" s="533"/>
    </row>
    <row r="2752" spans="21:21" x14ac:dyDescent="0.35">
      <c r="U2752" s="533"/>
    </row>
    <row r="2753" spans="21:21" x14ac:dyDescent="0.35">
      <c r="U2753" s="533"/>
    </row>
    <row r="2754" spans="21:21" x14ac:dyDescent="0.35">
      <c r="U2754" s="533"/>
    </row>
    <row r="2755" spans="21:21" x14ac:dyDescent="0.35">
      <c r="U2755" s="533"/>
    </row>
    <row r="2756" spans="21:21" x14ac:dyDescent="0.35">
      <c r="U2756" s="533"/>
    </row>
    <row r="2757" spans="21:21" x14ac:dyDescent="0.35">
      <c r="U2757" s="533"/>
    </row>
    <row r="2758" spans="21:21" x14ac:dyDescent="0.35">
      <c r="U2758" s="533"/>
    </row>
    <row r="2759" spans="21:21" x14ac:dyDescent="0.35">
      <c r="U2759" s="533"/>
    </row>
    <row r="2760" spans="21:21" x14ac:dyDescent="0.35">
      <c r="U2760" s="533"/>
    </row>
    <row r="2761" spans="21:21" x14ac:dyDescent="0.35">
      <c r="U2761" s="533"/>
    </row>
    <row r="2762" spans="21:21" x14ac:dyDescent="0.35">
      <c r="U2762" s="533"/>
    </row>
    <row r="2763" spans="21:21" x14ac:dyDescent="0.35">
      <c r="U2763" s="533"/>
    </row>
    <row r="2764" spans="21:21" x14ac:dyDescent="0.35">
      <c r="U2764" s="533"/>
    </row>
    <row r="2765" spans="21:21" x14ac:dyDescent="0.35">
      <c r="U2765" s="533"/>
    </row>
    <row r="2766" spans="21:21" x14ac:dyDescent="0.35">
      <c r="U2766" s="533"/>
    </row>
    <row r="2767" spans="21:21" x14ac:dyDescent="0.35">
      <c r="U2767" s="533"/>
    </row>
    <row r="2768" spans="21:21" x14ac:dyDescent="0.35">
      <c r="U2768" s="533"/>
    </row>
    <row r="2769" spans="21:21" x14ac:dyDescent="0.35">
      <c r="U2769" s="533"/>
    </row>
    <row r="2770" spans="21:21" x14ac:dyDescent="0.35">
      <c r="U2770" s="533"/>
    </row>
    <row r="2771" spans="21:21" x14ac:dyDescent="0.35">
      <c r="U2771" s="533"/>
    </row>
    <row r="2772" spans="21:21" x14ac:dyDescent="0.35">
      <c r="U2772" s="533"/>
    </row>
    <row r="2773" spans="21:21" x14ac:dyDescent="0.35">
      <c r="U2773" s="533"/>
    </row>
    <row r="2774" spans="21:21" x14ac:dyDescent="0.35">
      <c r="U2774" s="533"/>
    </row>
    <row r="2775" spans="21:21" x14ac:dyDescent="0.35">
      <c r="U2775" s="533"/>
    </row>
    <row r="2776" spans="21:21" x14ac:dyDescent="0.35">
      <c r="U2776" s="533"/>
    </row>
    <row r="2777" spans="21:21" x14ac:dyDescent="0.35">
      <c r="U2777" s="533"/>
    </row>
    <row r="2778" spans="21:21" x14ac:dyDescent="0.35">
      <c r="U2778" s="533"/>
    </row>
    <row r="2779" spans="21:21" x14ac:dyDescent="0.35">
      <c r="U2779" s="533"/>
    </row>
    <row r="2780" spans="21:21" x14ac:dyDescent="0.35">
      <c r="U2780" s="533"/>
    </row>
    <row r="2781" spans="21:21" x14ac:dyDescent="0.35">
      <c r="U2781" s="533"/>
    </row>
    <row r="2782" spans="21:21" x14ac:dyDescent="0.35">
      <c r="U2782" s="533"/>
    </row>
    <row r="2783" spans="21:21" x14ac:dyDescent="0.35">
      <c r="U2783" s="533"/>
    </row>
    <row r="2784" spans="21:21" x14ac:dyDescent="0.35">
      <c r="U2784" s="533"/>
    </row>
    <row r="2785" spans="21:21" x14ac:dyDescent="0.35">
      <c r="U2785" s="533"/>
    </row>
    <row r="2786" spans="21:21" x14ac:dyDescent="0.35">
      <c r="U2786" s="533"/>
    </row>
    <row r="2787" spans="21:21" x14ac:dyDescent="0.35">
      <c r="U2787" s="533"/>
    </row>
    <row r="2788" spans="21:21" x14ac:dyDescent="0.35">
      <c r="U2788" s="533"/>
    </row>
    <row r="2789" spans="21:21" x14ac:dyDescent="0.35">
      <c r="U2789" s="533"/>
    </row>
    <row r="2790" spans="21:21" x14ac:dyDescent="0.35">
      <c r="U2790" s="533"/>
    </row>
    <row r="2791" spans="21:21" x14ac:dyDescent="0.35">
      <c r="U2791" s="533"/>
    </row>
    <row r="2792" spans="21:21" x14ac:dyDescent="0.35">
      <c r="U2792" s="533"/>
    </row>
    <row r="2793" spans="21:21" x14ac:dyDescent="0.35">
      <c r="U2793" s="533"/>
    </row>
    <row r="2794" spans="21:21" x14ac:dyDescent="0.35">
      <c r="U2794" s="533"/>
    </row>
    <row r="2795" spans="21:21" x14ac:dyDescent="0.35">
      <c r="U2795" s="533"/>
    </row>
    <row r="2796" spans="21:21" x14ac:dyDescent="0.35">
      <c r="U2796" s="533"/>
    </row>
    <row r="2797" spans="21:21" x14ac:dyDescent="0.35">
      <c r="U2797" s="533"/>
    </row>
    <row r="2798" spans="21:21" x14ac:dyDescent="0.35">
      <c r="U2798" s="533"/>
    </row>
    <row r="2799" spans="21:21" x14ac:dyDescent="0.35">
      <c r="U2799" s="533"/>
    </row>
    <row r="2800" spans="21:21" x14ac:dyDescent="0.35">
      <c r="U2800" s="533"/>
    </row>
    <row r="2801" spans="21:21" x14ac:dyDescent="0.35">
      <c r="U2801" s="533"/>
    </row>
    <row r="2802" spans="21:21" x14ac:dyDescent="0.35">
      <c r="U2802" s="533"/>
    </row>
    <row r="2803" spans="21:21" x14ac:dyDescent="0.35">
      <c r="U2803" s="533"/>
    </row>
    <row r="2804" spans="21:21" x14ac:dyDescent="0.35">
      <c r="U2804" s="533"/>
    </row>
    <row r="2805" spans="21:21" x14ac:dyDescent="0.35">
      <c r="U2805" s="533"/>
    </row>
    <row r="2806" spans="21:21" x14ac:dyDescent="0.35">
      <c r="U2806" s="533"/>
    </row>
    <row r="2807" spans="21:21" x14ac:dyDescent="0.35">
      <c r="U2807" s="533"/>
    </row>
    <row r="2808" spans="21:21" x14ac:dyDescent="0.35">
      <c r="U2808" s="533"/>
    </row>
    <row r="2809" spans="21:21" x14ac:dyDescent="0.35">
      <c r="U2809" s="533"/>
    </row>
    <row r="2810" spans="21:21" x14ac:dyDescent="0.35">
      <c r="U2810" s="533"/>
    </row>
    <row r="2811" spans="21:21" x14ac:dyDescent="0.35">
      <c r="U2811" s="533"/>
    </row>
    <row r="2812" spans="21:21" x14ac:dyDescent="0.35">
      <c r="U2812" s="533"/>
    </row>
    <row r="2813" spans="21:21" x14ac:dyDescent="0.35">
      <c r="U2813" s="533"/>
    </row>
    <row r="2814" spans="21:21" x14ac:dyDescent="0.35">
      <c r="U2814" s="533"/>
    </row>
    <row r="2815" spans="21:21" x14ac:dyDescent="0.35">
      <c r="U2815" s="533"/>
    </row>
    <row r="2816" spans="21:21" x14ac:dyDescent="0.35">
      <c r="U2816" s="533"/>
    </row>
    <row r="2817" spans="21:21" x14ac:dyDescent="0.35">
      <c r="U2817" s="533"/>
    </row>
    <row r="2818" spans="21:21" x14ac:dyDescent="0.35">
      <c r="U2818" s="533"/>
    </row>
    <row r="2819" spans="21:21" x14ac:dyDescent="0.35">
      <c r="U2819" s="533"/>
    </row>
    <row r="2820" spans="21:21" x14ac:dyDescent="0.35">
      <c r="U2820" s="533"/>
    </row>
    <row r="2821" spans="21:21" x14ac:dyDescent="0.35">
      <c r="U2821" s="533"/>
    </row>
    <row r="2822" spans="21:21" x14ac:dyDescent="0.35">
      <c r="U2822" s="533"/>
    </row>
    <row r="2823" spans="21:21" x14ac:dyDescent="0.35">
      <c r="U2823" s="533"/>
    </row>
    <row r="2824" spans="21:21" x14ac:dyDescent="0.35">
      <c r="U2824" s="533"/>
    </row>
    <row r="2825" spans="21:21" x14ac:dyDescent="0.35">
      <c r="U2825" s="533"/>
    </row>
    <row r="2826" spans="21:21" x14ac:dyDescent="0.35">
      <c r="U2826" s="533"/>
    </row>
    <row r="2827" spans="21:21" x14ac:dyDescent="0.35">
      <c r="U2827" s="533"/>
    </row>
    <row r="2828" spans="21:21" x14ac:dyDescent="0.35">
      <c r="U2828" s="533"/>
    </row>
    <row r="2829" spans="21:21" x14ac:dyDescent="0.35">
      <c r="U2829" s="533"/>
    </row>
    <row r="2830" spans="21:21" x14ac:dyDescent="0.35">
      <c r="U2830" s="533"/>
    </row>
    <row r="2831" spans="21:21" x14ac:dyDescent="0.35">
      <c r="U2831" s="533"/>
    </row>
    <row r="2832" spans="21:21" x14ac:dyDescent="0.35">
      <c r="U2832" s="533"/>
    </row>
    <row r="2833" spans="21:21" x14ac:dyDescent="0.35">
      <c r="U2833" s="533"/>
    </row>
    <row r="2834" spans="21:21" x14ac:dyDescent="0.35">
      <c r="U2834" s="533"/>
    </row>
    <row r="2835" spans="21:21" x14ac:dyDescent="0.35">
      <c r="U2835" s="533"/>
    </row>
    <row r="2836" spans="21:21" x14ac:dyDescent="0.35">
      <c r="U2836" s="533"/>
    </row>
    <row r="2837" spans="21:21" x14ac:dyDescent="0.35">
      <c r="U2837" s="533"/>
    </row>
    <row r="2838" spans="21:21" x14ac:dyDescent="0.35">
      <c r="U2838" s="533"/>
    </row>
    <row r="2839" spans="21:21" x14ac:dyDescent="0.35">
      <c r="U2839" s="533"/>
    </row>
    <row r="2840" spans="21:21" x14ac:dyDescent="0.35">
      <c r="U2840" s="533"/>
    </row>
    <row r="2841" spans="21:21" x14ac:dyDescent="0.35">
      <c r="U2841" s="533"/>
    </row>
    <row r="2842" spans="21:21" x14ac:dyDescent="0.35">
      <c r="U2842" s="533"/>
    </row>
    <row r="2843" spans="21:21" x14ac:dyDescent="0.35">
      <c r="U2843" s="533"/>
    </row>
    <row r="2844" spans="21:21" x14ac:dyDescent="0.35">
      <c r="U2844" s="533"/>
    </row>
    <row r="2845" spans="21:21" x14ac:dyDescent="0.35">
      <c r="U2845" s="533"/>
    </row>
    <row r="2846" spans="21:21" x14ac:dyDescent="0.35">
      <c r="U2846" s="533"/>
    </row>
    <row r="2847" spans="21:21" x14ac:dyDescent="0.35">
      <c r="U2847" s="533"/>
    </row>
    <row r="2848" spans="21:21" x14ac:dyDescent="0.35">
      <c r="U2848" s="533"/>
    </row>
    <row r="2849" spans="21:21" x14ac:dyDescent="0.35">
      <c r="U2849" s="533"/>
    </row>
    <row r="2850" spans="21:21" x14ac:dyDescent="0.35">
      <c r="U2850" s="533"/>
    </row>
    <row r="2851" spans="21:21" x14ac:dyDescent="0.35">
      <c r="U2851" s="533"/>
    </row>
    <row r="2852" spans="21:21" x14ac:dyDescent="0.35">
      <c r="U2852" s="533"/>
    </row>
    <row r="2853" spans="21:21" x14ac:dyDescent="0.35">
      <c r="U2853" s="533"/>
    </row>
    <row r="2854" spans="21:21" x14ac:dyDescent="0.35">
      <c r="U2854" s="533"/>
    </row>
    <row r="2855" spans="21:21" x14ac:dyDescent="0.35">
      <c r="U2855" s="533"/>
    </row>
    <row r="2856" spans="21:21" x14ac:dyDescent="0.35">
      <c r="U2856" s="533"/>
    </row>
    <row r="2857" spans="21:21" x14ac:dyDescent="0.35">
      <c r="U2857" s="533"/>
    </row>
    <row r="2858" spans="21:21" x14ac:dyDescent="0.35">
      <c r="U2858" s="533"/>
    </row>
    <row r="2859" spans="21:21" x14ac:dyDescent="0.35">
      <c r="U2859" s="533"/>
    </row>
    <row r="2860" spans="21:21" x14ac:dyDescent="0.35">
      <c r="U2860" s="533"/>
    </row>
    <row r="2861" spans="21:21" x14ac:dyDescent="0.35">
      <c r="U2861" s="533"/>
    </row>
    <row r="2862" spans="21:21" x14ac:dyDescent="0.35">
      <c r="U2862" s="533"/>
    </row>
    <row r="2863" spans="21:21" x14ac:dyDescent="0.35">
      <c r="U2863" s="533"/>
    </row>
    <row r="2864" spans="21:21" x14ac:dyDescent="0.35">
      <c r="U2864" s="533"/>
    </row>
    <row r="2865" spans="21:21" x14ac:dyDescent="0.35">
      <c r="U2865" s="533"/>
    </row>
    <row r="2866" spans="21:21" x14ac:dyDescent="0.35">
      <c r="U2866" s="533"/>
    </row>
    <row r="2867" spans="21:21" x14ac:dyDescent="0.35">
      <c r="U2867" s="533"/>
    </row>
    <row r="2868" spans="21:21" x14ac:dyDescent="0.35">
      <c r="U2868" s="533"/>
    </row>
    <row r="2869" spans="21:21" x14ac:dyDescent="0.35">
      <c r="U2869" s="533"/>
    </row>
    <row r="2870" spans="21:21" x14ac:dyDescent="0.35">
      <c r="U2870" s="533"/>
    </row>
    <row r="2871" spans="21:21" x14ac:dyDescent="0.35">
      <c r="U2871" s="533"/>
    </row>
    <row r="2872" spans="21:21" x14ac:dyDescent="0.35">
      <c r="U2872" s="533"/>
    </row>
    <row r="2873" spans="21:21" x14ac:dyDescent="0.35">
      <c r="U2873" s="533"/>
    </row>
    <row r="2874" spans="21:21" x14ac:dyDescent="0.35">
      <c r="U2874" s="533"/>
    </row>
    <row r="2875" spans="21:21" x14ac:dyDescent="0.35">
      <c r="U2875" s="533"/>
    </row>
    <row r="2876" spans="21:21" x14ac:dyDescent="0.35">
      <c r="U2876" s="533"/>
    </row>
    <row r="2877" spans="21:21" x14ac:dyDescent="0.35">
      <c r="U2877" s="533"/>
    </row>
    <row r="2878" spans="21:21" x14ac:dyDescent="0.35">
      <c r="U2878" s="533"/>
    </row>
    <row r="2879" spans="21:21" x14ac:dyDescent="0.35">
      <c r="U2879" s="533"/>
    </row>
    <row r="2880" spans="21:21" x14ac:dyDescent="0.35">
      <c r="U2880" s="533"/>
    </row>
    <row r="2881" spans="21:21" x14ac:dyDescent="0.35">
      <c r="U2881" s="533"/>
    </row>
    <row r="2882" spans="21:21" x14ac:dyDescent="0.35">
      <c r="U2882" s="533"/>
    </row>
    <row r="2883" spans="21:21" x14ac:dyDescent="0.35">
      <c r="U2883" s="533"/>
    </row>
    <row r="2884" spans="21:21" x14ac:dyDescent="0.35">
      <c r="U2884" s="533"/>
    </row>
    <row r="2885" spans="21:21" x14ac:dyDescent="0.35">
      <c r="U2885" s="533"/>
    </row>
    <row r="2886" spans="21:21" x14ac:dyDescent="0.35">
      <c r="U2886" s="533"/>
    </row>
    <row r="2887" spans="21:21" x14ac:dyDescent="0.35">
      <c r="U2887" s="533"/>
    </row>
    <row r="2888" spans="21:21" x14ac:dyDescent="0.35">
      <c r="U2888" s="533"/>
    </row>
    <row r="2889" spans="21:21" x14ac:dyDescent="0.35">
      <c r="U2889" s="533"/>
    </row>
    <row r="2890" spans="21:21" x14ac:dyDescent="0.35">
      <c r="U2890" s="533"/>
    </row>
    <row r="2891" spans="21:21" x14ac:dyDescent="0.35">
      <c r="U2891" s="533"/>
    </row>
    <row r="2892" spans="21:21" x14ac:dyDescent="0.35">
      <c r="U2892" s="533"/>
    </row>
    <row r="2893" spans="21:21" x14ac:dyDescent="0.35">
      <c r="U2893" s="533"/>
    </row>
    <row r="2894" spans="21:21" x14ac:dyDescent="0.35">
      <c r="U2894" s="533"/>
    </row>
    <row r="2895" spans="21:21" x14ac:dyDescent="0.35">
      <c r="U2895" s="533"/>
    </row>
    <row r="2896" spans="21:21" x14ac:dyDescent="0.35">
      <c r="U2896" s="533"/>
    </row>
    <row r="2897" spans="21:21" x14ac:dyDescent="0.35">
      <c r="U2897" s="533"/>
    </row>
    <row r="2898" spans="21:21" x14ac:dyDescent="0.35">
      <c r="U2898" s="533"/>
    </row>
    <row r="2899" spans="21:21" x14ac:dyDescent="0.35">
      <c r="U2899" s="533"/>
    </row>
    <row r="2900" spans="21:21" x14ac:dyDescent="0.35">
      <c r="U2900" s="533"/>
    </row>
    <row r="2901" spans="21:21" x14ac:dyDescent="0.35">
      <c r="U2901" s="533"/>
    </row>
    <row r="2902" spans="21:21" x14ac:dyDescent="0.35">
      <c r="U2902" s="533"/>
    </row>
    <row r="2903" spans="21:21" x14ac:dyDescent="0.35">
      <c r="U2903" s="533"/>
    </row>
    <row r="2904" spans="21:21" x14ac:dyDescent="0.35">
      <c r="U2904" s="533"/>
    </row>
    <row r="2905" spans="21:21" x14ac:dyDescent="0.35">
      <c r="U2905" s="533"/>
    </row>
    <row r="2906" spans="21:21" x14ac:dyDescent="0.35">
      <c r="U2906" s="533"/>
    </row>
    <row r="2907" spans="21:21" x14ac:dyDescent="0.35">
      <c r="U2907" s="533"/>
    </row>
    <row r="2908" spans="21:21" x14ac:dyDescent="0.35">
      <c r="U2908" s="533"/>
    </row>
    <row r="2909" spans="21:21" x14ac:dyDescent="0.35">
      <c r="U2909" s="533"/>
    </row>
    <row r="2910" spans="21:21" x14ac:dyDescent="0.35">
      <c r="U2910" s="533"/>
    </row>
    <row r="2911" spans="21:21" x14ac:dyDescent="0.35">
      <c r="U2911" s="533"/>
    </row>
    <row r="2912" spans="21:21" x14ac:dyDescent="0.35">
      <c r="U2912" s="533"/>
    </row>
    <row r="2913" spans="21:21" x14ac:dyDescent="0.35">
      <c r="U2913" s="533"/>
    </row>
    <row r="2914" spans="21:21" x14ac:dyDescent="0.35">
      <c r="U2914" s="533"/>
    </row>
    <row r="2915" spans="21:21" x14ac:dyDescent="0.35">
      <c r="U2915" s="533"/>
    </row>
    <row r="2916" spans="21:21" x14ac:dyDescent="0.35">
      <c r="U2916" s="533"/>
    </row>
    <row r="2917" spans="21:21" x14ac:dyDescent="0.35">
      <c r="U2917" s="533"/>
    </row>
    <row r="2918" spans="21:21" x14ac:dyDescent="0.35">
      <c r="U2918" s="533"/>
    </row>
    <row r="2919" spans="21:21" x14ac:dyDescent="0.35">
      <c r="U2919" s="533"/>
    </row>
    <row r="2920" spans="21:21" x14ac:dyDescent="0.35">
      <c r="U2920" s="533"/>
    </row>
    <row r="2921" spans="21:21" x14ac:dyDescent="0.35">
      <c r="U2921" s="533"/>
    </row>
    <row r="2922" spans="21:21" x14ac:dyDescent="0.35">
      <c r="U2922" s="533"/>
    </row>
    <row r="2923" spans="21:21" x14ac:dyDescent="0.35">
      <c r="U2923" s="533"/>
    </row>
    <row r="2924" spans="21:21" x14ac:dyDescent="0.35">
      <c r="U2924" s="533"/>
    </row>
    <row r="2925" spans="21:21" x14ac:dyDescent="0.35">
      <c r="U2925" s="533"/>
    </row>
    <row r="2926" spans="21:21" x14ac:dyDescent="0.35">
      <c r="U2926" s="533"/>
    </row>
    <row r="2927" spans="21:21" x14ac:dyDescent="0.35">
      <c r="U2927" s="533"/>
    </row>
    <row r="2928" spans="21:21" x14ac:dyDescent="0.35">
      <c r="U2928" s="533"/>
    </row>
    <row r="2929" spans="21:21" x14ac:dyDescent="0.35">
      <c r="U2929" s="533"/>
    </row>
    <row r="2930" spans="21:21" x14ac:dyDescent="0.35">
      <c r="U2930" s="533"/>
    </row>
    <row r="2931" spans="21:21" x14ac:dyDescent="0.35">
      <c r="U2931" s="533"/>
    </row>
    <row r="2932" spans="21:21" x14ac:dyDescent="0.35">
      <c r="U2932" s="533"/>
    </row>
    <row r="2933" spans="21:21" x14ac:dyDescent="0.35">
      <c r="U2933" s="533"/>
    </row>
    <row r="2934" spans="21:21" x14ac:dyDescent="0.35">
      <c r="U2934" s="533"/>
    </row>
    <row r="2935" spans="21:21" x14ac:dyDescent="0.35">
      <c r="U2935" s="533"/>
    </row>
    <row r="2936" spans="21:21" x14ac:dyDescent="0.35">
      <c r="U2936" s="533"/>
    </row>
    <row r="2937" spans="21:21" x14ac:dyDescent="0.35">
      <c r="U2937" s="533"/>
    </row>
    <row r="2938" spans="21:21" x14ac:dyDescent="0.35">
      <c r="U2938" s="533"/>
    </row>
    <row r="2939" spans="21:21" x14ac:dyDescent="0.35">
      <c r="U2939" s="533"/>
    </row>
    <row r="2940" spans="21:21" x14ac:dyDescent="0.35">
      <c r="U2940" s="533"/>
    </row>
    <row r="2941" spans="21:21" x14ac:dyDescent="0.35">
      <c r="U2941" s="533"/>
    </row>
    <row r="2942" spans="21:21" x14ac:dyDescent="0.35">
      <c r="U2942" s="533"/>
    </row>
    <row r="2943" spans="21:21" x14ac:dyDescent="0.35">
      <c r="U2943" s="533"/>
    </row>
    <row r="2944" spans="21:21" x14ac:dyDescent="0.35">
      <c r="U2944" s="533"/>
    </row>
    <row r="2945" spans="21:21" x14ac:dyDescent="0.35">
      <c r="U2945" s="533"/>
    </row>
    <row r="2946" spans="21:21" x14ac:dyDescent="0.35">
      <c r="U2946" s="533"/>
    </row>
    <row r="2947" spans="21:21" x14ac:dyDescent="0.35">
      <c r="U2947" s="533"/>
    </row>
    <row r="2948" spans="21:21" x14ac:dyDescent="0.35">
      <c r="U2948" s="533"/>
    </row>
    <row r="2949" spans="21:21" x14ac:dyDescent="0.35">
      <c r="U2949" s="533"/>
    </row>
    <row r="2950" spans="21:21" x14ac:dyDescent="0.35">
      <c r="U2950" s="533"/>
    </row>
    <row r="2951" spans="21:21" x14ac:dyDescent="0.35">
      <c r="U2951" s="533"/>
    </row>
    <row r="2952" spans="21:21" x14ac:dyDescent="0.35">
      <c r="U2952" s="533"/>
    </row>
    <row r="2953" spans="21:21" x14ac:dyDescent="0.35">
      <c r="U2953" s="533"/>
    </row>
    <row r="2954" spans="21:21" x14ac:dyDescent="0.35">
      <c r="U2954" s="533"/>
    </row>
    <row r="2955" spans="21:21" x14ac:dyDescent="0.35">
      <c r="U2955" s="533"/>
    </row>
    <row r="2956" spans="21:21" x14ac:dyDescent="0.35">
      <c r="U2956" s="533"/>
    </row>
    <row r="2957" spans="21:21" x14ac:dyDescent="0.35">
      <c r="U2957" s="533"/>
    </row>
    <row r="2958" spans="21:21" x14ac:dyDescent="0.35">
      <c r="U2958" s="533"/>
    </row>
    <row r="2959" spans="21:21" x14ac:dyDescent="0.35">
      <c r="U2959" s="533"/>
    </row>
    <row r="2960" spans="21:21" x14ac:dyDescent="0.35">
      <c r="U2960" s="533"/>
    </row>
    <row r="2961" spans="21:21" x14ac:dyDescent="0.35">
      <c r="U2961" s="533"/>
    </row>
    <row r="2962" spans="21:21" x14ac:dyDescent="0.35">
      <c r="U2962" s="533"/>
    </row>
    <row r="2963" spans="21:21" x14ac:dyDescent="0.35">
      <c r="U2963" s="533"/>
    </row>
    <row r="2964" spans="21:21" x14ac:dyDescent="0.35">
      <c r="U2964" s="533"/>
    </row>
    <row r="2965" spans="21:21" x14ac:dyDescent="0.35">
      <c r="U2965" s="533"/>
    </row>
    <row r="2966" spans="21:21" x14ac:dyDescent="0.35">
      <c r="U2966" s="533"/>
    </row>
    <row r="2967" spans="21:21" x14ac:dyDescent="0.35">
      <c r="U2967" s="533"/>
    </row>
    <row r="2968" spans="21:21" x14ac:dyDescent="0.35">
      <c r="U2968" s="533"/>
    </row>
    <row r="2969" spans="21:21" x14ac:dyDescent="0.35">
      <c r="U2969" s="533"/>
    </row>
    <row r="2970" spans="21:21" x14ac:dyDescent="0.35">
      <c r="U2970" s="533"/>
    </row>
    <row r="2971" spans="21:21" x14ac:dyDescent="0.35">
      <c r="U2971" s="533"/>
    </row>
    <row r="2972" spans="21:21" x14ac:dyDescent="0.35">
      <c r="U2972" s="533"/>
    </row>
    <row r="2973" spans="21:21" x14ac:dyDescent="0.35">
      <c r="U2973" s="533"/>
    </row>
    <row r="2974" spans="21:21" x14ac:dyDescent="0.35">
      <c r="U2974" s="533"/>
    </row>
    <row r="2975" spans="21:21" x14ac:dyDescent="0.35">
      <c r="U2975" s="533"/>
    </row>
    <row r="2976" spans="21:21" x14ac:dyDescent="0.35">
      <c r="U2976" s="533"/>
    </row>
    <row r="2977" spans="21:21" x14ac:dyDescent="0.35">
      <c r="U2977" s="533"/>
    </row>
    <row r="2978" spans="21:21" x14ac:dyDescent="0.35">
      <c r="U2978" s="533"/>
    </row>
    <row r="2979" spans="21:21" x14ac:dyDescent="0.35">
      <c r="U2979" s="533"/>
    </row>
    <row r="2980" spans="21:21" x14ac:dyDescent="0.35">
      <c r="U2980" s="533"/>
    </row>
    <row r="2981" spans="21:21" x14ac:dyDescent="0.35">
      <c r="U2981" s="533"/>
    </row>
    <row r="2982" spans="21:21" x14ac:dyDescent="0.35">
      <c r="U2982" s="533"/>
    </row>
    <row r="2983" spans="21:21" x14ac:dyDescent="0.35">
      <c r="U2983" s="533"/>
    </row>
    <row r="2984" spans="21:21" x14ac:dyDescent="0.35">
      <c r="U2984" s="533"/>
    </row>
    <row r="2985" spans="21:21" x14ac:dyDescent="0.35">
      <c r="U2985" s="533"/>
    </row>
    <row r="2986" spans="21:21" x14ac:dyDescent="0.35">
      <c r="U2986" s="533"/>
    </row>
    <row r="2987" spans="21:21" x14ac:dyDescent="0.35">
      <c r="U2987" s="533"/>
    </row>
    <row r="2988" spans="21:21" x14ac:dyDescent="0.35">
      <c r="U2988" s="533"/>
    </row>
    <row r="2989" spans="21:21" x14ac:dyDescent="0.35">
      <c r="U2989" s="533"/>
    </row>
    <row r="2990" spans="21:21" x14ac:dyDescent="0.35">
      <c r="U2990" s="533"/>
    </row>
    <row r="2991" spans="21:21" x14ac:dyDescent="0.35">
      <c r="U2991" s="533"/>
    </row>
    <row r="2992" spans="21:21" x14ac:dyDescent="0.35">
      <c r="U2992" s="533"/>
    </row>
    <row r="2993" spans="21:21" x14ac:dyDescent="0.35">
      <c r="U2993" s="533"/>
    </row>
    <row r="2994" spans="21:21" x14ac:dyDescent="0.35">
      <c r="U2994" s="533"/>
    </row>
    <row r="2995" spans="21:21" x14ac:dyDescent="0.35">
      <c r="U2995" s="533"/>
    </row>
    <row r="2996" spans="21:21" x14ac:dyDescent="0.35">
      <c r="U2996" s="533"/>
    </row>
    <row r="2997" spans="21:21" x14ac:dyDescent="0.35">
      <c r="U2997" s="533"/>
    </row>
    <row r="2998" spans="21:21" x14ac:dyDescent="0.35">
      <c r="U2998" s="533"/>
    </row>
    <row r="2999" spans="21:21" x14ac:dyDescent="0.35">
      <c r="U2999" s="533"/>
    </row>
    <row r="3000" spans="21:21" x14ac:dyDescent="0.35">
      <c r="U3000" s="533"/>
    </row>
    <row r="3001" spans="21:21" x14ac:dyDescent="0.35">
      <c r="U3001" s="533"/>
    </row>
    <row r="3002" spans="21:21" x14ac:dyDescent="0.35">
      <c r="U3002" s="533"/>
    </row>
    <row r="3003" spans="21:21" x14ac:dyDescent="0.35">
      <c r="U3003" s="533"/>
    </row>
    <row r="3004" spans="21:21" x14ac:dyDescent="0.35">
      <c r="U3004" s="533"/>
    </row>
    <row r="3005" spans="21:21" x14ac:dyDescent="0.35">
      <c r="U3005" s="533"/>
    </row>
    <row r="3006" spans="21:21" x14ac:dyDescent="0.35">
      <c r="U3006" s="533"/>
    </row>
    <row r="3007" spans="21:21" x14ac:dyDescent="0.35">
      <c r="U3007" s="533"/>
    </row>
    <row r="3008" spans="21:21" x14ac:dyDescent="0.35">
      <c r="U3008" s="533"/>
    </row>
    <row r="3009" spans="21:21" x14ac:dyDescent="0.35">
      <c r="U3009" s="533"/>
    </row>
    <row r="3010" spans="21:21" x14ac:dyDescent="0.35">
      <c r="U3010" s="533"/>
    </row>
    <row r="3011" spans="21:21" x14ac:dyDescent="0.35">
      <c r="U3011" s="533"/>
    </row>
    <row r="3012" spans="21:21" x14ac:dyDescent="0.35">
      <c r="U3012" s="533"/>
    </row>
    <row r="3013" spans="21:21" x14ac:dyDescent="0.35">
      <c r="U3013" s="533"/>
    </row>
    <row r="3014" spans="21:21" x14ac:dyDescent="0.35">
      <c r="U3014" s="533"/>
    </row>
    <row r="3015" spans="21:21" x14ac:dyDescent="0.35">
      <c r="U3015" s="533"/>
    </row>
    <row r="3016" spans="21:21" x14ac:dyDescent="0.35">
      <c r="U3016" s="533"/>
    </row>
    <row r="3017" spans="21:21" x14ac:dyDescent="0.35">
      <c r="U3017" s="533"/>
    </row>
    <row r="3018" spans="21:21" x14ac:dyDescent="0.35">
      <c r="U3018" s="533"/>
    </row>
    <row r="3019" spans="21:21" x14ac:dyDescent="0.35">
      <c r="U3019" s="533"/>
    </row>
    <row r="3020" spans="21:21" x14ac:dyDescent="0.35">
      <c r="U3020" s="533"/>
    </row>
    <row r="3021" spans="21:21" x14ac:dyDescent="0.35">
      <c r="U3021" s="533"/>
    </row>
    <row r="3022" spans="21:21" x14ac:dyDescent="0.35">
      <c r="U3022" s="533"/>
    </row>
    <row r="3023" spans="21:21" x14ac:dyDescent="0.35">
      <c r="U3023" s="533"/>
    </row>
    <row r="3024" spans="21:21" x14ac:dyDescent="0.35">
      <c r="U3024" s="533"/>
    </row>
    <row r="3025" spans="21:21" x14ac:dyDescent="0.35">
      <c r="U3025" s="533"/>
    </row>
    <row r="3026" spans="21:21" x14ac:dyDescent="0.35">
      <c r="U3026" s="533"/>
    </row>
    <row r="3027" spans="21:21" x14ac:dyDescent="0.35">
      <c r="U3027" s="533"/>
    </row>
    <row r="3028" spans="21:21" x14ac:dyDescent="0.35">
      <c r="U3028" s="533"/>
    </row>
    <row r="3029" spans="21:21" x14ac:dyDescent="0.35">
      <c r="U3029" s="533"/>
    </row>
    <row r="3030" spans="21:21" x14ac:dyDescent="0.35">
      <c r="U3030" s="533"/>
    </row>
    <row r="3031" spans="21:21" x14ac:dyDescent="0.35">
      <c r="U3031" s="533"/>
    </row>
    <row r="3032" spans="21:21" x14ac:dyDescent="0.35">
      <c r="U3032" s="533"/>
    </row>
    <row r="3033" spans="21:21" x14ac:dyDescent="0.35">
      <c r="U3033" s="533"/>
    </row>
    <row r="3034" spans="21:21" x14ac:dyDescent="0.35">
      <c r="U3034" s="533"/>
    </row>
    <row r="3035" spans="21:21" x14ac:dyDescent="0.35">
      <c r="U3035" s="533"/>
    </row>
    <row r="3036" spans="21:21" x14ac:dyDescent="0.35">
      <c r="U3036" s="533"/>
    </row>
    <row r="3037" spans="21:21" x14ac:dyDescent="0.35">
      <c r="U3037" s="533"/>
    </row>
    <row r="3038" spans="21:21" x14ac:dyDescent="0.35">
      <c r="U3038" s="533"/>
    </row>
    <row r="3039" spans="21:21" x14ac:dyDescent="0.35">
      <c r="U3039" s="533"/>
    </row>
    <row r="3040" spans="21:21" x14ac:dyDescent="0.35">
      <c r="U3040" s="533"/>
    </row>
    <row r="3041" spans="21:21" x14ac:dyDescent="0.35">
      <c r="U3041" s="533"/>
    </row>
    <row r="3042" spans="21:21" x14ac:dyDescent="0.35">
      <c r="U3042" s="533"/>
    </row>
    <row r="3043" spans="21:21" x14ac:dyDescent="0.35">
      <c r="U3043" s="533"/>
    </row>
    <row r="3044" spans="21:21" x14ac:dyDescent="0.35">
      <c r="U3044" s="533"/>
    </row>
    <row r="3045" spans="21:21" x14ac:dyDescent="0.35">
      <c r="U3045" s="533"/>
    </row>
    <row r="3046" spans="21:21" x14ac:dyDescent="0.35">
      <c r="U3046" s="533"/>
    </row>
    <row r="3047" spans="21:21" x14ac:dyDescent="0.35">
      <c r="U3047" s="533"/>
    </row>
    <row r="3048" spans="21:21" x14ac:dyDescent="0.35">
      <c r="U3048" s="533"/>
    </row>
    <row r="3049" spans="21:21" x14ac:dyDescent="0.35">
      <c r="U3049" s="533"/>
    </row>
    <row r="3050" spans="21:21" x14ac:dyDescent="0.35">
      <c r="U3050" s="533"/>
    </row>
    <row r="3051" spans="21:21" x14ac:dyDescent="0.35">
      <c r="U3051" s="533"/>
    </row>
    <row r="3052" spans="21:21" x14ac:dyDescent="0.35">
      <c r="U3052" s="533"/>
    </row>
    <row r="3053" spans="21:21" x14ac:dyDescent="0.35">
      <c r="U3053" s="533"/>
    </row>
    <row r="3054" spans="21:21" x14ac:dyDescent="0.35">
      <c r="U3054" s="533"/>
    </row>
    <row r="3055" spans="21:21" x14ac:dyDescent="0.35">
      <c r="U3055" s="533"/>
    </row>
    <row r="3056" spans="21:21" x14ac:dyDescent="0.35">
      <c r="U3056" s="533"/>
    </row>
    <row r="3057" spans="21:21" x14ac:dyDescent="0.35">
      <c r="U3057" s="533"/>
    </row>
    <row r="3058" spans="21:21" x14ac:dyDescent="0.35">
      <c r="U3058" s="533"/>
    </row>
    <row r="3059" spans="21:21" x14ac:dyDescent="0.35">
      <c r="U3059" s="533"/>
    </row>
    <row r="3060" spans="21:21" x14ac:dyDescent="0.35">
      <c r="U3060" s="533"/>
    </row>
    <row r="3061" spans="21:21" x14ac:dyDescent="0.35">
      <c r="U3061" s="533"/>
    </row>
    <row r="3062" spans="21:21" x14ac:dyDescent="0.35">
      <c r="U3062" s="533"/>
    </row>
    <row r="3063" spans="21:21" x14ac:dyDescent="0.35">
      <c r="U3063" s="533"/>
    </row>
    <row r="3064" spans="21:21" x14ac:dyDescent="0.35">
      <c r="U3064" s="533"/>
    </row>
    <row r="3065" spans="21:21" x14ac:dyDescent="0.35">
      <c r="U3065" s="533"/>
    </row>
    <row r="3066" spans="21:21" x14ac:dyDescent="0.35">
      <c r="U3066" s="533"/>
    </row>
    <row r="3067" spans="21:21" x14ac:dyDescent="0.35">
      <c r="U3067" s="533"/>
    </row>
    <row r="3068" spans="21:21" x14ac:dyDescent="0.35">
      <c r="U3068" s="533"/>
    </row>
    <row r="3069" spans="21:21" x14ac:dyDescent="0.35">
      <c r="U3069" s="533"/>
    </row>
    <row r="3070" spans="21:21" x14ac:dyDescent="0.35">
      <c r="U3070" s="533"/>
    </row>
    <row r="3071" spans="21:21" x14ac:dyDescent="0.35">
      <c r="U3071" s="533"/>
    </row>
    <row r="3072" spans="21:21" x14ac:dyDescent="0.35">
      <c r="U3072" s="533"/>
    </row>
    <row r="3073" spans="21:21" x14ac:dyDescent="0.35">
      <c r="U3073" s="533"/>
    </row>
    <row r="3074" spans="21:21" x14ac:dyDescent="0.35">
      <c r="U3074" s="533"/>
    </row>
    <row r="3075" spans="21:21" x14ac:dyDescent="0.35">
      <c r="U3075" s="533"/>
    </row>
    <row r="3076" spans="21:21" x14ac:dyDescent="0.35">
      <c r="U3076" s="533"/>
    </row>
    <row r="3077" spans="21:21" x14ac:dyDescent="0.35">
      <c r="U3077" s="533"/>
    </row>
    <row r="3078" spans="21:21" x14ac:dyDescent="0.35">
      <c r="U3078" s="533"/>
    </row>
    <row r="3079" spans="21:21" x14ac:dyDescent="0.35">
      <c r="U3079" s="533"/>
    </row>
    <row r="3080" spans="21:21" x14ac:dyDescent="0.35">
      <c r="U3080" s="533"/>
    </row>
    <row r="3081" spans="21:21" x14ac:dyDescent="0.35">
      <c r="U3081" s="533"/>
    </row>
    <row r="3082" spans="21:21" x14ac:dyDescent="0.35">
      <c r="U3082" s="533"/>
    </row>
    <row r="3083" spans="21:21" x14ac:dyDescent="0.35">
      <c r="U3083" s="533"/>
    </row>
    <row r="3084" spans="21:21" x14ac:dyDescent="0.35">
      <c r="U3084" s="533"/>
    </row>
    <row r="3085" spans="21:21" x14ac:dyDescent="0.35">
      <c r="U3085" s="533"/>
    </row>
    <row r="3086" spans="21:21" x14ac:dyDescent="0.35">
      <c r="U3086" s="533"/>
    </row>
    <row r="3087" spans="21:21" x14ac:dyDescent="0.35">
      <c r="U3087" s="533"/>
    </row>
    <row r="3088" spans="21:21" x14ac:dyDescent="0.35">
      <c r="U3088" s="533"/>
    </row>
    <row r="3089" spans="21:21" x14ac:dyDescent="0.35">
      <c r="U3089" s="533"/>
    </row>
    <row r="3090" spans="21:21" x14ac:dyDescent="0.35">
      <c r="U3090" s="533"/>
    </row>
    <row r="3091" spans="21:21" x14ac:dyDescent="0.35">
      <c r="U3091" s="533"/>
    </row>
    <row r="3092" spans="21:21" x14ac:dyDescent="0.35">
      <c r="U3092" s="533"/>
    </row>
    <row r="3093" spans="21:21" x14ac:dyDescent="0.35">
      <c r="U3093" s="533"/>
    </row>
    <row r="3094" spans="21:21" x14ac:dyDescent="0.35">
      <c r="U3094" s="533"/>
    </row>
    <row r="3095" spans="21:21" x14ac:dyDescent="0.35">
      <c r="U3095" s="533"/>
    </row>
    <row r="3096" spans="21:21" x14ac:dyDescent="0.35">
      <c r="U3096" s="533"/>
    </row>
    <row r="3097" spans="21:21" x14ac:dyDescent="0.35">
      <c r="U3097" s="533"/>
    </row>
    <row r="3098" spans="21:21" x14ac:dyDescent="0.35">
      <c r="U3098" s="533"/>
    </row>
    <row r="3099" spans="21:21" x14ac:dyDescent="0.35">
      <c r="U3099" s="533"/>
    </row>
    <row r="3100" spans="21:21" x14ac:dyDescent="0.35">
      <c r="U3100" s="533"/>
    </row>
    <row r="3101" spans="21:21" x14ac:dyDescent="0.35">
      <c r="U3101" s="533"/>
    </row>
    <row r="3102" spans="21:21" x14ac:dyDescent="0.35">
      <c r="U3102" s="533"/>
    </row>
    <row r="3103" spans="21:21" x14ac:dyDescent="0.35">
      <c r="U3103" s="533"/>
    </row>
    <row r="3104" spans="21:21" x14ac:dyDescent="0.35">
      <c r="U3104" s="533"/>
    </row>
    <row r="3105" spans="21:21" x14ac:dyDescent="0.35">
      <c r="U3105" s="533"/>
    </row>
    <row r="3106" spans="21:21" x14ac:dyDescent="0.35">
      <c r="U3106" s="533"/>
    </row>
    <row r="3107" spans="21:21" x14ac:dyDescent="0.35">
      <c r="U3107" s="533"/>
    </row>
    <row r="3108" spans="21:21" x14ac:dyDescent="0.35">
      <c r="U3108" s="533"/>
    </row>
    <row r="3109" spans="21:21" x14ac:dyDescent="0.35">
      <c r="U3109" s="533"/>
    </row>
    <row r="3110" spans="21:21" x14ac:dyDescent="0.35">
      <c r="U3110" s="533"/>
    </row>
    <row r="3111" spans="21:21" x14ac:dyDescent="0.35">
      <c r="U3111" s="533"/>
    </row>
    <row r="3112" spans="21:21" x14ac:dyDescent="0.35">
      <c r="U3112" s="533"/>
    </row>
    <row r="3113" spans="21:21" x14ac:dyDescent="0.35">
      <c r="U3113" s="533"/>
    </row>
    <row r="3114" spans="21:21" x14ac:dyDescent="0.35">
      <c r="U3114" s="533"/>
    </row>
    <row r="3115" spans="21:21" x14ac:dyDescent="0.35">
      <c r="U3115" s="533"/>
    </row>
    <row r="3116" spans="21:21" x14ac:dyDescent="0.35">
      <c r="U3116" s="533"/>
    </row>
    <row r="3117" spans="21:21" x14ac:dyDescent="0.35">
      <c r="U3117" s="533"/>
    </row>
    <row r="3118" spans="21:21" x14ac:dyDescent="0.35">
      <c r="U3118" s="533"/>
    </row>
    <row r="3119" spans="21:21" x14ac:dyDescent="0.35">
      <c r="U3119" s="533"/>
    </row>
    <row r="3120" spans="21:21" x14ac:dyDescent="0.35">
      <c r="U3120" s="533"/>
    </row>
    <row r="3121" spans="21:21" x14ac:dyDescent="0.35">
      <c r="U3121" s="533"/>
    </row>
    <row r="3122" spans="21:21" x14ac:dyDescent="0.35">
      <c r="U3122" s="533"/>
    </row>
    <row r="3123" spans="21:21" x14ac:dyDescent="0.35">
      <c r="U3123" s="533"/>
    </row>
    <row r="3124" spans="21:21" x14ac:dyDescent="0.35">
      <c r="U3124" s="533"/>
    </row>
    <row r="3125" spans="21:21" x14ac:dyDescent="0.35">
      <c r="U3125" s="533"/>
    </row>
    <row r="3126" spans="21:21" x14ac:dyDescent="0.35">
      <c r="U3126" s="533"/>
    </row>
    <row r="3127" spans="21:21" x14ac:dyDescent="0.35">
      <c r="U3127" s="533"/>
    </row>
    <row r="3128" spans="21:21" x14ac:dyDescent="0.35">
      <c r="U3128" s="533"/>
    </row>
    <row r="3129" spans="21:21" x14ac:dyDescent="0.35">
      <c r="U3129" s="533"/>
    </row>
    <row r="3130" spans="21:21" x14ac:dyDescent="0.35">
      <c r="U3130" s="533"/>
    </row>
    <row r="3131" spans="21:21" x14ac:dyDescent="0.35">
      <c r="U3131" s="533"/>
    </row>
    <row r="3132" spans="21:21" x14ac:dyDescent="0.35">
      <c r="U3132" s="533"/>
    </row>
    <row r="3133" spans="21:21" x14ac:dyDescent="0.35">
      <c r="U3133" s="533"/>
    </row>
    <row r="3134" spans="21:21" x14ac:dyDescent="0.35">
      <c r="U3134" s="533"/>
    </row>
    <row r="3135" spans="21:21" x14ac:dyDescent="0.35">
      <c r="U3135" s="533"/>
    </row>
    <row r="3136" spans="21:21" x14ac:dyDescent="0.35">
      <c r="U3136" s="533"/>
    </row>
    <row r="3137" spans="21:21" x14ac:dyDescent="0.35">
      <c r="U3137" s="533"/>
    </row>
    <row r="3138" spans="21:21" x14ac:dyDescent="0.35">
      <c r="U3138" s="533"/>
    </row>
    <row r="3139" spans="21:21" x14ac:dyDescent="0.35">
      <c r="U3139" s="533"/>
    </row>
    <row r="3140" spans="21:21" x14ac:dyDescent="0.35">
      <c r="U3140" s="533"/>
    </row>
    <row r="3141" spans="21:21" x14ac:dyDescent="0.35">
      <c r="U3141" s="533"/>
    </row>
    <row r="3142" spans="21:21" x14ac:dyDescent="0.35">
      <c r="U3142" s="533"/>
    </row>
    <row r="3143" spans="21:21" x14ac:dyDescent="0.35">
      <c r="U3143" s="533"/>
    </row>
    <row r="3144" spans="21:21" x14ac:dyDescent="0.35">
      <c r="U3144" s="533"/>
    </row>
    <row r="3145" spans="21:21" x14ac:dyDescent="0.35">
      <c r="U3145" s="533"/>
    </row>
    <row r="3146" spans="21:21" x14ac:dyDescent="0.35">
      <c r="U3146" s="533"/>
    </row>
    <row r="3147" spans="21:21" x14ac:dyDescent="0.35">
      <c r="U3147" s="533"/>
    </row>
    <row r="3148" spans="21:21" x14ac:dyDescent="0.35">
      <c r="U3148" s="533"/>
    </row>
    <row r="3149" spans="21:21" x14ac:dyDescent="0.35">
      <c r="U3149" s="533"/>
    </row>
    <row r="3150" spans="21:21" x14ac:dyDescent="0.35">
      <c r="U3150" s="533"/>
    </row>
    <row r="3151" spans="21:21" x14ac:dyDescent="0.35">
      <c r="U3151" s="533"/>
    </row>
    <row r="3152" spans="21:21" x14ac:dyDescent="0.35">
      <c r="U3152" s="533"/>
    </row>
    <row r="3153" spans="21:21" x14ac:dyDescent="0.35">
      <c r="U3153" s="533"/>
    </row>
    <row r="3154" spans="21:21" x14ac:dyDescent="0.35">
      <c r="U3154" s="533"/>
    </row>
    <row r="3155" spans="21:21" x14ac:dyDescent="0.35">
      <c r="U3155" s="533"/>
    </row>
    <row r="3156" spans="21:21" x14ac:dyDescent="0.35">
      <c r="U3156" s="533"/>
    </row>
    <row r="3157" spans="21:21" x14ac:dyDescent="0.35">
      <c r="U3157" s="533"/>
    </row>
    <row r="3158" spans="21:21" x14ac:dyDescent="0.35">
      <c r="U3158" s="533"/>
    </row>
    <row r="3159" spans="21:21" x14ac:dyDescent="0.35">
      <c r="U3159" s="533"/>
    </row>
    <row r="3160" spans="21:21" x14ac:dyDescent="0.35">
      <c r="U3160" s="533"/>
    </row>
    <row r="3161" spans="21:21" x14ac:dyDescent="0.35">
      <c r="U3161" s="533"/>
    </row>
    <row r="3162" spans="21:21" x14ac:dyDescent="0.35">
      <c r="U3162" s="533"/>
    </row>
    <row r="3163" spans="21:21" x14ac:dyDescent="0.35">
      <c r="U3163" s="533"/>
    </row>
    <row r="3164" spans="21:21" x14ac:dyDescent="0.35">
      <c r="U3164" s="533"/>
    </row>
    <row r="3165" spans="21:21" x14ac:dyDescent="0.35">
      <c r="U3165" s="533"/>
    </row>
    <row r="3166" spans="21:21" x14ac:dyDescent="0.35">
      <c r="U3166" s="533"/>
    </row>
    <row r="3167" spans="21:21" x14ac:dyDescent="0.35">
      <c r="U3167" s="533"/>
    </row>
    <row r="3168" spans="21:21" x14ac:dyDescent="0.35">
      <c r="U3168" s="533"/>
    </row>
    <row r="3169" spans="21:21" x14ac:dyDescent="0.35">
      <c r="U3169" s="533"/>
    </row>
    <row r="3170" spans="21:21" x14ac:dyDescent="0.35">
      <c r="U3170" s="533"/>
    </row>
    <row r="3171" spans="21:21" x14ac:dyDescent="0.35">
      <c r="U3171" s="533"/>
    </row>
    <row r="3172" spans="21:21" x14ac:dyDescent="0.35">
      <c r="U3172" s="533"/>
    </row>
    <row r="3173" spans="21:21" x14ac:dyDescent="0.35">
      <c r="U3173" s="533"/>
    </row>
    <row r="3174" spans="21:21" x14ac:dyDescent="0.35">
      <c r="U3174" s="533"/>
    </row>
    <row r="3175" spans="21:21" x14ac:dyDescent="0.35">
      <c r="U3175" s="533"/>
    </row>
    <row r="3176" spans="21:21" x14ac:dyDescent="0.35">
      <c r="U3176" s="533"/>
    </row>
    <row r="3177" spans="21:21" x14ac:dyDescent="0.35">
      <c r="U3177" s="533"/>
    </row>
    <row r="3178" spans="21:21" x14ac:dyDescent="0.35">
      <c r="U3178" s="533"/>
    </row>
    <row r="3179" spans="21:21" x14ac:dyDescent="0.35">
      <c r="U3179" s="533"/>
    </row>
    <row r="3180" spans="21:21" x14ac:dyDescent="0.35">
      <c r="U3180" s="533"/>
    </row>
    <row r="3181" spans="21:21" x14ac:dyDescent="0.35">
      <c r="U3181" s="533"/>
    </row>
    <row r="3182" spans="21:21" x14ac:dyDescent="0.35">
      <c r="U3182" s="533"/>
    </row>
    <row r="3183" spans="21:21" x14ac:dyDescent="0.35">
      <c r="U3183" s="533"/>
    </row>
    <row r="3184" spans="21:21" x14ac:dyDescent="0.35">
      <c r="U3184" s="533"/>
    </row>
    <row r="3185" spans="21:21" x14ac:dyDescent="0.35">
      <c r="U3185" s="533"/>
    </row>
    <row r="3186" spans="21:21" x14ac:dyDescent="0.35">
      <c r="U3186" s="533"/>
    </row>
    <row r="3187" spans="21:21" x14ac:dyDescent="0.35">
      <c r="U3187" s="533"/>
    </row>
    <row r="3188" spans="21:21" x14ac:dyDescent="0.35">
      <c r="U3188" s="533"/>
    </row>
    <row r="3189" spans="21:21" x14ac:dyDescent="0.35">
      <c r="U3189" s="533"/>
    </row>
    <row r="3190" spans="21:21" x14ac:dyDescent="0.35">
      <c r="U3190" s="533"/>
    </row>
    <row r="3191" spans="21:21" x14ac:dyDescent="0.35">
      <c r="U3191" s="533"/>
    </row>
    <row r="3192" spans="21:21" x14ac:dyDescent="0.35">
      <c r="U3192" s="533"/>
    </row>
    <row r="3193" spans="21:21" x14ac:dyDescent="0.35">
      <c r="U3193" s="533"/>
    </row>
    <row r="3194" spans="21:21" x14ac:dyDescent="0.35">
      <c r="U3194" s="533"/>
    </row>
    <row r="3195" spans="21:21" x14ac:dyDescent="0.35">
      <c r="U3195" s="533"/>
    </row>
    <row r="3196" spans="21:21" x14ac:dyDescent="0.35">
      <c r="U3196" s="533"/>
    </row>
    <row r="3197" spans="21:21" x14ac:dyDescent="0.35">
      <c r="U3197" s="533"/>
    </row>
    <row r="3198" spans="21:21" x14ac:dyDescent="0.35">
      <c r="U3198" s="533"/>
    </row>
    <row r="3199" spans="21:21" x14ac:dyDescent="0.35">
      <c r="U3199" s="533"/>
    </row>
    <row r="3200" spans="21:21" x14ac:dyDescent="0.35">
      <c r="U3200" s="533"/>
    </row>
    <row r="3201" spans="21:21" x14ac:dyDescent="0.35">
      <c r="U3201" s="533"/>
    </row>
    <row r="3202" spans="21:21" x14ac:dyDescent="0.35">
      <c r="U3202" s="533"/>
    </row>
    <row r="3203" spans="21:21" x14ac:dyDescent="0.35">
      <c r="U3203" s="533"/>
    </row>
    <row r="3204" spans="21:21" x14ac:dyDescent="0.35">
      <c r="U3204" s="533"/>
    </row>
    <row r="3205" spans="21:21" x14ac:dyDescent="0.35">
      <c r="U3205" s="533"/>
    </row>
    <row r="3206" spans="21:21" x14ac:dyDescent="0.35">
      <c r="U3206" s="533"/>
    </row>
    <row r="3207" spans="21:21" x14ac:dyDescent="0.35">
      <c r="U3207" s="533"/>
    </row>
    <row r="3208" spans="21:21" x14ac:dyDescent="0.35">
      <c r="U3208" s="533"/>
    </row>
    <row r="3209" spans="21:21" x14ac:dyDescent="0.35">
      <c r="U3209" s="533"/>
    </row>
    <row r="3210" spans="21:21" x14ac:dyDescent="0.35">
      <c r="U3210" s="533"/>
    </row>
    <row r="3211" spans="21:21" x14ac:dyDescent="0.35">
      <c r="U3211" s="533"/>
    </row>
    <row r="3212" spans="21:21" x14ac:dyDescent="0.35">
      <c r="U3212" s="533"/>
    </row>
    <row r="3213" spans="21:21" x14ac:dyDescent="0.35">
      <c r="U3213" s="533"/>
    </row>
    <row r="3214" spans="21:21" x14ac:dyDescent="0.35">
      <c r="U3214" s="533"/>
    </row>
    <row r="3215" spans="21:21" x14ac:dyDescent="0.35">
      <c r="U3215" s="533"/>
    </row>
    <row r="3216" spans="21:21" x14ac:dyDescent="0.35">
      <c r="U3216" s="533"/>
    </row>
    <row r="3217" spans="21:21" x14ac:dyDescent="0.35">
      <c r="U3217" s="533"/>
    </row>
    <row r="3218" spans="21:21" x14ac:dyDescent="0.35">
      <c r="U3218" s="533"/>
    </row>
    <row r="3219" spans="21:21" x14ac:dyDescent="0.35">
      <c r="U3219" s="533"/>
    </row>
    <row r="3220" spans="21:21" x14ac:dyDescent="0.35">
      <c r="U3220" s="533"/>
    </row>
    <row r="3221" spans="21:21" x14ac:dyDescent="0.35">
      <c r="U3221" s="533"/>
    </row>
    <row r="3222" spans="21:21" x14ac:dyDescent="0.35">
      <c r="U3222" s="533"/>
    </row>
    <row r="3223" spans="21:21" x14ac:dyDescent="0.35">
      <c r="U3223" s="533"/>
    </row>
    <row r="3224" spans="21:21" x14ac:dyDescent="0.35">
      <c r="U3224" s="533"/>
    </row>
    <row r="3225" spans="21:21" x14ac:dyDescent="0.35">
      <c r="U3225" s="533"/>
    </row>
    <row r="3226" spans="21:21" x14ac:dyDescent="0.35">
      <c r="U3226" s="533"/>
    </row>
    <row r="3227" spans="21:21" x14ac:dyDescent="0.35">
      <c r="U3227" s="533"/>
    </row>
    <row r="3228" spans="21:21" x14ac:dyDescent="0.35">
      <c r="U3228" s="533"/>
    </row>
    <row r="3229" spans="21:21" x14ac:dyDescent="0.35">
      <c r="U3229" s="533"/>
    </row>
    <row r="3230" spans="21:21" x14ac:dyDescent="0.35">
      <c r="U3230" s="533"/>
    </row>
    <row r="3231" spans="21:21" x14ac:dyDescent="0.35">
      <c r="U3231" s="533"/>
    </row>
    <row r="3232" spans="21:21" x14ac:dyDescent="0.35">
      <c r="U3232" s="533"/>
    </row>
    <row r="3233" spans="21:21" x14ac:dyDescent="0.35">
      <c r="U3233" s="533"/>
    </row>
    <row r="3234" spans="21:21" x14ac:dyDescent="0.35">
      <c r="U3234" s="533"/>
    </row>
    <row r="3235" spans="21:21" x14ac:dyDescent="0.35">
      <c r="U3235" s="533"/>
    </row>
    <row r="3236" spans="21:21" x14ac:dyDescent="0.35">
      <c r="U3236" s="533"/>
    </row>
    <row r="3237" spans="21:21" x14ac:dyDescent="0.35">
      <c r="U3237" s="533"/>
    </row>
    <row r="3238" spans="21:21" x14ac:dyDescent="0.35">
      <c r="U3238" s="533"/>
    </row>
    <row r="3239" spans="21:21" x14ac:dyDescent="0.35">
      <c r="U3239" s="533"/>
    </row>
    <row r="3240" spans="21:21" x14ac:dyDescent="0.35">
      <c r="U3240" s="533"/>
    </row>
    <row r="3241" spans="21:21" x14ac:dyDescent="0.35">
      <c r="U3241" s="533"/>
    </row>
    <row r="3242" spans="21:21" x14ac:dyDescent="0.35">
      <c r="U3242" s="533"/>
    </row>
    <row r="3243" spans="21:21" x14ac:dyDescent="0.35">
      <c r="U3243" s="533"/>
    </row>
    <row r="3244" spans="21:21" x14ac:dyDescent="0.35">
      <c r="U3244" s="533"/>
    </row>
    <row r="3245" spans="21:21" x14ac:dyDescent="0.35">
      <c r="U3245" s="533"/>
    </row>
    <row r="3246" spans="21:21" x14ac:dyDescent="0.35">
      <c r="U3246" s="533"/>
    </row>
    <row r="3247" spans="21:21" x14ac:dyDescent="0.35">
      <c r="U3247" s="533"/>
    </row>
    <row r="3248" spans="21:21" x14ac:dyDescent="0.35">
      <c r="U3248" s="533"/>
    </row>
    <row r="3249" spans="21:21" x14ac:dyDescent="0.35">
      <c r="U3249" s="533"/>
    </row>
    <row r="3250" spans="21:21" x14ac:dyDescent="0.35">
      <c r="U3250" s="533"/>
    </row>
    <row r="3251" spans="21:21" x14ac:dyDescent="0.35">
      <c r="U3251" s="533"/>
    </row>
    <row r="3252" spans="21:21" x14ac:dyDescent="0.35">
      <c r="U3252" s="533"/>
    </row>
    <row r="3253" spans="21:21" x14ac:dyDescent="0.35">
      <c r="U3253" s="533"/>
    </row>
    <row r="3254" spans="21:21" x14ac:dyDescent="0.35">
      <c r="U3254" s="533"/>
    </row>
    <row r="3255" spans="21:21" x14ac:dyDescent="0.35">
      <c r="U3255" s="533"/>
    </row>
    <row r="3256" spans="21:21" x14ac:dyDescent="0.35">
      <c r="U3256" s="533"/>
    </row>
    <row r="3257" spans="21:21" x14ac:dyDescent="0.35">
      <c r="U3257" s="533"/>
    </row>
    <row r="3258" spans="21:21" x14ac:dyDescent="0.35">
      <c r="U3258" s="533"/>
    </row>
    <row r="3259" spans="21:21" x14ac:dyDescent="0.35">
      <c r="U3259" s="533"/>
    </row>
    <row r="3260" spans="21:21" x14ac:dyDescent="0.35">
      <c r="U3260" s="533"/>
    </row>
    <row r="3261" spans="21:21" x14ac:dyDescent="0.35">
      <c r="U3261" s="533"/>
    </row>
    <row r="3262" spans="21:21" x14ac:dyDescent="0.35">
      <c r="U3262" s="533"/>
    </row>
    <row r="3263" spans="21:21" x14ac:dyDescent="0.35">
      <c r="U3263" s="533"/>
    </row>
    <row r="3264" spans="21:21" x14ac:dyDescent="0.35">
      <c r="U3264" s="533"/>
    </row>
    <row r="3265" spans="21:21" x14ac:dyDescent="0.35">
      <c r="U3265" s="533"/>
    </row>
    <row r="3266" spans="21:21" x14ac:dyDescent="0.35">
      <c r="U3266" s="533"/>
    </row>
    <row r="3267" spans="21:21" x14ac:dyDescent="0.35">
      <c r="U3267" s="533"/>
    </row>
    <row r="3268" spans="21:21" x14ac:dyDescent="0.35">
      <c r="U3268" s="533"/>
    </row>
    <row r="3269" spans="21:21" x14ac:dyDescent="0.35">
      <c r="U3269" s="533"/>
    </row>
    <row r="3270" spans="21:21" x14ac:dyDescent="0.35">
      <c r="U3270" s="533"/>
    </row>
    <row r="3271" spans="21:21" x14ac:dyDescent="0.35">
      <c r="U3271" s="533"/>
    </row>
    <row r="3272" spans="21:21" x14ac:dyDescent="0.35">
      <c r="U3272" s="533"/>
    </row>
    <row r="3273" spans="21:21" x14ac:dyDescent="0.35">
      <c r="U3273" s="533"/>
    </row>
    <row r="3274" spans="21:21" x14ac:dyDescent="0.35">
      <c r="U3274" s="533"/>
    </row>
    <row r="3275" spans="21:21" x14ac:dyDescent="0.35">
      <c r="U3275" s="533"/>
    </row>
    <row r="3276" spans="21:21" x14ac:dyDescent="0.35">
      <c r="U3276" s="533"/>
    </row>
    <row r="3277" spans="21:21" x14ac:dyDescent="0.35">
      <c r="U3277" s="533"/>
    </row>
    <row r="3278" spans="21:21" x14ac:dyDescent="0.35">
      <c r="U3278" s="533"/>
    </row>
    <row r="3279" spans="21:21" x14ac:dyDescent="0.35">
      <c r="U3279" s="533"/>
    </row>
    <row r="3280" spans="21:21" x14ac:dyDescent="0.35">
      <c r="U3280" s="533"/>
    </row>
    <row r="3281" spans="21:21" x14ac:dyDescent="0.35">
      <c r="U3281" s="533"/>
    </row>
    <row r="3282" spans="21:21" x14ac:dyDescent="0.35">
      <c r="U3282" s="533"/>
    </row>
    <row r="3283" spans="21:21" x14ac:dyDescent="0.35">
      <c r="U3283" s="533"/>
    </row>
    <row r="3284" spans="21:21" x14ac:dyDescent="0.35">
      <c r="U3284" s="533"/>
    </row>
    <row r="3285" spans="21:21" x14ac:dyDescent="0.35">
      <c r="U3285" s="533"/>
    </row>
    <row r="3286" spans="21:21" x14ac:dyDescent="0.35">
      <c r="U3286" s="533"/>
    </row>
    <row r="3287" spans="21:21" x14ac:dyDescent="0.35">
      <c r="U3287" s="533"/>
    </row>
    <row r="3288" spans="21:21" x14ac:dyDescent="0.35">
      <c r="U3288" s="533"/>
    </row>
    <row r="3289" spans="21:21" x14ac:dyDescent="0.35">
      <c r="U3289" s="533"/>
    </row>
    <row r="3290" spans="21:21" x14ac:dyDescent="0.35">
      <c r="U3290" s="533"/>
    </row>
    <row r="3291" spans="21:21" x14ac:dyDescent="0.35">
      <c r="U3291" s="533"/>
    </row>
    <row r="3292" spans="21:21" x14ac:dyDescent="0.35">
      <c r="U3292" s="533"/>
    </row>
    <row r="3293" spans="21:21" x14ac:dyDescent="0.35">
      <c r="U3293" s="533"/>
    </row>
    <row r="3294" spans="21:21" x14ac:dyDescent="0.35">
      <c r="U3294" s="533"/>
    </row>
    <row r="3295" spans="21:21" x14ac:dyDescent="0.35">
      <c r="U3295" s="533"/>
    </row>
    <row r="3296" spans="21:21" x14ac:dyDescent="0.35">
      <c r="U3296" s="533"/>
    </row>
    <row r="3297" spans="21:21" x14ac:dyDescent="0.35">
      <c r="U3297" s="533"/>
    </row>
    <row r="3298" spans="21:21" x14ac:dyDescent="0.35">
      <c r="U3298" s="533"/>
    </row>
    <row r="3299" spans="21:21" x14ac:dyDescent="0.35">
      <c r="U3299" s="533"/>
    </row>
    <row r="3300" spans="21:21" x14ac:dyDescent="0.35">
      <c r="U3300" s="533"/>
    </row>
    <row r="3301" spans="21:21" x14ac:dyDescent="0.35">
      <c r="U3301" s="533"/>
    </row>
    <row r="3302" spans="21:21" x14ac:dyDescent="0.35">
      <c r="U3302" s="533"/>
    </row>
    <row r="3303" spans="21:21" x14ac:dyDescent="0.35">
      <c r="U3303" s="533"/>
    </row>
    <row r="3304" spans="21:21" x14ac:dyDescent="0.35">
      <c r="U3304" s="533"/>
    </row>
    <row r="3305" spans="21:21" x14ac:dyDescent="0.35">
      <c r="U3305" s="533"/>
    </row>
    <row r="3306" spans="21:21" x14ac:dyDescent="0.35">
      <c r="U3306" s="533"/>
    </row>
    <row r="3307" spans="21:21" x14ac:dyDescent="0.35">
      <c r="U3307" s="533"/>
    </row>
    <row r="3308" spans="21:21" x14ac:dyDescent="0.35">
      <c r="U3308" s="533"/>
    </row>
    <row r="3309" spans="21:21" x14ac:dyDescent="0.35">
      <c r="U3309" s="533"/>
    </row>
    <row r="3310" spans="21:21" x14ac:dyDescent="0.35">
      <c r="U3310" s="533"/>
    </row>
    <row r="3311" spans="21:21" x14ac:dyDescent="0.35">
      <c r="U3311" s="533"/>
    </row>
    <row r="3312" spans="21:21" x14ac:dyDescent="0.35">
      <c r="U3312" s="533"/>
    </row>
    <row r="3313" spans="21:21" x14ac:dyDescent="0.35">
      <c r="U3313" s="533"/>
    </row>
    <row r="3314" spans="21:21" x14ac:dyDescent="0.35">
      <c r="U3314" s="533"/>
    </row>
    <row r="3315" spans="21:21" x14ac:dyDescent="0.35">
      <c r="U3315" s="533"/>
    </row>
    <row r="3316" spans="21:21" x14ac:dyDescent="0.35">
      <c r="U3316" s="533"/>
    </row>
    <row r="3317" spans="21:21" x14ac:dyDescent="0.35">
      <c r="U3317" s="533"/>
    </row>
    <row r="3318" spans="21:21" x14ac:dyDescent="0.35">
      <c r="U3318" s="533"/>
    </row>
    <row r="3319" spans="21:21" x14ac:dyDescent="0.35">
      <c r="U3319" s="533"/>
    </row>
    <row r="3320" spans="21:21" x14ac:dyDescent="0.35">
      <c r="U3320" s="533"/>
    </row>
    <row r="3321" spans="21:21" x14ac:dyDescent="0.35">
      <c r="U3321" s="533"/>
    </row>
    <row r="3322" spans="21:21" x14ac:dyDescent="0.35">
      <c r="U3322" s="533"/>
    </row>
    <row r="3323" spans="21:21" x14ac:dyDescent="0.35">
      <c r="U3323" s="533"/>
    </row>
    <row r="3324" spans="21:21" x14ac:dyDescent="0.35">
      <c r="U3324" s="533"/>
    </row>
    <row r="3325" spans="21:21" x14ac:dyDescent="0.35">
      <c r="U3325" s="533"/>
    </row>
    <row r="3326" spans="21:21" x14ac:dyDescent="0.35">
      <c r="U3326" s="533"/>
    </row>
    <row r="3327" spans="21:21" x14ac:dyDescent="0.35">
      <c r="U3327" s="533"/>
    </row>
    <row r="3328" spans="21:21" x14ac:dyDescent="0.35">
      <c r="U3328" s="533"/>
    </row>
    <row r="3329" spans="21:21" x14ac:dyDescent="0.35">
      <c r="U3329" s="533"/>
    </row>
    <row r="3330" spans="21:21" x14ac:dyDescent="0.35">
      <c r="U3330" s="533"/>
    </row>
    <row r="3331" spans="21:21" x14ac:dyDescent="0.35">
      <c r="U3331" s="533"/>
    </row>
    <row r="3332" spans="21:21" x14ac:dyDescent="0.35">
      <c r="U3332" s="533"/>
    </row>
    <row r="3333" spans="21:21" x14ac:dyDescent="0.35">
      <c r="U3333" s="533"/>
    </row>
    <row r="3334" spans="21:21" x14ac:dyDescent="0.35">
      <c r="U3334" s="533"/>
    </row>
    <row r="3335" spans="21:21" x14ac:dyDescent="0.35">
      <c r="U3335" s="533"/>
    </row>
    <row r="3336" spans="21:21" x14ac:dyDescent="0.35">
      <c r="U3336" s="533"/>
    </row>
    <row r="3337" spans="21:21" x14ac:dyDescent="0.35">
      <c r="U3337" s="533"/>
    </row>
    <row r="3338" spans="21:21" x14ac:dyDescent="0.35">
      <c r="U3338" s="533"/>
    </row>
    <row r="3339" spans="21:21" x14ac:dyDescent="0.35">
      <c r="U3339" s="533"/>
    </row>
    <row r="3340" spans="21:21" x14ac:dyDescent="0.35">
      <c r="U3340" s="533"/>
    </row>
    <row r="3341" spans="21:21" x14ac:dyDescent="0.35">
      <c r="U3341" s="533"/>
    </row>
    <row r="3342" spans="21:21" x14ac:dyDescent="0.35">
      <c r="U3342" s="533"/>
    </row>
    <row r="3343" spans="21:21" x14ac:dyDescent="0.35">
      <c r="U3343" s="533"/>
    </row>
    <row r="3344" spans="21:21" x14ac:dyDescent="0.35">
      <c r="U3344" s="533"/>
    </row>
    <row r="3345" spans="21:21" x14ac:dyDescent="0.35">
      <c r="U3345" s="533"/>
    </row>
    <row r="3346" spans="21:21" x14ac:dyDescent="0.35">
      <c r="U3346" s="533"/>
    </row>
    <row r="3347" spans="21:21" x14ac:dyDescent="0.35">
      <c r="U3347" s="533"/>
    </row>
    <row r="3348" spans="21:21" x14ac:dyDescent="0.35">
      <c r="U3348" s="533"/>
    </row>
    <row r="3349" spans="21:21" x14ac:dyDescent="0.35">
      <c r="U3349" s="533"/>
    </row>
    <row r="3350" spans="21:21" x14ac:dyDescent="0.35">
      <c r="U3350" s="533"/>
    </row>
    <row r="3351" spans="21:21" x14ac:dyDescent="0.35">
      <c r="U3351" s="533"/>
    </row>
    <row r="3352" spans="21:21" x14ac:dyDescent="0.35">
      <c r="U3352" s="533"/>
    </row>
    <row r="3353" spans="21:21" x14ac:dyDescent="0.35">
      <c r="U3353" s="533"/>
    </row>
    <row r="3354" spans="21:21" x14ac:dyDescent="0.35">
      <c r="U3354" s="533"/>
    </row>
    <row r="3355" spans="21:21" x14ac:dyDescent="0.35">
      <c r="U3355" s="533"/>
    </row>
    <row r="3356" spans="21:21" x14ac:dyDescent="0.35">
      <c r="U3356" s="533"/>
    </row>
    <row r="3357" spans="21:21" x14ac:dyDescent="0.35">
      <c r="U3357" s="533"/>
    </row>
    <row r="3358" spans="21:21" x14ac:dyDescent="0.35">
      <c r="U3358" s="533"/>
    </row>
    <row r="3359" spans="21:21" x14ac:dyDescent="0.35">
      <c r="U3359" s="533"/>
    </row>
    <row r="3360" spans="21:21" x14ac:dyDescent="0.35">
      <c r="U3360" s="533"/>
    </row>
    <row r="3361" spans="21:21" x14ac:dyDescent="0.35">
      <c r="U3361" s="533"/>
    </row>
    <row r="3362" spans="21:21" x14ac:dyDescent="0.35">
      <c r="U3362" s="533"/>
    </row>
    <row r="3363" spans="21:21" x14ac:dyDescent="0.35">
      <c r="U3363" s="533"/>
    </row>
    <row r="3364" spans="21:21" x14ac:dyDescent="0.35">
      <c r="U3364" s="533"/>
    </row>
    <row r="3365" spans="21:21" x14ac:dyDescent="0.35">
      <c r="U3365" s="533"/>
    </row>
    <row r="3366" spans="21:21" x14ac:dyDescent="0.35">
      <c r="U3366" s="533"/>
    </row>
    <row r="3367" spans="21:21" x14ac:dyDescent="0.35">
      <c r="U3367" s="533"/>
    </row>
    <row r="3368" spans="21:21" x14ac:dyDescent="0.35">
      <c r="U3368" s="533"/>
    </row>
    <row r="3369" spans="21:21" x14ac:dyDescent="0.35">
      <c r="U3369" s="533"/>
    </row>
    <row r="3370" spans="21:21" x14ac:dyDescent="0.35">
      <c r="U3370" s="533"/>
    </row>
    <row r="3371" spans="21:21" x14ac:dyDescent="0.35">
      <c r="U3371" s="533"/>
    </row>
    <row r="3372" spans="21:21" x14ac:dyDescent="0.35">
      <c r="U3372" s="533"/>
    </row>
    <row r="3373" spans="21:21" x14ac:dyDescent="0.35">
      <c r="U3373" s="533"/>
    </row>
    <row r="3374" spans="21:21" x14ac:dyDescent="0.35">
      <c r="U3374" s="533"/>
    </row>
    <row r="3375" spans="21:21" x14ac:dyDescent="0.35">
      <c r="U3375" s="533"/>
    </row>
    <row r="3376" spans="21:21" x14ac:dyDescent="0.35">
      <c r="U3376" s="533"/>
    </row>
    <row r="3377" spans="21:21" x14ac:dyDescent="0.35">
      <c r="U3377" s="533"/>
    </row>
    <row r="3378" spans="21:21" x14ac:dyDescent="0.35">
      <c r="U3378" s="533"/>
    </row>
    <row r="3379" spans="21:21" x14ac:dyDescent="0.35">
      <c r="U3379" s="533"/>
    </row>
    <row r="3380" spans="21:21" x14ac:dyDescent="0.35">
      <c r="U3380" s="533"/>
    </row>
    <row r="3381" spans="21:21" x14ac:dyDescent="0.35">
      <c r="U3381" s="533"/>
    </row>
    <row r="3382" spans="21:21" x14ac:dyDescent="0.35">
      <c r="U3382" s="533"/>
    </row>
    <row r="3383" spans="21:21" x14ac:dyDescent="0.35">
      <c r="U3383" s="533"/>
    </row>
    <row r="3384" spans="21:21" x14ac:dyDescent="0.35">
      <c r="U3384" s="533"/>
    </row>
    <row r="3385" spans="21:21" x14ac:dyDescent="0.35">
      <c r="U3385" s="533"/>
    </row>
    <row r="3386" spans="21:21" x14ac:dyDescent="0.35">
      <c r="U3386" s="533"/>
    </row>
    <row r="3387" spans="21:21" x14ac:dyDescent="0.35">
      <c r="U3387" s="533"/>
    </row>
    <row r="3388" spans="21:21" x14ac:dyDescent="0.35">
      <c r="U3388" s="533"/>
    </row>
    <row r="3389" spans="21:21" x14ac:dyDescent="0.35">
      <c r="U3389" s="533"/>
    </row>
    <row r="3390" spans="21:21" x14ac:dyDescent="0.35">
      <c r="U3390" s="533"/>
    </row>
    <row r="3391" spans="21:21" x14ac:dyDescent="0.35">
      <c r="U3391" s="533"/>
    </row>
    <row r="3392" spans="21:21" x14ac:dyDescent="0.35">
      <c r="U3392" s="533"/>
    </row>
    <row r="3393" spans="21:21" x14ac:dyDescent="0.35">
      <c r="U3393" s="533"/>
    </row>
    <row r="3394" spans="21:21" x14ac:dyDescent="0.35">
      <c r="U3394" s="533"/>
    </row>
    <row r="3395" spans="21:21" x14ac:dyDescent="0.35">
      <c r="U3395" s="533"/>
    </row>
    <row r="3396" spans="21:21" x14ac:dyDescent="0.35">
      <c r="U3396" s="533"/>
    </row>
    <row r="3397" spans="21:21" x14ac:dyDescent="0.35">
      <c r="U3397" s="533"/>
    </row>
    <row r="3398" spans="21:21" x14ac:dyDescent="0.35">
      <c r="U3398" s="533"/>
    </row>
    <row r="3399" spans="21:21" x14ac:dyDescent="0.35">
      <c r="U3399" s="533"/>
    </row>
    <row r="3400" spans="21:21" x14ac:dyDescent="0.35">
      <c r="U3400" s="533"/>
    </row>
    <row r="3401" spans="21:21" x14ac:dyDescent="0.35">
      <c r="U3401" s="533"/>
    </row>
    <row r="3402" spans="21:21" x14ac:dyDescent="0.35">
      <c r="U3402" s="533"/>
    </row>
    <row r="3403" spans="21:21" x14ac:dyDescent="0.35">
      <c r="U3403" s="533"/>
    </row>
    <row r="3404" spans="21:21" x14ac:dyDescent="0.35">
      <c r="U3404" s="533"/>
    </row>
    <row r="3405" spans="21:21" x14ac:dyDescent="0.35">
      <c r="U3405" s="533"/>
    </row>
    <row r="3406" spans="21:21" x14ac:dyDescent="0.35">
      <c r="U3406" s="533"/>
    </row>
    <row r="3407" spans="21:21" x14ac:dyDescent="0.35">
      <c r="U3407" s="533"/>
    </row>
    <row r="3408" spans="21:21" x14ac:dyDescent="0.35">
      <c r="U3408" s="533"/>
    </row>
    <row r="3409" spans="21:21" x14ac:dyDescent="0.35">
      <c r="U3409" s="533"/>
    </row>
    <row r="3410" spans="21:21" x14ac:dyDescent="0.35">
      <c r="U3410" s="533"/>
    </row>
    <row r="3411" spans="21:21" x14ac:dyDescent="0.35">
      <c r="U3411" s="533"/>
    </row>
    <row r="3412" spans="21:21" x14ac:dyDescent="0.35">
      <c r="U3412" s="533"/>
    </row>
    <row r="3413" spans="21:21" x14ac:dyDescent="0.35">
      <c r="U3413" s="533"/>
    </row>
    <row r="3414" spans="21:21" x14ac:dyDescent="0.35">
      <c r="U3414" s="533"/>
    </row>
    <row r="3415" spans="21:21" x14ac:dyDescent="0.35">
      <c r="U3415" s="533"/>
    </row>
    <row r="3416" spans="21:21" x14ac:dyDescent="0.35">
      <c r="U3416" s="533"/>
    </row>
    <row r="3417" spans="21:21" x14ac:dyDescent="0.35">
      <c r="U3417" s="533"/>
    </row>
    <row r="3418" spans="21:21" x14ac:dyDescent="0.35">
      <c r="U3418" s="533"/>
    </row>
    <row r="3419" spans="21:21" x14ac:dyDescent="0.35">
      <c r="U3419" s="533"/>
    </row>
    <row r="3420" spans="21:21" x14ac:dyDescent="0.35">
      <c r="U3420" s="533"/>
    </row>
    <row r="3421" spans="21:21" x14ac:dyDescent="0.35">
      <c r="U3421" s="533"/>
    </row>
    <row r="3422" spans="21:21" x14ac:dyDescent="0.35">
      <c r="U3422" s="533"/>
    </row>
    <row r="3423" spans="21:21" x14ac:dyDescent="0.35">
      <c r="U3423" s="533"/>
    </row>
    <row r="3424" spans="21:21" x14ac:dyDescent="0.35">
      <c r="U3424" s="533"/>
    </row>
    <row r="3425" spans="21:21" x14ac:dyDescent="0.35">
      <c r="U3425" s="533"/>
    </row>
    <row r="3426" spans="21:21" x14ac:dyDescent="0.35">
      <c r="U3426" s="533"/>
    </row>
    <row r="3427" spans="21:21" x14ac:dyDescent="0.35">
      <c r="U3427" s="533"/>
    </row>
    <row r="3428" spans="21:21" x14ac:dyDescent="0.35">
      <c r="U3428" s="533"/>
    </row>
    <row r="3429" spans="21:21" x14ac:dyDescent="0.35">
      <c r="U3429" s="533"/>
    </row>
    <row r="3430" spans="21:21" x14ac:dyDescent="0.35">
      <c r="U3430" s="533"/>
    </row>
    <row r="3431" spans="21:21" x14ac:dyDescent="0.35">
      <c r="U3431" s="533"/>
    </row>
    <row r="3432" spans="21:21" x14ac:dyDescent="0.35">
      <c r="U3432" s="533"/>
    </row>
    <row r="3433" spans="21:21" x14ac:dyDescent="0.35">
      <c r="U3433" s="533"/>
    </row>
    <row r="3434" spans="21:21" x14ac:dyDescent="0.35">
      <c r="U3434" s="533"/>
    </row>
    <row r="3435" spans="21:21" x14ac:dyDescent="0.35">
      <c r="U3435" s="533"/>
    </row>
    <row r="3436" spans="21:21" x14ac:dyDescent="0.35">
      <c r="U3436" s="533"/>
    </row>
    <row r="3437" spans="21:21" x14ac:dyDescent="0.35">
      <c r="U3437" s="533"/>
    </row>
    <row r="3438" spans="21:21" x14ac:dyDescent="0.35">
      <c r="U3438" s="533"/>
    </row>
    <row r="3439" spans="21:21" x14ac:dyDescent="0.35">
      <c r="U3439" s="533"/>
    </row>
    <row r="3440" spans="21:21" x14ac:dyDescent="0.35">
      <c r="U3440" s="533"/>
    </row>
    <row r="3441" spans="21:21" x14ac:dyDescent="0.35">
      <c r="U3441" s="533"/>
    </row>
    <row r="3442" spans="21:21" x14ac:dyDescent="0.35">
      <c r="U3442" s="533"/>
    </row>
    <row r="3443" spans="21:21" x14ac:dyDescent="0.35">
      <c r="U3443" s="533"/>
    </row>
    <row r="3444" spans="21:21" x14ac:dyDescent="0.35">
      <c r="U3444" s="533"/>
    </row>
    <row r="3445" spans="21:21" x14ac:dyDescent="0.35">
      <c r="U3445" s="533"/>
    </row>
    <row r="3446" spans="21:21" x14ac:dyDescent="0.35">
      <c r="U3446" s="533"/>
    </row>
    <row r="3447" spans="21:21" x14ac:dyDescent="0.35">
      <c r="U3447" s="533"/>
    </row>
    <row r="3448" spans="21:21" x14ac:dyDescent="0.35">
      <c r="U3448" s="533"/>
    </row>
    <row r="3449" spans="21:21" x14ac:dyDescent="0.35">
      <c r="U3449" s="533"/>
    </row>
    <row r="3450" spans="21:21" x14ac:dyDescent="0.35">
      <c r="U3450" s="533"/>
    </row>
    <row r="3451" spans="21:21" x14ac:dyDescent="0.35">
      <c r="U3451" s="533"/>
    </row>
    <row r="3452" spans="21:21" x14ac:dyDescent="0.35">
      <c r="U3452" s="533"/>
    </row>
    <row r="3453" spans="21:21" x14ac:dyDescent="0.35">
      <c r="U3453" s="533"/>
    </row>
    <row r="3454" spans="21:21" x14ac:dyDescent="0.35">
      <c r="U3454" s="533"/>
    </row>
    <row r="3455" spans="21:21" x14ac:dyDescent="0.35">
      <c r="U3455" s="533"/>
    </row>
    <row r="3456" spans="21:21" x14ac:dyDescent="0.35">
      <c r="U3456" s="533"/>
    </row>
    <row r="3457" spans="21:21" x14ac:dyDescent="0.35">
      <c r="U3457" s="533"/>
    </row>
    <row r="3458" spans="21:21" x14ac:dyDescent="0.35">
      <c r="U3458" s="533"/>
    </row>
    <row r="3459" spans="21:21" x14ac:dyDescent="0.35">
      <c r="U3459" s="533"/>
    </row>
    <row r="3460" spans="21:21" x14ac:dyDescent="0.35">
      <c r="U3460" s="533"/>
    </row>
    <row r="3461" spans="21:21" x14ac:dyDescent="0.35">
      <c r="U3461" s="533"/>
    </row>
    <row r="3462" spans="21:21" x14ac:dyDescent="0.35">
      <c r="U3462" s="533"/>
    </row>
    <row r="3463" spans="21:21" x14ac:dyDescent="0.35">
      <c r="U3463" s="533"/>
    </row>
    <row r="3464" spans="21:21" x14ac:dyDescent="0.35">
      <c r="U3464" s="533"/>
    </row>
    <row r="3465" spans="21:21" x14ac:dyDescent="0.35">
      <c r="U3465" s="533"/>
    </row>
    <row r="3466" spans="21:21" x14ac:dyDescent="0.35">
      <c r="U3466" s="533"/>
    </row>
    <row r="3467" spans="21:21" x14ac:dyDescent="0.35">
      <c r="U3467" s="533"/>
    </row>
    <row r="3468" spans="21:21" x14ac:dyDescent="0.35">
      <c r="U3468" s="533"/>
    </row>
    <row r="3469" spans="21:21" x14ac:dyDescent="0.35">
      <c r="U3469" s="533"/>
    </row>
    <row r="3470" spans="21:21" x14ac:dyDescent="0.35">
      <c r="U3470" s="533"/>
    </row>
    <row r="3471" spans="21:21" x14ac:dyDescent="0.35">
      <c r="U3471" s="533"/>
    </row>
    <row r="3472" spans="21:21" x14ac:dyDescent="0.35">
      <c r="U3472" s="533"/>
    </row>
    <row r="3473" spans="21:21" x14ac:dyDescent="0.35">
      <c r="U3473" s="533"/>
    </row>
    <row r="3474" spans="21:21" x14ac:dyDescent="0.35">
      <c r="U3474" s="533"/>
    </row>
    <row r="3475" spans="21:21" x14ac:dyDescent="0.35">
      <c r="U3475" s="533"/>
    </row>
    <row r="3476" spans="21:21" x14ac:dyDescent="0.35">
      <c r="U3476" s="533"/>
    </row>
    <row r="3477" spans="21:21" x14ac:dyDescent="0.35">
      <c r="U3477" s="533"/>
    </row>
    <row r="3478" spans="21:21" x14ac:dyDescent="0.35">
      <c r="U3478" s="533"/>
    </row>
    <row r="3479" spans="21:21" x14ac:dyDescent="0.35">
      <c r="U3479" s="533"/>
    </row>
    <row r="3480" spans="21:21" x14ac:dyDescent="0.35">
      <c r="U3480" s="533"/>
    </row>
    <row r="3481" spans="21:21" x14ac:dyDescent="0.35">
      <c r="U3481" s="533"/>
    </row>
    <row r="3482" spans="21:21" x14ac:dyDescent="0.35">
      <c r="U3482" s="533"/>
    </row>
    <row r="3483" spans="21:21" x14ac:dyDescent="0.35">
      <c r="U3483" s="533"/>
    </row>
    <row r="3484" spans="21:21" x14ac:dyDescent="0.35">
      <c r="U3484" s="533"/>
    </row>
    <row r="3485" spans="21:21" x14ac:dyDescent="0.35">
      <c r="U3485" s="533"/>
    </row>
    <row r="3486" spans="21:21" x14ac:dyDescent="0.35">
      <c r="U3486" s="533"/>
    </row>
    <row r="3487" spans="21:21" x14ac:dyDescent="0.35">
      <c r="U3487" s="533"/>
    </row>
    <row r="3488" spans="21:21" x14ac:dyDescent="0.35">
      <c r="U3488" s="533"/>
    </row>
    <row r="3489" spans="21:21" x14ac:dyDescent="0.35">
      <c r="U3489" s="533"/>
    </row>
    <row r="3490" spans="21:21" x14ac:dyDescent="0.35">
      <c r="U3490" s="533"/>
    </row>
    <row r="3491" spans="21:21" x14ac:dyDescent="0.35">
      <c r="U3491" s="533"/>
    </row>
    <row r="3492" spans="21:21" x14ac:dyDescent="0.35">
      <c r="U3492" s="533"/>
    </row>
    <row r="3493" spans="21:21" x14ac:dyDescent="0.35">
      <c r="U3493" s="533"/>
    </row>
    <row r="3494" spans="21:21" x14ac:dyDescent="0.35">
      <c r="U3494" s="533"/>
    </row>
    <row r="3495" spans="21:21" x14ac:dyDescent="0.35">
      <c r="U3495" s="533"/>
    </row>
    <row r="3496" spans="21:21" x14ac:dyDescent="0.35">
      <c r="U3496" s="533"/>
    </row>
    <row r="3497" spans="21:21" x14ac:dyDescent="0.35">
      <c r="U3497" s="533"/>
    </row>
    <row r="3498" spans="21:21" x14ac:dyDescent="0.35">
      <c r="U3498" s="533"/>
    </row>
    <row r="3499" spans="21:21" x14ac:dyDescent="0.35">
      <c r="U3499" s="533"/>
    </row>
    <row r="3500" spans="21:21" x14ac:dyDescent="0.35">
      <c r="U3500" s="533"/>
    </row>
    <row r="3501" spans="21:21" x14ac:dyDescent="0.35">
      <c r="U3501" s="533"/>
    </row>
    <row r="3502" spans="21:21" x14ac:dyDescent="0.35">
      <c r="U3502" s="533"/>
    </row>
    <row r="3503" spans="21:21" x14ac:dyDescent="0.35">
      <c r="U3503" s="533"/>
    </row>
    <row r="3504" spans="21:21" x14ac:dyDescent="0.35">
      <c r="U3504" s="533"/>
    </row>
    <row r="3505" spans="21:21" x14ac:dyDescent="0.35">
      <c r="U3505" s="533"/>
    </row>
    <row r="3506" spans="21:21" x14ac:dyDescent="0.35">
      <c r="U3506" s="533"/>
    </row>
    <row r="3507" spans="21:21" x14ac:dyDescent="0.35">
      <c r="U3507" s="533"/>
    </row>
    <row r="3508" spans="21:21" x14ac:dyDescent="0.35">
      <c r="U3508" s="533"/>
    </row>
    <row r="3509" spans="21:21" x14ac:dyDescent="0.35">
      <c r="U3509" s="533"/>
    </row>
    <row r="3510" spans="21:21" x14ac:dyDescent="0.35">
      <c r="U3510" s="533"/>
    </row>
    <row r="3511" spans="21:21" x14ac:dyDescent="0.35">
      <c r="U3511" s="533"/>
    </row>
    <row r="3512" spans="21:21" x14ac:dyDescent="0.35">
      <c r="U3512" s="533"/>
    </row>
    <row r="3513" spans="21:21" x14ac:dyDescent="0.35">
      <c r="U3513" s="533"/>
    </row>
    <row r="3514" spans="21:21" x14ac:dyDescent="0.35">
      <c r="U3514" s="533"/>
    </row>
    <row r="3515" spans="21:21" x14ac:dyDescent="0.35">
      <c r="U3515" s="533"/>
    </row>
    <row r="3516" spans="21:21" x14ac:dyDescent="0.35">
      <c r="U3516" s="533"/>
    </row>
    <row r="3517" spans="21:21" x14ac:dyDescent="0.35">
      <c r="U3517" s="533"/>
    </row>
    <row r="3518" spans="21:21" x14ac:dyDescent="0.35">
      <c r="U3518" s="533"/>
    </row>
    <row r="3519" spans="21:21" x14ac:dyDescent="0.35">
      <c r="U3519" s="533"/>
    </row>
    <row r="3520" spans="21:21" x14ac:dyDescent="0.35">
      <c r="U3520" s="533"/>
    </row>
    <row r="3521" spans="21:21" x14ac:dyDescent="0.35">
      <c r="U3521" s="533"/>
    </row>
    <row r="3522" spans="21:21" x14ac:dyDescent="0.35">
      <c r="U3522" s="533"/>
    </row>
    <row r="3523" spans="21:21" x14ac:dyDescent="0.35">
      <c r="U3523" s="533"/>
    </row>
    <row r="3524" spans="21:21" x14ac:dyDescent="0.35">
      <c r="U3524" s="533"/>
    </row>
    <row r="3525" spans="21:21" x14ac:dyDescent="0.35">
      <c r="U3525" s="533"/>
    </row>
    <row r="3526" spans="21:21" x14ac:dyDescent="0.35">
      <c r="U3526" s="533"/>
    </row>
    <row r="3527" spans="21:21" x14ac:dyDescent="0.35">
      <c r="U3527" s="533"/>
    </row>
    <row r="3528" spans="21:21" x14ac:dyDescent="0.35">
      <c r="U3528" s="533"/>
    </row>
    <row r="3529" spans="21:21" x14ac:dyDescent="0.35">
      <c r="U3529" s="533"/>
    </row>
    <row r="3530" spans="21:21" x14ac:dyDescent="0.35">
      <c r="U3530" s="533"/>
    </row>
    <row r="3531" spans="21:21" x14ac:dyDescent="0.35">
      <c r="U3531" s="533"/>
    </row>
    <row r="3532" spans="21:21" x14ac:dyDescent="0.35">
      <c r="U3532" s="533"/>
    </row>
    <row r="3533" spans="21:21" x14ac:dyDescent="0.35">
      <c r="U3533" s="533"/>
    </row>
    <row r="3534" spans="21:21" x14ac:dyDescent="0.35">
      <c r="U3534" s="533"/>
    </row>
    <row r="3535" spans="21:21" x14ac:dyDescent="0.35">
      <c r="U3535" s="533"/>
    </row>
    <row r="3536" spans="21:21" x14ac:dyDescent="0.35">
      <c r="U3536" s="533"/>
    </row>
    <row r="3537" spans="21:21" x14ac:dyDescent="0.35">
      <c r="U3537" s="533"/>
    </row>
    <row r="3538" spans="21:21" x14ac:dyDescent="0.35">
      <c r="U3538" s="533"/>
    </row>
    <row r="3539" spans="21:21" x14ac:dyDescent="0.35">
      <c r="U3539" s="533"/>
    </row>
    <row r="3540" spans="21:21" x14ac:dyDescent="0.35">
      <c r="U3540" s="533"/>
    </row>
    <row r="3541" spans="21:21" x14ac:dyDescent="0.35">
      <c r="U3541" s="533"/>
    </row>
    <row r="3542" spans="21:21" x14ac:dyDescent="0.35">
      <c r="U3542" s="533"/>
    </row>
    <row r="3543" spans="21:21" x14ac:dyDescent="0.35">
      <c r="U3543" s="533"/>
    </row>
    <row r="3544" spans="21:21" x14ac:dyDescent="0.35">
      <c r="U3544" s="533"/>
    </row>
    <row r="3545" spans="21:21" x14ac:dyDescent="0.35">
      <c r="U3545" s="533"/>
    </row>
    <row r="3546" spans="21:21" x14ac:dyDescent="0.35">
      <c r="U3546" s="533"/>
    </row>
    <row r="3547" spans="21:21" x14ac:dyDescent="0.35">
      <c r="U3547" s="533"/>
    </row>
    <row r="3548" spans="21:21" x14ac:dyDescent="0.35">
      <c r="U3548" s="533"/>
    </row>
    <row r="3549" spans="21:21" x14ac:dyDescent="0.35">
      <c r="U3549" s="533"/>
    </row>
    <row r="3550" spans="21:21" x14ac:dyDescent="0.35">
      <c r="U3550" s="533"/>
    </row>
    <row r="3551" spans="21:21" x14ac:dyDescent="0.35">
      <c r="U3551" s="533"/>
    </row>
    <row r="3552" spans="21:21" x14ac:dyDescent="0.35">
      <c r="U3552" s="533"/>
    </row>
    <row r="3553" spans="21:21" x14ac:dyDescent="0.35">
      <c r="U3553" s="533"/>
    </row>
    <row r="3554" spans="21:21" x14ac:dyDescent="0.35">
      <c r="U3554" s="533"/>
    </row>
    <row r="3555" spans="21:21" x14ac:dyDescent="0.35">
      <c r="U3555" s="533"/>
    </row>
    <row r="3556" spans="21:21" x14ac:dyDescent="0.35">
      <c r="U3556" s="533"/>
    </row>
    <row r="3557" spans="21:21" x14ac:dyDescent="0.35">
      <c r="U3557" s="533"/>
    </row>
    <row r="3558" spans="21:21" x14ac:dyDescent="0.35">
      <c r="U3558" s="533"/>
    </row>
    <row r="3559" spans="21:21" x14ac:dyDescent="0.35">
      <c r="U3559" s="533"/>
    </row>
    <row r="3560" spans="21:21" x14ac:dyDescent="0.35">
      <c r="U3560" s="533"/>
    </row>
    <row r="3561" spans="21:21" x14ac:dyDescent="0.35">
      <c r="U3561" s="533"/>
    </row>
    <row r="3562" spans="21:21" x14ac:dyDescent="0.35">
      <c r="U3562" s="533"/>
    </row>
    <row r="3563" spans="21:21" x14ac:dyDescent="0.35">
      <c r="U3563" s="533"/>
    </row>
    <row r="3564" spans="21:21" x14ac:dyDescent="0.35">
      <c r="U3564" s="533"/>
    </row>
    <row r="3565" spans="21:21" x14ac:dyDescent="0.35">
      <c r="U3565" s="533"/>
    </row>
    <row r="3566" spans="21:21" x14ac:dyDescent="0.35">
      <c r="U3566" s="533"/>
    </row>
    <row r="3567" spans="21:21" x14ac:dyDescent="0.35">
      <c r="U3567" s="533"/>
    </row>
    <row r="3568" spans="21:21" x14ac:dyDescent="0.35">
      <c r="U3568" s="533"/>
    </row>
    <row r="3569" spans="21:21" x14ac:dyDescent="0.35">
      <c r="U3569" s="533"/>
    </row>
    <row r="3570" spans="21:21" x14ac:dyDescent="0.35">
      <c r="U3570" s="533"/>
    </row>
    <row r="3571" spans="21:21" x14ac:dyDescent="0.35">
      <c r="U3571" s="533"/>
    </row>
    <row r="3572" spans="21:21" x14ac:dyDescent="0.35">
      <c r="U3572" s="533"/>
    </row>
    <row r="3573" spans="21:21" x14ac:dyDescent="0.35">
      <c r="U3573" s="533"/>
    </row>
    <row r="3574" spans="21:21" x14ac:dyDescent="0.35">
      <c r="U3574" s="533"/>
    </row>
    <row r="3575" spans="21:21" x14ac:dyDescent="0.35">
      <c r="U3575" s="533"/>
    </row>
    <row r="3576" spans="21:21" x14ac:dyDescent="0.35">
      <c r="U3576" s="533"/>
    </row>
    <row r="3577" spans="21:21" x14ac:dyDescent="0.35">
      <c r="U3577" s="533"/>
    </row>
    <row r="3578" spans="21:21" x14ac:dyDescent="0.35">
      <c r="U3578" s="533"/>
    </row>
    <row r="3579" spans="21:21" x14ac:dyDescent="0.35">
      <c r="U3579" s="533"/>
    </row>
    <row r="3580" spans="21:21" x14ac:dyDescent="0.35">
      <c r="U3580" s="533"/>
    </row>
    <row r="3581" spans="21:21" x14ac:dyDescent="0.35">
      <c r="U3581" s="533"/>
    </row>
    <row r="3582" spans="21:21" x14ac:dyDescent="0.35">
      <c r="U3582" s="533"/>
    </row>
    <row r="3583" spans="21:21" x14ac:dyDescent="0.35">
      <c r="U3583" s="533"/>
    </row>
    <row r="3584" spans="21:21" x14ac:dyDescent="0.35">
      <c r="U3584" s="533"/>
    </row>
    <row r="3585" spans="21:21" x14ac:dyDescent="0.35">
      <c r="U3585" s="533"/>
    </row>
    <row r="3586" spans="21:21" x14ac:dyDescent="0.35">
      <c r="U3586" s="533"/>
    </row>
    <row r="3587" spans="21:21" x14ac:dyDescent="0.35">
      <c r="U3587" s="533"/>
    </row>
    <row r="3588" spans="21:21" x14ac:dyDescent="0.35">
      <c r="U3588" s="533"/>
    </row>
    <row r="3589" spans="21:21" x14ac:dyDescent="0.35">
      <c r="U3589" s="533"/>
    </row>
    <row r="3590" spans="21:21" x14ac:dyDescent="0.35">
      <c r="U3590" s="533"/>
    </row>
    <row r="3591" spans="21:21" x14ac:dyDescent="0.35">
      <c r="U3591" s="533"/>
    </row>
    <row r="3592" spans="21:21" x14ac:dyDescent="0.35">
      <c r="U3592" s="533"/>
    </row>
    <row r="3593" spans="21:21" x14ac:dyDescent="0.35">
      <c r="U3593" s="533"/>
    </row>
    <row r="3594" spans="21:21" x14ac:dyDescent="0.35">
      <c r="U3594" s="533"/>
    </row>
    <row r="3595" spans="21:21" x14ac:dyDescent="0.35">
      <c r="U3595" s="533"/>
    </row>
    <row r="3596" spans="21:21" x14ac:dyDescent="0.35">
      <c r="U3596" s="533"/>
    </row>
    <row r="3597" spans="21:21" x14ac:dyDescent="0.35">
      <c r="U3597" s="533"/>
    </row>
    <row r="3598" spans="21:21" x14ac:dyDescent="0.35">
      <c r="U3598" s="533"/>
    </row>
    <row r="3599" spans="21:21" x14ac:dyDescent="0.35">
      <c r="U3599" s="533"/>
    </row>
    <row r="3600" spans="21:21" x14ac:dyDescent="0.35">
      <c r="U3600" s="533"/>
    </row>
    <row r="3601" spans="21:21" x14ac:dyDescent="0.35">
      <c r="U3601" s="533"/>
    </row>
    <row r="3602" spans="21:21" x14ac:dyDescent="0.35">
      <c r="U3602" s="533"/>
    </row>
    <row r="3603" spans="21:21" x14ac:dyDescent="0.35">
      <c r="U3603" s="533"/>
    </row>
    <row r="3604" spans="21:21" x14ac:dyDescent="0.35">
      <c r="U3604" s="533"/>
    </row>
    <row r="3605" spans="21:21" x14ac:dyDescent="0.35">
      <c r="U3605" s="533"/>
    </row>
    <row r="3606" spans="21:21" x14ac:dyDescent="0.35">
      <c r="U3606" s="533"/>
    </row>
    <row r="3607" spans="21:21" x14ac:dyDescent="0.35">
      <c r="U3607" s="533"/>
    </row>
    <row r="3608" spans="21:21" x14ac:dyDescent="0.35">
      <c r="U3608" s="533"/>
    </row>
    <row r="3609" spans="21:21" x14ac:dyDescent="0.35">
      <c r="U3609" s="533"/>
    </row>
    <row r="3610" spans="21:21" x14ac:dyDescent="0.35">
      <c r="U3610" s="533"/>
    </row>
    <row r="3611" spans="21:21" x14ac:dyDescent="0.35">
      <c r="U3611" s="533"/>
    </row>
    <row r="3612" spans="21:21" x14ac:dyDescent="0.35">
      <c r="U3612" s="533"/>
    </row>
    <row r="3613" spans="21:21" x14ac:dyDescent="0.35">
      <c r="U3613" s="533"/>
    </row>
    <row r="3614" spans="21:21" x14ac:dyDescent="0.35">
      <c r="U3614" s="533"/>
    </row>
    <row r="3615" spans="21:21" x14ac:dyDescent="0.35">
      <c r="U3615" s="533"/>
    </row>
    <row r="3616" spans="21:21" x14ac:dyDescent="0.35">
      <c r="U3616" s="533"/>
    </row>
    <row r="3617" spans="21:21" x14ac:dyDescent="0.35">
      <c r="U3617" s="533"/>
    </row>
    <row r="3618" spans="21:21" x14ac:dyDescent="0.35">
      <c r="U3618" s="533"/>
    </row>
    <row r="3619" spans="21:21" x14ac:dyDescent="0.35">
      <c r="U3619" s="533"/>
    </row>
    <row r="3620" spans="21:21" x14ac:dyDescent="0.35">
      <c r="U3620" s="533"/>
    </row>
    <row r="3621" spans="21:21" x14ac:dyDescent="0.35">
      <c r="U3621" s="533"/>
    </row>
    <row r="3622" spans="21:21" x14ac:dyDescent="0.35">
      <c r="U3622" s="533"/>
    </row>
    <row r="3623" spans="21:21" x14ac:dyDescent="0.35">
      <c r="U3623" s="533"/>
    </row>
    <row r="3624" spans="21:21" x14ac:dyDescent="0.35">
      <c r="U3624" s="533"/>
    </row>
    <row r="3625" spans="21:21" x14ac:dyDescent="0.35">
      <c r="U3625" s="533"/>
    </row>
    <row r="3626" spans="21:21" x14ac:dyDescent="0.35">
      <c r="U3626" s="533"/>
    </row>
    <row r="3627" spans="21:21" x14ac:dyDescent="0.35">
      <c r="U3627" s="533"/>
    </row>
    <row r="3628" spans="21:21" x14ac:dyDescent="0.35">
      <c r="U3628" s="533"/>
    </row>
    <row r="3629" spans="21:21" x14ac:dyDescent="0.35">
      <c r="U3629" s="533"/>
    </row>
    <row r="3630" spans="21:21" x14ac:dyDescent="0.35">
      <c r="U3630" s="533"/>
    </row>
    <row r="3631" spans="21:21" x14ac:dyDescent="0.35">
      <c r="U3631" s="533"/>
    </row>
    <row r="3632" spans="21:21" x14ac:dyDescent="0.35">
      <c r="U3632" s="533"/>
    </row>
    <row r="3633" spans="21:21" x14ac:dyDescent="0.35">
      <c r="U3633" s="533"/>
    </row>
    <row r="3634" spans="21:21" x14ac:dyDescent="0.35">
      <c r="U3634" s="533"/>
    </row>
    <row r="3635" spans="21:21" x14ac:dyDescent="0.35">
      <c r="U3635" s="533"/>
    </row>
    <row r="3636" spans="21:21" x14ac:dyDescent="0.35">
      <c r="U3636" s="533"/>
    </row>
    <row r="3637" spans="21:21" x14ac:dyDescent="0.35">
      <c r="U3637" s="533"/>
    </row>
    <row r="3638" spans="21:21" x14ac:dyDescent="0.35">
      <c r="U3638" s="533"/>
    </row>
    <row r="3639" spans="21:21" x14ac:dyDescent="0.35">
      <c r="U3639" s="533"/>
    </row>
    <row r="3640" spans="21:21" x14ac:dyDescent="0.35">
      <c r="U3640" s="533"/>
    </row>
    <row r="3641" spans="21:21" x14ac:dyDescent="0.35">
      <c r="U3641" s="533"/>
    </row>
    <row r="3642" spans="21:21" x14ac:dyDescent="0.35">
      <c r="U3642" s="533"/>
    </row>
    <row r="3643" spans="21:21" x14ac:dyDescent="0.35">
      <c r="U3643" s="533"/>
    </row>
    <row r="3644" spans="21:21" x14ac:dyDescent="0.35">
      <c r="U3644" s="533"/>
    </row>
    <row r="3645" spans="21:21" x14ac:dyDescent="0.35">
      <c r="U3645" s="533"/>
    </row>
    <row r="3646" spans="21:21" x14ac:dyDescent="0.35">
      <c r="U3646" s="533"/>
    </row>
    <row r="3647" spans="21:21" x14ac:dyDescent="0.35">
      <c r="U3647" s="533"/>
    </row>
    <row r="3648" spans="21:21" x14ac:dyDescent="0.35">
      <c r="U3648" s="533"/>
    </row>
    <row r="3649" spans="21:21" x14ac:dyDescent="0.35">
      <c r="U3649" s="533"/>
    </row>
    <row r="3650" spans="21:21" x14ac:dyDescent="0.35">
      <c r="U3650" s="533"/>
    </row>
    <row r="3651" spans="21:21" x14ac:dyDescent="0.35">
      <c r="U3651" s="533"/>
    </row>
    <row r="3652" spans="21:21" x14ac:dyDescent="0.35">
      <c r="U3652" s="533"/>
    </row>
    <row r="3653" spans="21:21" x14ac:dyDescent="0.35">
      <c r="U3653" s="533"/>
    </row>
    <row r="3654" spans="21:21" x14ac:dyDescent="0.35">
      <c r="U3654" s="533"/>
    </row>
    <row r="3655" spans="21:21" x14ac:dyDescent="0.35">
      <c r="U3655" s="533"/>
    </row>
    <row r="3656" spans="21:21" x14ac:dyDescent="0.35">
      <c r="U3656" s="533"/>
    </row>
    <row r="3657" spans="21:21" x14ac:dyDescent="0.35">
      <c r="U3657" s="533"/>
    </row>
    <row r="3658" spans="21:21" x14ac:dyDescent="0.35">
      <c r="U3658" s="533"/>
    </row>
    <row r="3659" spans="21:21" x14ac:dyDescent="0.35">
      <c r="U3659" s="533"/>
    </row>
    <row r="3660" spans="21:21" x14ac:dyDescent="0.35">
      <c r="U3660" s="533"/>
    </row>
    <row r="3661" spans="21:21" x14ac:dyDescent="0.35">
      <c r="U3661" s="533"/>
    </row>
    <row r="3662" spans="21:21" x14ac:dyDescent="0.35">
      <c r="U3662" s="533"/>
    </row>
    <row r="3663" spans="21:21" x14ac:dyDescent="0.35">
      <c r="U3663" s="533"/>
    </row>
    <row r="3664" spans="21:21" x14ac:dyDescent="0.35">
      <c r="U3664" s="533"/>
    </row>
    <row r="3665" spans="21:21" x14ac:dyDescent="0.35">
      <c r="U3665" s="533"/>
    </row>
    <row r="3666" spans="21:21" x14ac:dyDescent="0.35">
      <c r="U3666" s="533"/>
    </row>
    <row r="3667" spans="21:21" x14ac:dyDescent="0.35">
      <c r="U3667" s="533"/>
    </row>
    <row r="3668" spans="21:21" x14ac:dyDescent="0.35">
      <c r="U3668" s="533"/>
    </row>
    <row r="3669" spans="21:21" x14ac:dyDescent="0.35">
      <c r="U3669" s="533"/>
    </row>
    <row r="3670" spans="21:21" x14ac:dyDescent="0.35">
      <c r="U3670" s="533"/>
    </row>
    <row r="3671" spans="21:21" x14ac:dyDescent="0.35">
      <c r="U3671" s="533"/>
    </row>
    <row r="3672" spans="21:21" x14ac:dyDescent="0.35">
      <c r="U3672" s="533"/>
    </row>
    <row r="3673" spans="21:21" x14ac:dyDescent="0.35">
      <c r="U3673" s="533"/>
    </row>
    <row r="3674" spans="21:21" x14ac:dyDescent="0.35">
      <c r="U3674" s="533"/>
    </row>
    <row r="3675" spans="21:21" x14ac:dyDescent="0.35">
      <c r="U3675" s="533"/>
    </row>
    <row r="3676" spans="21:21" x14ac:dyDescent="0.35">
      <c r="U3676" s="533"/>
    </row>
    <row r="3677" spans="21:21" x14ac:dyDescent="0.35">
      <c r="U3677" s="533"/>
    </row>
    <row r="3678" spans="21:21" x14ac:dyDescent="0.35">
      <c r="U3678" s="533"/>
    </row>
    <row r="3679" spans="21:21" x14ac:dyDescent="0.35">
      <c r="U3679" s="533"/>
    </row>
    <row r="3680" spans="21:21" x14ac:dyDescent="0.35">
      <c r="U3680" s="533"/>
    </row>
    <row r="3681" spans="21:21" x14ac:dyDescent="0.35">
      <c r="U3681" s="533"/>
    </row>
    <row r="3682" spans="21:21" x14ac:dyDescent="0.35">
      <c r="U3682" s="533"/>
    </row>
    <row r="3683" spans="21:21" x14ac:dyDescent="0.35">
      <c r="U3683" s="533"/>
    </row>
    <row r="3684" spans="21:21" x14ac:dyDescent="0.35">
      <c r="U3684" s="533"/>
    </row>
    <row r="3685" spans="21:21" x14ac:dyDescent="0.35">
      <c r="U3685" s="533"/>
    </row>
    <row r="3686" spans="21:21" x14ac:dyDescent="0.35">
      <c r="U3686" s="533"/>
    </row>
    <row r="3687" spans="21:21" x14ac:dyDescent="0.35">
      <c r="U3687" s="533"/>
    </row>
    <row r="3688" spans="21:21" x14ac:dyDescent="0.35">
      <c r="U3688" s="533"/>
    </row>
    <row r="3689" spans="21:21" x14ac:dyDescent="0.35">
      <c r="U3689" s="533"/>
    </row>
    <row r="3690" spans="21:21" x14ac:dyDescent="0.35">
      <c r="U3690" s="533"/>
    </row>
    <row r="3691" spans="21:21" x14ac:dyDescent="0.35">
      <c r="U3691" s="533"/>
    </row>
    <row r="3692" spans="21:21" x14ac:dyDescent="0.35">
      <c r="U3692" s="533"/>
    </row>
    <row r="3693" spans="21:21" x14ac:dyDescent="0.35">
      <c r="U3693" s="533"/>
    </row>
    <row r="3694" spans="21:21" x14ac:dyDescent="0.35">
      <c r="U3694" s="533"/>
    </row>
    <row r="3695" spans="21:21" x14ac:dyDescent="0.35">
      <c r="U3695" s="533"/>
    </row>
    <row r="3696" spans="21:21" x14ac:dyDescent="0.35">
      <c r="U3696" s="533"/>
    </row>
    <row r="3697" spans="21:21" x14ac:dyDescent="0.35">
      <c r="U3697" s="533"/>
    </row>
    <row r="3698" spans="21:21" x14ac:dyDescent="0.35">
      <c r="U3698" s="533"/>
    </row>
    <row r="3699" spans="21:21" x14ac:dyDescent="0.35">
      <c r="U3699" s="533"/>
    </row>
    <row r="3700" spans="21:21" x14ac:dyDescent="0.35">
      <c r="U3700" s="533"/>
    </row>
    <row r="3701" spans="21:21" x14ac:dyDescent="0.35">
      <c r="U3701" s="533"/>
    </row>
    <row r="3702" spans="21:21" x14ac:dyDescent="0.35">
      <c r="U3702" s="533"/>
    </row>
    <row r="3703" spans="21:21" x14ac:dyDescent="0.35">
      <c r="U3703" s="533"/>
    </row>
    <row r="3704" spans="21:21" x14ac:dyDescent="0.35">
      <c r="U3704" s="533"/>
    </row>
    <row r="3705" spans="21:21" x14ac:dyDescent="0.35">
      <c r="U3705" s="533"/>
    </row>
    <row r="3706" spans="21:21" x14ac:dyDescent="0.35">
      <c r="U3706" s="533"/>
    </row>
    <row r="3707" spans="21:21" x14ac:dyDescent="0.35">
      <c r="U3707" s="533"/>
    </row>
    <row r="3708" spans="21:21" x14ac:dyDescent="0.35">
      <c r="U3708" s="533"/>
    </row>
    <row r="3709" spans="21:21" x14ac:dyDescent="0.35">
      <c r="U3709" s="533"/>
    </row>
    <row r="3710" spans="21:21" x14ac:dyDescent="0.35">
      <c r="U3710" s="533"/>
    </row>
    <row r="3711" spans="21:21" x14ac:dyDescent="0.35">
      <c r="U3711" s="533"/>
    </row>
    <row r="3712" spans="21:21" x14ac:dyDescent="0.35">
      <c r="U3712" s="533"/>
    </row>
    <row r="3713" spans="21:21" x14ac:dyDescent="0.35">
      <c r="U3713" s="533"/>
    </row>
    <row r="3714" spans="21:21" x14ac:dyDescent="0.35">
      <c r="U3714" s="533"/>
    </row>
    <row r="3715" spans="21:21" x14ac:dyDescent="0.35">
      <c r="U3715" s="533"/>
    </row>
    <row r="3716" spans="21:21" x14ac:dyDescent="0.35">
      <c r="U3716" s="533"/>
    </row>
    <row r="3717" spans="21:21" x14ac:dyDescent="0.35">
      <c r="U3717" s="533"/>
    </row>
    <row r="3718" spans="21:21" x14ac:dyDescent="0.35">
      <c r="U3718" s="533"/>
    </row>
    <row r="3719" spans="21:21" x14ac:dyDescent="0.35">
      <c r="U3719" s="533"/>
    </row>
    <row r="3720" spans="21:21" x14ac:dyDescent="0.35">
      <c r="U3720" s="533"/>
    </row>
    <row r="3721" spans="21:21" x14ac:dyDescent="0.35">
      <c r="U3721" s="533"/>
    </row>
    <row r="3722" spans="21:21" x14ac:dyDescent="0.35">
      <c r="U3722" s="533"/>
    </row>
    <row r="3723" spans="21:21" x14ac:dyDescent="0.35">
      <c r="U3723" s="533"/>
    </row>
    <row r="3724" spans="21:21" x14ac:dyDescent="0.35">
      <c r="U3724" s="533"/>
    </row>
    <row r="3725" spans="21:21" x14ac:dyDescent="0.35">
      <c r="U3725" s="533"/>
    </row>
    <row r="3726" spans="21:21" x14ac:dyDescent="0.35">
      <c r="U3726" s="533"/>
    </row>
    <row r="3727" spans="21:21" x14ac:dyDescent="0.35">
      <c r="U3727" s="533"/>
    </row>
    <row r="3728" spans="21:21" x14ac:dyDescent="0.35">
      <c r="U3728" s="533"/>
    </row>
    <row r="3729" spans="21:21" x14ac:dyDescent="0.35">
      <c r="U3729" s="533"/>
    </row>
    <row r="3730" spans="21:21" x14ac:dyDescent="0.35">
      <c r="U3730" s="533"/>
    </row>
    <row r="3731" spans="21:21" x14ac:dyDescent="0.35">
      <c r="U3731" s="533"/>
    </row>
    <row r="3732" spans="21:21" x14ac:dyDescent="0.35">
      <c r="U3732" s="533"/>
    </row>
    <row r="3733" spans="21:21" x14ac:dyDescent="0.35">
      <c r="U3733" s="533"/>
    </row>
    <row r="3734" spans="21:21" x14ac:dyDescent="0.35">
      <c r="U3734" s="533"/>
    </row>
    <row r="3735" spans="21:21" x14ac:dyDescent="0.35">
      <c r="U3735" s="533"/>
    </row>
    <row r="3736" spans="21:21" x14ac:dyDescent="0.35">
      <c r="U3736" s="533"/>
    </row>
    <row r="3737" spans="21:21" x14ac:dyDescent="0.35">
      <c r="U3737" s="533"/>
    </row>
    <row r="3738" spans="21:21" x14ac:dyDescent="0.35">
      <c r="U3738" s="533"/>
    </row>
    <row r="3739" spans="21:21" x14ac:dyDescent="0.35">
      <c r="U3739" s="533"/>
    </row>
    <row r="3740" spans="21:21" x14ac:dyDescent="0.35">
      <c r="U3740" s="533"/>
    </row>
    <row r="3741" spans="21:21" x14ac:dyDescent="0.35">
      <c r="U3741" s="533"/>
    </row>
    <row r="3742" spans="21:21" x14ac:dyDescent="0.35">
      <c r="U3742" s="533"/>
    </row>
    <row r="3743" spans="21:21" x14ac:dyDescent="0.35">
      <c r="U3743" s="533"/>
    </row>
    <row r="3744" spans="21:21" x14ac:dyDescent="0.35">
      <c r="U3744" s="533"/>
    </row>
    <row r="3745" spans="21:21" x14ac:dyDescent="0.35">
      <c r="U3745" s="533"/>
    </row>
    <row r="3746" spans="21:21" x14ac:dyDescent="0.35">
      <c r="U3746" s="533"/>
    </row>
    <row r="3747" spans="21:21" x14ac:dyDescent="0.35">
      <c r="U3747" s="533"/>
    </row>
    <row r="3748" spans="21:21" x14ac:dyDescent="0.35">
      <c r="U3748" s="533"/>
    </row>
    <row r="3749" spans="21:21" x14ac:dyDescent="0.35">
      <c r="U3749" s="533"/>
    </row>
    <row r="3750" spans="21:21" x14ac:dyDescent="0.35">
      <c r="U3750" s="533"/>
    </row>
    <row r="3751" spans="21:21" x14ac:dyDescent="0.35">
      <c r="U3751" s="533"/>
    </row>
    <row r="3752" spans="21:21" x14ac:dyDescent="0.35">
      <c r="U3752" s="533"/>
    </row>
    <row r="3753" spans="21:21" x14ac:dyDescent="0.35">
      <c r="U3753" s="533"/>
    </row>
    <row r="3754" spans="21:21" x14ac:dyDescent="0.35">
      <c r="U3754" s="533"/>
    </row>
    <row r="3755" spans="21:21" x14ac:dyDescent="0.35">
      <c r="U3755" s="533"/>
    </row>
    <row r="3756" spans="21:21" x14ac:dyDescent="0.35">
      <c r="U3756" s="533"/>
    </row>
    <row r="3757" spans="21:21" x14ac:dyDescent="0.35">
      <c r="U3757" s="533"/>
    </row>
    <row r="3758" spans="21:21" x14ac:dyDescent="0.35">
      <c r="U3758" s="533"/>
    </row>
    <row r="3759" spans="21:21" x14ac:dyDescent="0.35">
      <c r="U3759" s="533"/>
    </row>
    <row r="3760" spans="21:21" x14ac:dyDescent="0.35">
      <c r="U3760" s="533"/>
    </row>
    <row r="3761" spans="21:21" x14ac:dyDescent="0.35">
      <c r="U3761" s="533"/>
    </row>
    <row r="3762" spans="21:21" x14ac:dyDescent="0.35">
      <c r="U3762" s="533"/>
    </row>
    <row r="3763" spans="21:21" x14ac:dyDescent="0.35">
      <c r="U3763" s="533"/>
    </row>
    <row r="3764" spans="21:21" x14ac:dyDescent="0.35">
      <c r="U3764" s="533"/>
    </row>
    <row r="3765" spans="21:21" x14ac:dyDescent="0.35">
      <c r="U3765" s="533"/>
    </row>
    <row r="3766" spans="21:21" x14ac:dyDescent="0.35">
      <c r="U3766" s="533"/>
    </row>
    <row r="3767" spans="21:21" x14ac:dyDescent="0.35">
      <c r="U3767" s="533"/>
    </row>
    <row r="3768" spans="21:21" x14ac:dyDescent="0.35">
      <c r="U3768" s="533"/>
    </row>
    <row r="3769" spans="21:21" x14ac:dyDescent="0.35">
      <c r="U3769" s="533"/>
    </row>
    <row r="3770" spans="21:21" x14ac:dyDescent="0.35">
      <c r="U3770" s="533"/>
    </row>
    <row r="3771" spans="21:21" x14ac:dyDescent="0.35">
      <c r="U3771" s="533"/>
    </row>
    <row r="3772" spans="21:21" x14ac:dyDescent="0.35">
      <c r="U3772" s="533"/>
    </row>
    <row r="3773" spans="21:21" x14ac:dyDescent="0.35">
      <c r="U3773" s="533"/>
    </row>
    <row r="3774" spans="21:21" x14ac:dyDescent="0.35">
      <c r="U3774" s="533"/>
    </row>
    <row r="3775" spans="21:21" x14ac:dyDescent="0.35">
      <c r="U3775" s="533"/>
    </row>
    <row r="3776" spans="21:21" x14ac:dyDescent="0.35">
      <c r="U3776" s="533"/>
    </row>
    <row r="3777" spans="21:21" x14ac:dyDescent="0.35">
      <c r="U3777" s="533"/>
    </row>
    <row r="3778" spans="21:21" x14ac:dyDescent="0.35">
      <c r="U3778" s="533"/>
    </row>
    <row r="3779" spans="21:21" x14ac:dyDescent="0.35">
      <c r="U3779" s="533"/>
    </row>
    <row r="3780" spans="21:21" x14ac:dyDescent="0.35">
      <c r="U3780" s="533"/>
    </row>
    <row r="3781" spans="21:21" x14ac:dyDescent="0.35">
      <c r="U3781" s="533"/>
    </row>
    <row r="3782" spans="21:21" x14ac:dyDescent="0.35">
      <c r="U3782" s="533"/>
    </row>
    <row r="3783" spans="21:21" x14ac:dyDescent="0.35">
      <c r="U3783" s="533"/>
    </row>
    <row r="3784" spans="21:21" x14ac:dyDescent="0.35">
      <c r="U3784" s="533"/>
    </row>
    <row r="3785" spans="21:21" x14ac:dyDescent="0.35">
      <c r="U3785" s="533"/>
    </row>
    <row r="3786" spans="21:21" x14ac:dyDescent="0.35">
      <c r="U3786" s="533"/>
    </row>
    <row r="3787" spans="21:21" x14ac:dyDescent="0.35">
      <c r="U3787" s="533"/>
    </row>
    <row r="3788" spans="21:21" x14ac:dyDescent="0.35">
      <c r="U3788" s="533"/>
    </row>
    <row r="3789" spans="21:21" x14ac:dyDescent="0.35">
      <c r="U3789" s="533"/>
    </row>
    <row r="3790" spans="21:21" x14ac:dyDescent="0.35">
      <c r="U3790" s="533"/>
    </row>
    <row r="3791" spans="21:21" x14ac:dyDescent="0.35">
      <c r="U3791" s="533"/>
    </row>
    <row r="3792" spans="21:21" x14ac:dyDescent="0.35">
      <c r="U3792" s="533"/>
    </row>
    <row r="3793" spans="21:21" x14ac:dyDescent="0.35">
      <c r="U3793" s="533"/>
    </row>
    <row r="3794" spans="21:21" x14ac:dyDescent="0.35">
      <c r="U3794" s="533"/>
    </row>
    <row r="3795" spans="21:21" x14ac:dyDescent="0.35">
      <c r="U3795" s="533"/>
    </row>
    <row r="3796" spans="21:21" x14ac:dyDescent="0.35">
      <c r="U3796" s="533"/>
    </row>
    <row r="3797" spans="21:21" x14ac:dyDescent="0.35">
      <c r="U3797" s="533"/>
    </row>
    <row r="3798" spans="21:21" x14ac:dyDescent="0.35">
      <c r="U3798" s="533"/>
    </row>
    <row r="3799" spans="21:21" x14ac:dyDescent="0.35">
      <c r="U3799" s="533"/>
    </row>
    <row r="3800" spans="21:21" x14ac:dyDescent="0.35">
      <c r="U3800" s="533"/>
    </row>
    <row r="3801" spans="21:21" x14ac:dyDescent="0.35">
      <c r="U3801" s="533"/>
    </row>
    <row r="3802" spans="21:21" x14ac:dyDescent="0.35">
      <c r="U3802" s="533"/>
    </row>
    <row r="3803" spans="21:21" x14ac:dyDescent="0.35">
      <c r="U3803" s="533"/>
    </row>
    <row r="3804" spans="21:21" x14ac:dyDescent="0.35">
      <c r="U3804" s="533"/>
    </row>
    <row r="3805" spans="21:21" x14ac:dyDescent="0.35">
      <c r="U3805" s="533"/>
    </row>
    <row r="3806" spans="21:21" x14ac:dyDescent="0.35">
      <c r="U3806" s="533"/>
    </row>
    <row r="3807" spans="21:21" x14ac:dyDescent="0.35">
      <c r="U3807" s="533"/>
    </row>
    <row r="3808" spans="21:21" x14ac:dyDescent="0.35">
      <c r="U3808" s="533"/>
    </row>
    <row r="3809" spans="21:21" x14ac:dyDescent="0.35">
      <c r="U3809" s="533"/>
    </row>
    <row r="3810" spans="21:21" x14ac:dyDescent="0.35">
      <c r="U3810" s="533"/>
    </row>
    <row r="3811" spans="21:21" x14ac:dyDescent="0.35">
      <c r="U3811" s="533"/>
    </row>
    <row r="3812" spans="21:21" x14ac:dyDescent="0.35">
      <c r="U3812" s="533"/>
    </row>
    <row r="3813" spans="21:21" x14ac:dyDescent="0.35">
      <c r="U3813" s="533"/>
    </row>
    <row r="3814" spans="21:21" x14ac:dyDescent="0.35">
      <c r="U3814" s="533"/>
    </row>
    <row r="3815" spans="21:21" x14ac:dyDescent="0.35">
      <c r="U3815" s="533"/>
    </row>
    <row r="3816" spans="21:21" x14ac:dyDescent="0.35">
      <c r="U3816" s="533"/>
    </row>
    <row r="3817" spans="21:21" x14ac:dyDescent="0.35">
      <c r="U3817" s="533"/>
    </row>
    <row r="3818" spans="21:21" x14ac:dyDescent="0.35">
      <c r="U3818" s="533"/>
    </row>
    <row r="3819" spans="21:21" x14ac:dyDescent="0.35">
      <c r="U3819" s="533"/>
    </row>
    <row r="3820" spans="21:21" x14ac:dyDescent="0.35">
      <c r="U3820" s="533"/>
    </row>
    <row r="3821" spans="21:21" x14ac:dyDescent="0.35">
      <c r="U3821" s="533"/>
    </row>
    <row r="3822" spans="21:21" x14ac:dyDescent="0.35">
      <c r="U3822" s="533"/>
    </row>
    <row r="3823" spans="21:21" x14ac:dyDescent="0.35">
      <c r="U3823" s="533"/>
    </row>
    <row r="3824" spans="21:21" x14ac:dyDescent="0.35">
      <c r="U3824" s="533"/>
    </row>
    <row r="3825" spans="21:21" x14ac:dyDescent="0.35">
      <c r="U3825" s="533"/>
    </row>
    <row r="3826" spans="21:21" x14ac:dyDescent="0.35">
      <c r="U3826" s="533"/>
    </row>
    <row r="3827" spans="21:21" x14ac:dyDescent="0.35">
      <c r="U3827" s="533"/>
    </row>
    <row r="3828" spans="21:21" x14ac:dyDescent="0.35">
      <c r="U3828" s="533"/>
    </row>
    <row r="3829" spans="21:21" x14ac:dyDescent="0.35">
      <c r="U3829" s="533"/>
    </row>
    <row r="3830" spans="21:21" x14ac:dyDescent="0.35">
      <c r="U3830" s="533"/>
    </row>
    <row r="3831" spans="21:21" x14ac:dyDescent="0.35">
      <c r="U3831" s="533"/>
    </row>
    <row r="3832" spans="21:21" x14ac:dyDescent="0.35">
      <c r="U3832" s="533"/>
    </row>
    <row r="3833" spans="21:21" x14ac:dyDescent="0.35">
      <c r="U3833" s="533"/>
    </row>
    <row r="3834" spans="21:21" x14ac:dyDescent="0.35">
      <c r="U3834" s="533"/>
    </row>
    <row r="3835" spans="21:21" x14ac:dyDescent="0.35">
      <c r="U3835" s="533"/>
    </row>
    <row r="3836" spans="21:21" x14ac:dyDescent="0.35">
      <c r="U3836" s="533"/>
    </row>
    <row r="3837" spans="21:21" x14ac:dyDescent="0.35">
      <c r="U3837" s="533"/>
    </row>
    <row r="3838" spans="21:21" x14ac:dyDescent="0.35">
      <c r="U3838" s="533"/>
    </row>
    <row r="3839" spans="21:21" x14ac:dyDescent="0.35">
      <c r="U3839" s="533"/>
    </row>
    <row r="3840" spans="21:21" x14ac:dyDescent="0.35">
      <c r="U3840" s="533"/>
    </row>
    <row r="3841" spans="21:21" x14ac:dyDescent="0.35">
      <c r="U3841" s="533"/>
    </row>
    <row r="3842" spans="21:21" x14ac:dyDescent="0.35">
      <c r="U3842" s="533"/>
    </row>
    <row r="3843" spans="21:21" x14ac:dyDescent="0.35">
      <c r="U3843" s="533"/>
    </row>
    <row r="3844" spans="21:21" x14ac:dyDescent="0.35">
      <c r="U3844" s="533"/>
    </row>
    <row r="3845" spans="21:21" x14ac:dyDescent="0.35">
      <c r="U3845" s="533"/>
    </row>
    <row r="3846" spans="21:21" x14ac:dyDescent="0.35">
      <c r="U3846" s="533"/>
    </row>
    <row r="3847" spans="21:21" x14ac:dyDescent="0.35">
      <c r="U3847" s="533"/>
    </row>
    <row r="3848" spans="21:21" x14ac:dyDescent="0.35">
      <c r="U3848" s="533"/>
    </row>
    <row r="3849" spans="21:21" x14ac:dyDescent="0.35">
      <c r="U3849" s="533"/>
    </row>
    <row r="3850" spans="21:21" x14ac:dyDescent="0.35">
      <c r="U3850" s="533"/>
    </row>
    <row r="3851" spans="21:21" x14ac:dyDescent="0.35">
      <c r="U3851" s="533"/>
    </row>
    <row r="3852" spans="21:21" x14ac:dyDescent="0.35">
      <c r="U3852" s="533"/>
    </row>
    <row r="3853" spans="21:21" x14ac:dyDescent="0.35">
      <c r="U3853" s="533"/>
    </row>
    <row r="3854" spans="21:21" x14ac:dyDescent="0.35">
      <c r="U3854" s="533"/>
    </row>
    <row r="3855" spans="21:21" x14ac:dyDescent="0.35">
      <c r="U3855" s="533"/>
    </row>
    <row r="3856" spans="21:21" x14ac:dyDescent="0.35">
      <c r="U3856" s="533"/>
    </row>
    <row r="3857" spans="21:21" x14ac:dyDescent="0.35">
      <c r="U3857" s="533"/>
    </row>
    <row r="3858" spans="21:21" x14ac:dyDescent="0.35">
      <c r="U3858" s="533"/>
    </row>
    <row r="3859" spans="21:21" x14ac:dyDescent="0.35">
      <c r="U3859" s="533"/>
    </row>
    <row r="3860" spans="21:21" x14ac:dyDescent="0.35">
      <c r="U3860" s="533"/>
    </row>
    <row r="3861" spans="21:21" x14ac:dyDescent="0.35">
      <c r="U3861" s="533"/>
    </row>
    <row r="3862" spans="21:21" x14ac:dyDescent="0.35">
      <c r="U3862" s="533"/>
    </row>
    <row r="3863" spans="21:21" x14ac:dyDescent="0.35">
      <c r="U3863" s="533"/>
    </row>
    <row r="3864" spans="21:21" x14ac:dyDescent="0.35">
      <c r="U3864" s="533"/>
    </row>
    <row r="3865" spans="21:21" x14ac:dyDescent="0.35">
      <c r="U3865" s="533"/>
    </row>
    <row r="3866" spans="21:21" x14ac:dyDescent="0.35">
      <c r="U3866" s="533"/>
    </row>
    <row r="3867" spans="21:21" x14ac:dyDescent="0.35">
      <c r="U3867" s="533"/>
    </row>
    <row r="3868" spans="21:21" x14ac:dyDescent="0.35">
      <c r="U3868" s="533"/>
    </row>
    <row r="3869" spans="21:21" x14ac:dyDescent="0.35">
      <c r="U3869" s="533"/>
    </row>
    <row r="3870" spans="21:21" x14ac:dyDescent="0.35">
      <c r="U3870" s="533"/>
    </row>
    <row r="3871" spans="21:21" x14ac:dyDescent="0.35">
      <c r="U3871" s="533"/>
    </row>
    <row r="3872" spans="21:21" x14ac:dyDescent="0.35">
      <c r="U3872" s="533"/>
    </row>
    <row r="3873" spans="21:21" x14ac:dyDescent="0.35">
      <c r="U3873" s="533"/>
    </row>
    <row r="3874" spans="21:21" x14ac:dyDescent="0.35">
      <c r="U3874" s="533"/>
    </row>
    <row r="3875" spans="21:21" x14ac:dyDescent="0.35">
      <c r="U3875" s="533"/>
    </row>
    <row r="3876" spans="21:21" x14ac:dyDescent="0.35">
      <c r="U3876" s="533"/>
    </row>
    <row r="3877" spans="21:21" x14ac:dyDescent="0.35">
      <c r="U3877" s="533"/>
    </row>
    <row r="3878" spans="21:21" x14ac:dyDescent="0.35">
      <c r="U3878" s="533"/>
    </row>
    <row r="3879" spans="21:21" x14ac:dyDescent="0.35">
      <c r="U3879" s="533"/>
    </row>
    <row r="3880" spans="21:21" x14ac:dyDescent="0.35">
      <c r="U3880" s="533"/>
    </row>
    <row r="3881" spans="21:21" x14ac:dyDescent="0.35">
      <c r="U3881" s="533"/>
    </row>
    <row r="3882" spans="21:21" x14ac:dyDescent="0.35">
      <c r="U3882" s="533"/>
    </row>
    <row r="3883" spans="21:21" x14ac:dyDescent="0.35">
      <c r="U3883" s="533"/>
    </row>
    <row r="3884" spans="21:21" x14ac:dyDescent="0.35">
      <c r="U3884" s="533"/>
    </row>
    <row r="3885" spans="21:21" x14ac:dyDescent="0.35">
      <c r="U3885" s="533"/>
    </row>
    <row r="3886" spans="21:21" x14ac:dyDescent="0.35">
      <c r="U3886" s="533"/>
    </row>
    <row r="3887" spans="21:21" x14ac:dyDescent="0.35">
      <c r="U3887" s="533"/>
    </row>
    <row r="3888" spans="21:21" x14ac:dyDescent="0.35">
      <c r="U3888" s="533"/>
    </row>
    <row r="3889" spans="21:21" x14ac:dyDescent="0.35">
      <c r="U3889" s="533"/>
    </row>
    <row r="3890" spans="21:21" x14ac:dyDescent="0.35">
      <c r="U3890" s="533"/>
    </row>
    <row r="3891" spans="21:21" x14ac:dyDescent="0.35">
      <c r="U3891" s="533"/>
    </row>
    <row r="3892" spans="21:21" x14ac:dyDescent="0.35">
      <c r="U3892" s="533"/>
    </row>
    <row r="3893" spans="21:21" x14ac:dyDescent="0.35">
      <c r="U3893" s="533"/>
    </row>
    <row r="3894" spans="21:21" x14ac:dyDescent="0.35">
      <c r="U3894" s="533"/>
    </row>
    <row r="3895" spans="21:21" x14ac:dyDescent="0.35">
      <c r="U3895" s="533"/>
    </row>
    <row r="3896" spans="21:21" x14ac:dyDescent="0.35">
      <c r="U3896" s="533"/>
    </row>
    <row r="3897" spans="21:21" x14ac:dyDescent="0.35">
      <c r="U3897" s="533"/>
    </row>
    <row r="3898" spans="21:21" x14ac:dyDescent="0.35">
      <c r="U3898" s="533"/>
    </row>
    <row r="3899" spans="21:21" x14ac:dyDescent="0.35">
      <c r="U3899" s="533"/>
    </row>
    <row r="3900" spans="21:21" x14ac:dyDescent="0.35">
      <c r="U3900" s="533"/>
    </row>
    <row r="3901" spans="21:21" x14ac:dyDescent="0.35">
      <c r="U3901" s="533"/>
    </row>
    <row r="3902" spans="21:21" x14ac:dyDescent="0.35">
      <c r="U3902" s="533"/>
    </row>
    <row r="3903" spans="21:21" x14ac:dyDescent="0.35">
      <c r="U3903" s="533"/>
    </row>
    <row r="3904" spans="21:21" x14ac:dyDescent="0.35">
      <c r="U3904" s="533"/>
    </row>
    <row r="3905" spans="21:21" x14ac:dyDescent="0.35">
      <c r="U3905" s="533"/>
    </row>
    <row r="3906" spans="21:21" x14ac:dyDescent="0.35">
      <c r="U3906" s="533"/>
    </row>
    <row r="3907" spans="21:21" x14ac:dyDescent="0.35">
      <c r="U3907" s="533"/>
    </row>
    <row r="3908" spans="21:21" x14ac:dyDescent="0.35">
      <c r="U3908" s="533"/>
    </row>
    <row r="3909" spans="21:21" x14ac:dyDescent="0.35">
      <c r="U3909" s="533"/>
    </row>
    <row r="3910" spans="21:21" x14ac:dyDescent="0.35">
      <c r="U3910" s="533"/>
    </row>
    <row r="3911" spans="21:21" x14ac:dyDescent="0.35">
      <c r="U3911" s="533"/>
    </row>
    <row r="3912" spans="21:21" x14ac:dyDescent="0.35">
      <c r="U3912" s="533"/>
    </row>
    <row r="3913" spans="21:21" x14ac:dyDescent="0.35">
      <c r="U3913" s="533"/>
    </row>
    <row r="3914" spans="21:21" x14ac:dyDescent="0.35">
      <c r="U3914" s="533"/>
    </row>
    <row r="3915" spans="21:21" x14ac:dyDescent="0.35">
      <c r="U3915" s="533"/>
    </row>
    <row r="3916" spans="21:21" x14ac:dyDescent="0.35">
      <c r="U3916" s="533"/>
    </row>
    <row r="3917" spans="21:21" x14ac:dyDescent="0.35">
      <c r="U3917" s="533"/>
    </row>
    <row r="3918" spans="21:21" x14ac:dyDescent="0.35">
      <c r="U3918" s="533"/>
    </row>
    <row r="3919" spans="21:21" x14ac:dyDescent="0.35">
      <c r="U3919" s="533"/>
    </row>
    <row r="3920" spans="21:21" x14ac:dyDescent="0.35">
      <c r="U3920" s="533"/>
    </row>
    <row r="3921" spans="21:21" x14ac:dyDescent="0.35">
      <c r="U3921" s="533"/>
    </row>
    <row r="3922" spans="21:21" x14ac:dyDescent="0.35">
      <c r="U3922" s="533"/>
    </row>
    <row r="3923" spans="21:21" x14ac:dyDescent="0.35">
      <c r="U3923" s="533"/>
    </row>
    <row r="3924" spans="21:21" x14ac:dyDescent="0.35">
      <c r="U3924" s="533"/>
    </row>
    <row r="3925" spans="21:21" x14ac:dyDescent="0.35">
      <c r="U3925" s="533"/>
    </row>
    <row r="3926" spans="21:21" x14ac:dyDescent="0.35">
      <c r="U3926" s="533"/>
    </row>
    <row r="3927" spans="21:21" x14ac:dyDescent="0.35">
      <c r="U3927" s="533"/>
    </row>
    <row r="3928" spans="21:21" x14ac:dyDescent="0.35">
      <c r="U3928" s="533"/>
    </row>
    <row r="3929" spans="21:21" x14ac:dyDescent="0.35">
      <c r="U3929" s="533"/>
    </row>
    <row r="3930" spans="21:21" x14ac:dyDescent="0.35">
      <c r="U3930" s="533"/>
    </row>
    <row r="3931" spans="21:21" x14ac:dyDescent="0.35">
      <c r="U3931" s="533"/>
    </row>
    <row r="3932" spans="21:21" x14ac:dyDescent="0.35">
      <c r="U3932" s="533"/>
    </row>
    <row r="3933" spans="21:21" x14ac:dyDescent="0.35">
      <c r="U3933" s="533"/>
    </row>
    <row r="3934" spans="21:21" x14ac:dyDescent="0.35">
      <c r="U3934" s="533"/>
    </row>
    <row r="3935" spans="21:21" x14ac:dyDescent="0.35">
      <c r="U3935" s="533"/>
    </row>
    <row r="3936" spans="21:21" x14ac:dyDescent="0.35">
      <c r="U3936" s="533"/>
    </row>
    <row r="3937" spans="21:21" x14ac:dyDescent="0.35">
      <c r="U3937" s="533"/>
    </row>
    <row r="3938" spans="21:21" x14ac:dyDescent="0.35">
      <c r="U3938" s="533"/>
    </row>
    <row r="3939" spans="21:21" x14ac:dyDescent="0.35">
      <c r="U3939" s="533"/>
    </row>
    <row r="3940" spans="21:21" x14ac:dyDescent="0.35">
      <c r="U3940" s="533"/>
    </row>
    <row r="3941" spans="21:21" x14ac:dyDescent="0.35">
      <c r="U3941" s="533"/>
    </row>
    <row r="3942" spans="21:21" x14ac:dyDescent="0.35">
      <c r="U3942" s="533"/>
    </row>
    <row r="3943" spans="21:21" x14ac:dyDescent="0.35">
      <c r="U3943" s="533"/>
    </row>
    <row r="3944" spans="21:21" x14ac:dyDescent="0.35">
      <c r="U3944" s="533"/>
    </row>
    <row r="3945" spans="21:21" x14ac:dyDescent="0.35">
      <c r="U3945" s="533"/>
    </row>
    <row r="3946" spans="21:21" x14ac:dyDescent="0.35">
      <c r="U3946" s="533"/>
    </row>
    <row r="3947" spans="21:21" x14ac:dyDescent="0.35">
      <c r="U3947" s="533"/>
    </row>
    <row r="3948" spans="21:21" x14ac:dyDescent="0.35">
      <c r="U3948" s="533"/>
    </row>
    <row r="3949" spans="21:21" x14ac:dyDescent="0.35">
      <c r="U3949" s="533"/>
    </row>
    <row r="3950" spans="21:21" x14ac:dyDescent="0.35">
      <c r="U3950" s="533"/>
    </row>
    <row r="3951" spans="21:21" x14ac:dyDescent="0.35">
      <c r="U3951" s="533"/>
    </row>
    <row r="3952" spans="21:21" x14ac:dyDescent="0.35">
      <c r="U3952" s="533"/>
    </row>
    <row r="3953" spans="21:21" x14ac:dyDescent="0.35">
      <c r="U3953" s="533"/>
    </row>
    <row r="3954" spans="21:21" x14ac:dyDescent="0.35">
      <c r="U3954" s="533"/>
    </row>
    <row r="3955" spans="21:21" x14ac:dyDescent="0.35">
      <c r="U3955" s="533"/>
    </row>
    <row r="3956" spans="21:21" x14ac:dyDescent="0.35">
      <c r="U3956" s="533"/>
    </row>
    <row r="3957" spans="21:21" x14ac:dyDescent="0.35">
      <c r="U3957" s="533"/>
    </row>
    <row r="3958" spans="21:21" x14ac:dyDescent="0.35">
      <c r="U3958" s="533"/>
    </row>
    <row r="3959" spans="21:21" x14ac:dyDescent="0.35">
      <c r="U3959" s="533"/>
    </row>
    <row r="3960" spans="21:21" x14ac:dyDescent="0.35">
      <c r="U3960" s="533"/>
    </row>
    <row r="3961" spans="21:21" x14ac:dyDescent="0.35">
      <c r="U3961" s="533"/>
    </row>
    <row r="3962" spans="21:21" x14ac:dyDescent="0.35">
      <c r="U3962" s="533"/>
    </row>
    <row r="3963" spans="21:21" x14ac:dyDescent="0.35">
      <c r="U3963" s="533"/>
    </row>
    <row r="3964" spans="21:21" x14ac:dyDescent="0.35">
      <c r="U3964" s="533"/>
    </row>
    <row r="3965" spans="21:21" x14ac:dyDescent="0.35">
      <c r="U3965" s="533"/>
    </row>
    <row r="3966" spans="21:21" x14ac:dyDescent="0.35">
      <c r="U3966" s="533"/>
    </row>
    <row r="3967" spans="21:21" x14ac:dyDescent="0.35">
      <c r="U3967" s="533"/>
    </row>
    <row r="3968" spans="21:21" x14ac:dyDescent="0.35">
      <c r="U3968" s="533"/>
    </row>
    <row r="3969" spans="21:21" x14ac:dyDescent="0.35">
      <c r="U3969" s="533"/>
    </row>
    <row r="3970" spans="21:21" x14ac:dyDescent="0.35">
      <c r="U3970" s="533"/>
    </row>
    <row r="3971" spans="21:21" x14ac:dyDescent="0.35">
      <c r="U3971" s="533"/>
    </row>
    <row r="3972" spans="21:21" x14ac:dyDescent="0.35">
      <c r="U3972" s="533"/>
    </row>
    <row r="3973" spans="21:21" x14ac:dyDescent="0.35">
      <c r="U3973" s="533"/>
    </row>
    <row r="3974" spans="21:21" x14ac:dyDescent="0.35">
      <c r="U3974" s="533"/>
    </row>
    <row r="3975" spans="21:21" x14ac:dyDescent="0.35">
      <c r="U3975" s="533"/>
    </row>
    <row r="3976" spans="21:21" x14ac:dyDescent="0.35">
      <c r="U3976" s="533"/>
    </row>
    <row r="3977" spans="21:21" x14ac:dyDescent="0.35">
      <c r="U3977" s="533"/>
    </row>
    <row r="3978" spans="21:21" x14ac:dyDescent="0.35">
      <c r="U3978" s="533"/>
    </row>
    <row r="3979" spans="21:21" x14ac:dyDescent="0.35">
      <c r="U3979" s="533"/>
    </row>
    <row r="3980" spans="21:21" x14ac:dyDescent="0.35">
      <c r="U3980" s="533"/>
    </row>
    <row r="3981" spans="21:21" x14ac:dyDescent="0.35">
      <c r="U3981" s="533"/>
    </row>
    <row r="3982" spans="21:21" x14ac:dyDescent="0.35">
      <c r="U3982" s="533"/>
    </row>
    <row r="3983" spans="21:21" x14ac:dyDescent="0.35">
      <c r="U3983" s="533"/>
    </row>
    <row r="3984" spans="21:21" x14ac:dyDescent="0.35">
      <c r="U3984" s="533"/>
    </row>
    <row r="3985" spans="21:21" x14ac:dyDescent="0.35">
      <c r="U3985" s="533"/>
    </row>
    <row r="3986" spans="21:21" x14ac:dyDescent="0.35">
      <c r="U3986" s="533"/>
    </row>
    <row r="3987" spans="21:21" x14ac:dyDescent="0.35">
      <c r="U3987" s="533"/>
    </row>
    <row r="3988" spans="21:21" x14ac:dyDescent="0.35">
      <c r="U3988" s="533"/>
    </row>
    <row r="3989" spans="21:21" x14ac:dyDescent="0.35">
      <c r="U3989" s="533"/>
    </row>
    <row r="3990" spans="21:21" x14ac:dyDescent="0.35">
      <c r="U3990" s="533"/>
    </row>
    <row r="3991" spans="21:21" x14ac:dyDescent="0.35">
      <c r="U3991" s="533"/>
    </row>
    <row r="3992" spans="21:21" x14ac:dyDescent="0.35">
      <c r="U3992" s="533"/>
    </row>
    <row r="3993" spans="21:21" x14ac:dyDescent="0.35">
      <c r="U3993" s="533"/>
    </row>
    <row r="3994" spans="21:21" x14ac:dyDescent="0.35">
      <c r="U3994" s="533"/>
    </row>
    <row r="3995" spans="21:21" x14ac:dyDescent="0.35">
      <c r="U3995" s="533"/>
    </row>
    <row r="3996" spans="21:21" x14ac:dyDescent="0.35">
      <c r="U3996" s="533"/>
    </row>
    <row r="3997" spans="21:21" x14ac:dyDescent="0.35">
      <c r="U3997" s="533"/>
    </row>
    <row r="3998" spans="21:21" x14ac:dyDescent="0.35">
      <c r="U3998" s="533"/>
    </row>
    <row r="3999" spans="21:21" x14ac:dyDescent="0.35">
      <c r="U3999" s="533"/>
    </row>
    <row r="4000" spans="21:21" x14ac:dyDescent="0.35">
      <c r="U4000" s="533"/>
    </row>
    <row r="4001" spans="21:21" x14ac:dyDescent="0.35">
      <c r="U4001" s="533"/>
    </row>
    <row r="4002" spans="21:21" x14ac:dyDescent="0.35">
      <c r="U4002" s="533"/>
    </row>
    <row r="4003" spans="21:21" x14ac:dyDescent="0.35">
      <c r="U4003" s="533"/>
    </row>
    <row r="4004" spans="21:21" x14ac:dyDescent="0.35">
      <c r="U4004" s="533"/>
    </row>
    <row r="4005" spans="21:21" x14ac:dyDescent="0.35">
      <c r="U4005" s="533"/>
    </row>
    <row r="4006" spans="21:21" x14ac:dyDescent="0.35">
      <c r="U4006" s="533"/>
    </row>
    <row r="4007" spans="21:21" x14ac:dyDescent="0.35">
      <c r="U4007" s="533"/>
    </row>
    <row r="4008" spans="21:21" x14ac:dyDescent="0.35">
      <c r="U4008" s="533"/>
    </row>
    <row r="4009" spans="21:21" x14ac:dyDescent="0.35">
      <c r="U4009" s="533"/>
    </row>
    <row r="4010" spans="21:21" x14ac:dyDescent="0.35">
      <c r="U4010" s="533"/>
    </row>
    <row r="4011" spans="21:21" x14ac:dyDescent="0.35">
      <c r="U4011" s="533"/>
    </row>
    <row r="4012" spans="21:21" x14ac:dyDescent="0.35">
      <c r="U4012" s="533"/>
    </row>
    <row r="4013" spans="21:21" x14ac:dyDescent="0.35">
      <c r="U4013" s="533"/>
    </row>
    <row r="4014" spans="21:21" x14ac:dyDescent="0.35">
      <c r="U4014" s="533"/>
    </row>
    <row r="4015" spans="21:21" x14ac:dyDescent="0.35">
      <c r="U4015" s="533"/>
    </row>
    <row r="4016" spans="21:21" x14ac:dyDescent="0.35">
      <c r="U4016" s="533"/>
    </row>
    <row r="4017" spans="21:21" x14ac:dyDescent="0.35">
      <c r="U4017" s="533"/>
    </row>
    <row r="4018" spans="21:21" x14ac:dyDescent="0.35">
      <c r="U4018" s="533"/>
    </row>
    <row r="4019" spans="21:21" x14ac:dyDescent="0.35">
      <c r="U4019" s="533"/>
    </row>
    <row r="4020" spans="21:21" x14ac:dyDescent="0.35">
      <c r="U4020" s="533"/>
    </row>
    <row r="4021" spans="21:21" x14ac:dyDescent="0.35">
      <c r="U4021" s="533"/>
    </row>
    <row r="4022" spans="21:21" x14ac:dyDescent="0.35">
      <c r="U4022" s="533"/>
    </row>
    <row r="4023" spans="21:21" x14ac:dyDescent="0.35">
      <c r="U4023" s="533"/>
    </row>
    <row r="4024" spans="21:21" x14ac:dyDescent="0.35">
      <c r="U4024" s="533"/>
    </row>
    <row r="4025" spans="21:21" x14ac:dyDescent="0.35">
      <c r="U4025" s="533"/>
    </row>
    <row r="4026" spans="21:21" x14ac:dyDescent="0.35">
      <c r="U4026" s="533"/>
    </row>
    <row r="4027" spans="21:21" x14ac:dyDescent="0.35">
      <c r="U4027" s="533"/>
    </row>
    <row r="4028" spans="21:21" x14ac:dyDescent="0.35">
      <c r="U4028" s="533"/>
    </row>
    <row r="4029" spans="21:21" x14ac:dyDescent="0.35">
      <c r="U4029" s="533"/>
    </row>
    <row r="4030" spans="21:21" x14ac:dyDescent="0.35">
      <c r="U4030" s="533"/>
    </row>
    <row r="4031" spans="21:21" x14ac:dyDescent="0.35">
      <c r="U4031" s="533"/>
    </row>
    <row r="4032" spans="21:21" x14ac:dyDescent="0.35">
      <c r="U4032" s="533"/>
    </row>
    <row r="4033" spans="21:21" x14ac:dyDescent="0.35">
      <c r="U4033" s="533"/>
    </row>
    <row r="4034" spans="21:21" x14ac:dyDescent="0.35">
      <c r="U4034" s="533"/>
    </row>
    <row r="4035" spans="21:21" x14ac:dyDescent="0.35">
      <c r="U4035" s="533"/>
    </row>
    <row r="4036" spans="21:21" x14ac:dyDescent="0.35">
      <c r="U4036" s="533"/>
    </row>
    <row r="4037" spans="21:21" x14ac:dyDescent="0.35">
      <c r="U4037" s="533"/>
    </row>
    <row r="4038" spans="21:21" x14ac:dyDescent="0.35">
      <c r="U4038" s="533"/>
    </row>
    <row r="4039" spans="21:21" x14ac:dyDescent="0.35">
      <c r="U4039" s="533"/>
    </row>
    <row r="4040" spans="21:21" x14ac:dyDescent="0.35">
      <c r="U4040" s="533"/>
    </row>
    <row r="4041" spans="21:21" x14ac:dyDescent="0.35">
      <c r="U4041" s="533"/>
    </row>
    <row r="4042" spans="21:21" x14ac:dyDescent="0.35">
      <c r="U4042" s="533"/>
    </row>
    <row r="4043" spans="21:21" x14ac:dyDescent="0.35">
      <c r="U4043" s="533"/>
    </row>
    <row r="4044" spans="21:21" x14ac:dyDescent="0.35">
      <c r="U4044" s="533"/>
    </row>
    <row r="4045" spans="21:21" x14ac:dyDescent="0.35">
      <c r="U4045" s="533"/>
    </row>
    <row r="4046" spans="21:21" x14ac:dyDescent="0.35">
      <c r="U4046" s="533"/>
    </row>
    <row r="4047" spans="21:21" x14ac:dyDescent="0.35">
      <c r="U4047" s="533"/>
    </row>
    <row r="4048" spans="21:21" x14ac:dyDescent="0.35">
      <c r="U4048" s="533"/>
    </row>
    <row r="4049" spans="21:21" x14ac:dyDescent="0.35">
      <c r="U4049" s="533"/>
    </row>
    <row r="4050" spans="21:21" x14ac:dyDescent="0.35">
      <c r="U4050" s="533"/>
    </row>
    <row r="4051" spans="21:21" x14ac:dyDescent="0.35">
      <c r="U4051" s="533"/>
    </row>
    <row r="4052" spans="21:21" x14ac:dyDescent="0.35">
      <c r="U4052" s="533"/>
    </row>
    <row r="4053" spans="21:21" x14ac:dyDescent="0.35">
      <c r="U4053" s="533"/>
    </row>
    <row r="4054" spans="21:21" x14ac:dyDescent="0.35">
      <c r="U4054" s="533"/>
    </row>
    <row r="4055" spans="21:21" x14ac:dyDescent="0.35">
      <c r="U4055" s="533"/>
    </row>
    <row r="4056" spans="21:21" x14ac:dyDescent="0.35">
      <c r="U4056" s="533"/>
    </row>
    <row r="4057" spans="21:21" x14ac:dyDescent="0.35">
      <c r="U4057" s="533"/>
    </row>
    <row r="4058" spans="21:21" x14ac:dyDescent="0.35">
      <c r="U4058" s="533"/>
    </row>
    <row r="4059" spans="21:21" x14ac:dyDescent="0.35">
      <c r="U4059" s="533"/>
    </row>
    <row r="4060" spans="21:21" x14ac:dyDescent="0.35">
      <c r="U4060" s="533"/>
    </row>
    <row r="4061" spans="21:21" x14ac:dyDescent="0.35">
      <c r="U4061" s="533"/>
    </row>
    <row r="4062" spans="21:21" x14ac:dyDescent="0.35">
      <c r="U4062" s="533"/>
    </row>
    <row r="4063" spans="21:21" x14ac:dyDescent="0.35">
      <c r="U4063" s="533"/>
    </row>
    <row r="4064" spans="21:21" x14ac:dyDescent="0.35">
      <c r="U4064" s="533"/>
    </row>
    <row r="4065" spans="21:21" x14ac:dyDescent="0.35">
      <c r="U4065" s="533"/>
    </row>
    <row r="4066" spans="21:21" x14ac:dyDescent="0.35">
      <c r="U4066" s="533"/>
    </row>
    <row r="4067" spans="21:21" x14ac:dyDescent="0.35">
      <c r="U4067" s="533"/>
    </row>
    <row r="4068" spans="21:21" x14ac:dyDescent="0.35">
      <c r="U4068" s="533"/>
    </row>
    <row r="4069" spans="21:21" x14ac:dyDescent="0.35">
      <c r="U4069" s="533"/>
    </row>
    <row r="4070" spans="21:21" x14ac:dyDescent="0.35">
      <c r="U4070" s="533"/>
    </row>
    <row r="4071" spans="21:21" x14ac:dyDescent="0.35">
      <c r="U4071" s="533"/>
    </row>
    <row r="4072" spans="21:21" x14ac:dyDescent="0.35">
      <c r="U4072" s="533"/>
    </row>
    <row r="4073" spans="21:21" x14ac:dyDescent="0.35">
      <c r="U4073" s="533"/>
    </row>
    <row r="4074" spans="21:21" x14ac:dyDescent="0.35">
      <c r="U4074" s="533"/>
    </row>
    <row r="4075" spans="21:21" x14ac:dyDescent="0.35">
      <c r="U4075" s="533"/>
    </row>
    <row r="4076" spans="21:21" x14ac:dyDescent="0.35">
      <c r="U4076" s="533"/>
    </row>
    <row r="4077" spans="21:21" x14ac:dyDescent="0.35">
      <c r="U4077" s="533"/>
    </row>
    <row r="4078" spans="21:21" x14ac:dyDescent="0.35">
      <c r="U4078" s="533"/>
    </row>
    <row r="4079" spans="21:21" x14ac:dyDescent="0.35">
      <c r="U4079" s="533"/>
    </row>
    <row r="4080" spans="21:21" x14ac:dyDescent="0.35">
      <c r="U4080" s="533"/>
    </row>
    <row r="4081" spans="21:21" x14ac:dyDescent="0.35">
      <c r="U4081" s="533"/>
    </row>
    <row r="4082" spans="21:21" x14ac:dyDescent="0.35">
      <c r="U4082" s="533"/>
    </row>
    <row r="4083" spans="21:21" x14ac:dyDescent="0.35">
      <c r="U4083" s="533"/>
    </row>
    <row r="4084" spans="21:21" x14ac:dyDescent="0.35">
      <c r="U4084" s="533"/>
    </row>
    <row r="4085" spans="21:21" x14ac:dyDescent="0.35">
      <c r="U4085" s="533"/>
    </row>
    <row r="4086" spans="21:21" x14ac:dyDescent="0.35">
      <c r="U4086" s="533"/>
    </row>
    <row r="4087" spans="21:21" x14ac:dyDescent="0.35">
      <c r="U4087" s="533"/>
    </row>
    <row r="4088" spans="21:21" x14ac:dyDescent="0.35">
      <c r="U4088" s="533"/>
    </row>
    <row r="4089" spans="21:21" x14ac:dyDescent="0.35">
      <c r="U4089" s="533"/>
    </row>
    <row r="4090" spans="21:21" x14ac:dyDescent="0.35">
      <c r="U4090" s="533"/>
    </row>
    <row r="4091" spans="21:21" x14ac:dyDescent="0.35">
      <c r="U4091" s="533"/>
    </row>
    <row r="4092" spans="21:21" x14ac:dyDescent="0.35">
      <c r="U4092" s="533"/>
    </row>
    <row r="4093" spans="21:21" x14ac:dyDescent="0.35">
      <c r="U4093" s="533"/>
    </row>
    <row r="4094" spans="21:21" x14ac:dyDescent="0.35">
      <c r="U4094" s="533"/>
    </row>
    <row r="4095" spans="21:21" x14ac:dyDescent="0.35">
      <c r="U4095" s="533"/>
    </row>
    <row r="4096" spans="21:21" x14ac:dyDescent="0.35">
      <c r="U4096" s="533"/>
    </row>
    <row r="4097" spans="21:21" x14ac:dyDescent="0.35">
      <c r="U4097" s="533"/>
    </row>
    <row r="4098" spans="21:21" x14ac:dyDescent="0.35">
      <c r="U4098" s="533"/>
    </row>
    <row r="4099" spans="21:21" x14ac:dyDescent="0.35">
      <c r="U4099" s="533"/>
    </row>
    <row r="4100" spans="21:21" x14ac:dyDescent="0.35">
      <c r="U4100" s="533"/>
    </row>
    <row r="4101" spans="21:21" x14ac:dyDescent="0.35">
      <c r="U4101" s="533"/>
    </row>
    <row r="4102" spans="21:21" x14ac:dyDescent="0.35">
      <c r="U4102" s="533"/>
    </row>
    <row r="4103" spans="21:21" x14ac:dyDescent="0.35">
      <c r="U4103" s="533"/>
    </row>
    <row r="4104" spans="21:21" x14ac:dyDescent="0.35">
      <c r="U4104" s="533"/>
    </row>
    <row r="4105" spans="21:21" x14ac:dyDescent="0.35">
      <c r="U4105" s="533"/>
    </row>
    <row r="4106" spans="21:21" x14ac:dyDescent="0.35">
      <c r="U4106" s="533"/>
    </row>
    <row r="4107" spans="21:21" x14ac:dyDescent="0.35">
      <c r="U4107" s="533"/>
    </row>
    <row r="4108" spans="21:21" x14ac:dyDescent="0.35">
      <c r="U4108" s="533"/>
    </row>
    <row r="4109" spans="21:21" x14ac:dyDescent="0.35">
      <c r="U4109" s="533"/>
    </row>
    <row r="4110" spans="21:21" x14ac:dyDescent="0.35">
      <c r="U4110" s="533"/>
    </row>
    <row r="4111" spans="21:21" x14ac:dyDescent="0.35">
      <c r="U4111" s="533"/>
    </row>
    <row r="4112" spans="21:21" x14ac:dyDescent="0.35">
      <c r="U4112" s="533"/>
    </row>
    <row r="4113" spans="21:21" x14ac:dyDescent="0.35">
      <c r="U4113" s="533"/>
    </row>
    <row r="4114" spans="21:21" x14ac:dyDescent="0.35">
      <c r="U4114" s="533"/>
    </row>
    <row r="4115" spans="21:21" x14ac:dyDescent="0.35">
      <c r="U4115" s="533"/>
    </row>
    <row r="4116" spans="21:21" x14ac:dyDescent="0.35">
      <c r="U4116" s="533"/>
    </row>
    <row r="4117" spans="21:21" x14ac:dyDescent="0.35">
      <c r="U4117" s="533"/>
    </row>
    <row r="4118" spans="21:21" x14ac:dyDescent="0.35">
      <c r="U4118" s="533"/>
    </row>
    <row r="4119" spans="21:21" x14ac:dyDescent="0.35">
      <c r="U4119" s="533"/>
    </row>
    <row r="4120" spans="21:21" x14ac:dyDescent="0.35">
      <c r="U4120" s="533"/>
    </row>
    <row r="4121" spans="21:21" x14ac:dyDescent="0.35">
      <c r="U4121" s="533"/>
    </row>
    <row r="4122" spans="21:21" x14ac:dyDescent="0.35">
      <c r="U4122" s="533"/>
    </row>
    <row r="4123" spans="21:21" x14ac:dyDescent="0.35">
      <c r="U4123" s="533"/>
    </row>
    <row r="4124" spans="21:21" x14ac:dyDescent="0.35">
      <c r="U4124" s="533"/>
    </row>
    <row r="4125" spans="21:21" x14ac:dyDescent="0.35">
      <c r="U4125" s="533"/>
    </row>
    <row r="4126" spans="21:21" x14ac:dyDescent="0.35">
      <c r="U4126" s="533"/>
    </row>
    <row r="4127" spans="21:21" x14ac:dyDescent="0.35">
      <c r="U4127" s="533"/>
    </row>
    <row r="4128" spans="21:21" x14ac:dyDescent="0.35">
      <c r="U4128" s="533"/>
    </row>
    <row r="4129" spans="21:21" x14ac:dyDescent="0.35">
      <c r="U4129" s="533"/>
    </row>
    <row r="4130" spans="21:21" x14ac:dyDescent="0.35">
      <c r="U4130" s="533"/>
    </row>
    <row r="4131" spans="21:21" x14ac:dyDescent="0.35">
      <c r="U4131" s="533"/>
    </row>
    <row r="4132" spans="21:21" x14ac:dyDescent="0.35">
      <c r="U4132" s="533"/>
    </row>
    <row r="4133" spans="21:21" x14ac:dyDescent="0.35">
      <c r="U4133" s="533"/>
    </row>
    <row r="4134" spans="21:21" x14ac:dyDescent="0.35">
      <c r="U4134" s="533"/>
    </row>
    <row r="4135" spans="21:21" x14ac:dyDescent="0.35">
      <c r="U4135" s="533"/>
    </row>
    <row r="4136" spans="21:21" x14ac:dyDescent="0.35">
      <c r="U4136" s="533"/>
    </row>
    <row r="4137" spans="21:21" x14ac:dyDescent="0.35">
      <c r="U4137" s="533"/>
    </row>
    <row r="4138" spans="21:21" x14ac:dyDescent="0.35">
      <c r="U4138" s="533"/>
    </row>
    <row r="4139" spans="21:21" x14ac:dyDescent="0.35">
      <c r="U4139" s="533"/>
    </row>
    <row r="4140" spans="21:21" x14ac:dyDescent="0.35">
      <c r="U4140" s="533"/>
    </row>
    <row r="4141" spans="21:21" x14ac:dyDescent="0.35">
      <c r="U4141" s="533"/>
    </row>
    <row r="4142" spans="21:21" x14ac:dyDescent="0.35">
      <c r="U4142" s="533"/>
    </row>
    <row r="4143" spans="21:21" x14ac:dyDescent="0.35">
      <c r="U4143" s="533"/>
    </row>
    <row r="4144" spans="21:21" x14ac:dyDescent="0.35">
      <c r="U4144" s="533"/>
    </row>
    <row r="4145" spans="21:21" x14ac:dyDescent="0.35">
      <c r="U4145" s="533"/>
    </row>
    <row r="4146" spans="21:21" x14ac:dyDescent="0.35">
      <c r="U4146" s="533"/>
    </row>
    <row r="4147" spans="21:21" x14ac:dyDescent="0.35">
      <c r="U4147" s="533"/>
    </row>
    <row r="4148" spans="21:21" x14ac:dyDescent="0.35">
      <c r="U4148" s="533"/>
    </row>
    <row r="4149" spans="21:21" x14ac:dyDescent="0.35">
      <c r="U4149" s="533"/>
    </row>
    <row r="4150" spans="21:21" x14ac:dyDescent="0.35">
      <c r="U4150" s="533"/>
    </row>
    <row r="4151" spans="21:21" x14ac:dyDescent="0.35">
      <c r="U4151" s="533"/>
    </row>
    <row r="4152" spans="21:21" x14ac:dyDescent="0.35">
      <c r="U4152" s="533"/>
    </row>
    <row r="4153" spans="21:21" x14ac:dyDescent="0.35">
      <c r="U4153" s="533"/>
    </row>
    <row r="4154" spans="21:21" x14ac:dyDescent="0.35">
      <c r="U4154" s="533"/>
    </row>
    <row r="4155" spans="21:21" x14ac:dyDescent="0.35">
      <c r="U4155" s="533"/>
    </row>
    <row r="4156" spans="21:21" x14ac:dyDescent="0.35">
      <c r="U4156" s="533"/>
    </row>
    <row r="4157" spans="21:21" x14ac:dyDescent="0.35">
      <c r="U4157" s="533"/>
    </row>
    <row r="4158" spans="21:21" x14ac:dyDescent="0.35">
      <c r="U4158" s="533"/>
    </row>
    <row r="4159" spans="21:21" x14ac:dyDescent="0.35">
      <c r="U4159" s="533"/>
    </row>
    <row r="4160" spans="21:21" x14ac:dyDescent="0.35">
      <c r="U4160" s="533"/>
    </row>
    <row r="4161" spans="21:21" x14ac:dyDescent="0.35">
      <c r="U4161" s="533"/>
    </row>
    <row r="4162" spans="21:21" x14ac:dyDescent="0.35">
      <c r="U4162" s="533"/>
    </row>
    <row r="4163" spans="21:21" x14ac:dyDescent="0.35">
      <c r="U4163" s="533"/>
    </row>
    <row r="4164" spans="21:21" x14ac:dyDescent="0.35">
      <c r="U4164" s="533"/>
    </row>
    <row r="4165" spans="21:21" x14ac:dyDescent="0.35">
      <c r="U4165" s="533"/>
    </row>
    <row r="4166" spans="21:21" x14ac:dyDescent="0.35">
      <c r="U4166" s="533"/>
    </row>
    <row r="4167" spans="21:21" x14ac:dyDescent="0.35">
      <c r="U4167" s="533"/>
    </row>
    <row r="4168" spans="21:21" x14ac:dyDescent="0.35">
      <c r="U4168" s="533"/>
    </row>
    <row r="4169" spans="21:21" x14ac:dyDescent="0.35">
      <c r="U4169" s="533"/>
    </row>
    <row r="4170" spans="21:21" x14ac:dyDescent="0.35">
      <c r="U4170" s="533"/>
    </row>
    <row r="4171" spans="21:21" x14ac:dyDescent="0.35">
      <c r="U4171" s="533"/>
    </row>
    <row r="4172" spans="21:21" x14ac:dyDescent="0.35">
      <c r="U4172" s="533"/>
    </row>
    <row r="4173" spans="21:21" x14ac:dyDescent="0.35">
      <c r="U4173" s="533"/>
    </row>
    <row r="4174" spans="21:21" x14ac:dyDescent="0.35">
      <c r="U4174" s="533"/>
    </row>
    <row r="4175" spans="21:21" x14ac:dyDescent="0.35">
      <c r="U4175" s="533"/>
    </row>
    <row r="4176" spans="21:21" x14ac:dyDescent="0.35">
      <c r="U4176" s="533"/>
    </row>
    <row r="4177" spans="21:21" x14ac:dyDescent="0.35">
      <c r="U4177" s="533"/>
    </row>
    <row r="4178" spans="21:21" x14ac:dyDescent="0.35">
      <c r="U4178" s="533"/>
    </row>
    <row r="4179" spans="21:21" x14ac:dyDescent="0.35">
      <c r="U4179" s="533"/>
    </row>
    <row r="4180" spans="21:21" x14ac:dyDescent="0.35">
      <c r="U4180" s="533"/>
    </row>
    <row r="4181" spans="21:21" x14ac:dyDescent="0.35">
      <c r="U4181" s="533"/>
    </row>
    <row r="4182" spans="21:21" x14ac:dyDescent="0.35">
      <c r="U4182" s="533"/>
    </row>
    <row r="4183" spans="21:21" x14ac:dyDescent="0.35">
      <c r="U4183" s="533"/>
    </row>
    <row r="4184" spans="21:21" x14ac:dyDescent="0.35">
      <c r="U4184" s="533"/>
    </row>
    <row r="4185" spans="21:21" x14ac:dyDescent="0.35">
      <c r="U4185" s="533"/>
    </row>
    <row r="4186" spans="21:21" x14ac:dyDescent="0.35">
      <c r="U4186" s="533"/>
    </row>
    <row r="4187" spans="21:21" x14ac:dyDescent="0.35">
      <c r="U4187" s="533"/>
    </row>
    <row r="4188" spans="21:21" x14ac:dyDescent="0.35">
      <c r="U4188" s="533"/>
    </row>
    <row r="4189" spans="21:21" x14ac:dyDescent="0.35">
      <c r="U4189" s="533"/>
    </row>
    <row r="4190" spans="21:21" x14ac:dyDescent="0.35">
      <c r="U4190" s="533"/>
    </row>
    <row r="4191" spans="21:21" x14ac:dyDescent="0.35">
      <c r="U4191" s="533"/>
    </row>
    <row r="4192" spans="21:21" x14ac:dyDescent="0.35">
      <c r="U4192" s="533"/>
    </row>
    <row r="4193" spans="21:21" x14ac:dyDescent="0.35">
      <c r="U4193" s="533"/>
    </row>
    <row r="4194" spans="21:21" x14ac:dyDescent="0.35">
      <c r="U4194" s="533"/>
    </row>
    <row r="4195" spans="21:21" x14ac:dyDescent="0.35">
      <c r="U4195" s="533"/>
    </row>
    <row r="4196" spans="21:21" x14ac:dyDescent="0.35">
      <c r="U4196" s="533"/>
    </row>
    <row r="4197" spans="21:21" x14ac:dyDescent="0.35">
      <c r="U4197" s="533"/>
    </row>
    <row r="4198" spans="21:21" x14ac:dyDescent="0.35">
      <c r="U4198" s="533"/>
    </row>
    <row r="4199" spans="21:21" x14ac:dyDescent="0.35">
      <c r="U4199" s="533"/>
    </row>
    <row r="4200" spans="21:21" x14ac:dyDescent="0.35">
      <c r="U4200" s="533"/>
    </row>
    <row r="4201" spans="21:21" x14ac:dyDescent="0.35">
      <c r="U4201" s="533"/>
    </row>
    <row r="4202" spans="21:21" x14ac:dyDescent="0.35">
      <c r="U4202" s="533"/>
    </row>
    <row r="4203" spans="21:21" x14ac:dyDescent="0.35">
      <c r="U4203" s="533"/>
    </row>
    <row r="4204" spans="21:21" x14ac:dyDescent="0.35">
      <c r="U4204" s="533"/>
    </row>
    <row r="4205" spans="21:21" x14ac:dyDescent="0.35">
      <c r="U4205" s="533"/>
    </row>
    <row r="4206" spans="21:21" x14ac:dyDescent="0.35">
      <c r="U4206" s="533"/>
    </row>
    <row r="4207" spans="21:21" x14ac:dyDescent="0.35">
      <c r="U4207" s="533"/>
    </row>
    <row r="4208" spans="21:21" x14ac:dyDescent="0.35">
      <c r="U4208" s="533"/>
    </row>
    <row r="4209" spans="21:21" x14ac:dyDescent="0.35">
      <c r="U4209" s="533"/>
    </row>
    <row r="4210" spans="21:21" x14ac:dyDescent="0.35">
      <c r="U4210" s="533"/>
    </row>
    <row r="4211" spans="21:21" x14ac:dyDescent="0.35">
      <c r="U4211" s="533"/>
    </row>
    <row r="4212" spans="21:21" x14ac:dyDescent="0.35">
      <c r="U4212" s="533"/>
    </row>
    <row r="4213" spans="21:21" x14ac:dyDescent="0.35">
      <c r="U4213" s="533"/>
    </row>
    <row r="4214" spans="21:21" x14ac:dyDescent="0.35">
      <c r="U4214" s="533"/>
    </row>
    <row r="4215" spans="21:21" x14ac:dyDescent="0.35">
      <c r="U4215" s="533"/>
    </row>
    <row r="4216" spans="21:21" x14ac:dyDescent="0.35">
      <c r="U4216" s="533"/>
    </row>
    <row r="4217" spans="21:21" x14ac:dyDescent="0.35">
      <c r="U4217" s="533"/>
    </row>
    <row r="4218" spans="21:21" x14ac:dyDescent="0.35">
      <c r="U4218" s="533"/>
    </row>
    <row r="4219" spans="21:21" x14ac:dyDescent="0.35">
      <c r="U4219" s="533"/>
    </row>
    <row r="4220" spans="21:21" x14ac:dyDescent="0.35">
      <c r="U4220" s="533"/>
    </row>
    <row r="4221" spans="21:21" x14ac:dyDescent="0.35">
      <c r="U4221" s="533"/>
    </row>
    <row r="4222" spans="21:21" x14ac:dyDescent="0.35">
      <c r="U4222" s="533"/>
    </row>
    <row r="4223" spans="21:21" x14ac:dyDescent="0.35">
      <c r="U4223" s="533"/>
    </row>
    <row r="4224" spans="21:21" x14ac:dyDescent="0.35">
      <c r="U4224" s="533"/>
    </row>
    <row r="4225" spans="21:21" x14ac:dyDescent="0.35">
      <c r="U4225" s="533"/>
    </row>
    <row r="4226" spans="21:21" x14ac:dyDescent="0.35">
      <c r="U4226" s="533"/>
    </row>
    <row r="4227" spans="21:21" x14ac:dyDescent="0.35">
      <c r="U4227" s="533"/>
    </row>
    <row r="4228" spans="21:21" x14ac:dyDescent="0.35">
      <c r="U4228" s="533"/>
    </row>
    <row r="4229" spans="21:21" x14ac:dyDescent="0.35">
      <c r="U4229" s="533"/>
    </row>
    <row r="4230" spans="21:21" x14ac:dyDescent="0.35">
      <c r="U4230" s="533"/>
    </row>
    <row r="4231" spans="21:21" x14ac:dyDescent="0.35">
      <c r="U4231" s="533"/>
    </row>
    <row r="4232" spans="21:21" x14ac:dyDescent="0.35">
      <c r="U4232" s="533"/>
    </row>
    <row r="4233" spans="21:21" x14ac:dyDescent="0.35">
      <c r="U4233" s="533"/>
    </row>
    <row r="4234" spans="21:21" x14ac:dyDescent="0.35">
      <c r="U4234" s="533"/>
    </row>
    <row r="4235" spans="21:21" x14ac:dyDescent="0.35">
      <c r="U4235" s="533"/>
    </row>
    <row r="4236" spans="21:21" x14ac:dyDescent="0.35">
      <c r="U4236" s="533"/>
    </row>
    <row r="4237" spans="21:21" x14ac:dyDescent="0.35">
      <c r="U4237" s="533"/>
    </row>
    <row r="4238" spans="21:21" x14ac:dyDescent="0.35">
      <c r="U4238" s="533"/>
    </row>
    <row r="4239" spans="21:21" x14ac:dyDescent="0.35">
      <c r="U4239" s="533"/>
    </row>
    <row r="4240" spans="21:21" x14ac:dyDescent="0.35">
      <c r="U4240" s="533"/>
    </row>
    <row r="4241" spans="21:21" x14ac:dyDescent="0.35">
      <c r="U4241" s="533"/>
    </row>
    <row r="4242" spans="21:21" x14ac:dyDescent="0.35">
      <c r="U4242" s="533"/>
    </row>
    <row r="4243" spans="21:21" x14ac:dyDescent="0.35">
      <c r="U4243" s="533"/>
    </row>
    <row r="4244" spans="21:21" x14ac:dyDescent="0.35">
      <c r="U4244" s="533"/>
    </row>
    <row r="4245" spans="21:21" x14ac:dyDescent="0.35">
      <c r="U4245" s="533"/>
    </row>
    <row r="4246" spans="21:21" x14ac:dyDescent="0.35">
      <c r="U4246" s="533"/>
    </row>
    <row r="4247" spans="21:21" x14ac:dyDescent="0.35">
      <c r="U4247" s="533"/>
    </row>
    <row r="4248" spans="21:21" x14ac:dyDescent="0.35">
      <c r="U4248" s="533"/>
    </row>
    <row r="4249" spans="21:21" x14ac:dyDescent="0.35">
      <c r="U4249" s="533"/>
    </row>
    <row r="4250" spans="21:21" x14ac:dyDescent="0.35">
      <c r="U4250" s="533"/>
    </row>
    <row r="4251" spans="21:21" x14ac:dyDescent="0.35">
      <c r="U4251" s="533"/>
    </row>
    <row r="4252" spans="21:21" x14ac:dyDescent="0.35">
      <c r="U4252" s="533"/>
    </row>
    <row r="4253" spans="21:21" x14ac:dyDescent="0.35">
      <c r="U4253" s="533"/>
    </row>
    <row r="4254" spans="21:21" x14ac:dyDescent="0.35">
      <c r="U4254" s="533"/>
    </row>
    <row r="4255" spans="21:21" x14ac:dyDescent="0.35">
      <c r="U4255" s="533"/>
    </row>
    <row r="4256" spans="21:21" x14ac:dyDescent="0.35">
      <c r="U4256" s="533"/>
    </row>
    <row r="4257" spans="21:21" x14ac:dyDescent="0.35">
      <c r="U4257" s="533"/>
    </row>
    <row r="4258" spans="21:21" x14ac:dyDescent="0.35">
      <c r="U4258" s="533"/>
    </row>
    <row r="4259" spans="21:21" x14ac:dyDescent="0.35">
      <c r="U4259" s="533"/>
    </row>
    <row r="4260" spans="21:21" x14ac:dyDescent="0.35">
      <c r="U4260" s="533"/>
    </row>
    <row r="4261" spans="21:21" x14ac:dyDescent="0.35">
      <c r="U4261" s="533"/>
    </row>
    <row r="4262" spans="21:21" x14ac:dyDescent="0.35">
      <c r="U4262" s="533"/>
    </row>
    <row r="4263" spans="21:21" x14ac:dyDescent="0.35">
      <c r="U4263" s="533"/>
    </row>
    <row r="4264" spans="21:21" x14ac:dyDescent="0.35">
      <c r="U4264" s="533"/>
    </row>
    <row r="4265" spans="21:21" x14ac:dyDescent="0.35">
      <c r="U4265" s="533"/>
    </row>
    <row r="4266" spans="21:21" x14ac:dyDescent="0.35">
      <c r="U4266" s="533"/>
    </row>
    <row r="4267" spans="21:21" x14ac:dyDescent="0.35">
      <c r="U4267" s="533"/>
    </row>
    <row r="4268" spans="21:21" x14ac:dyDescent="0.35">
      <c r="U4268" s="533"/>
    </row>
    <row r="4269" spans="21:21" x14ac:dyDescent="0.35">
      <c r="U4269" s="533"/>
    </row>
    <row r="4270" spans="21:21" x14ac:dyDescent="0.35">
      <c r="U4270" s="533"/>
    </row>
    <row r="4271" spans="21:21" x14ac:dyDescent="0.35">
      <c r="U4271" s="533"/>
    </row>
    <row r="4272" spans="21:21" x14ac:dyDescent="0.35">
      <c r="U4272" s="533"/>
    </row>
    <row r="4273" spans="21:21" x14ac:dyDescent="0.35">
      <c r="U4273" s="533"/>
    </row>
    <row r="4274" spans="21:21" x14ac:dyDescent="0.35">
      <c r="U4274" s="533"/>
    </row>
    <row r="4275" spans="21:21" x14ac:dyDescent="0.35">
      <c r="U4275" s="533"/>
    </row>
    <row r="4276" spans="21:21" x14ac:dyDescent="0.35">
      <c r="U4276" s="533"/>
    </row>
    <row r="4277" spans="21:21" x14ac:dyDescent="0.35">
      <c r="U4277" s="533"/>
    </row>
    <row r="4278" spans="21:21" x14ac:dyDescent="0.35">
      <c r="U4278" s="533"/>
    </row>
    <row r="4279" spans="21:21" x14ac:dyDescent="0.35">
      <c r="U4279" s="533"/>
    </row>
    <row r="4280" spans="21:21" x14ac:dyDescent="0.35">
      <c r="U4280" s="533"/>
    </row>
    <row r="4281" spans="21:21" x14ac:dyDescent="0.35">
      <c r="U4281" s="533"/>
    </row>
    <row r="4282" spans="21:21" x14ac:dyDescent="0.35">
      <c r="U4282" s="533"/>
    </row>
    <row r="4283" spans="21:21" x14ac:dyDescent="0.35">
      <c r="U4283" s="533"/>
    </row>
    <row r="4284" spans="21:21" x14ac:dyDescent="0.35">
      <c r="U4284" s="533"/>
    </row>
    <row r="4285" spans="21:21" x14ac:dyDescent="0.35">
      <c r="U4285" s="533"/>
    </row>
    <row r="4286" spans="21:21" x14ac:dyDescent="0.35">
      <c r="U4286" s="533"/>
    </row>
    <row r="4287" spans="21:21" x14ac:dyDescent="0.35">
      <c r="U4287" s="533"/>
    </row>
    <row r="4288" spans="21:21" x14ac:dyDescent="0.35">
      <c r="U4288" s="533"/>
    </row>
    <row r="4289" spans="21:21" x14ac:dyDescent="0.35">
      <c r="U4289" s="533"/>
    </row>
    <row r="4290" spans="21:21" x14ac:dyDescent="0.35">
      <c r="U4290" s="533"/>
    </row>
    <row r="4291" spans="21:21" x14ac:dyDescent="0.35">
      <c r="U4291" s="533"/>
    </row>
    <row r="4292" spans="21:21" x14ac:dyDescent="0.35">
      <c r="U4292" s="533"/>
    </row>
    <row r="4293" spans="21:21" x14ac:dyDescent="0.35">
      <c r="U4293" s="533"/>
    </row>
    <row r="4294" spans="21:21" x14ac:dyDescent="0.35">
      <c r="U4294" s="533"/>
    </row>
    <row r="4295" spans="21:21" x14ac:dyDescent="0.35">
      <c r="U4295" s="533"/>
    </row>
    <row r="4296" spans="21:21" x14ac:dyDescent="0.35">
      <c r="U4296" s="533"/>
    </row>
    <row r="4297" spans="21:21" x14ac:dyDescent="0.35">
      <c r="U4297" s="533"/>
    </row>
    <row r="4298" spans="21:21" x14ac:dyDescent="0.35">
      <c r="U4298" s="533"/>
    </row>
    <row r="4299" spans="21:21" x14ac:dyDescent="0.35">
      <c r="U4299" s="533"/>
    </row>
    <row r="4300" spans="21:21" x14ac:dyDescent="0.35">
      <c r="U4300" s="533"/>
    </row>
    <row r="4301" spans="21:21" x14ac:dyDescent="0.35">
      <c r="U4301" s="533"/>
    </row>
    <row r="4302" spans="21:21" x14ac:dyDescent="0.35">
      <c r="U4302" s="533"/>
    </row>
    <row r="4303" spans="21:21" x14ac:dyDescent="0.35">
      <c r="U4303" s="533"/>
    </row>
    <row r="4304" spans="21:21" x14ac:dyDescent="0.35">
      <c r="U4304" s="533"/>
    </row>
    <row r="4305" spans="21:21" x14ac:dyDescent="0.35">
      <c r="U4305" s="533"/>
    </row>
    <row r="4306" spans="21:21" x14ac:dyDescent="0.35">
      <c r="U4306" s="533"/>
    </row>
    <row r="4307" spans="21:21" x14ac:dyDescent="0.35">
      <c r="U4307" s="533"/>
    </row>
    <row r="4308" spans="21:21" x14ac:dyDescent="0.35">
      <c r="U4308" s="533"/>
    </row>
    <row r="4309" spans="21:21" x14ac:dyDescent="0.35">
      <c r="U4309" s="533"/>
    </row>
    <row r="4310" spans="21:21" x14ac:dyDescent="0.35">
      <c r="U4310" s="533"/>
    </row>
    <row r="4311" spans="21:21" x14ac:dyDescent="0.35">
      <c r="U4311" s="533"/>
    </row>
    <row r="4312" spans="21:21" x14ac:dyDescent="0.35">
      <c r="U4312" s="533"/>
    </row>
    <row r="4313" spans="21:21" x14ac:dyDescent="0.35">
      <c r="U4313" s="533"/>
    </row>
    <row r="4314" spans="21:21" x14ac:dyDescent="0.35">
      <c r="U4314" s="533"/>
    </row>
    <row r="4315" spans="21:21" x14ac:dyDescent="0.35">
      <c r="U4315" s="533"/>
    </row>
    <row r="4316" spans="21:21" x14ac:dyDescent="0.35">
      <c r="U4316" s="533"/>
    </row>
    <row r="4317" spans="21:21" x14ac:dyDescent="0.35">
      <c r="U4317" s="533"/>
    </row>
    <row r="4318" spans="21:21" x14ac:dyDescent="0.35">
      <c r="U4318" s="533"/>
    </row>
    <row r="4319" spans="21:21" x14ac:dyDescent="0.35">
      <c r="U4319" s="533"/>
    </row>
    <row r="4320" spans="21:21" x14ac:dyDescent="0.35">
      <c r="U4320" s="533"/>
    </row>
    <row r="4321" spans="21:21" x14ac:dyDescent="0.35">
      <c r="U4321" s="533"/>
    </row>
    <row r="4322" spans="21:21" x14ac:dyDescent="0.35">
      <c r="U4322" s="533"/>
    </row>
    <row r="4323" spans="21:21" x14ac:dyDescent="0.35">
      <c r="U4323" s="533"/>
    </row>
    <row r="4324" spans="21:21" x14ac:dyDescent="0.35">
      <c r="U4324" s="533"/>
    </row>
    <row r="4325" spans="21:21" x14ac:dyDescent="0.35">
      <c r="U4325" s="533"/>
    </row>
    <row r="4326" spans="21:21" x14ac:dyDescent="0.35">
      <c r="U4326" s="533"/>
    </row>
    <row r="4327" spans="21:21" x14ac:dyDescent="0.35">
      <c r="U4327" s="533"/>
    </row>
    <row r="4328" spans="21:21" x14ac:dyDescent="0.35">
      <c r="U4328" s="533"/>
    </row>
    <row r="4329" spans="21:21" x14ac:dyDescent="0.35">
      <c r="U4329" s="533"/>
    </row>
    <row r="4330" spans="21:21" x14ac:dyDescent="0.35">
      <c r="U4330" s="533"/>
    </row>
    <row r="4331" spans="21:21" x14ac:dyDescent="0.35">
      <c r="U4331" s="533"/>
    </row>
    <row r="4332" spans="21:21" x14ac:dyDescent="0.35">
      <c r="U4332" s="533"/>
    </row>
    <row r="4333" spans="21:21" x14ac:dyDescent="0.35">
      <c r="U4333" s="533"/>
    </row>
    <row r="4334" spans="21:21" x14ac:dyDescent="0.35">
      <c r="U4334" s="533"/>
    </row>
    <row r="4335" spans="21:21" x14ac:dyDescent="0.35">
      <c r="U4335" s="533"/>
    </row>
    <row r="4336" spans="21:21" x14ac:dyDescent="0.35">
      <c r="U4336" s="533"/>
    </row>
    <row r="4337" spans="21:21" x14ac:dyDescent="0.35">
      <c r="U4337" s="533"/>
    </row>
    <row r="4338" spans="21:21" x14ac:dyDescent="0.35">
      <c r="U4338" s="533"/>
    </row>
    <row r="4339" spans="21:21" x14ac:dyDescent="0.35">
      <c r="U4339" s="533"/>
    </row>
    <row r="4340" spans="21:21" x14ac:dyDescent="0.35">
      <c r="U4340" s="533"/>
    </row>
    <row r="4341" spans="21:21" x14ac:dyDescent="0.35">
      <c r="U4341" s="533"/>
    </row>
    <row r="4342" spans="21:21" x14ac:dyDescent="0.35">
      <c r="U4342" s="533"/>
    </row>
    <row r="4343" spans="21:21" x14ac:dyDescent="0.35">
      <c r="U4343" s="533"/>
    </row>
    <row r="4344" spans="21:21" x14ac:dyDescent="0.35">
      <c r="U4344" s="533"/>
    </row>
    <row r="4345" spans="21:21" x14ac:dyDescent="0.35">
      <c r="U4345" s="533"/>
    </row>
    <row r="4346" spans="21:21" x14ac:dyDescent="0.35">
      <c r="U4346" s="533"/>
    </row>
    <row r="4347" spans="21:21" x14ac:dyDescent="0.35">
      <c r="U4347" s="533"/>
    </row>
    <row r="4348" spans="21:21" x14ac:dyDescent="0.35">
      <c r="U4348" s="533"/>
    </row>
    <row r="4349" spans="21:21" x14ac:dyDescent="0.35">
      <c r="U4349" s="533"/>
    </row>
    <row r="4350" spans="21:21" x14ac:dyDescent="0.35">
      <c r="U4350" s="533"/>
    </row>
    <row r="4351" spans="21:21" x14ac:dyDescent="0.35">
      <c r="U4351" s="533"/>
    </row>
    <row r="4352" spans="21:21" x14ac:dyDescent="0.35">
      <c r="U4352" s="533"/>
    </row>
    <row r="4353" spans="21:21" x14ac:dyDescent="0.35">
      <c r="U4353" s="533"/>
    </row>
    <row r="4354" spans="21:21" x14ac:dyDescent="0.35">
      <c r="U4354" s="533"/>
    </row>
    <row r="4355" spans="21:21" x14ac:dyDescent="0.35">
      <c r="U4355" s="533"/>
    </row>
    <row r="4356" spans="21:21" x14ac:dyDescent="0.35">
      <c r="U4356" s="533"/>
    </row>
    <row r="4357" spans="21:21" x14ac:dyDescent="0.35">
      <c r="U4357" s="533"/>
    </row>
    <row r="4358" spans="21:21" x14ac:dyDescent="0.35">
      <c r="U4358" s="533"/>
    </row>
    <row r="4359" spans="21:21" x14ac:dyDescent="0.35">
      <c r="U4359" s="533"/>
    </row>
    <row r="4360" spans="21:21" x14ac:dyDescent="0.35">
      <c r="U4360" s="533"/>
    </row>
    <row r="4361" spans="21:21" x14ac:dyDescent="0.35">
      <c r="U4361" s="533"/>
    </row>
    <row r="4362" spans="21:21" x14ac:dyDescent="0.35">
      <c r="U4362" s="533"/>
    </row>
    <row r="4363" spans="21:21" x14ac:dyDescent="0.35">
      <c r="U4363" s="533"/>
    </row>
    <row r="4364" spans="21:21" x14ac:dyDescent="0.35">
      <c r="U4364" s="533"/>
    </row>
    <row r="4365" spans="21:21" x14ac:dyDescent="0.35">
      <c r="U4365" s="533"/>
    </row>
    <row r="4366" spans="21:21" x14ac:dyDescent="0.35">
      <c r="U4366" s="533"/>
    </row>
    <row r="4367" spans="21:21" x14ac:dyDescent="0.35">
      <c r="U4367" s="533"/>
    </row>
    <row r="4368" spans="21:21" x14ac:dyDescent="0.35">
      <c r="U4368" s="533"/>
    </row>
    <row r="4369" spans="21:21" x14ac:dyDescent="0.35">
      <c r="U4369" s="533"/>
    </row>
    <row r="4370" spans="21:21" x14ac:dyDescent="0.35">
      <c r="U4370" s="533"/>
    </row>
    <row r="4371" spans="21:21" x14ac:dyDescent="0.35">
      <c r="U4371" s="533"/>
    </row>
    <row r="4372" spans="21:21" x14ac:dyDescent="0.35">
      <c r="U4372" s="533"/>
    </row>
    <row r="4373" spans="21:21" x14ac:dyDescent="0.35">
      <c r="U4373" s="533"/>
    </row>
    <row r="4374" spans="21:21" x14ac:dyDescent="0.35">
      <c r="U4374" s="533"/>
    </row>
    <row r="4375" spans="21:21" x14ac:dyDescent="0.35">
      <c r="U4375" s="533"/>
    </row>
    <row r="4376" spans="21:21" x14ac:dyDescent="0.35">
      <c r="U4376" s="533"/>
    </row>
    <row r="4377" spans="21:21" x14ac:dyDescent="0.35">
      <c r="U4377" s="533"/>
    </row>
    <row r="4378" spans="21:21" x14ac:dyDescent="0.35">
      <c r="U4378" s="533"/>
    </row>
    <row r="4379" spans="21:21" x14ac:dyDescent="0.35">
      <c r="U4379" s="533"/>
    </row>
    <row r="4380" spans="21:21" x14ac:dyDescent="0.35">
      <c r="U4380" s="533"/>
    </row>
    <row r="4381" spans="21:21" x14ac:dyDescent="0.35">
      <c r="U4381" s="533"/>
    </row>
    <row r="4382" spans="21:21" x14ac:dyDescent="0.35">
      <c r="U4382" s="533"/>
    </row>
    <row r="4383" spans="21:21" x14ac:dyDescent="0.35">
      <c r="U4383" s="533"/>
    </row>
    <row r="4384" spans="21:21" x14ac:dyDescent="0.35">
      <c r="U4384" s="533"/>
    </row>
    <row r="4385" spans="21:21" x14ac:dyDescent="0.35">
      <c r="U4385" s="533"/>
    </row>
    <row r="4386" spans="21:21" x14ac:dyDescent="0.35">
      <c r="U4386" s="533"/>
    </row>
    <row r="4387" spans="21:21" x14ac:dyDescent="0.35">
      <c r="U4387" s="533"/>
    </row>
    <row r="4388" spans="21:21" x14ac:dyDescent="0.35">
      <c r="U4388" s="533"/>
    </row>
    <row r="4389" spans="21:21" x14ac:dyDescent="0.35">
      <c r="U4389" s="533"/>
    </row>
    <row r="4390" spans="21:21" x14ac:dyDescent="0.35">
      <c r="U4390" s="533"/>
    </row>
    <row r="4391" spans="21:21" x14ac:dyDescent="0.35">
      <c r="U4391" s="533"/>
    </row>
    <row r="4392" spans="21:21" x14ac:dyDescent="0.35">
      <c r="U4392" s="533"/>
    </row>
    <row r="4393" spans="21:21" x14ac:dyDescent="0.35">
      <c r="U4393" s="533"/>
    </row>
    <row r="4394" spans="21:21" x14ac:dyDescent="0.35">
      <c r="U4394" s="533"/>
    </row>
    <row r="4395" spans="21:21" x14ac:dyDescent="0.35">
      <c r="U4395" s="533"/>
    </row>
    <row r="4396" spans="21:21" x14ac:dyDescent="0.35">
      <c r="U4396" s="533"/>
    </row>
    <row r="4397" spans="21:21" x14ac:dyDescent="0.35">
      <c r="U4397" s="533"/>
    </row>
    <row r="4398" spans="21:21" x14ac:dyDescent="0.35">
      <c r="U4398" s="533"/>
    </row>
    <row r="4399" spans="21:21" x14ac:dyDescent="0.35">
      <c r="U4399" s="533"/>
    </row>
    <row r="4400" spans="21:21" x14ac:dyDescent="0.35">
      <c r="U4400" s="533"/>
    </row>
    <row r="4401" spans="21:21" x14ac:dyDescent="0.35">
      <c r="U4401" s="533"/>
    </row>
    <row r="4402" spans="21:21" x14ac:dyDescent="0.35">
      <c r="U4402" s="533"/>
    </row>
    <row r="4403" spans="21:21" x14ac:dyDescent="0.35">
      <c r="U4403" s="533"/>
    </row>
    <row r="4404" spans="21:21" x14ac:dyDescent="0.35">
      <c r="U4404" s="533"/>
    </row>
    <row r="4405" spans="21:21" x14ac:dyDescent="0.35">
      <c r="U4405" s="533"/>
    </row>
    <row r="4406" spans="21:21" x14ac:dyDescent="0.35">
      <c r="U4406" s="533"/>
    </row>
    <row r="4407" spans="21:21" x14ac:dyDescent="0.35">
      <c r="U4407" s="533"/>
    </row>
    <row r="4408" spans="21:21" x14ac:dyDescent="0.35">
      <c r="U4408" s="533"/>
    </row>
    <row r="4409" spans="21:21" x14ac:dyDescent="0.35">
      <c r="U4409" s="533"/>
    </row>
    <row r="4410" spans="21:21" x14ac:dyDescent="0.35">
      <c r="U4410" s="533"/>
    </row>
    <row r="4411" spans="21:21" x14ac:dyDescent="0.35">
      <c r="U4411" s="533"/>
    </row>
    <row r="4412" spans="21:21" x14ac:dyDescent="0.35">
      <c r="U4412" s="533"/>
    </row>
    <row r="4413" spans="21:21" x14ac:dyDescent="0.35">
      <c r="U4413" s="533"/>
    </row>
    <row r="4414" spans="21:21" x14ac:dyDescent="0.35">
      <c r="U4414" s="533"/>
    </row>
    <row r="4415" spans="21:21" x14ac:dyDescent="0.35">
      <c r="U4415" s="533"/>
    </row>
    <row r="4416" spans="21:21" x14ac:dyDescent="0.35">
      <c r="U4416" s="533"/>
    </row>
    <row r="4417" spans="21:21" x14ac:dyDescent="0.35">
      <c r="U4417" s="533"/>
    </row>
    <row r="4418" spans="21:21" x14ac:dyDescent="0.35">
      <c r="U4418" s="533"/>
    </row>
    <row r="4419" spans="21:21" x14ac:dyDescent="0.35">
      <c r="U4419" s="533"/>
    </row>
    <row r="4420" spans="21:21" x14ac:dyDescent="0.35">
      <c r="U4420" s="533"/>
    </row>
    <row r="4421" spans="21:21" x14ac:dyDescent="0.35">
      <c r="U4421" s="533"/>
    </row>
    <row r="4422" spans="21:21" x14ac:dyDescent="0.35">
      <c r="U4422" s="533"/>
    </row>
    <row r="4423" spans="21:21" x14ac:dyDescent="0.35">
      <c r="U4423" s="533"/>
    </row>
    <row r="4424" spans="21:21" x14ac:dyDescent="0.35">
      <c r="U4424" s="533"/>
    </row>
    <row r="4425" spans="21:21" x14ac:dyDescent="0.35">
      <c r="U4425" s="533"/>
    </row>
    <row r="4426" spans="21:21" x14ac:dyDescent="0.35">
      <c r="U4426" s="533"/>
    </row>
    <row r="4427" spans="21:21" x14ac:dyDescent="0.35">
      <c r="U4427" s="533"/>
    </row>
    <row r="4428" spans="21:21" x14ac:dyDescent="0.35">
      <c r="U4428" s="533"/>
    </row>
    <row r="4429" spans="21:21" x14ac:dyDescent="0.35">
      <c r="U4429" s="533"/>
    </row>
    <row r="4430" spans="21:21" x14ac:dyDescent="0.35">
      <c r="U4430" s="533"/>
    </row>
    <row r="4431" spans="21:21" x14ac:dyDescent="0.35">
      <c r="U4431" s="533"/>
    </row>
    <row r="4432" spans="21:21" x14ac:dyDescent="0.35">
      <c r="U4432" s="533"/>
    </row>
    <row r="4433" spans="21:21" x14ac:dyDescent="0.35">
      <c r="U4433" s="533"/>
    </row>
    <row r="4434" spans="21:21" x14ac:dyDescent="0.35">
      <c r="U4434" s="533"/>
    </row>
    <row r="4435" spans="21:21" x14ac:dyDescent="0.35">
      <c r="U4435" s="533"/>
    </row>
    <row r="4436" spans="21:21" x14ac:dyDescent="0.35">
      <c r="U4436" s="533"/>
    </row>
    <row r="4437" spans="21:21" x14ac:dyDescent="0.35">
      <c r="U4437" s="533"/>
    </row>
    <row r="4438" spans="21:21" x14ac:dyDescent="0.35">
      <c r="U4438" s="533"/>
    </row>
    <row r="4439" spans="21:21" x14ac:dyDescent="0.35">
      <c r="U4439" s="533"/>
    </row>
    <row r="4440" spans="21:21" x14ac:dyDescent="0.35">
      <c r="U4440" s="533"/>
    </row>
    <row r="4441" spans="21:21" x14ac:dyDescent="0.35">
      <c r="U4441" s="533"/>
    </row>
    <row r="4442" spans="21:21" x14ac:dyDescent="0.35">
      <c r="U4442" s="533"/>
    </row>
    <row r="4443" spans="21:21" x14ac:dyDescent="0.35">
      <c r="U4443" s="533"/>
    </row>
    <row r="4444" spans="21:21" x14ac:dyDescent="0.35">
      <c r="U4444" s="533"/>
    </row>
    <row r="4445" spans="21:21" x14ac:dyDescent="0.35">
      <c r="U4445" s="533"/>
    </row>
    <row r="4446" spans="21:21" x14ac:dyDescent="0.35">
      <c r="U4446" s="533"/>
    </row>
    <row r="4447" spans="21:21" x14ac:dyDescent="0.35">
      <c r="U4447" s="533"/>
    </row>
    <row r="4448" spans="21:21" x14ac:dyDescent="0.35">
      <c r="U4448" s="533"/>
    </row>
    <row r="4449" spans="21:21" x14ac:dyDescent="0.35">
      <c r="U4449" s="533"/>
    </row>
    <row r="4450" spans="21:21" x14ac:dyDescent="0.35">
      <c r="U4450" s="533"/>
    </row>
    <row r="4451" spans="21:21" x14ac:dyDescent="0.35">
      <c r="U4451" s="533"/>
    </row>
    <row r="4452" spans="21:21" x14ac:dyDescent="0.35">
      <c r="U4452" s="533"/>
    </row>
    <row r="4453" spans="21:21" x14ac:dyDescent="0.35">
      <c r="U4453" s="533"/>
    </row>
    <row r="4454" spans="21:21" x14ac:dyDescent="0.35">
      <c r="U4454" s="533"/>
    </row>
    <row r="4455" spans="21:21" x14ac:dyDescent="0.35">
      <c r="U4455" s="533"/>
    </row>
    <row r="4456" spans="21:21" x14ac:dyDescent="0.35">
      <c r="U4456" s="533"/>
    </row>
    <row r="4457" spans="21:21" x14ac:dyDescent="0.35">
      <c r="U4457" s="533"/>
    </row>
    <row r="4458" spans="21:21" x14ac:dyDescent="0.35">
      <c r="U4458" s="533"/>
    </row>
    <row r="4459" spans="21:21" x14ac:dyDescent="0.35">
      <c r="U4459" s="533"/>
    </row>
    <row r="4460" spans="21:21" x14ac:dyDescent="0.35">
      <c r="U4460" s="533"/>
    </row>
    <row r="4461" spans="21:21" x14ac:dyDescent="0.35">
      <c r="U4461" s="533"/>
    </row>
    <row r="4462" spans="21:21" x14ac:dyDescent="0.35">
      <c r="U4462" s="533"/>
    </row>
    <row r="4463" spans="21:21" x14ac:dyDescent="0.35">
      <c r="U4463" s="533"/>
    </row>
    <row r="4464" spans="21:21" x14ac:dyDescent="0.35">
      <c r="U4464" s="533"/>
    </row>
    <row r="4465" spans="21:21" x14ac:dyDescent="0.35">
      <c r="U4465" s="533"/>
    </row>
    <row r="4466" spans="21:21" x14ac:dyDescent="0.35">
      <c r="U4466" s="533"/>
    </row>
    <row r="4467" spans="21:21" x14ac:dyDescent="0.35">
      <c r="U4467" s="533"/>
    </row>
    <row r="4468" spans="21:21" x14ac:dyDescent="0.35">
      <c r="U4468" s="533"/>
    </row>
    <row r="4469" spans="21:21" x14ac:dyDescent="0.35">
      <c r="U4469" s="533"/>
    </row>
    <row r="4470" spans="21:21" x14ac:dyDescent="0.35">
      <c r="U4470" s="533"/>
    </row>
    <row r="4471" spans="21:21" x14ac:dyDescent="0.35">
      <c r="U4471" s="533"/>
    </row>
    <row r="4472" spans="21:21" x14ac:dyDescent="0.35">
      <c r="U4472" s="533"/>
    </row>
    <row r="4473" spans="21:21" x14ac:dyDescent="0.35">
      <c r="U4473" s="533"/>
    </row>
    <row r="4474" spans="21:21" x14ac:dyDescent="0.35">
      <c r="U4474" s="533"/>
    </row>
    <row r="4475" spans="21:21" x14ac:dyDescent="0.35">
      <c r="U4475" s="533"/>
    </row>
    <row r="4476" spans="21:21" x14ac:dyDescent="0.35">
      <c r="U4476" s="533"/>
    </row>
    <row r="4477" spans="21:21" x14ac:dyDescent="0.35">
      <c r="U4477" s="533"/>
    </row>
    <row r="4478" spans="21:21" x14ac:dyDescent="0.35">
      <c r="U4478" s="533"/>
    </row>
    <row r="4479" spans="21:21" x14ac:dyDescent="0.35">
      <c r="U4479" s="533"/>
    </row>
    <row r="4480" spans="21:21" x14ac:dyDescent="0.35">
      <c r="U4480" s="533"/>
    </row>
    <row r="4481" spans="21:21" x14ac:dyDescent="0.35">
      <c r="U4481" s="533"/>
    </row>
    <row r="4482" spans="21:21" x14ac:dyDescent="0.35">
      <c r="U4482" s="533"/>
    </row>
    <row r="4483" spans="21:21" x14ac:dyDescent="0.35">
      <c r="U4483" s="533"/>
    </row>
    <row r="4484" spans="21:21" x14ac:dyDescent="0.35">
      <c r="U4484" s="533"/>
    </row>
    <row r="4485" spans="21:21" x14ac:dyDescent="0.35">
      <c r="U4485" s="533"/>
    </row>
    <row r="4486" spans="21:21" x14ac:dyDescent="0.35">
      <c r="U4486" s="533"/>
    </row>
    <row r="4487" spans="21:21" x14ac:dyDescent="0.35">
      <c r="U4487" s="533"/>
    </row>
    <row r="4488" spans="21:21" x14ac:dyDescent="0.35">
      <c r="U4488" s="533"/>
    </row>
    <row r="4489" spans="21:21" x14ac:dyDescent="0.35">
      <c r="U4489" s="533"/>
    </row>
    <row r="4490" spans="21:21" x14ac:dyDescent="0.35">
      <c r="U4490" s="533"/>
    </row>
    <row r="4491" spans="21:21" x14ac:dyDescent="0.35">
      <c r="U4491" s="533"/>
    </row>
    <row r="4492" spans="21:21" x14ac:dyDescent="0.35">
      <c r="U4492" s="533"/>
    </row>
    <row r="4493" spans="21:21" x14ac:dyDescent="0.35">
      <c r="U4493" s="533"/>
    </row>
    <row r="4494" spans="21:21" x14ac:dyDescent="0.35">
      <c r="U4494" s="533"/>
    </row>
    <row r="4495" spans="21:21" x14ac:dyDescent="0.35">
      <c r="U4495" s="533"/>
    </row>
    <row r="4496" spans="21:21" x14ac:dyDescent="0.35">
      <c r="U4496" s="533"/>
    </row>
    <row r="4497" spans="21:21" x14ac:dyDescent="0.35">
      <c r="U4497" s="533"/>
    </row>
    <row r="4498" spans="21:21" x14ac:dyDescent="0.35">
      <c r="U4498" s="533"/>
    </row>
    <row r="4499" spans="21:21" x14ac:dyDescent="0.35">
      <c r="U4499" s="533"/>
    </row>
    <row r="4500" spans="21:21" x14ac:dyDescent="0.35">
      <c r="U4500" s="533"/>
    </row>
    <row r="4501" spans="21:21" x14ac:dyDescent="0.35">
      <c r="U4501" s="533"/>
    </row>
    <row r="4502" spans="21:21" x14ac:dyDescent="0.35">
      <c r="U4502" s="533"/>
    </row>
    <row r="4503" spans="21:21" x14ac:dyDescent="0.35">
      <c r="U4503" s="533"/>
    </row>
    <row r="4504" spans="21:21" x14ac:dyDescent="0.35">
      <c r="U4504" s="533"/>
    </row>
    <row r="4505" spans="21:21" x14ac:dyDescent="0.35">
      <c r="U4505" s="533"/>
    </row>
    <row r="4506" spans="21:21" x14ac:dyDescent="0.35">
      <c r="U4506" s="533"/>
    </row>
    <row r="4507" spans="21:21" x14ac:dyDescent="0.35">
      <c r="U4507" s="533"/>
    </row>
    <row r="4508" spans="21:21" x14ac:dyDescent="0.35">
      <c r="U4508" s="533"/>
    </row>
    <row r="4509" spans="21:21" x14ac:dyDescent="0.35">
      <c r="U4509" s="533"/>
    </row>
    <row r="4510" spans="21:21" x14ac:dyDescent="0.35">
      <c r="U4510" s="533"/>
    </row>
    <row r="4511" spans="21:21" x14ac:dyDescent="0.35">
      <c r="U4511" s="533"/>
    </row>
    <row r="4512" spans="21:21" x14ac:dyDescent="0.35">
      <c r="U4512" s="533"/>
    </row>
    <row r="4513" spans="21:21" x14ac:dyDescent="0.35">
      <c r="U4513" s="533"/>
    </row>
    <row r="4514" spans="21:21" x14ac:dyDescent="0.35">
      <c r="U4514" s="533"/>
    </row>
    <row r="4515" spans="21:21" x14ac:dyDescent="0.35">
      <c r="U4515" s="533"/>
    </row>
    <row r="4516" spans="21:21" x14ac:dyDescent="0.35">
      <c r="U4516" s="533"/>
    </row>
    <row r="4517" spans="21:21" x14ac:dyDescent="0.35">
      <c r="U4517" s="533"/>
    </row>
    <row r="4518" spans="21:21" x14ac:dyDescent="0.35">
      <c r="U4518" s="533"/>
    </row>
    <row r="4519" spans="21:21" x14ac:dyDescent="0.35">
      <c r="U4519" s="533"/>
    </row>
    <row r="4520" spans="21:21" x14ac:dyDescent="0.35">
      <c r="U4520" s="533"/>
    </row>
    <row r="4521" spans="21:21" x14ac:dyDescent="0.35">
      <c r="U4521" s="533"/>
    </row>
    <row r="4522" spans="21:21" x14ac:dyDescent="0.35">
      <c r="U4522" s="533"/>
    </row>
    <row r="4523" spans="21:21" x14ac:dyDescent="0.35">
      <c r="U4523" s="533"/>
    </row>
    <row r="4524" spans="21:21" x14ac:dyDescent="0.35">
      <c r="U4524" s="533"/>
    </row>
    <row r="4525" spans="21:21" x14ac:dyDescent="0.35">
      <c r="U4525" s="533"/>
    </row>
    <row r="4526" spans="21:21" x14ac:dyDescent="0.35">
      <c r="U4526" s="533"/>
    </row>
    <row r="4527" spans="21:21" x14ac:dyDescent="0.35">
      <c r="U4527" s="533"/>
    </row>
    <row r="4528" spans="21:21" x14ac:dyDescent="0.35">
      <c r="U4528" s="533"/>
    </row>
    <row r="4529" spans="21:21" x14ac:dyDescent="0.35">
      <c r="U4529" s="533"/>
    </row>
    <row r="4530" spans="21:21" x14ac:dyDescent="0.35">
      <c r="U4530" s="533"/>
    </row>
    <row r="4531" spans="21:21" x14ac:dyDescent="0.35">
      <c r="U4531" s="533"/>
    </row>
    <row r="4532" spans="21:21" x14ac:dyDescent="0.35">
      <c r="U4532" s="533"/>
    </row>
    <row r="4533" spans="21:21" x14ac:dyDescent="0.35">
      <c r="U4533" s="533"/>
    </row>
    <row r="4534" spans="21:21" x14ac:dyDescent="0.35">
      <c r="U4534" s="533"/>
    </row>
    <row r="4535" spans="21:21" x14ac:dyDescent="0.35">
      <c r="U4535" s="533"/>
    </row>
    <row r="4536" spans="21:21" x14ac:dyDescent="0.35">
      <c r="U4536" s="533"/>
    </row>
    <row r="4537" spans="21:21" x14ac:dyDescent="0.35">
      <c r="U4537" s="533"/>
    </row>
    <row r="4538" spans="21:21" x14ac:dyDescent="0.35">
      <c r="U4538" s="533"/>
    </row>
    <row r="4539" spans="21:21" x14ac:dyDescent="0.35">
      <c r="U4539" s="533"/>
    </row>
    <row r="4540" spans="21:21" x14ac:dyDescent="0.35">
      <c r="U4540" s="533"/>
    </row>
    <row r="4541" spans="21:21" x14ac:dyDescent="0.35">
      <c r="U4541" s="533"/>
    </row>
    <row r="4542" spans="21:21" x14ac:dyDescent="0.35">
      <c r="U4542" s="533"/>
    </row>
    <row r="4543" spans="21:21" x14ac:dyDescent="0.35">
      <c r="U4543" s="533"/>
    </row>
    <row r="4544" spans="21:21" x14ac:dyDescent="0.35">
      <c r="U4544" s="533"/>
    </row>
    <row r="4545" spans="21:21" x14ac:dyDescent="0.35">
      <c r="U4545" s="533"/>
    </row>
    <row r="4546" spans="21:21" x14ac:dyDescent="0.35">
      <c r="U4546" s="533"/>
    </row>
    <row r="4547" spans="21:21" x14ac:dyDescent="0.35">
      <c r="U4547" s="533"/>
    </row>
    <row r="4548" spans="21:21" x14ac:dyDescent="0.35">
      <c r="U4548" s="533"/>
    </row>
    <row r="4549" spans="21:21" x14ac:dyDescent="0.35">
      <c r="U4549" s="533"/>
    </row>
    <row r="4550" spans="21:21" x14ac:dyDescent="0.35">
      <c r="U4550" s="533"/>
    </row>
    <row r="4551" spans="21:21" x14ac:dyDescent="0.35">
      <c r="U4551" s="533"/>
    </row>
    <row r="4552" spans="21:21" x14ac:dyDescent="0.35">
      <c r="U4552" s="533"/>
    </row>
    <row r="4553" spans="21:21" x14ac:dyDescent="0.35">
      <c r="U4553" s="533"/>
    </row>
    <row r="4554" spans="21:21" x14ac:dyDescent="0.35">
      <c r="U4554" s="533"/>
    </row>
    <row r="4555" spans="21:21" x14ac:dyDescent="0.35">
      <c r="U4555" s="533"/>
    </row>
    <row r="4556" spans="21:21" x14ac:dyDescent="0.35">
      <c r="U4556" s="533"/>
    </row>
    <row r="4557" spans="21:21" x14ac:dyDescent="0.35">
      <c r="U4557" s="533"/>
    </row>
    <row r="4558" spans="21:21" x14ac:dyDescent="0.35">
      <c r="U4558" s="533"/>
    </row>
    <row r="4559" spans="21:21" x14ac:dyDescent="0.35">
      <c r="U4559" s="533"/>
    </row>
    <row r="4560" spans="21:21" x14ac:dyDescent="0.35">
      <c r="U4560" s="533"/>
    </row>
    <row r="4561" spans="21:21" x14ac:dyDescent="0.35">
      <c r="U4561" s="533"/>
    </row>
    <row r="4562" spans="21:21" x14ac:dyDescent="0.35">
      <c r="U4562" s="533"/>
    </row>
    <row r="4563" spans="21:21" x14ac:dyDescent="0.35">
      <c r="U4563" s="533"/>
    </row>
    <row r="4564" spans="21:21" x14ac:dyDescent="0.35">
      <c r="U4564" s="533"/>
    </row>
    <row r="4565" spans="21:21" x14ac:dyDescent="0.35">
      <c r="U4565" s="533"/>
    </row>
    <row r="4566" spans="21:21" x14ac:dyDescent="0.35">
      <c r="U4566" s="533"/>
    </row>
    <row r="4567" spans="21:21" x14ac:dyDescent="0.35">
      <c r="U4567" s="533"/>
    </row>
    <row r="4568" spans="21:21" x14ac:dyDescent="0.35">
      <c r="U4568" s="533"/>
    </row>
    <row r="4569" spans="21:21" x14ac:dyDescent="0.35">
      <c r="U4569" s="533"/>
    </row>
    <row r="4570" spans="21:21" x14ac:dyDescent="0.35">
      <c r="U4570" s="533"/>
    </row>
    <row r="4571" spans="21:21" x14ac:dyDescent="0.35">
      <c r="U4571" s="533"/>
    </row>
    <row r="4572" spans="21:21" x14ac:dyDescent="0.35">
      <c r="U4572" s="533"/>
    </row>
    <row r="4573" spans="21:21" x14ac:dyDescent="0.35">
      <c r="U4573" s="533"/>
    </row>
    <row r="4574" spans="21:21" x14ac:dyDescent="0.35">
      <c r="U4574" s="533"/>
    </row>
    <row r="4575" spans="21:21" x14ac:dyDescent="0.35">
      <c r="U4575" s="533"/>
    </row>
    <row r="4576" spans="21:21" x14ac:dyDescent="0.35">
      <c r="U4576" s="533"/>
    </row>
    <row r="4577" spans="21:21" x14ac:dyDescent="0.35">
      <c r="U4577" s="533"/>
    </row>
    <row r="4578" spans="21:21" x14ac:dyDescent="0.35">
      <c r="U4578" s="533"/>
    </row>
    <row r="4579" spans="21:21" x14ac:dyDescent="0.35">
      <c r="U4579" s="533"/>
    </row>
    <row r="4580" spans="21:21" x14ac:dyDescent="0.35">
      <c r="U4580" s="533"/>
    </row>
    <row r="4581" spans="21:21" x14ac:dyDescent="0.35">
      <c r="U4581" s="533"/>
    </row>
    <row r="4582" spans="21:21" x14ac:dyDescent="0.35">
      <c r="U4582" s="533"/>
    </row>
    <row r="4583" spans="21:21" x14ac:dyDescent="0.35">
      <c r="U4583" s="533"/>
    </row>
    <row r="4584" spans="21:21" x14ac:dyDescent="0.35">
      <c r="U4584" s="533"/>
    </row>
    <row r="4585" spans="21:21" x14ac:dyDescent="0.35">
      <c r="U4585" s="533"/>
    </row>
    <row r="4586" spans="21:21" x14ac:dyDescent="0.35">
      <c r="U4586" s="533"/>
    </row>
    <row r="4587" spans="21:21" x14ac:dyDescent="0.35">
      <c r="U4587" s="533"/>
    </row>
    <row r="4588" spans="21:21" x14ac:dyDescent="0.35">
      <c r="U4588" s="533"/>
    </row>
    <row r="4589" spans="21:21" x14ac:dyDescent="0.35">
      <c r="U4589" s="533"/>
    </row>
    <row r="4590" spans="21:21" x14ac:dyDescent="0.35">
      <c r="U4590" s="533"/>
    </row>
    <row r="4591" spans="21:21" x14ac:dyDescent="0.35">
      <c r="U4591" s="533"/>
    </row>
    <row r="4592" spans="21:21" x14ac:dyDescent="0.35">
      <c r="U4592" s="533"/>
    </row>
    <row r="4593" spans="21:21" x14ac:dyDescent="0.35">
      <c r="U4593" s="533"/>
    </row>
    <row r="4594" spans="21:21" x14ac:dyDescent="0.35">
      <c r="U4594" s="533"/>
    </row>
    <row r="4595" spans="21:21" x14ac:dyDescent="0.35">
      <c r="U4595" s="533"/>
    </row>
    <row r="4596" spans="21:21" x14ac:dyDescent="0.35">
      <c r="U4596" s="533"/>
    </row>
    <row r="4597" spans="21:21" x14ac:dyDescent="0.35">
      <c r="U4597" s="533"/>
    </row>
    <row r="4598" spans="21:21" x14ac:dyDescent="0.35">
      <c r="U4598" s="533"/>
    </row>
    <row r="4599" spans="21:21" x14ac:dyDescent="0.35">
      <c r="U4599" s="533"/>
    </row>
    <row r="4600" spans="21:21" x14ac:dyDescent="0.35">
      <c r="U4600" s="533"/>
    </row>
    <row r="4601" spans="21:21" x14ac:dyDescent="0.35">
      <c r="U4601" s="533"/>
    </row>
    <row r="4602" spans="21:21" x14ac:dyDescent="0.35">
      <c r="U4602" s="533"/>
    </row>
    <row r="4603" spans="21:21" x14ac:dyDescent="0.35">
      <c r="U4603" s="533"/>
    </row>
    <row r="4604" spans="21:21" x14ac:dyDescent="0.35">
      <c r="U4604" s="533"/>
    </row>
    <row r="4605" spans="21:21" x14ac:dyDescent="0.35">
      <c r="U4605" s="533"/>
    </row>
    <row r="4606" spans="21:21" x14ac:dyDescent="0.35">
      <c r="U4606" s="533"/>
    </row>
    <row r="4607" spans="21:21" x14ac:dyDescent="0.35">
      <c r="U4607" s="533"/>
    </row>
    <row r="4608" spans="21:21" x14ac:dyDescent="0.35">
      <c r="U4608" s="533"/>
    </row>
    <row r="4609" spans="21:21" x14ac:dyDescent="0.35">
      <c r="U4609" s="533"/>
    </row>
    <row r="4610" spans="21:21" x14ac:dyDescent="0.35">
      <c r="U4610" s="533"/>
    </row>
    <row r="4611" spans="21:21" x14ac:dyDescent="0.35">
      <c r="U4611" s="533"/>
    </row>
    <row r="4612" spans="21:21" x14ac:dyDescent="0.35">
      <c r="U4612" s="533"/>
    </row>
    <row r="4613" spans="21:21" x14ac:dyDescent="0.35">
      <c r="U4613" s="533"/>
    </row>
    <row r="4614" spans="21:21" x14ac:dyDescent="0.35">
      <c r="U4614" s="533"/>
    </row>
    <row r="4615" spans="21:21" x14ac:dyDescent="0.35">
      <c r="U4615" s="533"/>
    </row>
    <row r="4616" spans="21:21" x14ac:dyDescent="0.35">
      <c r="U4616" s="533"/>
    </row>
    <row r="4617" spans="21:21" x14ac:dyDescent="0.35">
      <c r="U4617" s="533"/>
    </row>
    <row r="4618" spans="21:21" x14ac:dyDescent="0.35">
      <c r="U4618" s="533"/>
    </row>
    <row r="4619" spans="21:21" x14ac:dyDescent="0.35">
      <c r="U4619" s="533"/>
    </row>
    <row r="4620" spans="21:21" x14ac:dyDescent="0.35">
      <c r="U4620" s="533"/>
    </row>
    <row r="4621" spans="21:21" x14ac:dyDescent="0.35">
      <c r="U4621" s="533"/>
    </row>
    <row r="4622" spans="21:21" x14ac:dyDescent="0.35">
      <c r="U4622" s="533"/>
    </row>
    <row r="4623" spans="21:21" x14ac:dyDescent="0.35">
      <c r="U4623" s="533"/>
    </row>
    <row r="4624" spans="21:21" x14ac:dyDescent="0.35">
      <c r="U4624" s="533"/>
    </row>
    <row r="4625" spans="21:21" x14ac:dyDescent="0.35">
      <c r="U4625" s="533"/>
    </row>
    <row r="4626" spans="21:21" x14ac:dyDescent="0.35">
      <c r="U4626" s="533"/>
    </row>
    <row r="4627" spans="21:21" x14ac:dyDescent="0.35">
      <c r="U4627" s="533"/>
    </row>
    <row r="4628" spans="21:21" x14ac:dyDescent="0.35">
      <c r="U4628" s="533"/>
    </row>
    <row r="4629" spans="21:21" x14ac:dyDescent="0.35">
      <c r="U4629" s="533"/>
    </row>
    <row r="4630" spans="21:21" x14ac:dyDescent="0.35">
      <c r="U4630" s="533"/>
    </row>
    <row r="4631" spans="21:21" x14ac:dyDescent="0.35">
      <c r="U4631" s="533"/>
    </row>
    <row r="4632" spans="21:21" x14ac:dyDescent="0.35">
      <c r="U4632" s="533"/>
    </row>
    <row r="4633" spans="21:21" x14ac:dyDescent="0.35">
      <c r="U4633" s="533"/>
    </row>
    <row r="4634" spans="21:21" x14ac:dyDescent="0.35">
      <c r="U4634" s="533"/>
    </row>
    <row r="4635" spans="21:21" x14ac:dyDescent="0.35">
      <c r="U4635" s="533"/>
    </row>
    <row r="4636" spans="21:21" x14ac:dyDescent="0.35">
      <c r="U4636" s="533"/>
    </row>
    <row r="4637" spans="21:21" x14ac:dyDescent="0.35">
      <c r="U4637" s="533"/>
    </row>
    <row r="4638" spans="21:21" x14ac:dyDescent="0.35">
      <c r="U4638" s="533"/>
    </row>
    <row r="4639" spans="21:21" x14ac:dyDescent="0.35">
      <c r="U4639" s="533"/>
    </row>
    <row r="4640" spans="21:21" x14ac:dyDescent="0.35">
      <c r="U4640" s="533"/>
    </row>
    <row r="4641" spans="21:21" x14ac:dyDescent="0.35">
      <c r="U4641" s="533"/>
    </row>
    <row r="4642" spans="21:21" x14ac:dyDescent="0.35">
      <c r="U4642" s="533"/>
    </row>
    <row r="4643" spans="21:21" x14ac:dyDescent="0.35">
      <c r="U4643" s="533"/>
    </row>
    <row r="4644" spans="21:21" x14ac:dyDescent="0.35">
      <c r="U4644" s="533"/>
    </row>
    <row r="4645" spans="21:21" x14ac:dyDescent="0.35">
      <c r="U4645" s="533"/>
    </row>
    <row r="4646" spans="21:21" x14ac:dyDescent="0.35">
      <c r="U4646" s="533"/>
    </row>
    <row r="4647" spans="21:21" x14ac:dyDescent="0.35">
      <c r="U4647" s="533"/>
    </row>
    <row r="4648" spans="21:21" x14ac:dyDescent="0.35">
      <c r="U4648" s="533"/>
    </row>
    <row r="4649" spans="21:21" x14ac:dyDescent="0.35">
      <c r="U4649" s="533"/>
    </row>
    <row r="4650" spans="21:21" x14ac:dyDescent="0.35">
      <c r="U4650" s="533"/>
    </row>
    <row r="4651" spans="21:21" x14ac:dyDescent="0.35">
      <c r="U4651" s="533"/>
    </row>
    <row r="4652" spans="21:21" x14ac:dyDescent="0.35">
      <c r="U4652" s="533"/>
    </row>
    <row r="4653" spans="21:21" x14ac:dyDescent="0.35">
      <c r="U4653" s="533"/>
    </row>
    <row r="4654" spans="21:21" x14ac:dyDescent="0.35">
      <c r="U4654" s="533"/>
    </row>
    <row r="4655" spans="21:21" x14ac:dyDescent="0.35">
      <c r="U4655" s="533"/>
    </row>
    <row r="4656" spans="21:21" x14ac:dyDescent="0.35">
      <c r="U4656" s="533"/>
    </row>
    <row r="4657" spans="21:21" x14ac:dyDescent="0.35">
      <c r="U4657" s="533"/>
    </row>
    <row r="4658" spans="21:21" x14ac:dyDescent="0.35">
      <c r="U4658" s="533"/>
    </row>
    <row r="4659" spans="21:21" x14ac:dyDescent="0.35">
      <c r="U4659" s="533"/>
    </row>
    <row r="4660" spans="21:21" x14ac:dyDescent="0.35">
      <c r="U4660" s="533"/>
    </row>
    <row r="4661" spans="21:21" x14ac:dyDescent="0.35">
      <c r="U4661" s="533"/>
    </row>
    <row r="4662" spans="21:21" x14ac:dyDescent="0.35">
      <c r="U4662" s="533"/>
    </row>
    <row r="4663" spans="21:21" x14ac:dyDescent="0.35">
      <c r="U4663" s="533"/>
    </row>
    <row r="4664" spans="21:21" x14ac:dyDescent="0.35">
      <c r="U4664" s="533"/>
    </row>
    <row r="4665" spans="21:21" x14ac:dyDescent="0.35">
      <c r="U4665" s="533"/>
    </row>
    <row r="4666" spans="21:21" x14ac:dyDescent="0.35">
      <c r="U4666" s="533"/>
    </row>
    <row r="4667" spans="21:21" x14ac:dyDescent="0.35">
      <c r="U4667" s="533"/>
    </row>
    <row r="4668" spans="21:21" x14ac:dyDescent="0.35">
      <c r="U4668" s="533"/>
    </row>
    <row r="4669" spans="21:21" x14ac:dyDescent="0.35">
      <c r="U4669" s="533"/>
    </row>
    <row r="4670" spans="21:21" x14ac:dyDescent="0.35">
      <c r="U4670" s="533"/>
    </row>
    <row r="4671" spans="21:21" x14ac:dyDescent="0.35">
      <c r="U4671" s="533"/>
    </row>
    <row r="4672" spans="21:21" x14ac:dyDescent="0.35">
      <c r="U4672" s="533"/>
    </row>
    <row r="4673" spans="21:21" x14ac:dyDescent="0.35">
      <c r="U4673" s="533"/>
    </row>
    <row r="4674" spans="21:21" x14ac:dyDescent="0.35">
      <c r="U4674" s="533"/>
    </row>
    <row r="4675" spans="21:21" x14ac:dyDescent="0.35">
      <c r="U4675" s="533"/>
    </row>
    <row r="4676" spans="21:21" x14ac:dyDescent="0.35">
      <c r="U4676" s="533"/>
    </row>
    <row r="4677" spans="21:21" x14ac:dyDescent="0.35">
      <c r="U4677" s="533"/>
    </row>
    <row r="4678" spans="21:21" x14ac:dyDescent="0.35">
      <c r="U4678" s="533"/>
    </row>
    <row r="4679" spans="21:21" x14ac:dyDescent="0.35">
      <c r="U4679" s="533"/>
    </row>
    <row r="4680" spans="21:21" x14ac:dyDescent="0.35">
      <c r="U4680" s="533"/>
    </row>
    <row r="4681" spans="21:21" x14ac:dyDescent="0.35">
      <c r="U4681" s="533"/>
    </row>
    <row r="4682" spans="21:21" x14ac:dyDescent="0.35">
      <c r="U4682" s="533"/>
    </row>
    <row r="4683" spans="21:21" x14ac:dyDescent="0.35">
      <c r="U4683" s="533"/>
    </row>
    <row r="4684" spans="21:21" x14ac:dyDescent="0.35">
      <c r="U4684" s="533"/>
    </row>
    <row r="4685" spans="21:21" x14ac:dyDescent="0.35">
      <c r="U4685" s="533"/>
    </row>
    <row r="4686" spans="21:21" x14ac:dyDescent="0.35">
      <c r="U4686" s="533"/>
    </row>
    <row r="4687" spans="21:21" x14ac:dyDescent="0.35">
      <c r="U4687" s="533"/>
    </row>
    <row r="4688" spans="21:21" x14ac:dyDescent="0.35">
      <c r="U4688" s="533"/>
    </row>
    <row r="4689" spans="21:21" x14ac:dyDescent="0.35">
      <c r="U4689" s="533"/>
    </row>
    <row r="4690" spans="21:21" x14ac:dyDescent="0.35">
      <c r="U4690" s="533"/>
    </row>
    <row r="4691" spans="21:21" x14ac:dyDescent="0.35">
      <c r="U4691" s="533"/>
    </row>
    <row r="4692" spans="21:21" x14ac:dyDescent="0.35">
      <c r="U4692" s="533"/>
    </row>
    <row r="4693" spans="21:21" x14ac:dyDescent="0.35">
      <c r="U4693" s="533"/>
    </row>
    <row r="4694" spans="21:21" x14ac:dyDescent="0.35">
      <c r="U4694" s="533"/>
    </row>
    <row r="4695" spans="21:21" x14ac:dyDescent="0.35">
      <c r="U4695" s="533"/>
    </row>
    <row r="4696" spans="21:21" x14ac:dyDescent="0.35">
      <c r="U4696" s="533"/>
    </row>
    <row r="4697" spans="21:21" x14ac:dyDescent="0.35">
      <c r="U4697" s="533"/>
    </row>
    <row r="4698" spans="21:21" x14ac:dyDescent="0.35">
      <c r="U4698" s="533"/>
    </row>
    <row r="4699" spans="21:21" x14ac:dyDescent="0.35">
      <c r="U4699" s="533"/>
    </row>
    <row r="4700" spans="21:21" x14ac:dyDescent="0.35">
      <c r="U4700" s="533"/>
    </row>
    <row r="4701" spans="21:21" x14ac:dyDescent="0.35">
      <c r="U4701" s="533"/>
    </row>
    <row r="4702" spans="21:21" x14ac:dyDescent="0.35">
      <c r="U4702" s="533"/>
    </row>
    <row r="4703" spans="21:21" x14ac:dyDescent="0.35">
      <c r="U4703" s="533"/>
    </row>
    <row r="4704" spans="21:21" x14ac:dyDescent="0.35">
      <c r="U4704" s="533"/>
    </row>
    <row r="4705" spans="21:21" x14ac:dyDescent="0.35">
      <c r="U4705" s="533"/>
    </row>
    <row r="4706" spans="21:21" x14ac:dyDescent="0.35">
      <c r="U4706" s="533"/>
    </row>
    <row r="4707" spans="21:21" x14ac:dyDescent="0.35">
      <c r="U4707" s="533"/>
    </row>
    <row r="4708" spans="21:21" x14ac:dyDescent="0.35">
      <c r="U4708" s="533"/>
    </row>
    <row r="4709" spans="21:21" x14ac:dyDescent="0.35">
      <c r="U4709" s="533"/>
    </row>
    <row r="4710" spans="21:21" x14ac:dyDescent="0.35">
      <c r="U4710" s="533"/>
    </row>
    <row r="4711" spans="21:21" x14ac:dyDescent="0.35">
      <c r="U4711" s="533"/>
    </row>
    <row r="4712" spans="21:21" x14ac:dyDescent="0.35">
      <c r="U4712" s="533"/>
    </row>
    <row r="4713" spans="21:21" x14ac:dyDescent="0.35">
      <c r="U4713" s="533"/>
    </row>
    <row r="4714" spans="21:21" x14ac:dyDescent="0.35">
      <c r="U4714" s="533"/>
    </row>
    <row r="4715" spans="21:21" x14ac:dyDescent="0.35">
      <c r="U4715" s="533"/>
    </row>
    <row r="4716" spans="21:21" x14ac:dyDescent="0.35">
      <c r="U4716" s="533"/>
    </row>
    <row r="4717" spans="21:21" x14ac:dyDescent="0.35">
      <c r="U4717" s="533"/>
    </row>
    <row r="4718" spans="21:21" x14ac:dyDescent="0.35">
      <c r="U4718" s="533"/>
    </row>
    <row r="4719" spans="21:21" x14ac:dyDescent="0.35">
      <c r="U4719" s="533"/>
    </row>
    <row r="4720" spans="21:21" x14ac:dyDescent="0.35">
      <c r="U4720" s="533"/>
    </row>
    <row r="4721" spans="21:21" x14ac:dyDescent="0.35">
      <c r="U4721" s="533"/>
    </row>
    <row r="4722" spans="21:21" x14ac:dyDescent="0.35">
      <c r="U4722" s="533"/>
    </row>
    <row r="4723" spans="21:21" x14ac:dyDescent="0.35">
      <c r="U4723" s="533"/>
    </row>
    <row r="4724" spans="21:21" x14ac:dyDescent="0.35">
      <c r="U4724" s="533"/>
    </row>
    <row r="4725" spans="21:21" x14ac:dyDescent="0.35">
      <c r="U4725" s="533"/>
    </row>
    <row r="4726" spans="21:21" x14ac:dyDescent="0.35">
      <c r="U4726" s="533"/>
    </row>
    <row r="4727" spans="21:21" x14ac:dyDescent="0.35">
      <c r="U4727" s="533"/>
    </row>
    <row r="4728" spans="21:21" x14ac:dyDescent="0.35">
      <c r="U4728" s="533"/>
    </row>
    <row r="4729" spans="21:21" x14ac:dyDescent="0.35">
      <c r="U4729" s="533"/>
    </row>
    <row r="4730" spans="21:21" x14ac:dyDescent="0.35">
      <c r="U4730" s="533"/>
    </row>
    <row r="4731" spans="21:21" x14ac:dyDescent="0.35">
      <c r="U4731" s="533"/>
    </row>
    <row r="4732" spans="21:21" x14ac:dyDescent="0.35">
      <c r="U4732" s="533"/>
    </row>
    <row r="4733" spans="21:21" x14ac:dyDescent="0.35">
      <c r="U4733" s="533"/>
    </row>
    <row r="4734" spans="21:21" x14ac:dyDescent="0.35">
      <c r="U4734" s="533"/>
    </row>
    <row r="4735" spans="21:21" x14ac:dyDescent="0.35">
      <c r="U4735" s="533"/>
    </row>
    <row r="4736" spans="21:21" x14ac:dyDescent="0.35">
      <c r="U4736" s="533"/>
    </row>
    <row r="4737" spans="21:21" x14ac:dyDescent="0.35">
      <c r="U4737" s="533"/>
    </row>
    <row r="4738" spans="21:21" x14ac:dyDescent="0.35">
      <c r="U4738" s="533"/>
    </row>
    <row r="4739" spans="21:21" x14ac:dyDescent="0.35">
      <c r="U4739" s="533"/>
    </row>
    <row r="4740" spans="21:21" x14ac:dyDescent="0.35">
      <c r="U4740" s="533"/>
    </row>
    <row r="4741" spans="21:21" x14ac:dyDescent="0.35">
      <c r="U4741" s="533"/>
    </row>
    <row r="4742" spans="21:21" x14ac:dyDescent="0.35">
      <c r="U4742" s="533"/>
    </row>
    <row r="4743" spans="21:21" x14ac:dyDescent="0.35">
      <c r="U4743" s="533"/>
    </row>
    <row r="4744" spans="21:21" x14ac:dyDescent="0.35">
      <c r="U4744" s="533"/>
    </row>
    <row r="4745" spans="21:21" x14ac:dyDescent="0.35">
      <c r="U4745" s="533"/>
    </row>
    <row r="4746" spans="21:21" x14ac:dyDescent="0.35">
      <c r="U4746" s="533"/>
    </row>
    <row r="4747" spans="21:21" x14ac:dyDescent="0.35">
      <c r="U4747" s="533"/>
    </row>
    <row r="4748" spans="21:21" x14ac:dyDescent="0.35">
      <c r="U4748" s="533"/>
    </row>
    <row r="4749" spans="21:21" x14ac:dyDescent="0.35">
      <c r="U4749" s="533"/>
    </row>
    <row r="4750" spans="21:21" x14ac:dyDescent="0.35">
      <c r="U4750" s="533"/>
    </row>
    <row r="4751" spans="21:21" x14ac:dyDescent="0.35">
      <c r="U4751" s="533"/>
    </row>
    <row r="4752" spans="21:21" x14ac:dyDescent="0.35">
      <c r="U4752" s="533"/>
    </row>
    <row r="4753" spans="21:21" x14ac:dyDescent="0.35">
      <c r="U4753" s="533"/>
    </row>
    <row r="4754" spans="21:21" x14ac:dyDescent="0.35">
      <c r="U4754" s="533"/>
    </row>
    <row r="4755" spans="21:21" x14ac:dyDescent="0.35">
      <c r="U4755" s="533"/>
    </row>
    <row r="4756" spans="21:21" x14ac:dyDescent="0.35">
      <c r="U4756" s="533"/>
    </row>
    <row r="4757" spans="21:21" x14ac:dyDescent="0.35">
      <c r="U4757" s="533"/>
    </row>
    <row r="4758" spans="21:21" x14ac:dyDescent="0.35">
      <c r="U4758" s="533"/>
    </row>
    <row r="4759" spans="21:21" x14ac:dyDescent="0.35">
      <c r="U4759" s="533"/>
    </row>
    <row r="4760" spans="21:21" x14ac:dyDescent="0.35">
      <c r="U4760" s="533"/>
    </row>
    <row r="4761" spans="21:21" x14ac:dyDescent="0.35">
      <c r="U4761" s="533"/>
    </row>
    <row r="4762" spans="21:21" x14ac:dyDescent="0.35">
      <c r="U4762" s="533"/>
    </row>
    <row r="4763" spans="21:21" x14ac:dyDescent="0.35">
      <c r="U4763" s="533"/>
    </row>
    <row r="4764" spans="21:21" x14ac:dyDescent="0.35">
      <c r="U4764" s="533"/>
    </row>
    <row r="4765" spans="21:21" x14ac:dyDescent="0.35">
      <c r="U4765" s="533"/>
    </row>
    <row r="4766" spans="21:21" x14ac:dyDescent="0.35">
      <c r="U4766" s="533"/>
    </row>
    <row r="4767" spans="21:21" x14ac:dyDescent="0.35">
      <c r="U4767" s="533"/>
    </row>
    <row r="4768" spans="21:21" x14ac:dyDescent="0.35">
      <c r="U4768" s="533"/>
    </row>
    <row r="4769" spans="21:21" x14ac:dyDescent="0.35">
      <c r="U4769" s="533"/>
    </row>
    <row r="4770" spans="21:21" x14ac:dyDescent="0.35">
      <c r="U4770" s="533"/>
    </row>
    <row r="4771" spans="21:21" x14ac:dyDescent="0.35">
      <c r="U4771" s="533"/>
    </row>
    <row r="4772" spans="21:21" x14ac:dyDescent="0.35">
      <c r="U4772" s="533"/>
    </row>
    <row r="4773" spans="21:21" x14ac:dyDescent="0.35">
      <c r="U4773" s="533"/>
    </row>
    <row r="4774" spans="21:21" x14ac:dyDescent="0.35">
      <c r="U4774" s="533"/>
    </row>
    <row r="4775" spans="21:21" x14ac:dyDescent="0.35">
      <c r="U4775" s="533"/>
    </row>
    <row r="4776" spans="21:21" x14ac:dyDescent="0.35">
      <c r="U4776" s="533"/>
    </row>
    <row r="4777" spans="21:21" x14ac:dyDescent="0.35">
      <c r="U4777" s="533"/>
    </row>
    <row r="4778" spans="21:21" x14ac:dyDescent="0.35">
      <c r="U4778" s="533"/>
    </row>
    <row r="4779" spans="21:21" x14ac:dyDescent="0.35">
      <c r="U4779" s="533"/>
    </row>
    <row r="4780" spans="21:21" x14ac:dyDescent="0.35">
      <c r="U4780" s="533"/>
    </row>
    <row r="4781" spans="21:21" x14ac:dyDescent="0.35">
      <c r="U4781" s="533"/>
    </row>
    <row r="4782" spans="21:21" x14ac:dyDescent="0.35">
      <c r="U4782" s="533"/>
    </row>
    <row r="4783" spans="21:21" x14ac:dyDescent="0.35">
      <c r="U4783" s="533"/>
    </row>
    <row r="4784" spans="21:21" x14ac:dyDescent="0.35">
      <c r="U4784" s="533"/>
    </row>
    <row r="4785" spans="21:21" x14ac:dyDescent="0.35">
      <c r="U4785" s="533"/>
    </row>
    <row r="4786" spans="21:21" x14ac:dyDescent="0.35">
      <c r="U4786" s="533"/>
    </row>
    <row r="4787" spans="21:21" x14ac:dyDescent="0.35">
      <c r="U4787" s="533"/>
    </row>
    <row r="4788" spans="21:21" x14ac:dyDescent="0.35">
      <c r="U4788" s="533"/>
    </row>
    <row r="4789" spans="21:21" x14ac:dyDescent="0.35">
      <c r="U4789" s="533"/>
    </row>
    <row r="4790" spans="21:21" x14ac:dyDescent="0.35">
      <c r="U4790" s="533"/>
    </row>
    <row r="4791" spans="21:21" x14ac:dyDescent="0.35">
      <c r="U4791" s="533"/>
    </row>
    <row r="4792" spans="21:21" x14ac:dyDescent="0.35">
      <c r="U4792" s="533"/>
    </row>
    <row r="4793" spans="21:21" x14ac:dyDescent="0.35">
      <c r="U4793" s="533"/>
    </row>
    <row r="4794" spans="21:21" x14ac:dyDescent="0.35">
      <c r="U4794" s="533"/>
    </row>
    <row r="4795" spans="21:21" x14ac:dyDescent="0.35">
      <c r="U4795" s="533"/>
    </row>
    <row r="4796" spans="21:21" x14ac:dyDescent="0.35">
      <c r="U4796" s="533"/>
    </row>
    <row r="4797" spans="21:21" x14ac:dyDescent="0.35">
      <c r="U4797" s="533"/>
    </row>
    <row r="4798" spans="21:21" x14ac:dyDescent="0.35">
      <c r="U4798" s="533"/>
    </row>
    <row r="4799" spans="21:21" x14ac:dyDescent="0.35">
      <c r="U4799" s="533"/>
    </row>
    <row r="4800" spans="21:21" x14ac:dyDescent="0.35">
      <c r="U4800" s="533"/>
    </row>
    <row r="4801" spans="21:21" x14ac:dyDescent="0.35">
      <c r="U4801" s="533"/>
    </row>
    <row r="4802" spans="21:21" x14ac:dyDescent="0.35">
      <c r="U4802" s="533"/>
    </row>
    <row r="4803" spans="21:21" x14ac:dyDescent="0.35">
      <c r="U4803" s="533"/>
    </row>
    <row r="4804" spans="21:21" x14ac:dyDescent="0.35">
      <c r="U4804" s="533"/>
    </row>
    <row r="4805" spans="21:21" x14ac:dyDescent="0.35">
      <c r="U4805" s="533"/>
    </row>
    <row r="4806" spans="21:21" x14ac:dyDescent="0.35">
      <c r="U4806" s="533"/>
    </row>
    <row r="4807" spans="21:21" x14ac:dyDescent="0.35">
      <c r="U4807" s="533"/>
    </row>
    <row r="4808" spans="21:21" x14ac:dyDescent="0.35">
      <c r="U4808" s="533"/>
    </row>
    <row r="4809" spans="21:21" x14ac:dyDescent="0.35">
      <c r="U4809" s="533"/>
    </row>
    <row r="4810" spans="21:21" x14ac:dyDescent="0.35">
      <c r="U4810" s="533"/>
    </row>
    <row r="4811" spans="21:21" x14ac:dyDescent="0.35">
      <c r="U4811" s="533"/>
    </row>
    <row r="4812" spans="21:21" x14ac:dyDescent="0.35">
      <c r="U4812" s="533"/>
    </row>
    <row r="4813" spans="21:21" x14ac:dyDescent="0.35">
      <c r="U4813" s="533"/>
    </row>
    <row r="4814" spans="21:21" x14ac:dyDescent="0.35">
      <c r="U4814" s="533"/>
    </row>
    <row r="4815" spans="21:21" x14ac:dyDescent="0.35">
      <c r="U4815" s="533"/>
    </row>
    <row r="4816" spans="21:21" x14ac:dyDescent="0.35">
      <c r="U4816" s="533"/>
    </row>
    <row r="4817" spans="21:21" x14ac:dyDescent="0.35">
      <c r="U4817" s="533"/>
    </row>
    <row r="4818" spans="21:21" x14ac:dyDescent="0.35">
      <c r="U4818" s="533"/>
    </row>
    <row r="4819" spans="21:21" x14ac:dyDescent="0.35">
      <c r="U4819" s="533"/>
    </row>
    <row r="4820" spans="21:21" x14ac:dyDescent="0.35">
      <c r="U4820" s="533"/>
    </row>
    <row r="4821" spans="21:21" x14ac:dyDescent="0.35">
      <c r="U4821" s="533"/>
    </row>
    <row r="4822" spans="21:21" x14ac:dyDescent="0.35">
      <c r="U4822" s="533"/>
    </row>
    <row r="4823" spans="21:21" x14ac:dyDescent="0.35">
      <c r="U4823" s="533"/>
    </row>
    <row r="4824" spans="21:21" x14ac:dyDescent="0.35">
      <c r="U4824" s="533"/>
    </row>
    <row r="4825" spans="21:21" x14ac:dyDescent="0.35">
      <c r="U4825" s="533"/>
    </row>
    <row r="4826" spans="21:21" x14ac:dyDescent="0.35">
      <c r="U4826" s="533"/>
    </row>
    <row r="4827" spans="21:21" x14ac:dyDescent="0.35">
      <c r="U4827" s="533"/>
    </row>
    <row r="4828" spans="21:21" x14ac:dyDescent="0.35">
      <c r="U4828" s="533"/>
    </row>
    <row r="4829" spans="21:21" x14ac:dyDescent="0.35">
      <c r="U4829" s="533"/>
    </row>
    <row r="4830" spans="21:21" x14ac:dyDescent="0.35">
      <c r="U4830" s="533"/>
    </row>
    <row r="4831" spans="21:21" x14ac:dyDescent="0.35">
      <c r="U4831" s="533"/>
    </row>
    <row r="4832" spans="21:21" x14ac:dyDescent="0.35">
      <c r="U4832" s="533"/>
    </row>
    <row r="4833" spans="21:21" x14ac:dyDescent="0.35">
      <c r="U4833" s="533"/>
    </row>
    <row r="4834" spans="21:21" x14ac:dyDescent="0.35">
      <c r="U4834" s="533"/>
    </row>
    <row r="4835" spans="21:21" x14ac:dyDescent="0.35">
      <c r="U4835" s="533"/>
    </row>
    <row r="4836" spans="21:21" x14ac:dyDescent="0.35">
      <c r="U4836" s="533"/>
    </row>
    <row r="4837" spans="21:21" x14ac:dyDescent="0.35">
      <c r="U4837" s="533"/>
    </row>
    <row r="4838" spans="21:21" x14ac:dyDescent="0.35">
      <c r="U4838" s="533"/>
    </row>
    <row r="4839" spans="21:21" x14ac:dyDescent="0.35">
      <c r="U4839" s="533"/>
    </row>
    <row r="4840" spans="21:21" x14ac:dyDescent="0.35">
      <c r="U4840" s="533"/>
    </row>
    <row r="4841" spans="21:21" x14ac:dyDescent="0.35">
      <c r="U4841" s="533"/>
    </row>
    <row r="4842" spans="21:21" x14ac:dyDescent="0.35">
      <c r="U4842" s="533"/>
    </row>
    <row r="4843" spans="21:21" x14ac:dyDescent="0.35">
      <c r="U4843" s="533"/>
    </row>
    <row r="4844" spans="21:21" x14ac:dyDescent="0.35">
      <c r="U4844" s="533"/>
    </row>
    <row r="4845" spans="21:21" x14ac:dyDescent="0.35">
      <c r="U4845" s="533"/>
    </row>
    <row r="4846" spans="21:21" x14ac:dyDescent="0.35">
      <c r="U4846" s="533"/>
    </row>
    <row r="4847" spans="21:21" x14ac:dyDescent="0.35">
      <c r="U4847" s="533"/>
    </row>
    <row r="4848" spans="21:21" x14ac:dyDescent="0.35">
      <c r="U4848" s="533"/>
    </row>
    <row r="4849" spans="21:21" x14ac:dyDescent="0.35">
      <c r="U4849" s="533"/>
    </row>
    <row r="4850" spans="21:21" x14ac:dyDescent="0.35">
      <c r="U4850" s="533"/>
    </row>
    <row r="4851" spans="21:21" x14ac:dyDescent="0.35">
      <c r="U4851" s="533"/>
    </row>
    <row r="4852" spans="21:21" x14ac:dyDescent="0.35">
      <c r="U4852" s="533"/>
    </row>
    <row r="4853" spans="21:21" x14ac:dyDescent="0.35">
      <c r="U4853" s="533"/>
    </row>
    <row r="4854" spans="21:21" x14ac:dyDescent="0.35">
      <c r="U4854" s="533"/>
    </row>
    <row r="4855" spans="21:21" x14ac:dyDescent="0.35">
      <c r="U4855" s="533"/>
    </row>
    <row r="4856" spans="21:21" x14ac:dyDescent="0.35">
      <c r="U4856" s="533"/>
    </row>
    <row r="4857" spans="21:21" x14ac:dyDescent="0.35">
      <c r="U4857" s="533"/>
    </row>
    <row r="4858" spans="21:21" x14ac:dyDescent="0.35">
      <c r="U4858" s="533"/>
    </row>
    <row r="4859" spans="21:21" x14ac:dyDescent="0.35">
      <c r="U4859" s="533"/>
    </row>
    <row r="4860" spans="21:21" x14ac:dyDescent="0.35">
      <c r="U4860" s="533"/>
    </row>
    <row r="4861" spans="21:21" x14ac:dyDescent="0.35">
      <c r="U4861" s="533"/>
    </row>
    <row r="4862" spans="21:21" x14ac:dyDescent="0.35">
      <c r="U4862" s="533"/>
    </row>
    <row r="4863" spans="21:21" x14ac:dyDescent="0.35">
      <c r="U4863" s="533"/>
    </row>
    <row r="4864" spans="21:21" x14ac:dyDescent="0.35">
      <c r="U4864" s="533"/>
    </row>
    <row r="4865" spans="21:21" x14ac:dyDescent="0.35">
      <c r="U4865" s="533"/>
    </row>
    <row r="4866" spans="21:21" x14ac:dyDescent="0.35">
      <c r="U4866" s="533"/>
    </row>
    <row r="4867" spans="21:21" x14ac:dyDescent="0.35">
      <c r="U4867" s="533"/>
    </row>
    <row r="4868" spans="21:21" x14ac:dyDescent="0.35">
      <c r="U4868" s="533"/>
    </row>
    <row r="4869" spans="21:21" x14ac:dyDescent="0.35">
      <c r="U4869" s="533"/>
    </row>
    <row r="4870" spans="21:21" x14ac:dyDescent="0.35">
      <c r="U4870" s="533"/>
    </row>
    <row r="4871" spans="21:21" x14ac:dyDescent="0.35">
      <c r="U4871" s="533"/>
    </row>
    <row r="4872" spans="21:21" x14ac:dyDescent="0.35">
      <c r="U4872" s="533"/>
    </row>
    <row r="4873" spans="21:21" x14ac:dyDescent="0.35">
      <c r="U4873" s="533"/>
    </row>
    <row r="4874" spans="21:21" x14ac:dyDescent="0.35">
      <c r="U4874" s="533"/>
    </row>
    <row r="4875" spans="21:21" x14ac:dyDescent="0.35">
      <c r="U4875" s="533"/>
    </row>
    <row r="4876" spans="21:21" x14ac:dyDescent="0.35">
      <c r="U4876" s="533"/>
    </row>
    <row r="4877" spans="21:21" x14ac:dyDescent="0.35">
      <c r="U4877" s="533"/>
    </row>
    <row r="4878" spans="21:21" x14ac:dyDescent="0.35">
      <c r="U4878" s="533"/>
    </row>
    <row r="4879" spans="21:21" x14ac:dyDescent="0.35">
      <c r="U4879" s="533"/>
    </row>
    <row r="4880" spans="21:21" x14ac:dyDescent="0.35">
      <c r="U4880" s="533"/>
    </row>
    <row r="4881" spans="21:21" x14ac:dyDescent="0.35">
      <c r="U4881" s="533"/>
    </row>
    <row r="4882" spans="21:21" x14ac:dyDescent="0.35">
      <c r="U4882" s="533"/>
    </row>
    <row r="4883" spans="21:21" x14ac:dyDescent="0.35">
      <c r="U4883" s="533"/>
    </row>
    <row r="4884" spans="21:21" x14ac:dyDescent="0.35">
      <c r="U4884" s="533"/>
    </row>
    <row r="4885" spans="21:21" x14ac:dyDescent="0.35">
      <c r="U4885" s="533"/>
    </row>
    <row r="4886" spans="21:21" x14ac:dyDescent="0.35">
      <c r="U4886" s="533"/>
    </row>
    <row r="4887" spans="21:21" x14ac:dyDescent="0.35">
      <c r="U4887" s="533"/>
    </row>
    <row r="4888" spans="21:21" x14ac:dyDescent="0.35">
      <c r="U4888" s="533"/>
    </row>
    <row r="4889" spans="21:21" x14ac:dyDescent="0.35">
      <c r="U4889" s="533"/>
    </row>
    <row r="4890" spans="21:21" x14ac:dyDescent="0.35">
      <c r="U4890" s="533"/>
    </row>
    <row r="4891" spans="21:21" x14ac:dyDescent="0.35">
      <c r="U4891" s="533"/>
    </row>
    <row r="4892" spans="21:21" x14ac:dyDescent="0.35">
      <c r="U4892" s="533"/>
    </row>
    <row r="4893" spans="21:21" x14ac:dyDescent="0.35">
      <c r="U4893" s="533"/>
    </row>
    <row r="4894" spans="21:21" x14ac:dyDescent="0.35">
      <c r="U4894" s="533"/>
    </row>
    <row r="4895" spans="21:21" x14ac:dyDescent="0.35">
      <c r="U4895" s="533"/>
    </row>
    <row r="4896" spans="21:21" x14ac:dyDescent="0.35">
      <c r="U4896" s="533"/>
    </row>
    <row r="4897" spans="21:21" x14ac:dyDescent="0.35">
      <c r="U4897" s="533"/>
    </row>
    <row r="4898" spans="21:21" x14ac:dyDescent="0.35">
      <c r="U4898" s="533"/>
    </row>
    <row r="4899" spans="21:21" x14ac:dyDescent="0.35">
      <c r="U4899" s="533"/>
    </row>
    <row r="4900" spans="21:21" x14ac:dyDescent="0.35">
      <c r="U4900" s="533"/>
    </row>
    <row r="4901" spans="21:21" x14ac:dyDescent="0.35">
      <c r="U4901" s="533"/>
    </row>
    <row r="4902" spans="21:21" x14ac:dyDescent="0.35">
      <c r="U4902" s="533"/>
    </row>
    <row r="4903" spans="21:21" x14ac:dyDescent="0.35">
      <c r="U4903" s="533"/>
    </row>
    <row r="4904" spans="21:21" x14ac:dyDescent="0.35">
      <c r="U4904" s="533"/>
    </row>
    <row r="4905" spans="21:21" x14ac:dyDescent="0.35">
      <c r="U4905" s="533"/>
    </row>
    <row r="4906" spans="21:21" x14ac:dyDescent="0.35">
      <c r="U4906" s="533"/>
    </row>
    <row r="4907" spans="21:21" x14ac:dyDescent="0.35">
      <c r="U4907" s="533"/>
    </row>
    <row r="4908" spans="21:21" x14ac:dyDescent="0.35">
      <c r="U4908" s="533"/>
    </row>
    <row r="4909" spans="21:21" x14ac:dyDescent="0.35">
      <c r="U4909" s="533"/>
    </row>
    <row r="4910" spans="21:21" x14ac:dyDescent="0.35">
      <c r="U4910" s="533"/>
    </row>
    <row r="4911" spans="21:21" x14ac:dyDescent="0.35">
      <c r="U4911" s="533"/>
    </row>
    <row r="4912" spans="21:21" x14ac:dyDescent="0.35">
      <c r="U4912" s="533"/>
    </row>
    <row r="4913" spans="21:21" x14ac:dyDescent="0.35">
      <c r="U4913" s="533"/>
    </row>
    <row r="4914" spans="21:21" x14ac:dyDescent="0.35">
      <c r="U4914" s="533"/>
    </row>
    <row r="4915" spans="21:21" x14ac:dyDescent="0.35">
      <c r="U4915" s="533"/>
    </row>
    <row r="4916" spans="21:21" x14ac:dyDescent="0.35">
      <c r="U4916" s="533"/>
    </row>
    <row r="4917" spans="21:21" x14ac:dyDescent="0.35">
      <c r="U4917" s="533"/>
    </row>
    <row r="4918" spans="21:21" x14ac:dyDescent="0.35">
      <c r="U4918" s="533"/>
    </row>
    <row r="4919" spans="21:21" x14ac:dyDescent="0.35">
      <c r="U4919" s="533"/>
    </row>
    <row r="4920" spans="21:21" x14ac:dyDescent="0.35">
      <c r="U4920" s="533"/>
    </row>
    <row r="4921" spans="21:21" x14ac:dyDescent="0.35">
      <c r="U4921" s="533"/>
    </row>
    <row r="4922" spans="21:21" x14ac:dyDescent="0.35">
      <c r="U4922" s="533"/>
    </row>
    <row r="4923" spans="21:21" x14ac:dyDescent="0.35">
      <c r="U4923" s="533"/>
    </row>
    <row r="4924" spans="21:21" x14ac:dyDescent="0.35">
      <c r="U4924" s="533"/>
    </row>
    <row r="4925" spans="21:21" x14ac:dyDescent="0.35">
      <c r="U4925" s="533"/>
    </row>
    <row r="4926" spans="21:21" x14ac:dyDescent="0.35">
      <c r="U4926" s="533"/>
    </row>
    <row r="4927" spans="21:21" x14ac:dyDescent="0.35">
      <c r="U4927" s="533"/>
    </row>
    <row r="4928" spans="21:21" x14ac:dyDescent="0.35">
      <c r="U4928" s="533"/>
    </row>
    <row r="4929" spans="21:21" x14ac:dyDescent="0.35">
      <c r="U4929" s="533"/>
    </row>
    <row r="4930" spans="21:21" x14ac:dyDescent="0.35">
      <c r="U4930" s="533"/>
    </row>
    <row r="4931" spans="21:21" x14ac:dyDescent="0.35">
      <c r="U4931" s="533"/>
    </row>
    <row r="4932" spans="21:21" x14ac:dyDescent="0.35">
      <c r="U4932" s="533"/>
    </row>
    <row r="4933" spans="21:21" x14ac:dyDescent="0.35">
      <c r="U4933" s="533"/>
    </row>
    <row r="4934" spans="21:21" x14ac:dyDescent="0.35">
      <c r="U4934" s="533"/>
    </row>
    <row r="4935" spans="21:21" x14ac:dyDescent="0.35">
      <c r="U4935" s="533"/>
    </row>
    <row r="4936" spans="21:21" x14ac:dyDescent="0.35">
      <c r="U4936" s="533"/>
    </row>
    <row r="4937" spans="21:21" x14ac:dyDescent="0.35">
      <c r="U4937" s="533"/>
    </row>
    <row r="4938" spans="21:21" x14ac:dyDescent="0.35">
      <c r="U4938" s="533"/>
    </row>
    <row r="4939" spans="21:21" x14ac:dyDescent="0.35">
      <c r="U4939" s="533"/>
    </row>
    <row r="4940" spans="21:21" x14ac:dyDescent="0.35">
      <c r="U4940" s="533"/>
    </row>
    <row r="4941" spans="21:21" x14ac:dyDescent="0.35">
      <c r="U4941" s="533"/>
    </row>
    <row r="4942" spans="21:21" x14ac:dyDescent="0.35">
      <c r="U4942" s="533"/>
    </row>
    <row r="4943" spans="21:21" x14ac:dyDescent="0.35">
      <c r="U4943" s="533"/>
    </row>
    <row r="4944" spans="21:21" x14ac:dyDescent="0.35">
      <c r="U4944" s="533"/>
    </row>
    <row r="4945" spans="21:21" x14ac:dyDescent="0.35">
      <c r="U4945" s="533"/>
    </row>
    <row r="4946" spans="21:21" x14ac:dyDescent="0.35">
      <c r="U4946" s="533"/>
    </row>
    <row r="4947" spans="21:21" x14ac:dyDescent="0.35">
      <c r="U4947" s="533"/>
    </row>
    <row r="4948" spans="21:21" x14ac:dyDescent="0.35">
      <c r="U4948" s="533"/>
    </row>
    <row r="4949" spans="21:21" x14ac:dyDescent="0.35">
      <c r="U4949" s="533"/>
    </row>
    <row r="4950" spans="21:21" x14ac:dyDescent="0.35">
      <c r="U4950" s="533"/>
    </row>
    <row r="4951" spans="21:21" x14ac:dyDescent="0.35">
      <c r="U4951" s="533"/>
    </row>
    <row r="4952" spans="21:21" x14ac:dyDescent="0.35">
      <c r="U4952" s="533"/>
    </row>
    <row r="4953" spans="21:21" x14ac:dyDescent="0.35">
      <c r="U4953" s="533"/>
    </row>
    <row r="4954" spans="21:21" x14ac:dyDescent="0.35">
      <c r="U4954" s="533"/>
    </row>
    <row r="4955" spans="21:21" x14ac:dyDescent="0.35">
      <c r="U4955" s="533"/>
    </row>
    <row r="4956" spans="21:21" x14ac:dyDescent="0.35">
      <c r="U4956" s="533"/>
    </row>
    <row r="4957" spans="21:21" x14ac:dyDescent="0.35">
      <c r="U4957" s="533"/>
    </row>
    <row r="4958" spans="21:21" x14ac:dyDescent="0.35">
      <c r="U4958" s="533"/>
    </row>
    <row r="4959" spans="21:21" x14ac:dyDescent="0.35">
      <c r="U4959" s="533"/>
    </row>
    <row r="4960" spans="21:21" x14ac:dyDescent="0.35">
      <c r="U4960" s="533"/>
    </row>
    <row r="4961" spans="21:21" x14ac:dyDescent="0.35">
      <c r="U4961" s="533"/>
    </row>
    <row r="4962" spans="21:21" x14ac:dyDescent="0.35">
      <c r="U4962" s="533"/>
    </row>
    <row r="4963" spans="21:21" x14ac:dyDescent="0.35">
      <c r="U4963" s="533"/>
    </row>
    <row r="4964" spans="21:21" x14ac:dyDescent="0.35">
      <c r="U4964" s="533"/>
    </row>
    <row r="4965" spans="21:21" x14ac:dyDescent="0.35">
      <c r="U4965" s="533"/>
    </row>
    <row r="4966" spans="21:21" x14ac:dyDescent="0.35">
      <c r="U4966" s="533"/>
    </row>
    <row r="4967" spans="21:21" x14ac:dyDescent="0.35">
      <c r="U4967" s="533"/>
    </row>
    <row r="4968" spans="21:21" x14ac:dyDescent="0.35">
      <c r="U4968" s="533"/>
    </row>
    <row r="4969" spans="21:21" x14ac:dyDescent="0.35">
      <c r="U4969" s="533"/>
    </row>
    <row r="4970" spans="21:21" x14ac:dyDescent="0.35">
      <c r="U4970" s="533"/>
    </row>
    <row r="4971" spans="21:21" x14ac:dyDescent="0.35">
      <c r="U4971" s="533"/>
    </row>
    <row r="4972" spans="21:21" x14ac:dyDescent="0.35">
      <c r="U4972" s="533"/>
    </row>
    <row r="4973" spans="21:21" x14ac:dyDescent="0.35">
      <c r="U4973" s="533"/>
    </row>
    <row r="4974" spans="21:21" x14ac:dyDescent="0.35">
      <c r="U4974" s="533"/>
    </row>
    <row r="4975" spans="21:21" x14ac:dyDescent="0.35">
      <c r="U4975" s="533"/>
    </row>
    <row r="4976" spans="21:21" x14ac:dyDescent="0.35">
      <c r="U4976" s="533"/>
    </row>
    <row r="4977" spans="21:21" x14ac:dyDescent="0.35">
      <c r="U4977" s="533"/>
    </row>
    <row r="4978" spans="21:21" x14ac:dyDescent="0.35">
      <c r="U4978" s="533"/>
    </row>
    <row r="4979" spans="21:21" x14ac:dyDescent="0.35">
      <c r="U4979" s="533"/>
    </row>
    <row r="4980" spans="21:21" x14ac:dyDescent="0.35">
      <c r="U4980" s="533"/>
    </row>
    <row r="4981" spans="21:21" x14ac:dyDescent="0.35">
      <c r="U4981" s="533"/>
    </row>
    <row r="4982" spans="21:21" x14ac:dyDescent="0.35">
      <c r="U4982" s="533"/>
    </row>
    <row r="4983" spans="21:21" x14ac:dyDescent="0.35">
      <c r="U4983" s="533"/>
    </row>
    <row r="4984" spans="21:21" x14ac:dyDescent="0.35">
      <c r="U4984" s="533"/>
    </row>
    <row r="4985" spans="21:21" x14ac:dyDescent="0.35">
      <c r="U4985" s="533"/>
    </row>
    <row r="4986" spans="21:21" x14ac:dyDescent="0.35">
      <c r="U4986" s="533"/>
    </row>
    <row r="4987" spans="21:21" x14ac:dyDescent="0.35">
      <c r="U4987" s="533"/>
    </row>
    <row r="4988" spans="21:21" x14ac:dyDescent="0.35">
      <c r="U4988" s="533"/>
    </row>
    <row r="4989" spans="21:21" x14ac:dyDescent="0.35">
      <c r="U4989" s="533"/>
    </row>
    <row r="4990" spans="21:21" x14ac:dyDescent="0.35">
      <c r="U4990" s="533"/>
    </row>
    <row r="4991" spans="21:21" x14ac:dyDescent="0.35">
      <c r="U4991" s="533"/>
    </row>
    <row r="4992" spans="21:21" x14ac:dyDescent="0.35">
      <c r="U4992" s="533"/>
    </row>
    <row r="4993" spans="21:21" x14ac:dyDescent="0.35">
      <c r="U4993" s="533"/>
    </row>
    <row r="4994" spans="21:21" x14ac:dyDescent="0.35">
      <c r="U4994" s="533"/>
    </row>
    <row r="4995" spans="21:21" x14ac:dyDescent="0.35">
      <c r="U4995" s="533"/>
    </row>
    <row r="4996" spans="21:21" x14ac:dyDescent="0.35">
      <c r="U4996" s="533"/>
    </row>
    <row r="4997" spans="21:21" x14ac:dyDescent="0.35">
      <c r="U4997" s="533"/>
    </row>
    <row r="4998" spans="21:21" x14ac:dyDescent="0.35">
      <c r="U4998" s="533"/>
    </row>
    <row r="4999" spans="21:21" x14ac:dyDescent="0.35">
      <c r="U4999" s="533"/>
    </row>
    <row r="5000" spans="21:21" x14ac:dyDescent="0.35">
      <c r="U5000" s="533"/>
    </row>
  </sheetData>
  <sheetProtection formatCells="0" formatColumns="0" formatRows="0" insertColumns="0" insertRows="0" insertHyperlinks="0" deleteRows="0" sort="0" autoFilter="0" pivotTables="0"/>
  <autoFilter ref="A7:AC3629" xr:uid="{00000000-0009-0000-0000-000007000000}"/>
  <dataConsolidate/>
  <mergeCells count="4">
    <mergeCell ref="O6:P6"/>
    <mergeCell ref="Q3:S3"/>
    <mergeCell ref="I6:K6"/>
    <mergeCell ref="O1:P1"/>
  </mergeCells>
  <phoneticPr fontId="20" type="noConversion"/>
  <conditionalFormatting sqref="D18">
    <cfRule type="duplicateValues" dxfId="1" priority="1"/>
  </conditionalFormatting>
  <dataValidations xWindow="1115" yWindow="443" count="22">
    <dataValidation allowBlank="1" showErrorMessage="1" sqref="Q8:Q1454 U8:V1454 C8:C1454 D9:D1454 X8:Y1454 F8:G1454 S8:S1454 AA8:AA1454" xr:uid="{00000000-0002-0000-0700-000000000000}"/>
    <dataValidation allowBlank="1" showInputMessage="1" showErrorMessage="1" promptTitle="FORMULA SOLO PARA RUC Y CI" prompt="ARRASTRAR LA FÓRMULA O COPIAR Y PEGAR, PARA INGRESAR OTRO TIPO DE ID. BORRAR LA FÓRMULA Y DIGITAR CÓDIGO EJP. PASAPORTE 06, PLACA 19...ETC" sqref="C7" xr:uid="{00000000-0002-0000-0700-000001000000}"/>
    <dataValidation allowBlank="1" showInputMessage="1" showErrorMessage="1" promptTitle="COLUMNA DEBE TENER FORMATO TEXTO" prompt="ADMITE CÉDULAS 10 DÍGITOS; RUC 13._x000a_SI ES OTRO TIPO DE ID  DEBE BORRAR LA FÓRMULA DE COLUMNA C  Y DIGITAR EL CODIGO DEL ID EN ESA CELDA Y LUEGO DIGITAR EN ESTA COLUMNA EL ID._x000a_PARA CONF FINAL LOS 3 PRIMEROS DÍGITOS DEBEN SER 999._x000a_" sqref="D7" xr:uid="{00000000-0002-0000-0700-000002000000}"/>
    <dataValidation allowBlank="1" showInputMessage="1" showErrorMessage="1" promptTitle="SOLO PARA ATS DESDE 01/2016" prompt="ESCOJA DE LA PESTAÑA SI ES FACTURA ELECTRÓNICA O FÍSICA._x000a_SI ES ATS HASTA 12/2015 DEJAR EN BLANCO." sqref="B7" xr:uid="{00000000-0002-0000-0700-000003000000}"/>
    <dataValidation allowBlank="1" showInputMessage="1" showErrorMessage="1" promptTitle="DATO" prompt="ELIJA DE LAS PESTAÑA EL TIPO DE COMPROBANTE, AL IMPORTAR UN ATS QUEDAN SOLO DOS DÍGITOS IGUAL ES VÁLIDO._x000a_SI  TIENEN 2 DIGITOS DEJAR ASÍ PARA TODAS LAS VENTAS._x000a_SI TIENE 2 DÍGITOS Y EL NOMBRE DEL COMPROBANTE DEJAR ASÍ PARA TODAS LAS VENTAS." sqref="E7" xr:uid="{00000000-0002-0000-0700-000004000000}"/>
    <dataValidation allowBlank="1" showInputMessage="1" showErrorMessage="1" promptTitle="OPCIONAL/ SOLO LETRAS Y NÚMEROS" prompt="DATO OPCIONAL, OBLIGATORIO SOLO SI TIPO DE ID ES 06..._x000a_REPETIR EXCACTAMENTE  LA MISMA RAZÓN SOCIAL PARA TODOS LOS ID QUE SE REPITEN." sqref="F7" xr:uid="{00000000-0002-0000-0700-000005000000}"/>
    <dataValidation allowBlank="1" showInputMessage="1" showErrorMessage="1" promptTitle="DATO INFORMATIVO" prompt="NO ES OBLIGATORIO, SE PONE NÚMERO DE FACTURA EJP:_x000a_001-001-0022222,2 O_x000a_11112... ETC" sqref="G7" xr:uid="{00000000-0002-0000-0700-000006000000}"/>
    <dataValidation allowBlank="1" showInputMessage="1" showErrorMessage="1" promptTitle="OBLIGATORIO" prompt="NUMERO DE COMPROBANTES EMITIDOS A UN CLIENTE._x000a_SI SE UBICA DE 1 EN UNO LA PLANTILLA AGRUPA VENTAS A UN MISMO CLIENTE." sqref="H7" xr:uid="{00000000-0002-0000-0700-000007000000}"/>
    <dataValidation allowBlank="1" showInputMessage="1" showErrorMessage="1" promptTitle="OBLIGATORIO ATS DESDE 3/2015" prompt="Es Obligatorio llenar este campo en ATS 03/2015 En adelante. Para ATS del año 2012 y anteriores dejar vacío." sqref="R7" xr:uid="{00000000-0002-0000-0700-000008000000}"/>
    <dataValidation allowBlank="1" showInputMessage="1" showErrorMessage="1" promptTitle="INFORMATIVO " prompt="DEBE TENER LA FÓRMULA EN TODAS LAS LÍNEAS CON VENTAS." sqref="S7" xr:uid="{00000000-0002-0000-0700-000009000000}"/>
    <dataValidation allowBlank="1" showInputMessage="1" showErrorMessage="1" promptTitle="OBLIGATORIO PARA ATS DESDE 6/16" prompt="SOLO CUANDO TIPO DE ID ES PASAPORTE: 06" sqref="T7" xr:uid="{00000000-0002-0000-0700-00000A000000}"/>
    <dataValidation allowBlank="1" showInputMessage="1" showErrorMessage="1" promptTitle="INFORMATIVO" prompt="INFORMATIVO" sqref="U7" xr:uid="{00000000-0002-0000-0700-00000B000000}"/>
    <dataValidation allowBlank="1" showInputMessage="1" showErrorMessage="1" promptTitle="REPETIR FÓRMULA EN FILAS" prompt="SOLO CUANDO ES COMPROBANTE 41 QUEDA VACÍO, CUANDO ES COMPROBANTE 04 QUEDA NEGATIVO..." sqref="V7" xr:uid="{00000000-0002-0000-0700-00000C000000}"/>
    <dataValidation allowBlank="1" showInputMessage="1" showErrorMessage="1" prompt="SOLO LLENAR CUANDO EL TIPO DE COMPENSACION ES 01_x000a_PARA ATS DESDE 06/2016_x000a_MÁXIMO EL 6% DEL IVA" sqref="X7" xr:uid="{00000000-0002-0000-0700-00000D000000}"/>
    <dataValidation allowBlank="1" showInputMessage="1" showErrorMessage="1" promptTitle="FORMAS DE COBRO VIGENTES" prompt="Ingrese todas las formas de cobro utilizadas separando con un guión, debe ser en el mismo orden SI se repite el ruc y el comprobante ejp:_x000a_Ruc 0705417038001 form cob 06-01 repiter eso en todas las lineas para 0705417038001." sqref="Y7" xr:uid="{00000000-0002-0000-0700-00000E000000}"/>
    <dataValidation allowBlank="1" showInputMessage="1" showErrorMessage="1" promptTitle="OPCIONAL" prompt="LLENAR ESTA CELDA SI SE DESEA ACTUALIZAR VENTAS POR EST AUTOMÁTICAMENTE." sqref="AA7" xr:uid="{00000000-0002-0000-0700-00000F000000}"/>
    <dataValidation allowBlank="1" showInputMessage="1" showErrorMessage="1" promptTitle="INFORMATIVO" prompt="SOLO PARA INFORMACIÓN DEL USUARIO" sqref="Z7" xr:uid="{00000000-0002-0000-0700-000010000000}"/>
    <dataValidation type="list" errorStyle="information" showInputMessage="1" showErrorMessage="1" sqref="E8:E1454" xr:uid="{00000000-0002-0000-0700-000011000000}">
      <formula1>TIPOCOMPVENTA</formula1>
    </dataValidation>
    <dataValidation type="list" allowBlank="1" showErrorMessage="1" sqref="T8:T1454" xr:uid="{00000000-0002-0000-0700-000012000000}">
      <formula1>"01-PERSONA NATURAL,02-SOCIEDAD"</formula1>
    </dataValidation>
    <dataValidation type="list" allowBlank="1" showInputMessage="1" showErrorMessage="1" sqref="B8:B1454" xr:uid="{00000000-0002-0000-0700-000013000000}">
      <formula1>"F-Facturación Física,E-Facturación Electrónica"</formula1>
    </dataValidation>
    <dataValidation type="list" allowBlank="1" showInputMessage="1" showErrorMessage="1" sqref="W8:W1454" xr:uid="{00000000-0002-0000-0700-000014000000}">
      <formula1>TIPOCOMP</formula1>
    </dataValidation>
    <dataValidation type="list" errorStyle="warning" showErrorMessage="1" errorTitle="Revisar" error="Se permite: SI, NO" sqref="R8:R1454" xr:uid="{00000000-0002-0000-0700-000015000000}">
      <formula1>"SI,NO"</formula1>
    </dataValidation>
  </dataValidations>
  <pageMargins left="0.25" right="0.25" top="0.75" bottom="0.75" header="0.3" footer="0.3"/>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8"/>
  </sheetPr>
  <dimension ref="A1:G192"/>
  <sheetViews>
    <sheetView workbookViewId="0">
      <pane ySplit="5" topLeftCell="A6" activePane="bottomLeft" state="frozen"/>
      <selection pane="bottomLeft" activeCell="B18" sqref="B18"/>
    </sheetView>
  </sheetViews>
  <sheetFormatPr baseColWidth="10" defaultColWidth="11.453125" defaultRowHeight="15.5" x14ac:dyDescent="0.35"/>
  <cols>
    <col min="1" max="1" width="5.54296875" style="20" customWidth="1"/>
    <col min="2" max="2" width="29.7265625" style="125" customWidth="1"/>
    <col min="3" max="4" width="8.54296875" style="125" customWidth="1"/>
    <col min="5" max="5" width="11.453125" style="83"/>
    <col min="6" max="6" width="12.453125" style="83" bestFit="1" customWidth="1"/>
    <col min="7" max="7" width="25.81640625" style="125" customWidth="1"/>
    <col min="8" max="16384" width="11.453125" style="13"/>
  </cols>
  <sheetData>
    <row r="1" spans="1:7" ht="38.25" hidden="1" customHeight="1" thickBot="1" x14ac:dyDescent="0.4">
      <c r="A1" s="19"/>
      <c r="B1" s="21"/>
      <c r="C1" s="21"/>
      <c r="D1" s="21"/>
      <c r="E1" s="77"/>
      <c r="F1" s="77"/>
      <c r="G1" s="21"/>
    </row>
    <row r="2" spans="1:7" ht="20.25" customHeight="1" thickTop="1" thickBot="1" x14ac:dyDescent="0.4">
      <c r="A2" s="572" t="s">
        <v>722</v>
      </c>
      <c r="B2" s="572"/>
      <c r="C2" s="572"/>
      <c r="D2" s="572"/>
      <c r="E2" s="572"/>
      <c r="F2" s="572"/>
      <c r="G2" s="572"/>
    </row>
    <row r="3" spans="1:7" ht="10.5" hidden="1" customHeight="1" thickTop="1" x14ac:dyDescent="0.35">
      <c r="A3" s="19"/>
      <c r="B3" s="21"/>
      <c r="C3" s="21"/>
      <c r="D3" s="21"/>
      <c r="E3" s="77"/>
      <c r="F3" s="77"/>
      <c r="G3" s="21"/>
    </row>
    <row r="4" spans="1:7" ht="10.5" hidden="1" customHeight="1" thickBot="1" x14ac:dyDescent="0.4">
      <c r="A4" s="19"/>
      <c r="B4" s="21"/>
      <c r="C4" s="21"/>
      <c r="D4" s="21"/>
      <c r="E4" s="77"/>
      <c r="F4" s="77"/>
      <c r="G4" s="21"/>
    </row>
    <row r="5" spans="1:7" ht="31.5" thickTop="1" x14ac:dyDescent="0.35">
      <c r="A5" s="74" t="s">
        <v>68</v>
      </c>
      <c r="B5" s="75" t="s">
        <v>78</v>
      </c>
      <c r="C5" s="75" t="s">
        <v>44</v>
      </c>
      <c r="D5" s="75" t="s">
        <v>79</v>
      </c>
      <c r="E5" s="78" t="s">
        <v>80</v>
      </c>
      <c r="F5" s="78" t="s">
        <v>81</v>
      </c>
      <c r="G5" s="75" t="s">
        <v>739</v>
      </c>
    </row>
    <row r="6" spans="1:7" x14ac:dyDescent="0.35">
      <c r="A6" s="133"/>
      <c r="B6" s="134" t="s">
        <v>2801</v>
      </c>
      <c r="C6" s="129" t="s">
        <v>2744</v>
      </c>
      <c r="D6" s="129" t="s">
        <v>56</v>
      </c>
      <c r="E6" s="137">
        <v>23709</v>
      </c>
      <c r="F6" s="137">
        <v>23709</v>
      </c>
      <c r="G6" s="139" t="s">
        <v>2802</v>
      </c>
    </row>
    <row r="7" spans="1:7" x14ac:dyDescent="0.35">
      <c r="A7" s="133"/>
      <c r="B7" s="134" t="s">
        <v>2801</v>
      </c>
      <c r="C7" s="129" t="s">
        <v>2744</v>
      </c>
      <c r="D7" s="129" t="s">
        <v>56</v>
      </c>
      <c r="E7" s="138">
        <v>23725</v>
      </c>
      <c r="F7" s="138">
        <v>23726</v>
      </c>
      <c r="G7" s="139" t="s">
        <v>2802</v>
      </c>
    </row>
    <row r="8" spans="1:7" x14ac:dyDescent="0.35">
      <c r="A8" s="133"/>
      <c r="B8" s="134" t="s">
        <v>2801</v>
      </c>
      <c r="C8" s="129" t="s">
        <v>2744</v>
      </c>
      <c r="D8" s="129" t="s">
        <v>56</v>
      </c>
      <c r="E8" s="138">
        <v>23750</v>
      </c>
      <c r="F8" s="138">
        <v>23750</v>
      </c>
      <c r="G8" s="139" t="s">
        <v>2803</v>
      </c>
    </row>
    <row r="9" spans="1:7" x14ac:dyDescent="0.35">
      <c r="A9" s="133"/>
      <c r="B9" s="134" t="s">
        <v>2801</v>
      </c>
      <c r="C9" s="129" t="s">
        <v>2744</v>
      </c>
      <c r="D9" s="129" t="s">
        <v>56</v>
      </c>
      <c r="E9" s="138">
        <v>23813</v>
      </c>
      <c r="F9" s="138">
        <v>23813</v>
      </c>
      <c r="G9" s="139" t="s">
        <v>2803</v>
      </c>
    </row>
    <row r="10" spans="1:7" x14ac:dyDescent="0.35">
      <c r="A10" s="133"/>
      <c r="B10" s="134" t="s">
        <v>2801</v>
      </c>
      <c r="C10" s="129" t="s">
        <v>2744</v>
      </c>
      <c r="D10" s="129" t="s">
        <v>56</v>
      </c>
      <c r="E10" s="138">
        <v>23858</v>
      </c>
      <c r="F10" s="138">
        <v>23858</v>
      </c>
      <c r="G10" s="139" t="s">
        <v>2804</v>
      </c>
    </row>
    <row r="11" spans="1:7" x14ac:dyDescent="0.35">
      <c r="A11" s="133"/>
      <c r="B11" s="134" t="s">
        <v>2801</v>
      </c>
      <c r="C11" s="129" t="s">
        <v>2744</v>
      </c>
      <c r="D11" s="129" t="s">
        <v>56</v>
      </c>
      <c r="E11" s="138">
        <v>23899</v>
      </c>
      <c r="F11" s="138">
        <v>23899</v>
      </c>
      <c r="G11" s="139" t="s">
        <v>2805</v>
      </c>
    </row>
    <row r="12" spans="1:7" x14ac:dyDescent="0.35">
      <c r="A12" s="133"/>
      <c r="B12" s="134" t="s">
        <v>2801</v>
      </c>
      <c r="C12" s="129" t="s">
        <v>2744</v>
      </c>
      <c r="D12" s="129" t="s">
        <v>56</v>
      </c>
      <c r="E12" s="138">
        <v>23939</v>
      </c>
      <c r="F12" s="138">
        <v>23939</v>
      </c>
      <c r="G12" s="139" t="s">
        <v>2806</v>
      </c>
    </row>
    <row r="13" spans="1:7" x14ac:dyDescent="0.35">
      <c r="A13" s="133"/>
      <c r="B13" s="134" t="s">
        <v>2801</v>
      </c>
      <c r="C13" s="129" t="s">
        <v>2744</v>
      </c>
      <c r="D13" s="129" t="s">
        <v>56</v>
      </c>
      <c r="E13" s="138">
        <v>23954</v>
      </c>
      <c r="F13" s="138">
        <v>23954</v>
      </c>
      <c r="G13" s="182" t="s">
        <v>2806</v>
      </c>
    </row>
    <row r="14" spans="1:7" x14ac:dyDescent="0.35">
      <c r="A14" s="133"/>
      <c r="B14" s="134" t="s">
        <v>2801</v>
      </c>
      <c r="C14" s="129" t="s">
        <v>2744</v>
      </c>
      <c r="D14" s="129" t="s">
        <v>56</v>
      </c>
      <c r="E14" s="138">
        <v>23959</v>
      </c>
      <c r="F14" s="138">
        <v>23959</v>
      </c>
      <c r="G14" s="182" t="s">
        <v>2806</v>
      </c>
    </row>
    <row r="15" spans="1:7" x14ac:dyDescent="0.35">
      <c r="A15" s="133"/>
      <c r="B15" s="134" t="s">
        <v>2801</v>
      </c>
      <c r="C15" s="129" t="s">
        <v>2744</v>
      </c>
      <c r="D15" s="129" t="s">
        <v>56</v>
      </c>
      <c r="E15" s="138">
        <v>23997</v>
      </c>
      <c r="F15" s="138">
        <v>23997</v>
      </c>
      <c r="G15" s="182" t="s">
        <v>2806</v>
      </c>
    </row>
    <row r="16" spans="1:7" x14ac:dyDescent="0.35">
      <c r="A16" s="133"/>
      <c r="B16" s="134" t="s">
        <v>2801</v>
      </c>
      <c r="C16" s="129" t="s">
        <v>2744</v>
      </c>
      <c r="D16" s="129" t="s">
        <v>56</v>
      </c>
      <c r="E16" s="138">
        <v>24005</v>
      </c>
      <c r="F16" s="138">
        <v>24005</v>
      </c>
      <c r="G16" s="182" t="s">
        <v>2806</v>
      </c>
    </row>
    <row r="17" spans="1:7" x14ac:dyDescent="0.35">
      <c r="A17" s="133"/>
      <c r="B17" s="134" t="s">
        <v>2807</v>
      </c>
      <c r="C17" s="129" t="s">
        <v>2744</v>
      </c>
      <c r="D17" s="129" t="s">
        <v>56</v>
      </c>
      <c r="E17" s="138">
        <v>4010</v>
      </c>
      <c r="F17" s="138">
        <v>4010</v>
      </c>
      <c r="G17" s="182" t="s">
        <v>2768</v>
      </c>
    </row>
    <row r="18" spans="1:7" x14ac:dyDescent="0.35">
      <c r="A18" s="133"/>
      <c r="B18" s="134"/>
      <c r="C18" s="129"/>
      <c r="D18" s="129"/>
      <c r="E18" s="138"/>
      <c r="F18" s="138"/>
      <c r="G18" s="182"/>
    </row>
    <row r="19" spans="1:7" x14ac:dyDescent="0.35">
      <c r="A19" s="133"/>
      <c r="B19" s="134"/>
      <c r="C19" s="129"/>
      <c r="D19" s="11"/>
      <c r="E19" s="138"/>
      <c r="F19" s="138"/>
      <c r="G19" s="182"/>
    </row>
    <row r="20" spans="1:7" x14ac:dyDescent="0.35">
      <c r="A20" s="133"/>
      <c r="B20" s="134"/>
      <c r="C20" s="129"/>
      <c r="D20" s="129"/>
      <c r="E20" s="138"/>
      <c r="F20" s="138"/>
      <c r="G20" s="182"/>
    </row>
    <row r="21" spans="1:7" x14ac:dyDescent="0.35">
      <c r="A21" s="133"/>
      <c r="B21" s="134"/>
      <c r="C21" s="129"/>
      <c r="D21" s="129"/>
      <c r="E21" s="138"/>
      <c r="F21" s="138"/>
      <c r="G21" s="182"/>
    </row>
    <row r="22" spans="1:7" x14ac:dyDescent="0.35">
      <c r="A22" s="133"/>
      <c r="B22" s="134"/>
      <c r="C22" s="129"/>
      <c r="D22" s="129"/>
      <c r="E22" s="138"/>
      <c r="F22" s="138"/>
      <c r="G22" s="182"/>
    </row>
    <row r="23" spans="1:7" x14ac:dyDescent="0.35">
      <c r="A23" s="133"/>
      <c r="B23" s="134"/>
      <c r="C23" s="129"/>
      <c r="D23" s="129"/>
      <c r="E23" s="138"/>
      <c r="F23" s="138"/>
      <c r="G23" s="182"/>
    </row>
    <row r="24" spans="1:7" x14ac:dyDescent="0.35">
      <c r="A24" s="133"/>
      <c r="B24" s="134"/>
      <c r="C24" s="129"/>
      <c r="D24" s="129"/>
      <c r="E24" s="138"/>
      <c r="F24" s="138"/>
      <c r="G24" s="182"/>
    </row>
    <row r="25" spans="1:7" x14ac:dyDescent="0.35">
      <c r="A25" s="133"/>
      <c r="B25" s="134"/>
      <c r="C25" s="129"/>
      <c r="D25" s="129"/>
      <c r="E25" s="138"/>
      <c r="F25" s="138"/>
      <c r="G25" s="182"/>
    </row>
    <row r="26" spans="1:7" x14ac:dyDescent="0.35">
      <c r="A26" s="133"/>
      <c r="B26" s="134"/>
      <c r="C26" s="129"/>
      <c r="D26" s="129"/>
      <c r="E26" s="138"/>
      <c r="F26" s="138"/>
      <c r="G26" s="182"/>
    </row>
    <row r="27" spans="1:7" x14ac:dyDescent="0.35">
      <c r="A27" s="133"/>
      <c r="B27" s="134"/>
      <c r="C27" s="129"/>
      <c r="D27" s="129"/>
      <c r="E27" s="138"/>
      <c r="F27" s="138"/>
      <c r="G27" s="182"/>
    </row>
    <row r="28" spans="1:7" x14ac:dyDescent="0.35">
      <c r="A28" s="133"/>
      <c r="B28" s="134"/>
      <c r="C28" s="129"/>
      <c r="D28" s="129"/>
      <c r="E28" s="79"/>
      <c r="F28" s="79"/>
      <c r="G28" s="182"/>
    </row>
    <row r="29" spans="1:7" x14ac:dyDescent="0.35">
      <c r="A29" s="133"/>
      <c r="B29" s="134"/>
      <c r="C29" s="129"/>
      <c r="D29" s="129"/>
      <c r="E29" s="79"/>
      <c r="F29" s="79"/>
      <c r="G29" s="182"/>
    </row>
    <row r="30" spans="1:7" x14ac:dyDescent="0.35">
      <c r="A30" s="133"/>
      <c r="B30" s="134"/>
      <c r="C30" s="129"/>
      <c r="D30" s="129"/>
      <c r="E30" s="79"/>
      <c r="F30" s="79"/>
      <c r="G30" s="182"/>
    </row>
    <row r="31" spans="1:7" x14ac:dyDescent="0.35">
      <c r="A31" s="133"/>
      <c r="B31" s="134"/>
      <c r="C31" s="129"/>
      <c r="D31" s="129"/>
      <c r="E31" s="79"/>
      <c r="F31" s="79"/>
      <c r="G31" s="182"/>
    </row>
    <row r="32" spans="1:7" x14ac:dyDescent="0.35">
      <c r="A32" s="133"/>
      <c r="B32" s="134"/>
      <c r="C32" s="129"/>
      <c r="D32" s="129"/>
      <c r="E32" s="79"/>
      <c r="F32" s="79"/>
      <c r="G32" s="182"/>
    </row>
    <row r="33" spans="1:7" x14ac:dyDescent="0.35">
      <c r="A33" s="133"/>
      <c r="B33" s="134"/>
      <c r="C33" s="129"/>
      <c r="D33" s="129"/>
      <c r="E33" s="79"/>
      <c r="F33" s="79"/>
      <c r="G33" s="182"/>
    </row>
    <row r="34" spans="1:7" x14ac:dyDescent="0.35">
      <c r="A34" s="133"/>
      <c r="B34" s="134"/>
      <c r="C34" s="129"/>
      <c r="D34" s="129"/>
      <c r="E34" s="79"/>
      <c r="F34" s="79"/>
      <c r="G34" s="182"/>
    </row>
    <row r="35" spans="1:7" x14ac:dyDescent="0.35">
      <c r="A35" s="133"/>
      <c r="B35" s="134"/>
      <c r="C35" s="129"/>
      <c r="D35" s="129"/>
      <c r="E35" s="79"/>
      <c r="F35" s="79"/>
      <c r="G35" s="182"/>
    </row>
    <row r="36" spans="1:7" x14ac:dyDescent="0.35">
      <c r="A36" s="133"/>
      <c r="B36" s="134"/>
      <c r="C36" s="129"/>
      <c r="D36" s="129"/>
      <c r="E36" s="79"/>
      <c r="F36" s="79"/>
      <c r="G36" s="182"/>
    </row>
    <row r="37" spans="1:7" x14ac:dyDescent="0.35">
      <c r="A37" s="133"/>
      <c r="B37" s="134"/>
      <c r="C37" s="129"/>
      <c r="D37" s="129"/>
      <c r="E37" s="79"/>
      <c r="F37" s="79"/>
      <c r="G37" s="182"/>
    </row>
    <row r="38" spans="1:7" x14ac:dyDescent="0.35">
      <c r="A38" s="133"/>
      <c r="B38" s="134"/>
      <c r="C38" s="129"/>
      <c r="D38" s="129"/>
      <c r="E38" s="79"/>
      <c r="F38" s="79"/>
      <c r="G38" s="182"/>
    </row>
    <row r="39" spans="1:7" x14ac:dyDescent="0.35">
      <c r="A39" s="133"/>
      <c r="B39" s="134"/>
      <c r="C39" s="129"/>
      <c r="D39" s="129"/>
      <c r="E39" s="79"/>
      <c r="F39" s="79"/>
      <c r="G39" s="182"/>
    </row>
    <row r="40" spans="1:7" x14ac:dyDescent="0.35">
      <c r="A40" s="133"/>
      <c r="B40" s="134"/>
      <c r="C40" s="129"/>
      <c r="D40" s="129"/>
      <c r="E40" s="79"/>
      <c r="F40" s="79"/>
      <c r="G40" s="182"/>
    </row>
    <row r="41" spans="1:7" x14ac:dyDescent="0.35">
      <c r="A41" s="133"/>
      <c r="B41" s="134"/>
      <c r="C41" s="129"/>
      <c r="D41" s="129"/>
      <c r="E41" s="79"/>
      <c r="F41" s="79"/>
      <c r="G41" s="182"/>
    </row>
    <row r="42" spans="1:7" x14ac:dyDescent="0.35">
      <c r="A42" s="133"/>
      <c r="B42" s="134"/>
      <c r="C42" s="129"/>
      <c r="D42" s="129"/>
      <c r="E42" s="79"/>
      <c r="F42" s="79"/>
      <c r="G42" s="182"/>
    </row>
    <row r="43" spans="1:7" x14ac:dyDescent="0.35">
      <c r="A43" s="133"/>
      <c r="B43" s="134"/>
      <c r="C43" s="129"/>
      <c r="D43" s="129"/>
      <c r="E43" s="79"/>
      <c r="F43" s="79"/>
      <c r="G43" s="182"/>
    </row>
    <row r="44" spans="1:7" x14ac:dyDescent="0.35">
      <c r="A44" s="133"/>
      <c r="B44" s="134"/>
      <c r="C44" s="129"/>
      <c r="D44" s="129"/>
      <c r="E44" s="79"/>
      <c r="F44" s="79"/>
      <c r="G44" s="182"/>
    </row>
    <row r="45" spans="1:7" x14ac:dyDescent="0.35">
      <c r="A45" s="133"/>
      <c r="B45" s="134"/>
      <c r="C45" s="129"/>
      <c r="D45" s="129"/>
      <c r="E45" s="79"/>
      <c r="F45" s="79"/>
      <c r="G45" s="182"/>
    </row>
    <row r="46" spans="1:7" x14ac:dyDescent="0.35">
      <c r="A46" s="133"/>
      <c r="B46" s="134"/>
      <c r="C46" s="129"/>
      <c r="D46" s="129"/>
      <c r="E46" s="79"/>
      <c r="F46" s="79"/>
      <c r="G46" s="182"/>
    </row>
    <row r="47" spans="1:7" x14ac:dyDescent="0.35">
      <c r="A47" s="133"/>
      <c r="B47" s="134"/>
      <c r="C47" s="129"/>
      <c r="D47" s="129"/>
      <c r="E47" s="79"/>
      <c r="F47" s="79"/>
      <c r="G47" s="182"/>
    </row>
    <row r="48" spans="1:7" x14ac:dyDescent="0.35">
      <c r="A48" s="133"/>
      <c r="B48" s="134"/>
      <c r="C48" s="129"/>
      <c r="D48" s="129"/>
      <c r="E48" s="79"/>
      <c r="F48" s="79"/>
      <c r="G48" s="182"/>
    </row>
    <row r="49" spans="1:7" x14ac:dyDescent="0.35">
      <c r="A49" s="133"/>
      <c r="B49" s="134"/>
      <c r="C49" s="129"/>
      <c r="D49" s="129"/>
      <c r="E49" s="79"/>
      <c r="F49" s="79"/>
      <c r="G49" s="182"/>
    </row>
    <row r="50" spans="1:7" x14ac:dyDescent="0.35">
      <c r="A50" s="133"/>
      <c r="B50" s="134"/>
      <c r="C50" s="129"/>
      <c r="D50" s="129"/>
      <c r="E50" s="79"/>
      <c r="F50" s="79"/>
      <c r="G50" s="182"/>
    </row>
    <row r="51" spans="1:7" x14ac:dyDescent="0.35">
      <c r="A51" s="133"/>
      <c r="B51" s="134"/>
      <c r="C51" s="129"/>
      <c r="D51" s="129"/>
      <c r="E51" s="79"/>
      <c r="F51" s="79"/>
      <c r="G51" s="182"/>
    </row>
    <row r="52" spans="1:7" x14ac:dyDescent="0.35">
      <c r="A52" s="133"/>
      <c r="B52" s="134"/>
      <c r="C52" s="129"/>
      <c r="D52" s="129"/>
      <c r="E52" s="79"/>
      <c r="F52" s="79"/>
      <c r="G52" s="182"/>
    </row>
    <row r="53" spans="1:7" x14ac:dyDescent="0.35">
      <c r="A53" s="133"/>
      <c r="B53" s="134"/>
      <c r="C53" s="129"/>
      <c r="D53" s="129"/>
      <c r="E53" s="79"/>
      <c r="F53" s="79"/>
      <c r="G53" s="182"/>
    </row>
    <row r="54" spans="1:7" x14ac:dyDescent="0.35">
      <c r="A54" s="133"/>
      <c r="B54" s="134"/>
      <c r="C54" s="129"/>
      <c r="D54" s="129"/>
      <c r="E54" s="79"/>
      <c r="F54" s="79"/>
      <c r="G54" s="182"/>
    </row>
    <row r="55" spans="1:7" x14ac:dyDescent="0.35">
      <c r="A55" s="133"/>
      <c r="B55" s="134"/>
      <c r="C55" s="129"/>
      <c r="D55" s="129"/>
      <c r="E55" s="79"/>
      <c r="F55" s="79"/>
      <c r="G55" s="182"/>
    </row>
    <row r="56" spans="1:7" x14ac:dyDescent="0.35">
      <c r="A56" s="133"/>
      <c r="B56" s="134"/>
      <c r="C56" s="129"/>
      <c r="D56" s="129"/>
      <c r="E56" s="79"/>
      <c r="F56" s="79"/>
      <c r="G56" s="182"/>
    </row>
    <row r="57" spans="1:7" x14ac:dyDescent="0.35">
      <c r="A57" s="133"/>
      <c r="B57" s="134"/>
      <c r="C57" s="129"/>
      <c r="D57" s="129"/>
      <c r="E57" s="79"/>
      <c r="F57" s="79"/>
      <c r="G57" s="182"/>
    </row>
    <row r="58" spans="1:7" x14ac:dyDescent="0.35">
      <c r="A58" s="133"/>
      <c r="B58" s="134"/>
      <c r="C58" s="129"/>
      <c r="D58" s="129"/>
      <c r="E58" s="79"/>
      <c r="F58" s="79"/>
      <c r="G58" s="182"/>
    </row>
    <row r="59" spans="1:7" x14ac:dyDescent="0.35">
      <c r="A59" s="133"/>
      <c r="B59" s="134"/>
      <c r="C59" s="129"/>
      <c r="D59" s="129"/>
      <c r="E59" s="79"/>
      <c r="F59" s="79"/>
      <c r="G59" s="182"/>
    </row>
    <row r="60" spans="1:7" x14ac:dyDescent="0.35">
      <c r="A60" s="133"/>
      <c r="B60" s="134"/>
      <c r="C60" s="129"/>
      <c r="D60" s="129"/>
      <c r="E60" s="79"/>
      <c r="F60" s="79"/>
      <c r="G60" s="182"/>
    </row>
    <row r="61" spans="1:7" x14ac:dyDescent="0.35">
      <c r="A61" s="133"/>
      <c r="B61" s="134"/>
      <c r="C61" s="129"/>
      <c r="D61" s="129"/>
      <c r="E61" s="79"/>
      <c r="F61" s="79"/>
      <c r="G61" s="182"/>
    </row>
    <row r="62" spans="1:7" x14ac:dyDescent="0.35">
      <c r="A62" s="133"/>
      <c r="B62" s="134"/>
      <c r="C62" s="129"/>
      <c r="D62" s="129"/>
      <c r="E62" s="79"/>
      <c r="F62" s="79"/>
      <c r="G62" s="182"/>
    </row>
    <row r="63" spans="1:7" x14ac:dyDescent="0.35">
      <c r="A63" s="133"/>
      <c r="B63" s="134"/>
      <c r="C63" s="129"/>
      <c r="D63" s="129"/>
      <c r="E63" s="79"/>
      <c r="F63" s="79"/>
      <c r="G63" s="182"/>
    </row>
    <row r="64" spans="1:7" x14ac:dyDescent="0.35">
      <c r="A64" s="133"/>
      <c r="B64" s="134"/>
      <c r="C64" s="129"/>
      <c r="D64" s="129"/>
      <c r="E64" s="79"/>
      <c r="F64" s="79"/>
      <c r="G64" s="182"/>
    </row>
    <row r="65" spans="1:7" x14ac:dyDescent="0.35">
      <c r="A65" s="133"/>
      <c r="B65" s="134"/>
      <c r="C65" s="129"/>
      <c r="D65" s="129"/>
      <c r="E65" s="79"/>
      <c r="F65" s="79"/>
      <c r="G65" s="182"/>
    </row>
    <row r="66" spans="1:7" x14ac:dyDescent="0.35">
      <c r="A66" s="133"/>
      <c r="B66" s="134"/>
      <c r="C66" s="129"/>
      <c r="D66" s="129"/>
      <c r="E66" s="79"/>
      <c r="F66" s="79"/>
      <c r="G66" s="182"/>
    </row>
    <row r="67" spans="1:7" x14ac:dyDescent="0.35">
      <c r="A67" s="133"/>
      <c r="B67" s="134"/>
      <c r="C67" s="129"/>
      <c r="D67" s="129"/>
      <c r="E67" s="79"/>
      <c r="F67" s="79"/>
      <c r="G67" s="182"/>
    </row>
    <row r="68" spans="1:7" x14ac:dyDescent="0.35">
      <c r="A68" s="133"/>
      <c r="B68" s="134"/>
      <c r="C68" s="129"/>
      <c r="D68" s="129"/>
      <c r="E68" s="79"/>
      <c r="F68" s="79"/>
      <c r="G68" s="182"/>
    </row>
    <row r="69" spans="1:7" x14ac:dyDescent="0.35">
      <c r="A69" s="133"/>
      <c r="B69" s="134"/>
      <c r="C69" s="129"/>
      <c r="D69" s="129"/>
      <c r="E69" s="79"/>
      <c r="F69" s="79"/>
      <c r="G69" s="134"/>
    </row>
    <row r="70" spans="1:7" x14ac:dyDescent="0.35">
      <c r="A70" s="133"/>
      <c r="B70" s="134"/>
      <c r="C70" s="129"/>
      <c r="D70" s="129"/>
      <c r="E70" s="79"/>
      <c r="F70" s="79"/>
      <c r="G70" s="134"/>
    </row>
    <row r="71" spans="1:7" x14ac:dyDescent="0.35">
      <c r="A71" s="133"/>
      <c r="B71" s="134"/>
      <c r="C71" s="129"/>
      <c r="D71" s="129"/>
      <c r="E71" s="79"/>
      <c r="F71" s="79"/>
      <c r="G71" s="134"/>
    </row>
    <row r="72" spans="1:7" x14ac:dyDescent="0.35">
      <c r="A72" s="133"/>
      <c r="B72" s="134"/>
      <c r="C72" s="129"/>
      <c r="D72" s="129"/>
      <c r="E72" s="79"/>
      <c r="F72" s="79"/>
      <c r="G72" s="134"/>
    </row>
    <row r="73" spans="1:7" x14ac:dyDescent="0.35">
      <c r="A73" s="133"/>
      <c r="B73" s="134"/>
      <c r="C73" s="129"/>
      <c r="D73" s="129"/>
      <c r="E73" s="79"/>
      <c r="F73" s="79"/>
      <c r="G73" s="134"/>
    </row>
    <row r="74" spans="1:7" x14ac:dyDescent="0.35">
      <c r="A74" s="133"/>
      <c r="B74" s="134"/>
      <c r="C74" s="129"/>
      <c r="D74" s="129"/>
      <c r="E74" s="79"/>
      <c r="F74" s="79"/>
      <c r="G74" s="134"/>
    </row>
    <row r="75" spans="1:7" x14ac:dyDescent="0.35">
      <c r="A75" s="133"/>
      <c r="B75" s="134"/>
      <c r="C75" s="129"/>
      <c r="D75" s="129"/>
      <c r="E75" s="79"/>
      <c r="F75" s="79"/>
      <c r="G75" s="134"/>
    </row>
    <row r="76" spans="1:7" x14ac:dyDescent="0.35">
      <c r="A76" s="133"/>
      <c r="B76" s="134"/>
      <c r="C76" s="129"/>
      <c r="D76" s="129"/>
      <c r="E76" s="79"/>
      <c r="F76" s="79"/>
      <c r="G76" s="134"/>
    </row>
    <row r="77" spans="1:7" x14ac:dyDescent="0.35">
      <c r="A77" s="133"/>
      <c r="B77" s="134"/>
      <c r="C77" s="129"/>
      <c r="D77" s="129"/>
      <c r="E77" s="79"/>
      <c r="F77" s="79"/>
      <c r="G77" s="134"/>
    </row>
    <row r="78" spans="1:7" x14ac:dyDescent="0.35">
      <c r="A78" s="133"/>
      <c r="B78" s="134"/>
      <c r="C78" s="129"/>
      <c r="D78" s="129"/>
      <c r="E78" s="79"/>
      <c r="F78" s="79"/>
      <c r="G78" s="134"/>
    </row>
    <row r="79" spans="1:7" x14ac:dyDescent="0.35">
      <c r="A79" s="133"/>
      <c r="B79" s="134"/>
      <c r="C79" s="129"/>
      <c r="D79" s="129"/>
      <c r="E79" s="79"/>
      <c r="F79" s="79"/>
      <c r="G79" s="134"/>
    </row>
    <row r="80" spans="1:7" x14ac:dyDescent="0.35">
      <c r="A80" s="133"/>
      <c r="B80" s="134"/>
      <c r="C80" s="129"/>
      <c r="D80" s="129"/>
      <c r="E80" s="79"/>
      <c r="F80" s="79"/>
      <c r="G80" s="134"/>
    </row>
    <row r="81" spans="1:7" x14ac:dyDescent="0.35">
      <c r="A81" s="133"/>
      <c r="B81" s="134"/>
      <c r="C81" s="129"/>
      <c r="D81" s="129"/>
      <c r="E81" s="79"/>
      <c r="F81" s="79"/>
      <c r="G81" s="134"/>
    </row>
    <row r="82" spans="1:7" x14ac:dyDescent="0.35">
      <c r="A82" s="133"/>
      <c r="B82" s="134"/>
      <c r="C82" s="129"/>
      <c r="D82" s="129"/>
      <c r="E82" s="79"/>
      <c r="F82" s="79"/>
      <c r="G82" s="134"/>
    </row>
    <row r="83" spans="1:7" x14ac:dyDescent="0.35">
      <c r="A83" s="133"/>
      <c r="B83" s="134"/>
      <c r="C83" s="129"/>
      <c r="D83" s="129"/>
      <c r="E83" s="79"/>
      <c r="F83" s="79"/>
      <c r="G83" s="134"/>
    </row>
    <row r="84" spans="1:7" x14ac:dyDescent="0.35">
      <c r="A84" s="133"/>
      <c r="B84" s="134"/>
      <c r="C84" s="129"/>
      <c r="D84" s="129"/>
      <c r="E84" s="79"/>
      <c r="F84" s="79"/>
      <c r="G84" s="134"/>
    </row>
    <row r="85" spans="1:7" x14ac:dyDescent="0.35">
      <c r="A85" s="133"/>
      <c r="B85" s="134"/>
      <c r="C85" s="129"/>
      <c r="D85" s="129"/>
      <c r="E85" s="79"/>
      <c r="F85" s="79"/>
      <c r="G85" s="134"/>
    </row>
    <row r="86" spans="1:7" x14ac:dyDescent="0.35">
      <c r="A86" s="133"/>
      <c r="B86" s="134"/>
      <c r="C86" s="129"/>
      <c r="D86" s="129"/>
      <c r="E86" s="79"/>
      <c r="F86" s="79"/>
      <c r="G86" s="134"/>
    </row>
    <row r="87" spans="1:7" x14ac:dyDescent="0.35">
      <c r="A87" s="133"/>
      <c r="B87" s="134"/>
      <c r="C87" s="129"/>
      <c r="D87" s="129"/>
      <c r="E87" s="79"/>
      <c r="F87" s="79"/>
      <c r="G87" s="134"/>
    </row>
    <row r="88" spans="1:7" x14ac:dyDescent="0.35">
      <c r="A88" s="133"/>
      <c r="B88" s="134"/>
      <c r="C88" s="129"/>
      <c r="D88" s="129"/>
      <c r="E88" s="79"/>
      <c r="F88" s="79"/>
      <c r="G88" s="134"/>
    </row>
    <row r="89" spans="1:7" x14ac:dyDescent="0.35">
      <c r="A89" s="133"/>
      <c r="B89" s="134"/>
      <c r="C89" s="129"/>
      <c r="D89" s="129"/>
      <c r="E89" s="79"/>
      <c r="F89" s="79"/>
      <c r="G89" s="134"/>
    </row>
    <row r="90" spans="1:7" x14ac:dyDescent="0.35">
      <c r="A90" s="133"/>
      <c r="B90" s="134"/>
      <c r="C90" s="129"/>
      <c r="D90" s="129"/>
      <c r="E90" s="79"/>
      <c r="F90" s="79"/>
      <c r="G90" s="134"/>
    </row>
    <row r="91" spans="1:7" x14ac:dyDescent="0.35">
      <c r="A91" s="133"/>
      <c r="B91" s="134"/>
      <c r="C91" s="129"/>
      <c r="D91" s="129"/>
      <c r="E91" s="79"/>
      <c r="F91" s="79"/>
      <c r="G91" s="134"/>
    </row>
    <row r="92" spans="1:7" x14ac:dyDescent="0.35">
      <c r="A92" s="133"/>
      <c r="B92" s="134"/>
      <c r="C92" s="129"/>
      <c r="D92" s="129"/>
      <c r="E92" s="79"/>
      <c r="F92" s="79"/>
      <c r="G92" s="134"/>
    </row>
    <row r="93" spans="1:7" x14ac:dyDescent="0.35">
      <c r="A93" s="133"/>
      <c r="B93" s="134"/>
      <c r="C93" s="129"/>
      <c r="D93" s="129"/>
      <c r="E93" s="79"/>
      <c r="F93" s="79"/>
      <c r="G93" s="134"/>
    </row>
    <row r="94" spans="1:7" x14ac:dyDescent="0.35">
      <c r="A94" s="133"/>
      <c r="B94" s="134"/>
      <c r="C94" s="129"/>
      <c r="D94" s="129"/>
      <c r="E94" s="79"/>
      <c r="F94" s="79"/>
      <c r="G94" s="134"/>
    </row>
    <row r="95" spans="1:7" x14ac:dyDescent="0.35">
      <c r="A95" s="133"/>
      <c r="B95" s="134"/>
      <c r="C95" s="129"/>
      <c r="D95" s="129"/>
      <c r="E95" s="79"/>
      <c r="F95" s="79"/>
      <c r="G95" s="134"/>
    </row>
    <row r="96" spans="1:7" x14ac:dyDescent="0.35">
      <c r="A96" s="133"/>
      <c r="B96" s="134"/>
      <c r="C96" s="129"/>
      <c r="D96" s="129"/>
      <c r="E96" s="79"/>
      <c r="F96" s="79"/>
      <c r="G96" s="134"/>
    </row>
    <row r="97" spans="1:7" x14ac:dyDescent="0.35">
      <c r="A97" s="133"/>
      <c r="B97" s="134"/>
      <c r="C97" s="129"/>
      <c r="D97" s="129"/>
      <c r="E97" s="79"/>
      <c r="F97" s="79"/>
      <c r="G97" s="134"/>
    </row>
    <row r="98" spans="1:7" x14ac:dyDescent="0.35">
      <c r="A98" s="133"/>
      <c r="B98" s="134"/>
      <c r="C98" s="129"/>
      <c r="D98" s="129"/>
      <c r="E98" s="79"/>
      <c r="F98" s="79"/>
      <c r="G98" s="134"/>
    </row>
    <row r="99" spans="1:7" x14ac:dyDescent="0.35">
      <c r="A99" s="133"/>
      <c r="B99" s="134"/>
      <c r="C99" s="129"/>
      <c r="D99" s="129"/>
      <c r="E99" s="79"/>
      <c r="F99" s="79"/>
      <c r="G99" s="134"/>
    </row>
    <row r="100" spans="1:7" x14ac:dyDescent="0.35">
      <c r="A100" s="133"/>
      <c r="B100" s="134"/>
      <c r="C100" s="129"/>
      <c r="D100" s="129"/>
      <c r="E100" s="79"/>
      <c r="F100" s="79"/>
      <c r="G100" s="134"/>
    </row>
    <row r="101" spans="1:7" x14ac:dyDescent="0.35">
      <c r="A101" s="133"/>
      <c r="B101" s="134"/>
      <c r="C101" s="129"/>
      <c r="D101" s="129"/>
      <c r="E101" s="79"/>
      <c r="F101" s="79"/>
      <c r="G101" s="134"/>
    </row>
    <row r="102" spans="1:7" x14ac:dyDescent="0.35">
      <c r="A102" s="133"/>
      <c r="B102" s="134"/>
      <c r="C102" s="129"/>
      <c r="D102" s="129"/>
      <c r="E102" s="79"/>
      <c r="F102" s="79"/>
      <c r="G102" s="134"/>
    </row>
    <row r="103" spans="1:7" x14ac:dyDescent="0.35">
      <c r="A103" s="133"/>
      <c r="B103" s="134"/>
      <c r="C103" s="129"/>
      <c r="D103" s="129"/>
      <c r="E103" s="79"/>
      <c r="F103" s="79"/>
      <c r="G103" s="134"/>
    </row>
    <row r="104" spans="1:7" x14ac:dyDescent="0.35">
      <c r="A104" s="133"/>
      <c r="B104" s="134"/>
      <c r="C104" s="129"/>
      <c r="D104" s="129"/>
      <c r="E104" s="79"/>
      <c r="F104" s="79"/>
      <c r="G104" s="134"/>
    </row>
    <row r="105" spans="1:7" x14ac:dyDescent="0.35">
      <c r="A105" s="133"/>
      <c r="B105" s="134"/>
      <c r="C105" s="129"/>
      <c r="D105" s="129"/>
      <c r="E105" s="79"/>
      <c r="F105" s="79"/>
      <c r="G105" s="134"/>
    </row>
    <row r="106" spans="1:7" x14ac:dyDescent="0.35">
      <c r="A106" s="133"/>
      <c r="B106" s="134"/>
      <c r="C106" s="129"/>
      <c r="D106" s="129"/>
      <c r="E106" s="79"/>
      <c r="F106" s="79"/>
      <c r="G106" s="134"/>
    </row>
    <row r="107" spans="1:7" x14ac:dyDescent="0.35">
      <c r="A107" s="133"/>
      <c r="B107" s="134"/>
      <c r="C107" s="129"/>
      <c r="D107" s="129"/>
      <c r="E107" s="79"/>
      <c r="F107" s="79"/>
      <c r="G107" s="134"/>
    </row>
    <row r="108" spans="1:7" x14ac:dyDescent="0.35">
      <c r="A108" s="133"/>
      <c r="B108" s="134"/>
      <c r="C108" s="134"/>
      <c r="D108" s="134"/>
      <c r="E108" s="80"/>
      <c r="F108" s="80"/>
      <c r="G108" s="134"/>
    </row>
    <row r="109" spans="1:7" x14ac:dyDescent="0.35">
      <c r="A109" s="133"/>
      <c r="B109" s="134"/>
      <c r="C109" s="134"/>
      <c r="D109" s="134"/>
      <c r="E109" s="80"/>
      <c r="F109" s="80"/>
      <c r="G109" s="134"/>
    </row>
    <row r="110" spans="1:7" x14ac:dyDescent="0.35">
      <c r="A110" s="133"/>
      <c r="B110" s="134"/>
      <c r="C110" s="134"/>
      <c r="D110" s="134"/>
      <c r="E110" s="80"/>
      <c r="F110" s="80"/>
      <c r="G110" s="134"/>
    </row>
    <row r="111" spans="1:7" x14ac:dyDescent="0.35">
      <c r="A111" s="133"/>
      <c r="B111" s="134"/>
      <c r="C111" s="134"/>
      <c r="D111" s="134"/>
      <c r="E111" s="80"/>
      <c r="F111" s="80"/>
      <c r="G111" s="134"/>
    </row>
    <row r="112" spans="1:7" x14ac:dyDescent="0.35">
      <c r="A112" s="133"/>
      <c r="B112" s="134"/>
      <c r="C112" s="134"/>
      <c r="D112" s="134"/>
      <c r="E112" s="80"/>
      <c r="F112" s="80"/>
      <c r="G112" s="134"/>
    </row>
    <row r="113" spans="1:7" x14ac:dyDescent="0.35">
      <c r="A113" s="133"/>
      <c r="B113" s="134"/>
      <c r="C113" s="134"/>
      <c r="D113" s="134"/>
      <c r="E113" s="80"/>
      <c r="F113" s="80"/>
      <c r="G113" s="134"/>
    </row>
    <row r="114" spans="1:7" x14ac:dyDescent="0.35">
      <c r="A114" s="133"/>
      <c r="B114" s="134"/>
      <c r="C114" s="134"/>
      <c r="D114" s="134"/>
      <c r="E114" s="80"/>
      <c r="F114" s="80"/>
      <c r="G114" s="134"/>
    </row>
    <row r="115" spans="1:7" x14ac:dyDescent="0.35">
      <c r="A115" s="133"/>
      <c r="B115" s="134"/>
      <c r="C115" s="134"/>
      <c r="D115" s="134"/>
      <c r="E115" s="80"/>
      <c r="F115" s="80"/>
      <c r="G115" s="134"/>
    </row>
    <row r="116" spans="1:7" x14ac:dyDescent="0.35">
      <c r="A116" s="133"/>
      <c r="B116" s="134"/>
      <c r="C116" s="134"/>
      <c r="D116" s="134"/>
      <c r="E116" s="80"/>
      <c r="F116" s="80"/>
      <c r="G116" s="134"/>
    </row>
    <row r="117" spans="1:7" x14ac:dyDescent="0.35">
      <c r="A117" s="133"/>
      <c r="B117" s="134"/>
      <c r="C117" s="134"/>
      <c r="D117" s="134"/>
      <c r="E117" s="80"/>
      <c r="F117" s="80"/>
      <c r="G117" s="134"/>
    </row>
    <row r="118" spans="1:7" x14ac:dyDescent="0.35">
      <c r="A118" s="133"/>
      <c r="B118" s="134"/>
      <c r="C118" s="134"/>
      <c r="D118" s="134"/>
      <c r="E118" s="80"/>
      <c r="F118" s="80"/>
      <c r="G118" s="134"/>
    </row>
    <row r="119" spans="1:7" x14ac:dyDescent="0.35">
      <c r="A119" s="133"/>
      <c r="B119" s="134"/>
      <c r="C119" s="134"/>
      <c r="D119" s="134"/>
      <c r="E119" s="80"/>
      <c r="F119" s="80"/>
      <c r="G119" s="134"/>
    </row>
    <row r="120" spans="1:7" x14ac:dyDescent="0.35">
      <c r="A120" s="133"/>
      <c r="B120" s="134"/>
      <c r="C120" s="134"/>
      <c r="D120" s="134"/>
      <c r="E120" s="80"/>
      <c r="F120" s="80"/>
      <c r="G120" s="134"/>
    </row>
    <row r="121" spans="1:7" x14ac:dyDescent="0.35">
      <c r="A121" s="133"/>
      <c r="B121" s="134"/>
      <c r="C121" s="134"/>
      <c r="D121" s="134"/>
      <c r="E121" s="80"/>
      <c r="F121" s="80"/>
      <c r="G121" s="134"/>
    </row>
    <row r="122" spans="1:7" x14ac:dyDescent="0.35">
      <c r="A122" s="133"/>
      <c r="B122" s="134"/>
      <c r="C122" s="134"/>
      <c r="D122" s="134"/>
      <c r="E122" s="80"/>
      <c r="F122" s="80"/>
      <c r="G122" s="134"/>
    </row>
    <row r="123" spans="1:7" x14ac:dyDescent="0.35">
      <c r="A123" s="133"/>
      <c r="B123" s="134"/>
      <c r="C123" s="134"/>
      <c r="D123" s="134"/>
      <c r="E123" s="80"/>
      <c r="F123" s="80"/>
      <c r="G123" s="134"/>
    </row>
    <row r="124" spans="1:7" x14ac:dyDescent="0.35">
      <c r="A124" s="133"/>
      <c r="B124" s="134"/>
      <c r="C124" s="134"/>
      <c r="D124" s="134"/>
      <c r="E124" s="80"/>
      <c r="F124" s="80"/>
      <c r="G124" s="134"/>
    </row>
    <row r="125" spans="1:7" x14ac:dyDescent="0.35">
      <c r="A125" s="131"/>
      <c r="B125" s="132"/>
      <c r="C125" s="132"/>
      <c r="D125" s="132"/>
      <c r="E125" s="81"/>
      <c r="F125" s="81"/>
      <c r="G125" s="135"/>
    </row>
    <row r="126" spans="1:7" x14ac:dyDescent="0.35">
      <c r="A126" s="127"/>
      <c r="B126" s="128"/>
      <c r="C126" s="128"/>
      <c r="D126" s="128"/>
      <c r="E126" s="82"/>
      <c r="F126" s="82"/>
      <c r="G126" s="136"/>
    </row>
    <row r="127" spans="1:7" x14ac:dyDescent="0.35">
      <c r="A127" s="127"/>
      <c r="B127" s="128"/>
      <c r="C127" s="128"/>
      <c r="D127" s="128"/>
      <c r="E127" s="82"/>
      <c r="F127" s="82"/>
      <c r="G127" s="136"/>
    </row>
    <row r="128" spans="1:7" x14ac:dyDescent="0.35">
      <c r="A128" s="127"/>
      <c r="B128" s="128"/>
      <c r="C128" s="128"/>
      <c r="D128" s="128"/>
      <c r="E128" s="82"/>
      <c r="F128" s="82"/>
      <c r="G128" s="136"/>
    </row>
    <row r="129" spans="1:7" x14ac:dyDescent="0.35">
      <c r="A129" s="127"/>
      <c r="B129" s="128"/>
      <c r="C129" s="128"/>
      <c r="D129" s="128"/>
      <c r="E129" s="82"/>
      <c r="F129" s="82"/>
      <c r="G129" s="136"/>
    </row>
    <row r="130" spans="1:7" x14ac:dyDescent="0.35">
      <c r="A130" s="127"/>
      <c r="B130" s="128"/>
      <c r="C130" s="128"/>
      <c r="D130" s="128"/>
      <c r="E130" s="82"/>
      <c r="F130" s="82"/>
      <c r="G130" s="136"/>
    </row>
    <row r="131" spans="1:7" x14ac:dyDescent="0.35">
      <c r="A131" s="127"/>
      <c r="B131" s="128"/>
      <c r="C131" s="128"/>
      <c r="D131" s="128"/>
      <c r="E131" s="82"/>
      <c r="F131" s="82"/>
      <c r="G131" s="136"/>
    </row>
    <row r="132" spans="1:7" x14ac:dyDescent="0.35">
      <c r="A132" s="127"/>
      <c r="B132" s="128"/>
      <c r="C132" s="128"/>
      <c r="D132" s="128"/>
      <c r="E132" s="82"/>
      <c r="F132" s="82"/>
      <c r="G132" s="136"/>
    </row>
    <row r="133" spans="1:7" x14ac:dyDescent="0.35">
      <c r="A133" s="127"/>
      <c r="B133" s="128"/>
      <c r="C133" s="128"/>
      <c r="D133" s="128"/>
      <c r="E133" s="82"/>
      <c r="F133" s="82"/>
      <c r="G133" s="136"/>
    </row>
    <row r="134" spans="1:7" x14ac:dyDescent="0.35">
      <c r="A134" s="127"/>
      <c r="B134" s="128"/>
      <c r="C134" s="128"/>
      <c r="D134" s="128"/>
      <c r="E134" s="82"/>
      <c r="F134" s="82"/>
      <c r="G134" s="136"/>
    </row>
    <row r="135" spans="1:7" x14ac:dyDescent="0.35">
      <c r="A135" s="127"/>
      <c r="B135" s="128"/>
      <c r="C135" s="128"/>
      <c r="D135" s="128"/>
      <c r="E135" s="82"/>
      <c r="F135" s="82"/>
      <c r="G135" s="136"/>
    </row>
    <row r="136" spans="1:7" x14ac:dyDescent="0.35">
      <c r="A136" s="127"/>
      <c r="B136" s="128"/>
      <c r="C136" s="128"/>
      <c r="D136" s="128"/>
      <c r="E136" s="82"/>
      <c r="F136" s="82"/>
      <c r="G136" s="136"/>
    </row>
    <row r="137" spans="1:7" x14ac:dyDescent="0.35">
      <c r="A137" s="127"/>
      <c r="B137" s="128"/>
      <c r="C137" s="128"/>
      <c r="D137" s="128"/>
      <c r="E137" s="82"/>
      <c r="F137" s="82"/>
      <c r="G137" s="136"/>
    </row>
    <row r="138" spans="1:7" x14ac:dyDescent="0.35">
      <c r="A138" s="127"/>
      <c r="B138" s="128"/>
      <c r="C138" s="128"/>
      <c r="D138" s="128"/>
      <c r="E138" s="82"/>
      <c r="F138" s="82"/>
      <c r="G138" s="136"/>
    </row>
    <row r="139" spans="1:7" x14ac:dyDescent="0.35">
      <c r="A139" s="127"/>
      <c r="B139" s="128"/>
      <c r="C139" s="128"/>
      <c r="D139" s="128"/>
      <c r="E139" s="82"/>
      <c r="F139" s="82"/>
      <c r="G139" s="136"/>
    </row>
    <row r="140" spans="1:7" x14ac:dyDescent="0.35">
      <c r="A140" s="127"/>
      <c r="B140" s="128"/>
      <c r="C140" s="128"/>
      <c r="D140" s="128"/>
      <c r="E140" s="82"/>
      <c r="F140" s="82"/>
      <c r="G140" s="136"/>
    </row>
    <row r="141" spans="1:7" x14ac:dyDescent="0.35">
      <c r="A141" s="127"/>
      <c r="B141" s="128"/>
      <c r="C141" s="128"/>
      <c r="D141" s="128"/>
      <c r="E141" s="82"/>
      <c r="F141" s="82"/>
      <c r="G141" s="136"/>
    </row>
    <row r="142" spans="1:7" x14ac:dyDescent="0.35">
      <c r="A142" s="127"/>
      <c r="B142" s="128"/>
      <c r="C142" s="128"/>
      <c r="D142" s="128"/>
      <c r="E142" s="82"/>
      <c r="F142" s="82"/>
      <c r="G142" s="136"/>
    </row>
    <row r="143" spans="1:7" x14ac:dyDescent="0.35">
      <c r="A143" s="127"/>
      <c r="B143" s="128"/>
      <c r="C143" s="128"/>
      <c r="D143" s="128"/>
      <c r="E143" s="82"/>
      <c r="F143" s="82"/>
      <c r="G143" s="136"/>
    </row>
    <row r="144" spans="1:7" x14ac:dyDescent="0.35">
      <c r="A144" s="127"/>
      <c r="B144" s="128"/>
      <c r="C144" s="128"/>
      <c r="D144" s="128"/>
      <c r="E144" s="82"/>
      <c r="F144" s="82"/>
      <c r="G144" s="136"/>
    </row>
    <row r="145" spans="1:7" x14ac:dyDescent="0.35">
      <c r="A145" s="127"/>
      <c r="B145" s="128"/>
      <c r="C145" s="128"/>
      <c r="D145" s="128"/>
      <c r="E145" s="82"/>
      <c r="F145" s="82"/>
      <c r="G145" s="136"/>
    </row>
    <row r="146" spans="1:7" x14ac:dyDescent="0.35">
      <c r="A146" s="127"/>
      <c r="B146" s="128"/>
      <c r="C146" s="128"/>
      <c r="D146" s="128"/>
      <c r="E146" s="82"/>
      <c r="F146" s="82"/>
      <c r="G146" s="136"/>
    </row>
    <row r="147" spans="1:7" x14ac:dyDescent="0.35">
      <c r="A147" s="127"/>
      <c r="B147" s="128"/>
      <c r="C147" s="128"/>
      <c r="D147" s="128"/>
      <c r="E147" s="82"/>
      <c r="F147" s="82"/>
      <c r="G147" s="136"/>
    </row>
    <row r="148" spans="1:7" x14ac:dyDescent="0.35">
      <c r="A148" s="127"/>
      <c r="B148" s="128"/>
      <c r="C148" s="128"/>
      <c r="D148" s="128"/>
      <c r="E148" s="82"/>
      <c r="F148" s="82"/>
      <c r="G148" s="136"/>
    </row>
    <row r="149" spans="1:7" x14ac:dyDescent="0.35">
      <c r="A149" s="127"/>
      <c r="B149" s="128"/>
      <c r="C149" s="128"/>
      <c r="D149" s="128"/>
      <c r="E149" s="82"/>
      <c r="F149" s="82"/>
      <c r="G149" s="136"/>
    </row>
    <row r="150" spans="1:7" x14ac:dyDescent="0.35">
      <c r="A150" s="127"/>
      <c r="B150" s="128"/>
      <c r="C150" s="128"/>
      <c r="D150" s="128"/>
      <c r="E150" s="82"/>
      <c r="F150" s="82"/>
      <c r="G150" s="136"/>
    </row>
    <row r="151" spans="1:7" x14ac:dyDescent="0.35">
      <c r="A151" s="127"/>
      <c r="B151" s="128"/>
      <c r="C151" s="128"/>
      <c r="D151" s="128"/>
      <c r="E151" s="82"/>
      <c r="F151" s="82"/>
      <c r="G151" s="136"/>
    </row>
    <row r="152" spans="1:7" x14ac:dyDescent="0.35">
      <c r="A152" s="127"/>
      <c r="B152" s="128"/>
      <c r="C152" s="128"/>
      <c r="D152" s="128"/>
      <c r="E152" s="82"/>
      <c r="F152" s="82"/>
      <c r="G152" s="136"/>
    </row>
    <row r="153" spans="1:7" x14ac:dyDescent="0.35">
      <c r="A153" s="127"/>
      <c r="B153" s="128"/>
      <c r="C153" s="128"/>
      <c r="D153" s="128"/>
      <c r="E153" s="82"/>
      <c r="F153" s="82"/>
      <c r="G153" s="136"/>
    </row>
    <row r="154" spans="1:7" x14ac:dyDescent="0.35">
      <c r="A154" s="127"/>
      <c r="B154" s="128"/>
      <c r="C154" s="128"/>
      <c r="D154" s="128"/>
      <c r="E154" s="82"/>
      <c r="F154" s="82"/>
      <c r="G154" s="136"/>
    </row>
    <row r="155" spans="1:7" x14ac:dyDescent="0.35">
      <c r="A155" s="127"/>
      <c r="B155" s="128"/>
      <c r="C155" s="128"/>
      <c r="D155" s="128"/>
      <c r="E155" s="82"/>
      <c r="F155" s="82"/>
      <c r="G155" s="136"/>
    </row>
    <row r="156" spans="1:7" x14ac:dyDescent="0.35">
      <c r="A156" s="127"/>
      <c r="B156" s="128"/>
      <c r="C156" s="128"/>
      <c r="D156" s="128"/>
      <c r="E156" s="82"/>
      <c r="F156" s="82"/>
      <c r="G156" s="136"/>
    </row>
    <row r="157" spans="1:7" x14ac:dyDescent="0.35">
      <c r="A157" s="127"/>
      <c r="B157" s="128"/>
      <c r="C157" s="128"/>
      <c r="D157" s="128"/>
      <c r="E157" s="82"/>
      <c r="F157" s="82"/>
      <c r="G157" s="136"/>
    </row>
    <row r="158" spans="1:7" x14ac:dyDescent="0.35">
      <c r="A158" s="127"/>
      <c r="B158" s="128"/>
      <c r="C158" s="128"/>
      <c r="D158" s="128"/>
      <c r="E158" s="82"/>
      <c r="F158" s="82"/>
      <c r="G158" s="136"/>
    </row>
    <row r="159" spans="1:7" x14ac:dyDescent="0.35">
      <c r="A159" s="127"/>
      <c r="B159" s="128"/>
      <c r="C159" s="128"/>
      <c r="D159" s="128"/>
      <c r="E159" s="82"/>
      <c r="F159" s="82"/>
      <c r="G159" s="136"/>
    </row>
    <row r="160" spans="1:7" x14ac:dyDescent="0.35">
      <c r="A160" s="127"/>
      <c r="B160" s="128"/>
      <c r="C160" s="128"/>
      <c r="D160" s="128"/>
      <c r="E160" s="82"/>
      <c r="F160" s="82"/>
      <c r="G160" s="136"/>
    </row>
    <row r="161" spans="1:7" x14ac:dyDescent="0.35">
      <c r="A161" s="127"/>
      <c r="B161" s="128"/>
      <c r="C161" s="128"/>
      <c r="D161" s="128"/>
      <c r="E161" s="82"/>
      <c r="F161" s="82"/>
      <c r="G161" s="136"/>
    </row>
    <row r="162" spans="1:7" x14ac:dyDescent="0.35">
      <c r="A162" s="127"/>
      <c r="B162" s="128"/>
      <c r="C162" s="128"/>
      <c r="D162" s="128"/>
      <c r="E162" s="82"/>
      <c r="F162" s="82"/>
      <c r="G162" s="136"/>
    </row>
    <row r="163" spans="1:7" x14ac:dyDescent="0.35">
      <c r="A163" s="127"/>
      <c r="B163" s="128"/>
      <c r="C163" s="128"/>
      <c r="D163" s="128"/>
      <c r="E163" s="82"/>
      <c r="F163" s="82"/>
      <c r="G163" s="136"/>
    </row>
    <row r="164" spans="1:7" x14ac:dyDescent="0.35">
      <c r="A164" s="127"/>
      <c r="B164" s="128"/>
      <c r="C164" s="128"/>
      <c r="D164" s="128"/>
      <c r="E164" s="82"/>
      <c r="F164" s="82"/>
      <c r="G164" s="136"/>
    </row>
    <row r="165" spans="1:7" x14ac:dyDescent="0.35">
      <c r="A165" s="127"/>
      <c r="B165" s="128"/>
      <c r="C165" s="128"/>
      <c r="D165" s="128"/>
      <c r="E165" s="82"/>
      <c r="F165" s="82"/>
      <c r="G165" s="136"/>
    </row>
    <row r="166" spans="1:7" x14ac:dyDescent="0.35">
      <c r="A166" s="127"/>
      <c r="B166" s="128"/>
      <c r="C166" s="128"/>
      <c r="D166" s="128"/>
      <c r="E166" s="82"/>
      <c r="F166" s="82"/>
      <c r="G166" s="136"/>
    </row>
    <row r="167" spans="1:7" x14ac:dyDescent="0.35">
      <c r="A167" s="127"/>
      <c r="B167" s="128"/>
      <c r="C167" s="128"/>
      <c r="D167" s="128"/>
      <c r="E167" s="82"/>
      <c r="F167" s="82"/>
      <c r="G167" s="136"/>
    </row>
    <row r="168" spans="1:7" x14ac:dyDescent="0.35">
      <c r="A168" s="127"/>
      <c r="B168" s="128"/>
      <c r="C168" s="128"/>
      <c r="D168" s="128"/>
      <c r="E168" s="82"/>
      <c r="F168" s="82"/>
      <c r="G168" s="136"/>
    </row>
    <row r="169" spans="1:7" x14ac:dyDescent="0.35">
      <c r="A169" s="127"/>
      <c r="B169" s="128"/>
      <c r="C169" s="128"/>
      <c r="D169" s="128"/>
      <c r="E169" s="82"/>
      <c r="F169" s="82"/>
      <c r="G169" s="136"/>
    </row>
    <row r="170" spans="1:7" x14ac:dyDescent="0.35">
      <c r="A170" s="127"/>
      <c r="B170" s="128"/>
      <c r="C170" s="128"/>
      <c r="D170" s="128"/>
      <c r="E170" s="82"/>
      <c r="F170" s="82"/>
      <c r="G170" s="136"/>
    </row>
    <row r="171" spans="1:7" x14ac:dyDescent="0.35">
      <c r="A171" s="127"/>
      <c r="B171" s="128"/>
      <c r="C171" s="128"/>
      <c r="D171" s="128"/>
      <c r="E171" s="82"/>
      <c r="F171" s="82"/>
      <c r="G171" s="136"/>
    </row>
    <row r="172" spans="1:7" x14ac:dyDescent="0.35">
      <c r="A172" s="127"/>
      <c r="B172" s="128"/>
      <c r="C172" s="128"/>
      <c r="D172" s="128"/>
      <c r="E172" s="82"/>
      <c r="F172" s="82"/>
      <c r="G172" s="136"/>
    </row>
    <row r="173" spans="1:7" x14ac:dyDescent="0.35">
      <c r="A173" s="127"/>
      <c r="B173" s="128"/>
      <c r="C173" s="128"/>
      <c r="D173" s="128"/>
      <c r="E173" s="82"/>
      <c r="F173" s="82"/>
      <c r="G173" s="136"/>
    </row>
    <row r="174" spans="1:7" x14ac:dyDescent="0.35">
      <c r="A174" s="127"/>
      <c r="B174" s="128"/>
      <c r="C174" s="128"/>
      <c r="D174" s="128"/>
      <c r="E174" s="82"/>
      <c r="F174" s="82"/>
      <c r="G174" s="136"/>
    </row>
    <row r="175" spans="1:7" x14ac:dyDescent="0.35">
      <c r="A175" s="127"/>
      <c r="B175" s="128"/>
      <c r="C175" s="128"/>
      <c r="D175" s="128"/>
      <c r="E175" s="82"/>
      <c r="F175" s="82"/>
      <c r="G175" s="136"/>
    </row>
    <row r="176" spans="1:7" x14ac:dyDescent="0.35">
      <c r="A176" s="127"/>
      <c r="B176" s="128"/>
      <c r="C176" s="128"/>
      <c r="D176" s="128"/>
      <c r="E176" s="82"/>
      <c r="F176" s="82"/>
      <c r="G176" s="136"/>
    </row>
    <row r="177" spans="1:7" x14ac:dyDescent="0.35">
      <c r="A177" s="127"/>
      <c r="B177" s="128"/>
      <c r="C177" s="128"/>
      <c r="D177" s="128"/>
      <c r="E177" s="82"/>
      <c r="F177" s="82"/>
      <c r="G177" s="136"/>
    </row>
    <row r="178" spans="1:7" x14ac:dyDescent="0.35">
      <c r="A178" s="127"/>
      <c r="B178" s="128"/>
      <c r="C178" s="128"/>
      <c r="D178" s="128"/>
      <c r="E178" s="82"/>
      <c r="F178" s="82"/>
      <c r="G178" s="136"/>
    </row>
    <row r="179" spans="1:7" x14ac:dyDescent="0.35">
      <c r="A179" s="127"/>
      <c r="B179" s="128"/>
      <c r="C179" s="128"/>
      <c r="D179" s="128"/>
      <c r="E179" s="82"/>
      <c r="F179" s="82"/>
      <c r="G179" s="136"/>
    </row>
    <row r="180" spans="1:7" x14ac:dyDescent="0.35">
      <c r="A180" s="127"/>
      <c r="B180" s="128"/>
      <c r="C180" s="128"/>
      <c r="D180" s="128"/>
      <c r="E180" s="82"/>
      <c r="F180" s="82"/>
      <c r="G180" s="136"/>
    </row>
    <row r="181" spans="1:7" x14ac:dyDescent="0.35">
      <c r="A181" s="127"/>
      <c r="B181" s="128"/>
      <c r="C181" s="128"/>
      <c r="D181" s="128"/>
      <c r="E181" s="82"/>
      <c r="F181" s="82"/>
      <c r="G181" s="136"/>
    </row>
    <row r="182" spans="1:7" x14ac:dyDescent="0.35">
      <c r="A182" s="127"/>
      <c r="B182" s="128"/>
      <c r="C182" s="128"/>
      <c r="D182" s="128"/>
      <c r="E182" s="82"/>
      <c r="F182" s="82"/>
      <c r="G182" s="136"/>
    </row>
    <row r="183" spans="1:7" x14ac:dyDescent="0.35">
      <c r="A183" s="127"/>
      <c r="B183" s="128"/>
      <c r="C183" s="128"/>
      <c r="D183" s="128"/>
      <c r="E183" s="82"/>
      <c r="F183" s="82"/>
      <c r="G183" s="136"/>
    </row>
    <row r="184" spans="1:7" x14ac:dyDescent="0.35">
      <c r="A184" s="127"/>
      <c r="B184" s="128"/>
      <c r="C184" s="128"/>
      <c r="D184" s="128"/>
      <c r="E184" s="82"/>
      <c r="F184" s="82"/>
      <c r="G184" s="136"/>
    </row>
    <row r="185" spans="1:7" x14ac:dyDescent="0.35">
      <c r="A185" s="127"/>
      <c r="B185" s="128"/>
      <c r="C185" s="128"/>
      <c r="D185" s="128"/>
      <c r="E185" s="82"/>
      <c r="F185" s="82"/>
      <c r="G185" s="136"/>
    </row>
    <row r="186" spans="1:7" x14ac:dyDescent="0.35">
      <c r="A186" s="127"/>
      <c r="B186" s="128"/>
      <c r="C186" s="128"/>
      <c r="D186" s="128"/>
      <c r="E186" s="82"/>
      <c r="F186" s="82"/>
      <c r="G186" s="136"/>
    </row>
    <row r="187" spans="1:7" x14ac:dyDescent="0.35">
      <c r="A187" s="127"/>
      <c r="B187" s="128"/>
      <c r="C187" s="128"/>
      <c r="D187" s="128"/>
      <c r="E187" s="82"/>
      <c r="F187" s="82"/>
      <c r="G187" s="136"/>
    </row>
    <row r="188" spans="1:7" x14ac:dyDescent="0.35">
      <c r="A188" s="127"/>
      <c r="B188" s="128"/>
      <c r="C188" s="128"/>
      <c r="D188" s="128"/>
      <c r="E188" s="82"/>
      <c r="F188" s="82"/>
      <c r="G188" s="136"/>
    </row>
    <row r="189" spans="1:7" x14ac:dyDescent="0.35">
      <c r="A189" s="127"/>
      <c r="B189" s="128"/>
      <c r="C189" s="128"/>
      <c r="D189" s="128"/>
      <c r="E189" s="82"/>
      <c r="F189" s="82"/>
      <c r="G189" s="136"/>
    </row>
    <row r="190" spans="1:7" x14ac:dyDescent="0.35">
      <c r="A190" s="127"/>
      <c r="B190" s="128"/>
      <c r="C190" s="128"/>
      <c r="D190" s="128"/>
      <c r="E190" s="82"/>
      <c r="F190" s="82"/>
      <c r="G190" s="136"/>
    </row>
    <row r="191" spans="1:7" x14ac:dyDescent="0.35">
      <c r="A191" s="127"/>
      <c r="B191" s="128"/>
      <c r="C191" s="128"/>
      <c r="D191" s="128"/>
      <c r="E191" s="82"/>
      <c r="F191" s="82"/>
      <c r="G191" s="136"/>
    </row>
    <row r="192" spans="1:7" x14ac:dyDescent="0.35">
      <c r="A192" s="127"/>
      <c r="B192" s="128"/>
      <c r="C192" s="128"/>
      <c r="D192" s="128"/>
      <c r="E192" s="82"/>
      <c r="F192" s="82"/>
      <c r="G192" s="136"/>
    </row>
  </sheetData>
  <sheetProtection selectLockedCells="1"/>
  <autoFilter ref="A5:G192" xr:uid="{00000000-0009-0000-0000-000008000000}"/>
  <mergeCells count="1">
    <mergeCell ref="A2:G2"/>
  </mergeCells>
  <phoneticPr fontId="20" type="noConversion"/>
  <dataValidations count="6">
    <dataValidation operator="lessThan" allowBlank="1" showInputMessage="1" showErrorMessage="1" sqref="E114:F115 E110:F111" xr:uid="{00000000-0002-0000-0800-000000000000}"/>
    <dataValidation type="whole" operator="greaterThanOrEqual" allowBlank="1" showInputMessage="1" showErrorMessage="1" error="SE PERMITE SOLO NUEMROS EN ESTOS CASILLEROS" sqref="E112:F113 E116:F116 E108:F109" xr:uid="{00000000-0002-0000-0800-000001000000}">
      <formula1>0</formula1>
    </dataValidation>
    <dataValidation type="textLength" operator="equal" allowBlank="1" showInputMessage="1" showErrorMessage="1" sqref="C108:D116" xr:uid="{00000000-0002-0000-0800-000002000000}">
      <formula1>3</formula1>
    </dataValidation>
    <dataValidation type="textLength" errorStyle="warning" operator="equal" allowBlank="1" showInputMessage="1" showErrorMessage="1" error="SE PERMITE NUMEROS IGUALES A 10 O SUPERIORES" sqref="G13:G116" xr:uid="{00000000-0002-0000-0800-000003000000}">
      <formula1>10</formula1>
    </dataValidation>
    <dataValidation allowBlank="1" showErrorMessage="1" sqref="E7:F27" xr:uid="{00000000-0002-0000-0800-000004000000}"/>
    <dataValidation type="list" allowBlank="1" showInputMessage="1" showErrorMessage="1" sqref="B6:B186" xr:uid="{00000000-0002-0000-0800-000005000000}">
      <formula1>tipocompanulad</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19FB95"/>
  </sheetPr>
  <dimension ref="A2:G1000"/>
  <sheetViews>
    <sheetView workbookViewId="0">
      <selection activeCell="A6" sqref="A6"/>
    </sheetView>
  </sheetViews>
  <sheetFormatPr baseColWidth="10" defaultColWidth="8.7265625" defaultRowHeight="14.5" x14ac:dyDescent="0.35"/>
  <cols>
    <col min="1" max="1" width="16.54296875" style="13" customWidth="1"/>
    <col min="2" max="2" width="20.453125" style="13" customWidth="1"/>
    <col min="3" max="3" width="31.453125" customWidth="1"/>
    <col min="4" max="4" width="15.26953125" customWidth="1"/>
    <col min="5" max="5" width="11.453125" customWidth="1"/>
    <col min="6" max="6" width="17.54296875" customWidth="1"/>
    <col min="7" max="7" width="17" bestFit="1" customWidth="1"/>
    <col min="8" max="8" width="32.26953125" customWidth="1"/>
    <col min="9" max="256" width="11.453125" customWidth="1"/>
  </cols>
  <sheetData>
    <row r="2" spans="1:7" x14ac:dyDescent="0.35">
      <c r="A2"/>
      <c r="B2"/>
    </row>
    <row r="3" spans="1:7" x14ac:dyDescent="0.35">
      <c r="A3"/>
      <c r="B3"/>
    </row>
    <row r="4" spans="1:7" x14ac:dyDescent="0.35">
      <c r="A4"/>
      <c r="B4" s="540" t="s">
        <v>2920</v>
      </c>
    </row>
    <row r="5" spans="1:7" x14ac:dyDescent="0.35">
      <c r="A5" s="540" t="s">
        <v>2915</v>
      </c>
      <c r="B5" t="s">
        <v>2919</v>
      </c>
      <c r="C5" t="s">
        <v>2918</v>
      </c>
    </row>
    <row r="6" spans="1:7" x14ac:dyDescent="0.35">
      <c r="A6" s="541" t="s">
        <v>56</v>
      </c>
      <c r="B6" s="204">
        <v>345.61999999999995</v>
      </c>
      <c r="C6" s="204"/>
    </row>
    <row r="7" spans="1:7" x14ac:dyDescent="0.35">
      <c r="A7" s="541" t="s">
        <v>2916</v>
      </c>
      <c r="B7" s="204">
        <v>0</v>
      </c>
      <c r="C7" s="204"/>
    </row>
    <row r="8" spans="1:7" x14ac:dyDescent="0.35">
      <c r="A8" s="541" t="s">
        <v>2917</v>
      </c>
      <c r="B8" s="204">
        <v>345.61999999999995</v>
      </c>
      <c r="C8" s="204"/>
    </row>
    <row r="9" spans="1:7" x14ac:dyDescent="0.35">
      <c r="A9"/>
      <c r="B9"/>
    </row>
    <row r="10" spans="1:7" x14ac:dyDescent="0.35">
      <c r="A10"/>
      <c r="B10"/>
    </row>
    <row r="11" spans="1:7" x14ac:dyDescent="0.35">
      <c r="A11"/>
      <c r="B11"/>
    </row>
    <row r="12" spans="1:7" x14ac:dyDescent="0.35">
      <c r="A12"/>
      <c r="B12"/>
    </row>
    <row r="13" spans="1:7" x14ac:dyDescent="0.35">
      <c r="A13"/>
      <c r="B13"/>
    </row>
    <row r="14" spans="1:7" x14ac:dyDescent="0.35">
      <c r="A14"/>
      <c r="B14"/>
    </row>
    <row r="15" spans="1:7" x14ac:dyDescent="0.35">
      <c r="A15"/>
      <c r="B15"/>
    </row>
    <row r="16" spans="1:7" x14ac:dyDescent="0.35">
      <c r="A16"/>
      <c r="B16"/>
    </row>
    <row r="17" spans="1:2" ht="14.25" customHeight="1" x14ac:dyDescent="0.35">
      <c r="A17"/>
      <c r="B17"/>
    </row>
    <row r="18" spans="1:2" x14ac:dyDescent="0.35">
      <c r="A18"/>
      <c r="B18"/>
    </row>
    <row r="19" spans="1:2" x14ac:dyDescent="0.35">
      <c r="A19"/>
      <c r="B19"/>
    </row>
    <row r="20" spans="1:2" x14ac:dyDescent="0.35">
      <c r="A20"/>
      <c r="B20"/>
    </row>
    <row r="21" spans="1:2" x14ac:dyDescent="0.35">
      <c r="A21"/>
      <c r="B21"/>
    </row>
    <row r="22" spans="1:2" x14ac:dyDescent="0.35">
      <c r="A22"/>
      <c r="B22"/>
    </row>
    <row r="23" spans="1:2" x14ac:dyDescent="0.35">
      <c r="A23"/>
      <c r="B23"/>
    </row>
    <row r="24" spans="1:2" x14ac:dyDescent="0.35">
      <c r="A24"/>
      <c r="B24"/>
    </row>
    <row r="25" spans="1:2" x14ac:dyDescent="0.35">
      <c r="A25"/>
      <c r="B25"/>
    </row>
    <row r="26" spans="1:2" x14ac:dyDescent="0.35">
      <c r="A26"/>
      <c r="B26"/>
    </row>
    <row r="27" spans="1:2" x14ac:dyDescent="0.35">
      <c r="A27"/>
      <c r="B27"/>
    </row>
    <row r="28" spans="1:2" x14ac:dyDescent="0.35">
      <c r="A28"/>
      <c r="B28"/>
    </row>
    <row r="29" spans="1:2" x14ac:dyDescent="0.35">
      <c r="A29"/>
      <c r="B29"/>
    </row>
    <row r="30" spans="1:2" x14ac:dyDescent="0.35">
      <c r="A30"/>
      <c r="B30"/>
    </row>
    <row r="31" spans="1:2" x14ac:dyDescent="0.35">
      <c r="A31"/>
      <c r="B31"/>
    </row>
    <row r="32" spans="1:2"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3" x14ac:dyDescent="0.35">
      <c r="A97"/>
      <c r="B97"/>
    </row>
    <row r="98" spans="1:3" x14ac:dyDescent="0.35">
      <c r="A98"/>
      <c r="B98"/>
    </row>
    <row r="99" spans="1:3" x14ac:dyDescent="0.35">
      <c r="A99"/>
      <c r="B99"/>
    </row>
    <row r="100" spans="1:3" x14ac:dyDescent="0.35">
      <c r="A100"/>
      <c r="B100"/>
    </row>
    <row r="101" spans="1:3" x14ac:dyDescent="0.35">
      <c r="A101" s="205"/>
      <c r="B101" s="527"/>
      <c r="C101" s="188"/>
    </row>
    <row r="102" spans="1:3" x14ac:dyDescent="0.35">
      <c r="A102" s="205"/>
      <c r="B102" s="527"/>
      <c r="C102" s="188"/>
    </row>
    <row r="103" spans="1:3" x14ac:dyDescent="0.35">
      <c r="A103" s="205"/>
      <c r="B103" s="527"/>
      <c r="C103" s="188"/>
    </row>
    <row r="104" spans="1:3" x14ac:dyDescent="0.35">
      <c r="A104" s="205"/>
      <c r="B104" s="527"/>
      <c r="C104" s="188"/>
    </row>
    <row r="105" spans="1:3" x14ac:dyDescent="0.35">
      <c r="A105" s="205"/>
      <c r="B105" s="527"/>
      <c r="C105" s="188"/>
    </row>
    <row r="106" spans="1:3" x14ac:dyDescent="0.35">
      <c r="A106" s="205"/>
      <c r="B106" s="527"/>
      <c r="C106" s="188"/>
    </row>
    <row r="107" spans="1:3" x14ac:dyDescent="0.35">
      <c r="A107" s="205"/>
      <c r="B107" s="527"/>
      <c r="C107" s="188"/>
    </row>
    <row r="108" spans="1:3" x14ac:dyDescent="0.35">
      <c r="A108" s="205"/>
      <c r="B108" s="527"/>
      <c r="C108" s="188"/>
    </row>
    <row r="109" spans="1:3" x14ac:dyDescent="0.35">
      <c r="A109" s="205"/>
      <c r="B109" s="527"/>
      <c r="C109" s="188"/>
    </row>
    <row r="110" spans="1:3" x14ac:dyDescent="0.35">
      <c r="A110" s="205"/>
      <c r="B110" s="527"/>
      <c r="C110" s="188"/>
    </row>
    <row r="111" spans="1:3" x14ac:dyDescent="0.35">
      <c r="A111" s="205"/>
      <c r="B111" s="527"/>
      <c r="C111" s="188"/>
    </row>
    <row r="112" spans="1:3" x14ac:dyDescent="0.35">
      <c r="A112" s="205"/>
      <c r="B112" s="527"/>
      <c r="C112" s="188"/>
    </row>
    <row r="113" spans="1:3" x14ac:dyDescent="0.35">
      <c r="A113" s="205"/>
      <c r="B113" s="527"/>
      <c r="C113" s="188"/>
    </row>
    <row r="114" spans="1:3" x14ac:dyDescent="0.35">
      <c r="A114" s="205"/>
      <c r="B114" s="527"/>
      <c r="C114" s="188"/>
    </row>
    <row r="115" spans="1:3" x14ac:dyDescent="0.35">
      <c r="A115" s="205"/>
      <c r="B115" s="527"/>
      <c r="C115" s="188"/>
    </row>
    <row r="116" spans="1:3" x14ac:dyDescent="0.35">
      <c r="A116" s="205"/>
      <c r="B116" s="527"/>
      <c r="C116" s="188"/>
    </row>
    <row r="117" spans="1:3" x14ac:dyDescent="0.35">
      <c r="A117" s="205"/>
      <c r="B117" s="527"/>
      <c r="C117" s="188"/>
    </row>
    <row r="118" spans="1:3" x14ac:dyDescent="0.35">
      <c r="A118" s="205"/>
      <c r="B118" s="527"/>
      <c r="C118" s="188"/>
    </row>
    <row r="119" spans="1:3" x14ac:dyDescent="0.35">
      <c r="A119" s="205"/>
      <c r="B119" s="527"/>
      <c r="C119" s="188"/>
    </row>
    <row r="120" spans="1:3" x14ac:dyDescent="0.35">
      <c r="A120" s="205"/>
      <c r="B120" s="527"/>
      <c r="C120" s="188"/>
    </row>
    <row r="121" spans="1:3" x14ac:dyDescent="0.35">
      <c r="A121" s="205"/>
      <c r="B121" s="527"/>
      <c r="C121" s="188"/>
    </row>
    <row r="122" spans="1:3" x14ac:dyDescent="0.35">
      <c r="A122" s="205"/>
      <c r="B122" s="527"/>
      <c r="C122" s="188"/>
    </row>
    <row r="123" spans="1:3" x14ac:dyDescent="0.35">
      <c r="A123" s="205"/>
      <c r="B123" s="527"/>
      <c r="C123" s="188"/>
    </row>
    <row r="124" spans="1:3" x14ac:dyDescent="0.35">
      <c r="A124" s="205"/>
      <c r="B124" s="527"/>
      <c r="C124" s="188"/>
    </row>
    <row r="125" spans="1:3" x14ac:dyDescent="0.35">
      <c r="A125" s="205"/>
      <c r="B125" s="527"/>
      <c r="C125" s="188"/>
    </row>
    <row r="126" spans="1:3" x14ac:dyDescent="0.35">
      <c r="A126" s="205"/>
      <c r="B126" s="527"/>
      <c r="C126" s="188"/>
    </row>
    <row r="127" spans="1:3" x14ac:dyDescent="0.35">
      <c r="A127" s="205"/>
      <c r="B127" s="527"/>
      <c r="C127" s="188"/>
    </row>
    <row r="128" spans="1:3" x14ac:dyDescent="0.35">
      <c r="A128" s="205"/>
      <c r="B128" s="527"/>
      <c r="C128" s="188"/>
    </row>
    <row r="129" spans="1:3" x14ac:dyDescent="0.35">
      <c r="A129" s="205"/>
      <c r="B129" s="527"/>
      <c r="C129" s="188"/>
    </row>
    <row r="130" spans="1:3" x14ac:dyDescent="0.35">
      <c r="A130" s="205"/>
      <c r="B130" s="527"/>
      <c r="C130" s="188"/>
    </row>
    <row r="131" spans="1:3" x14ac:dyDescent="0.35">
      <c r="A131" s="205"/>
      <c r="B131" s="527"/>
      <c r="C131" s="188"/>
    </row>
    <row r="132" spans="1:3" x14ac:dyDescent="0.35">
      <c r="A132" s="205"/>
      <c r="B132" s="527"/>
      <c r="C132" s="188"/>
    </row>
    <row r="133" spans="1:3" x14ac:dyDescent="0.35">
      <c r="A133" s="205"/>
      <c r="B133" s="527"/>
      <c r="C133" s="188"/>
    </row>
    <row r="134" spans="1:3" x14ac:dyDescent="0.35">
      <c r="A134" s="205"/>
      <c r="B134" s="527"/>
      <c r="C134" s="188"/>
    </row>
    <row r="135" spans="1:3" x14ac:dyDescent="0.35">
      <c r="A135" s="205"/>
      <c r="B135" s="527"/>
      <c r="C135" s="188"/>
    </row>
    <row r="136" spans="1:3" x14ac:dyDescent="0.35">
      <c r="A136" s="205"/>
      <c r="B136" s="527"/>
      <c r="C136" s="188"/>
    </row>
    <row r="137" spans="1:3" x14ac:dyDescent="0.35">
      <c r="A137" s="205"/>
      <c r="B137" s="527"/>
      <c r="C137" s="188"/>
    </row>
    <row r="138" spans="1:3" x14ac:dyDescent="0.35">
      <c r="A138" s="205"/>
      <c r="B138" s="527"/>
      <c r="C138" s="188"/>
    </row>
    <row r="139" spans="1:3" x14ac:dyDescent="0.35">
      <c r="A139" s="205"/>
      <c r="B139" s="527"/>
      <c r="C139" s="188"/>
    </row>
    <row r="140" spans="1:3" x14ac:dyDescent="0.35">
      <c r="A140" s="205"/>
      <c r="B140" s="527"/>
      <c r="C140" s="188"/>
    </row>
    <row r="141" spans="1:3" x14ac:dyDescent="0.35">
      <c r="A141" s="205"/>
      <c r="B141" s="527"/>
      <c r="C141" s="188"/>
    </row>
    <row r="142" spans="1:3" x14ac:dyDescent="0.35">
      <c r="A142" s="205"/>
      <c r="B142" s="527"/>
      <c r="C142" s="188"/>
    </row>
    <row r="143" spans="1:3" x14ac:dyDescent="0.35">
      <c r="A143" s="205"/>
      <c r="B143" s="527"/>
      <c r="C143" s="188"/>
    </row>
    <row r="144" spans="1:3" x14ac:dyDescent="0.35">
      <c r="A144" s="205"/>
      <c r="B144" s="527"/>
      <c r="C144" s="188"/>
    </row>
    <row r="145" spans="1:3" x14ac:dyDescent="0.35">
      <c r="A145" s="205"/>
      <c r="B145" s="527"/>
      <c r="C145" s="188"/>
    </row>
    <row r="146" spans="1:3" x14ac:dyDescent="0.35">
      <c r="A146" s="205"/>
      <c r="B146" s="527"/>
      <c r="C146" s="188"/>
    </row>
    <row r="147" spans="1:3" x14ac:dyDescent="0.35">
      <c r="A147" s="205"/>
      <c r="B147" s="527"/>
      <c r="C147" s="188"/>
    </row>
    <row r="148" spans="1:3" x14ac:dyDescent="0.35">
      <c r="A148" s="205"/>
      <c r="B148" s="527"/>
      <c r="C148" s="188"/>
    </row>
    <row r="149" spans="1:3" x14ac:dyDescent="0.35">
      <c r="A149" s="205"/>
      <c r="B149" s="527"/>
      <c r="C149" s="188"/>
    </row>
    <row r="150" spans="1:3" x14ac:dyDescent="0.35">
      <c r="A150" s="205"/>
      <c r="B150" s="527"/>
      <c r="C150" s="188"/>
    </row>
    <row r="151" spans="1:3" x14ac:dyDescent="0.35">
      <c r="A151" s="205"/>
      <c r="B151" s="527"/>
      <c r="C151" s="188"/>
    </row>
    <row r="152" spans="1:3" x14ac:dyDescent="0.35">
      <c r="A152" s="205"/>
      <c r="B152" s="527"/>
      <c r="C152" s="188"/>
    </row>
    <row r="153" spans="1:3" x14ac:dyDescent="0.35">
      <c r="A153" s="205"/>
      <c r="B153" s="527"/>
      <c r="C153" s="188"/>
    </row>
    <row r="154" spans="1:3" x14ac:dyDescent="0.35">
      <c r="A154" s="205"/>
      <c r="B154" s="527"/>
      <c r="C154" s="188"/>
    </row>
    <row r="155" spans="1:3" x14ac:dyDescent="0.35">
      <c r="A155" s="205"/>
      <c r="B155" s="527"/>
      <c r="C155" s="188"/>
    </row>
    <row r="156" spans="1:3" x14ac:dyDescent="0.35">
      <c r="A156" s="205"/>
      <c r="B156" s="527"/>
      <c r="C156" s="188"/>
    </row>
    <row r="157" spans="1:3" x14ac:dyDescent="0.35">
      <c r="A157" s="205"/>
      <c r="B157" s="527"/>
      <c r="C157" s="188"/>
    </row>
    <row r="158" spans="1:3" x14ac:dyDescent="0.35">
      <c r="A158" s="205"/>
      <c r="B158" s="527"/>
      <c r="C158" s="188"/>
    </row>
    <row r="159" spans="1:3" x14ac:dyDescent="0.35">
      <c r="A159" s="205"/>
      <c r="B159" s="527"/>
      <c r="C159" s="188"/>
    </row>
    <row r="160" spans="1:3" x14ac:dyDescent="0.35">
      <c r="A160" s="205"/>
      <c r="B160" s="527"/>
      <c r="C160" s="188"/>
    </row>
    <row r="161" spans="1:3" x14ac:dyDescent="0.35">
      <c r="A161" s="205"/>
      <c r="B161" s="527"/>
      <c r="C161" s="188"/>
    </row>
    <row r="162" spans="1:3" x14ac:dyDescent="0.35">
      <c r="A162" s="205"/>
      <c r="B162" s="527"/>
      <c r="C162" s="188"/>
    </row>
    <row r="163" spans="1:3" x14ac:dyDescent="0.35">
      <c r="A163" s="205"/>
      <c r="B163" s="527"/>
      <c r="C163" s="188"/>
    </row>
    <row r="164" spans="1:3" x14ac:dyDescent="0.35">
      <c r="A164" s="205"/>
      <c r="B164" s="527"/>
      <c r="C164" s="188"/>
    </row>
    <row r="165" spans="1:3" x14ac:dyDescent="0.35">
      <c r="A165" s="205"/>
      <c r="B165" s="527"/>
      <c r="C165" s="188"/>
    </row>
    <row r="166" spans="1:3" x14ac:dyDescent="0.35">
      <c r="A166" s="205"/>
      <c r="B166" s="527"/>
      <c r="C166" s="188"/>
    </row>
    <row r="167" spans="1:3" x14ac:dyDescent="0.35">
      <c r="A167" s="205"/>
      <c r="B167" s="527"/>
      <c r="C167" s="188"/>
    </row>
    <row r="168" spans="1:3" x14ac:dyDescent="0.35">
      <c r="A168" s="205"/>
      <c r="B168" s="527"/>
      <c r="C168" s="188"/>
    </row>
    <row r="169" spans="1:3" x14ac:dyDescent="0.35">
      <c r="A169" s="205"/>
      <c r="B169" s="527"/>
      <c r="C169" s="188"/>
    </row>
    <row r="170" spans="1:3" x14ac:dyDescent="0.35">
      <c r="A170" s="205"/>
      <c r="B170" s="527"/>
      <c r="C170" s="188"/>
    </row>
    <row r="171" spans="1:3" x14ac:dyDescent="0.35">
      <c r="A171" s="205"/>
      <c r="B171" s="527"/>
      <c r="C171" s="188"/>
    </row>
    <row r="172" spans="1:3" x14ac:dyDescent="0.35">
      <c r="A172" s="205"/>
      <c r="B172" s="527"/>
      <c r="C172" s="188"/>
    </row>
    <row r="173" spans="1:3" x14ac:dyDescent="0.35">
      <c r="A173" s="205"/>
      <c r="B173" s="527"/>
      <c r="C173" s="188"/>
    </row>
    <row r="174" spans="1:3" x14ac:dyDescent="0.35">
      <c r="A174" s="205"/>
      <c r="B174" s="527"/>
      <c r="C174" s="188"/>
    </row>
    <row r="175" spans="1:3" x14ac:dyDescent="0.35">
      <c r="A175" s="205"/>
      <c r="B175" s="527"/>
      <c r="C175" s="188"/>
    </row>
    <row r="176" spans="1:3" x14ac:dyDescent="0.35">
      <c r="A176" s="205"/>
      <c r="B176" s="527"/>
      <c r="C176" s="188"/>
    </row>
    <row r="177" spans="1:3" x14ac:dyDescent="0.35">
      <c r="A177" s="205"/>
      <c r="B177" s="527"/>
      <c r="C177" s="188"/>
    </row>
    <row r="178" spans="1:3" x14ac:dyDescent="0.35">
      <c r="A178" s="205"/>
      <c r="B178" s="527"/>
      <c r="C178" s="188"/>
    </row>
    <row r="179" spans="1:3" x14ac:dyDescent="0.35">
      <c r="A179" s="205"/>
      <c r="B179" s="527"/>
      <c r="C179" s="188"/>
    </row>
    <row r="180" spans="1:3" x14ac:dyDescent="0.35">
      <c r="A180" s="205"/>
      <c r="B180" s="527"/>
      <c r="C180" s="188"/>
    </row>
    <row r="181" spans="1:3" x14ac:dyDescent="0.35">
      <c r="A181" s="205"/>
      <c r="B181" s="527"/>
      <c r="C181" s="188"/>
    </row>
    <row r="182" spans="1:3" x14ac:dyDescent="0.35">
      <c r="A182" s="205"/>
      <c r="B182" s="527"/>
      <c r="C182" s="188"/>
    </row>
    <row r="183" spans="1:3" x14ac:dyDescent="0.35">
      <c r="A183" s="205"/>
      <c r="B183" s="527"/>
      <c r="C183" s="188"/>
    </row>
    <row r="184" spans="1:3" x14ac:dyDescent="0.35">
      <c r="A184" s="205"/>
      <c r="B184" s="527"/>
      <c r="C184" s="188"/>
    </row>
    <row r="185" spans="1:3" x14ac:dyDescent="0.35">
      <c r="A185" s="205"/>
      <c r="B185" s="527"/>
      <c r="C185" s="188"/>
    </row>
    <row r="186" spans="1:3" x14ac:dyDescent="0.35">
      <c r="A186" s="205"/>
      <c r="B186" s="527"/>
      <c r="C186" s="188"/>
    </row>
    <row r="187" spans="1:3" x14ac:dyDescent="0.35">
      <c r="A187" s="205"/>
      <c r="B187" s="527"/>
      <c r="C187" s="188"/>
    </row>
    <row r="188" spans="1:3" x14ac:dyDescent="0.35">
      <c r="A188" s="205"/>
      <c r="B188" s="527"/>
      <c r="C188" s="188"/>
    </row>
    <row r="189" spans="1:3" x14ac:dyDescent="0.35">
      <c r="A189" s="205"/>
      <c r="B189" s="527"/>
      <c r="C189" s="188"/>
    </row>
    <row r="190" spans="1:3" x14ac:dyDescent="0.35">
      <c r="A190" s="205"/>
      <c r="B190" s="527"/>
      <c r="C190" s="188"/>
    </row>
    <row r="191" spans="1:3" x14ac:dyDescent="0.35">
      <c r="A191" s="205"/>
      <c r="B191" s="527"/>
      <c r="C191" s="188"/>
    </row>
    <row r="192" spans="1:3" x14ac:dyDescent="0.35">
      <c r="A192" s="205"/>
      <c r="B192" s="527"/>
      <c r="C192" s="188"/>
    </row>
    <row r="193" spans="1:3" x14ac:dyDescent="0.35">
      <c r="A193" s="205"/>
      <c r="B193" s="527"/>
      <c r="C193" s="188"/>
    </row>
    <row r="194" spans="1:3" x14ac:dyDescent="0.35">
      <c r="A194" s="205"/>
      <c r="B194" s="527"/>
      <c r="C194" s="188"/>
    </row>
    <row r="195" spans="1:3" x14ac:dyDescent="0.35">
      <c r="A195" s="205"/>
      <c r="B195" s="527"/>
      <c r="C195" s="188"/>
    </row>
    <row r="196" spans="1:3" x14ac:dyDescent="0.35">
      <c r="A196" s="205"/>
      <c r="B196" s="527"/>
      <c r="C196" s="188"/>
    </row>
    <row r="197" spans="1:3" x14ac:dyDescent="0.35">
      <c r="A197" s="205"/>
      <c r="B197" s="527"/>
      <c r="C197" s="188"/>
    </row>
    <row r="198" spans="1:3" x14ac:dyDescent="0.35">
      <c r="A198" s="205"/>
      <c r="B198" s="527"/>
      <c r="C198" s="188"/>
    </row>
    <row r="199" spans="1:3" x14ac:dyDescent="0.35">
      <c r="A199" s="205"/>
      <c r="B199" s="527"/>
      <c r="C199" s="188"/>
    </row>
    <row r="200" spans="1:3" x14ac:dyDescent="0.35">
      <c r="A200" s="205"/>
      <c r="B200" s="527"/>
      <c r="C200" s="188"/>
    </row>
    <row r="201" spans="1:3" x14ac:dyDescent="0.35">
      <c r="A201" s="205"/>
      <c r="B201" s="527"/>
      <c r="C201" s="188"/>
    </row>
    <row r="202" spans="1:3" x14ac:dyDescent="0.35">
      <c r="A202" s="205"/>
      <c r="B202" s="527"/>
      <c r="C202" s="188"/>
    </row>
    <row r="203" spans="1:3" x14ac:dyDescent="0.35">
      <c r="A203" s="205"/>
      <c r="B203" s="527"/>
      <c r="C203" s="188"/>
    </row>
    <row r="204" spans="1:3" x14ac:dyDescent="0.35">
      <c r="A204" s="205"/>
      <c r="B204" s="527"/>
      <c r="C204" s="188"/>
    </row>
    <row r="205" spans="1:3" x14ac:dyDescent="0.35">
      <c r="A205" s="205"/>
      <c r="B205" s="527"/>
      <c r="C205" s="188"/>
    </row>
    <row r="206" spans="1:3" x14ac:dyDescent="0.35">
      <c r="A206" s="205"/>
      <c r="B206" s="527"/>
      <c r="C206" s="188"/>
    </row>
    <row r="207" spans="1:3" x14ac:dyDescent="0.35">
      <c r="A207" s="205"/>
      <c r="B207" s="527"/>
      <c r="C207" s="188"/>
    </row>
    <row r="208" spans="1:3" x14ac:dyDescent="0.35">
      <c r="A208" s="205"/>
      <c r="B208" s="527"/>
      <c r="C208" s="188"/>
    </row>
    <row r="209" spans="1:3" x14ac:dyDescent="0.35">
      <c r="A209" s="205"/>
      <c r="B209" s="527"/>
      <c r="C209" s="188"/>
    </row>
    <row r="210" spans="1:3" x14ac:dyDescent="0.35">
      <c r="A210" s="205"/>
      <c r="B210" s="527"/>
      <c r="C210" s="188"/>
    </row>
    <row r="211" spans="1:3" x14ac:dyDescent="0.35">
      <c r="A211" s="205"/>
      <c r="B211" s="527"/>
      <c r="C211" s="188"/>
    </row>
    <row r="212" spans="1:3" x14ac:dyDescent="0.35">
      <c r="A212" s="205"/>
      <c r="B212" s="527"/>
      <c r="C212" s="188"/>
    </row>
    <row r="213" spans="1:3" x14ac:dyDescent="0.35">
      <c r="A213" s="205"/>
      <c r="B213" s="527"/>
      <c r="C213" s="188"/>
    </row>
    <row r="214" spans="1:3" x14ac:dyDescent="0.35">
      <c r="A214" s="205"/>
      <c r="B214" s="527"/>
      <c r="C214" s="188"/>
    </row>
    <row r="215" spans="1:3" x14ac:dyDescent="0.35">
      <c r="A215" s="205"/>
      <c r="B215" s="527"/>
      <c r="C215" s="188"/>
    </row>
    <row r="216" spans="1:3" x14ac:dyDescent="0.35">
      <c r="A216" s="205"/>
      <c r="B216" s="527"/>
      <c r="C216" s="188"/>
    </row>
    <row r="217" spans="1:3" x14ac:dyDescent="0.35">
      <c r="A217" s="205"/>
      <c r="B217" s="527"/>
      <c r="C217" s="188"/>
    </row>
    <row r="218" spans="1:3" x14ac:dyDescent="0.35">
      <c r="A218" s="205"/>
      <c r="B218" s="527"/>
      <c r="C218" s="188"/>
    </row>
    <row r="219" spans="1:3" x14ac:dyDescent="0.35">
      <c r="A219" s="205"/>
      <c r="B219" s="527"/>
      <c r="C219" s="188"/>
    </row>
    <row r="220" spans="1:3" x14ac:dyDescent="0.35">
      <c r="A220" s="205"/>
      <c r="B220" s="527"/>
      <c r="C220" s="188"/>
    </row>
    <row r="221" spans="1:3" x14ac:dyDescent="0.35">
      <c r="A221" s="205"/>
      <c r="B221" s="527"/>
      <c r="C221" s="188"/>
    </row>
    <row r="222" spans="1:3" x14ac:dyDescent="0.35">
      <c r="A222" s="205"/>
      <c r="B222" s="527"/>
      <c r="C222" s="188"/>
    </row>
    <row r="223" spans="1:3" x14ac:dyDescent="0.35">
      <c r="A223" s="205"/>
      <c r="B223" s="527"/>
      <c r="C223" s="188"/>
    </row>
    <row r="224" spans="1:3" x14ac:dyDescent="0.35">
      <c r="A224" s="205"/>
      <c r="B224" s="527"/>
      <c r="C224" s="188"/>
    </row>
    <row r="225" spans="1:3" x14ac:dyDescent="0.35">
      <c r="A225" s="205"/>
      <c r="B225" s="527"/>
      <c r="C225" s="188"/>
    </row>
    <row r="226" spans="1:3" x14ac:dyDescent="0.35">
      <c r="A226" s="205"/>
      <c r="B226" s="527"/>
      <c r="C226" s="188"/>
    </row>
    <row r="227" spans="1:3" x14ac:dyDescent="0.35">
      <c r="A227" s="205"/>
      <c r="B227" s="527"/>
      <c r="C227" s="188"/>
    </row>
    <row r="228" spans="1:3" x14ac:dyDescent="0.35">
      <c r="A228" s="205"/>
      <c r="B228" s="527"/>
      <c r="C228" s="188"/>
    </row>
    <row r="229" spans="1:3" x14ac:dyDescent="0.35">
      <c r="A229" s="205"/>
      <c r="B229" s="527"/>
      <c r="C229" s="188"/>
    </row>
    <row r="230" spans="1:3" x14ac:dyDescent="0.35">
      <c r="A230" s="205"/>
      <c r="B230" s="527"/>
      <c r="C230" s="188"/>
    </row>
    <row r="231" spans="1:3" x14ac:dyDescent="0.35">
      <c r="A231" s="205"/>
      <c r="B231" s="527"/>
      <c r="C231" s="188"/>
    </row>
    <row r="232" spans="1:3" x14ac:dyDescent="0.35">
      <c r="A232" s="205"/>
      <c r="B232" s="527"/>
      <c r="C232" s="188"/>
    </row>
    <row r="233" spans="1:3" x14ac:dyDescent="0.35">
      <c r="A233" s="205"/>
      <c r="B233" s="527"/>
      <c r="C233" s="188"/>
    </row>
    <row r="234" spans="1:3" x14ac:dyDescent="0.35">
      <c r="A234" s="205"/>
      <c r="B234" s="527"/>
      <c r="C234" s="188"/>
    </row>
    <row r="235" spans="1:3" x14ac:dyDescent="0.35">
      <c r="A235" s="205"/>
      <c r="B235" s="527"/>
      <c r="C235" s="188"/>
    </row>
    <row r="236" spans="1:3" x14ac:dyDescent="0.35">
      <c r="A236" s="205"/>
      <c r="B236" s="527"/>
      <c r="C236" s="188"/>
    </row>
    <row r="237" spans="1:3" x14ac:dyDescent="0.35">
      <c r="A237" s="205"/>
      <c r="B237" s="527"/>
      <c r="C237" s="188"/>
    </row>
    <row r="238" spans="1:3" x14ac:dyDescent="0.35">
      <c r="A238" s="205"/>
      <c r="B238" s="527"/>
      <c r="C238" s="188"/>
    </row>
    <row r="239" spans="1:3" x14ac:dyDescent="0.35">
      <c r="A239" s="205"/>
      <c r="B239" s="527"/>
      <c r="C239" s="188"/>
    </row>
    <row r="240" spans="1:3" x14ac:dyDescent="0.35">
      <c r="A240" s="205"/>
      <c r="B240" s="527"/>
      <c r="C240" s="188"/>
    </row>
    <row r="241" spans="1:3" x14ac:dyDescent="0.35">
      <c r="A241" s="205"/>
      <c r="B241" s="527"/>
      <c r="C241" s="188"/>
    </row>
    <row r="242" spans="1:3" x14ac:dyDescent="0.35">
      <c r="A242" s="205"/>
      <c r="B242" s="527"/>
      <c r="C242" s="188"/>
    </row>
    <row r="243" spans="1:3" x14ac:dyDescent="0.35">
      <c r="A243" s="205"/>
      <c r="B243" s="527"/>
      <c r="C243" s="188"/>
    </row>
    <row r="244" spans="1:3" x14ac:dyDescent="0.35">
      <c r="A244" s="205"/>
      <c r="B244" s="527"/>
      <c r="C244" s="188"/>
    </row>
    <row r="245" spans="1:3" x14ac:dyDescent="0.35">
      <c r="A245" s="205"/>
      <c r="B245" s="527"/>
      <c r="C245" s="188"/>
    </row>
    <row r="246" spans="1:3" x14ac:dyDescent="0.35">
      <c r="A246" s="205"/>
      <c r="B246" s="527"/>
      <c r="C246" s="188"/>
    </row>
    <row r="247" spans="1:3" x14ac:dyDescent="0.35">
      <c r="A247" s="205"/>
      <c r="B247" s="527"/>
      <c r="C247" s="188"/>
    </row>
    <row r="248" spans="1:3" x14ac:dyDescent="0.35">
      <c r="A248" s="205"/>
      <c r="B248" s="527"/>
      <c r="C248" s="188"/>
    </row>
    <row r="249" spans="1:3" x14ac:dyDescent="0.35">
      <c r="A249" s="205"/>
      <c r="B249" s="527"/>
      <c r="C249" s="188"/>
    </row>
    <row r="250" spans="1:3" x14ac:dyDescent="0.35">
      <c r="A250" s="205"/>
      <c r="B250" s="527"/>
      <c r="C250" s="188"/>
    </row>
    <row r="251" spans="1:3" x14ac:dyDescent="0.35">
      <c r="A251" s="205"/>
      <c r="B251" s="527"/>
      <c r="C251" s="188"/>
    </row>
    <row r="252" spans="1:3" x14ac:dyDescent="0.35">
      <c r="A252" s="205"/>
      <c r="B252" s="527"/>
      <c r="C252" s="188"/>
    </row>
    <row r="253" spans="1:3" x14ac:dyDescent="0.35">
      <c r="A253" s="205"/>
      <c r="B253" s="527"/>
      <c r="C253" s="188"/>
    </row>
    <row r="254" spans="1:3" x14ac:dyDescent="0.35">
      <c r="A254" s="205"/>
      <c r="B254" s="527"/>
      <c r="C254" s="188"/>
    </row>
    <row r="255" spans="1:3" x14ac:dyDescent="0.35">
      <c r="A255" s="205"/>
      <c r="B255" s="527"/>
      <c r="C255" s="188"/>
    </row>
    <row r="256" spans="1:3" x14ac:dyDescent="0.35">
      <c r="A256" s="205"/>
      <c r="B256" s="527"/>
      <c r="C256" s="188"/>
    </row>
    <row r="257" spans="1:3" x14ac:dyDescent="0.35">
      <c r="A257" s="205"/>
      <c r="B257" s="527"/>
      <c r="C257" s="188"/>
    </row>
    <row r="258" spans="1:3" x14ac:dyDescent="0.35">
      <c r="A258" s="205"/>
      <c r="B258" s="527"/>
      <c r="C258" s="188"/>
    </row>
    <row r="259" spans="1:3" x14ac:dyDescent="0.35">
      <c r="A259" s="205"/>
      <c r="B259" s="527"/>
      <c r="C259" s="188"/>
    </row>
    <row r="260" spans="1:3" x14ac:dyDescent="0.35">
      <c r="A260" s="205"/>
      <c r="B260" s="527"/>
      <c r="C260" s="188"/>
    </row>
    <row r="261" spans="1:3" x14ac:dyDescent="0.35">
      <c r="A261" s="205"/>
      <c r="B261" s="527"/>
      <c r="C261" s="188"/>
    </row>
    <row r="262" spans="1:3" x14ac:dyDescent="0.35">
      <c r="A262" s="205"/>
      <c r="B262" s="527"/>
      <c r="C262" s="188"/>
    </row>
    <row r="263" spans="1:3" x14ac:dyDescent="0.35">
      <c r="A263" s="205"/>
      <c r="B263" s="527"/>
      <c r="C263" s="188"/>
    </row>
    <row r="264" spans="1:3" x14ac:dyDescent="0.35">
      <c r="A264" s="205"/>
      <c r="B264" s="527"/>
      <c r="C264" s="188"/>
    </row>
    <row r="265" spans="1:3" x14ac:dyDescent="0.35">
      <c r="A265" s="205"/>
      <c r="B265" s="527"/>
      <c r="C265" s="188"/>
    </row>
    <row r="266" spans="1:3" x14ac:dyDescent="0.35">
      <c r="A266" s="205"/>
      <c r="B266" s="527"/>
      <c r="C266" s="188"/>
    </row>
    <row r="267" spans="1:3" x14ac:dyDescent="0.35">
      <c r="A267" s="205"/>
      <c r="B267" s="527"/>
      <c r="C267" s="188"/>
    </row>
    <row r="268" spans="1:3" x14ac:dyDescent="0.35">
      <c r="A268" s="205"/>
      <c r="B268" s="527"/>
      <c r="C268" s="188"/>
    </row>
    <row r="269" spans="1:3" x14ac:dyDescent="0.35">
      <c r="A269" s="205"/>
      <c r="B269" s="527"/>
      <c r="C269" s="188"/>
    </row>
    <row r="270" spans="1:3" x14ac:dyDescent="0.35">
      <c r="A270" s="205"/>
      <c r="B270" s="527"/>
      <c r="C270" s="188"/>
    </row>
    <row r="271" spans="1:3" x14ac:dyDescent="0.35">
      <c r="A271" s="205"/>
      <c r="B271" s="527"/>
      <c r="C271" s="188"/>
    </row>
    <row r="272" spans="1:3" x14ac:dyDescent="0.35">
      <c r="A272" s="205"/>
      <c r="B272" s="527"/>
      <c r="C272" s="188"/>
    </row>
    <row r="273" spans="1:3" x14ac:dyDescent="0.35">
      <c r="A273" s="205"/>
      <c r="B273" s="527"/>
      <c r="C273" s="188"/>
    </row>
    <row r="274" spans="1:3" x14ac:dyDescent="0.35">
      <c r="A274" s="205"/>
      <c r="B274" s="527"/>
      <c r="C274" s="188"/>
    </row>
    <row r="275" spans="1:3" x14ac:dyDescent="0.35">
      <c r="A275" s="205"/>
      <c r="B275" s="527"/>
      <c r="C275" s="188"/>
    </row>
    <row r="276" spans="1:3" x14ac:dyDescent="0.35">
      <c r="A276" s="205"/>
      <c r="B276" s="527"/>
      <c r="C276" s="188"/>
    </row>
    <row r="277" spans="1:3" x14ac:dyDescent="0.35">
      <c r="A277" s="205"/>
      <c r="B277" s="527"/>
      <c r="C277" s="188"/>
    </row>
    <row r="278" spans="1:3" x14ac:dyDescent="0.35">
      <c r="A278" s="205"/>
      <c r="B278" s="527"/>
      <c r="C278" s="188"/>
    </row>
    <row r="279" spans="1:3" x14ac:dyDescent="0.35">
      <c r="A279" s="205"/>
      <c r="B279" s="527"/>
      <c r="C279" s="188"/>
    </row>
    <row r="280" spans="1:3" x14ac:dyDescent="0.35">
      <c r="A280" s="205"/>
      <c r="B280" s="527"/>
      <c r="C280" s="188"/>
    </row>
    <row r="281" spans="1:3" x14ac:dyDescent="0.35">
      <c r="A281" s="205"/>
      <c r="B281" s="527"/>
      <c r="C281" s="188"/>
    </row>
    <row r="282" spans="1:3" x14ac:dyDescent="0.35">
      <c r="A282" s="205"/>
      <c r="B282" s="527"/>
      <c r="C282" s="188"/>
    </row>
    <row r="283" spans="1:3" x14ac:dyDescent="0.35">
      <c r="A283" s="205"/>
      <c r="B283" s="527"/>
      <c r="C283" s="188"/>
    </row>
    <row r="284" spans="1:3" x14ac:dyDescent="0.35">
      <c r="A284" s="205"/>
      <c r="B284" s="527"/>
      <c r="C284" s="188"/>
    </row>
    <row r="285" spans="1:3" x14ac:dyDescent="0.35">
      <c r="A285" s="205"/>
      <c r="B285" s="527"/>
      <c r="C285" s="188"/>
    </row>
    <row r="286" spans="1:3" x14ac:dyDescent="0.35">
      <c r="A286" s="205"/>
      <c r="B286" s="527"/>
      <c r="C286" s="188"/>
    </row>
    <row r="287" spans="1:3" x14ac:dyDescent="0.35">
      <c r="A287" s="205"/>
      <c r="B287" s="527"/>
      <c r="C287" s="188"/>
    </row>
    <row r="288" spans="1:3" x14ac:dyDescent="0.35">
      <c r="A288" s="205"/>
      <c r="B288" s="527"/>
      <c r="C288" s="188"/>
    </row>
    <row r="289" spans="1:3" x14ac:dyDescent="0.35">
      <c r="A289" s="205"/>
      <c r="B289" s="527"/>
      <c r="C289" s="188"/>
    </row>
    <row r="290" spans="1:3" x14ac:dyDescent="0.35">
      <c r="A290" s="205"/>
      <c r="B290" s="527"/>
      <c r="C290" s="188"/>
    </row>
    <row r="291" spans="1:3" x14ac:dyDescent="0.35">
      <c r="A291" s="205"/>
      <c r="B291" s="527"/>
      <c r="C291" s="188"/>
    </row>
    <row r="292" spans="1:3" x14ac:dyDescent="0.35">
      <c r="A292" s="205"/>
      <c r="B292" s="527"/>
      <c r="C292" s="188"/>
    </row>
    <row r="293" spans="1:3" x14ac:dyDescent="0.35">
      <c r="A293" s="205"/>
      <c r="B293" s="527"/>
      <c r="C293" s="188"/>
    </row>
    <row r="294" spans="1:3" x14ac:dyDescent="0.35">
      <c r="A294" s="205"/>
      <c r="B294" s="527"/>
      <c r="C294" s="188"/>
    </row>
    <row r="295" spans="1:3" x14ac:dyDescent="0.35">
      <c r="A295" s="205"/>
      <c r="B295" s="527"/>
      <c r="C295" s="188"/>
    </row>
    <row r="296" spans="1:3" x14ac:dyDescent="0.35">
      <c r="A296" s="205"/>
      <c r="B296" s="527"/>
      <c r="C296" s="188"/>
    </row>
    <row r="297" spans="1:3" x14ac:dyDescent="0.35">
      <c r="A297" s="205"/>
      <c r="B297" s="527"/>
      <c r="C297" s="188"/>
    </row>
    <row r="298" spans="1:3" x14ac:dyDescent="0.35">
      <c r="A298" s="205"/>
      <c r="B298" s="527"/>
      <c r="C298" s="188"/>
    </row>
    <row r="299" spans="1:3" x14ac:dyDescent="0.35">
      <c r="A299" s="205"/>
      <c r="B299" s="527"/>
      <c r="C299" s="188"/>
    </row>
    <row r="300" spans="1:3" x14ac:dyDescent="0.35">
      <c r="A300" s="205"/>
      <c r="B300" s="527"/>
      <c r="C300" s="188"/>
    </row>
    <row r="301" spans="1:3" x14ac:dyDescent="0.35">
      <c r="A301" s="205"/>
      <c r="B301" s="527"/>
      <c r="C301" s="188"/>
    </row>
    <row r="302" spans="1:3" x14ac:dyDescent="0.35">
      <c r="A302" s="205"/>
      <c r="B302" s="527"/>
      <c r="C302" s="188"/>
    </row>
    <row r="303" spans="1:3" x14ac:dyDescent="0.35">
      <c r="A303" s="205"/>
      <c r="B303" s="527"/>
      <c r="C303" s="188"/>
    </row>
    <row r="304" spans="1:3" x14ac:dyDescent="0.35">
      <c r="A304" s="205"/>
      <c r="B304" s="527"/>
      <c r="C304" s="188"/>
    </row>
    <row r="305" spans="1:3" x14ac:dyDescent="0.35">
      <c r="A305" s="205"/>
      <c r="B305" s="527"/>
      <c r="C305" s="188"/>
    </row>
    <row r="306" spans="1:3" x14ac:dyDescent="0.35">
      <c r="A306" s="205"/>
      <c r="B306" s="527"/>
      <c r="C306" s="188"/>
    </row>
    <row r="307" spans="1:3" x14ac:dyDescent="0.35">
      <c r="A307" s="205"/>
      <c r="B307" s="527"/>
      <c r="C307" s="188"/>
    </row>
    <row r="308" spans="1:3" x14ac:dyDescent="0.35">
      <c r="A308" s="205"/>
      <c r="B308" s="527"/>
      <c r="C308" s="188"/>
    </row>
    <row r="309" spans="1:3" x14ac:dyDescent="0.35">
      <c r="A309" s="205"/>
      <c r="B309" s="527"/>
      <c r="C309" s="188"/>
    </row>
    <row r="310" spans="1:3" x14ac:dyDescent="0.35">
      <c r="A310" s="205"/>
      <c r="B310" s="527"/>
      <c r="C310" s="188"/>
    </row>
    <row r="311" spans="1:3" x14ac:dyDescent="0.35">
      <c r="A311" s="205"/>
      <c r="B311" s="527"/>
      <c r="C311" s="188"/>
    </row>
    <row r="312" spans="1:3" x14ac:dyDescent="0.35">
      <c r="A312" s="205"/>
      <c r="B312" s="527"/>
      <c r="C312" s="188"/>
    </row>
    <row r="313" spans="1:3" x14ac:dyDescent="0.35">
      <c r="A313" s="205"/>
      <c r="B313" s="527"/>
      <c r="C313" s="188"/>
    </row>
    <row r="314" spans="1:3" x14ac:dyDescent="0.35">
      <c r="A314" s="205"/>
      <c r="B314" s="527"/>
      <c r="C314" s="188"/>
    </row>
    <row r="315" spans="1:3" x14ac:dyDescent="0.35">
      <c r="A315" s="205"/>
      <c r="B315" s="527"/>
      <c r="C315" s="188"/>
    </row>
    <row r="316" spans="1:3" x14ac:dyDescent="0.35">
      <c r="A316" s="205"/>
      <c r="B316" s="527"/>
      <c r="C316" s="188"/>
    </row>
    <row r="317" spans="1:3" x14ac:dyDescent="0.35">
      <c r="A317" s="205"/>
      <c r="B317" s="527"/>
      <c r="C317" s="188"/>
    </row>
    <row r="318" spans="1:3" x14ac:dyDescent="0.35">
      <c r="A318" s="205"/>
      <c r="B318" s="527"/>
      <c r="C318" s="188"/>
    </row>
    <row r="319" spans="1:3" x14ac:dyDescent="0.35">
      <c r="A319" s="205"/>
      <c r="B319" s="527"/>
      <c r="C319" s="188"/>
    </row>
    <row r="320" spans="1:3" x14ac:dyDescent="0.35">
      <c r="A320" s="205"/>
      <c r="B320" s="527"/>
      <c r="C320" s="188"/>
    </row>
    <row r="321" spans="1:3" x14ac:dyDescent="0.35">
      <c r="A321" s="205"/>
      <c r="B321" s="527"/>
      <c r="C321" s="188"/>
    </row>
    <row r="322" spans="1:3" x14ac:dyDescent="0.35">
      <c r="A322" s="205"/>
      <c r="B322" s="527"/>
      <c r="C322" s="188"/>
    </row>
    <row r="323" spans="1:3" x14ac:dyDescent="0.35">
      <c r="A323" s="205"/>
      <c r="B323" s="527"/>
      <c r="C323" s="188"/>
    </row>
    <row r="324" spans="1:3" x14ac:dyDescent="0.35">
      <c r="A324" s="205"/>
      <c r="B324" s="527"/>
      <c r="C324" s="188"/>
    </row>
    <row r="325" spans="1:3" x14ac:dyDescent="0.35">
      <c r="A325" s="205"/>
      <c r="B325" s="527"/>
      <c r="C325" s="188"/>
    </row>
    <row r="326" spans="1:3" x14ac:dyDescent="0.35">
      <c r="A326" s="205"/>
      <c r="B326" s="527"/>
      <c r="C326" s="188"/>
    </row>
    <row r="327" spans="1:3" x14ac:dyDescent="0.35">
      <c r="A327" s="205"/>
      <c r="B327" s="527"/>
      <c r="C327" s="188"/>
    </row>
    <row r="328" spans="1:3" x14ac:dyDescent="0.35">
      <c r="A328" s="205"/>
      <c r="B328" s="527"/>
      <c r="C328" s="188"/>
    </row>
    <row r="329" spans="1:3" x14ac:dyDescent="0.35">
      <c r="A329" s="205"/>
      <c r="B329" s="527"/>
      <c r="C329" s="188"/>
    </row>
    <row r="330" spans="1:3" x14ac:dyDescent="0.35">
      <c r="A330" s="205"/>
      <c r="B330" s="527"/>
      <c r="C330" s="188"/>
    </row>
    <row r="331" spans="1:3" x14ac:dyDescent="0.35">
      <c r="A331" s="205"/>
      <c r="B331" s="527"/>
      <c r="C331" s="188"/>
    </row>
    <row r="332" spans="1:3" x14ac:dyDescent="0.35">
      <c r="A332" s="205"/>
      <c r="B332" s="527"/>
      <c r="C332" s="188"/>
    </row>
    <row r="333" spans="1:3" x14ac:dyDescent="0.35">
      <c r="A333" s="205"/>
      <c r="B333" s="527"/>
      <c r="C333" s="188"/>
    </row>
    <row r="334" spans="1:3" x14ac:dyDescent="0.35">
      <c r="A334" s="205"/>
      <c r="B334" s="527"/>
      <c r="C334" s="188"/>
    </row>
    <row r="335" spans="1:3" x14ac:dyDescent="0.35">
      <c r="A335" s="205"/>
      <c r="B335" s="527"/>
      <c r="C335" s="188"/>
    </row>
    <row r="336" spans="1:3" x14ac:dyDescent="0.35">
      <c r="A336" s="205"/>
      <c r="B336" s="527"/>
      <c r="C336" s="188"/>
    </row>
    <row r="337" spans="1:3" x14ac:dyDescent="0.35">
      <c r="A337" s="205"/>
      <c r="B337" s="527"/>
      <c r="C337" s="188"/>
    </row>
    <row r="338" spans="1:3" x14ac:dyDescent="0.35">
      <c r="A338" s="205"/>
      <c r="B338" s="527"/>
      <c r="C338" s="188"/>
    </row>
    <row r="339" spans="1:3" x14ac:dyDescent="0.35">
      <c r="A339" s="205"/>
      <c r="B339" s="527"/>
      <c r="C339" s="188"/>
    </row>
    <row r="340" spans="1:3" x14ac:dyDescent="0.35">
      <c r="A340" s="205"/>
      <c r="B340" s="527"/>
      <c r="C340" s="188"/>
    </row>
    <row r="341" spans="1:3" x14ac:dyDescent="0.35">
      <c r="A341" s="205"/>
      <c r="B341" s="527"/>
      <c r="C341" s="188"/>
    </row>
    <row r="342" spans="1:3" x14ac:dyDescent="0.35">
      <c r="A342" s="205"/>
      <c r="B342" s="527"/>
      <c r="C342" s="188"/>
    </row>
    <row r="343" spans="1:3" x14ac:dyDescent="0.35">
      <c r="A343" s="205"/>
      <c r="B343" s="527"/>
      <c r="C343" s="188"/>
    </row>
    <row r="344" spans="1:3" x14ac:dyDescent="0.35">
      <c r="A344" s="205"/>
      <c r="B344" s="527"/>
      <c r="C344" s="188"/>
    </row>
    <row r="345" spans="1:3" x14ac:dyDescent="0.35">
      <c r="A345" s="205"/>
      <c r="B345" s="527"/>
      <c r="C345" s="188"/>
    </row>
    <row r="346" spans="1:3" x14ac:dyDescent="0.35">
      <c r="A346" s="205"/>
      <c r="B346" s="527"/>
      <c r="C346" s="188"/>
    </row>
    <row r="347" spans="1:3" x14ac:dyDescent="0.35">
      <c r="A347" s="205"/>
      <c r="B347" s="527"/>
      <c r="C347" s="188"/>
    </row>
    <row r="348" spans="1:3" x14ac:dyDescent="0.35">
      <c r="A348" s="205"/>
      <c r="B348" s="527"/>
      <c r="C348" s="188"/>
    </row>
    <row r="349" spans="1:3" x14ac:dyDescent="0.35">
      <c r="A349" s="205"/>
      <c r="B349" s="527"/>
      <c r="C349" s="188"/>
    </row>
    <row r="350" spans="1:3" x14ac:dyDescent="0.35">
      <c r="A350" s="205"/>
      <c r="B350" s="527"/>
      <c r="C350" s="188"/>
    </row>
    <row r="351" spans="1:3" x14ac:dyDescent="0.35">
      <c r="A351" s="205"/>
      <c r="B351" s="527"/>
      <c r="C351" s="188"/>
    </row>
    <row r="352" spans="1:3" x14ac:dyDescent="0.35">
      <c r="A352" s="205"/>
      <c r="B352" s="527"/>
      <c r="C352" s="188"/>
    </row>
    <row r="353" spans="1:3" x14ac:dyDescent="0.35">
      <c r="A353" s="205"/>
      <c r="B353" s="527"/>
      <c r="C353" s="188"/>
    </row>
    <row r="354" spans="1:3" x14ac:dyDescent="0.35">
      <c r="A354" s="205"/>
      <c r="B354" s="527"/>
      <c r="C354" s="188"/>
    </row>
    <row r="355" spans="1:3" x14ac:dyDescent="0.35">
      <c r="A355" s="205"/>
      <c r="B355" s="527"/>
      <c r="C355" s="188"/>
    </row>
    <row r="356" spans="1:3" x14ac:dyDescent="0.35">
      <c r="A356" s="205"/>
      <c r="B356" s="527"/>
      <c r="C356" s="188"/>
    </row>
    <row r="357" spans="1:3" x14ac:dyDescent="0.35">
      <c r="A357" s="205"/>
      <c r="B357" s="527"/>
      <c r="C357" s="188"/>
    </row>
    <row r="358" spans="1:3" x14ac:dyDescent="0.35">
      <c r="A358" s="205"/>
      <c r="B358" s="527"/>
      <c r="C358" s="188"/>
    </row>
    <row r="359" spans="1:3" x14ac:dyDescent="0.35">
      <c r="A359" s="205"/>
      <c r="B359" s="527"/>
      <c r="C359" s="188"/>
    </row>
    <row r="360" spans="1:3" x14ac:dyDescent="0.35">
      <c r="A360" s="205"/>
      <c r="B360" s="527"/>
      <c r="C360" s="188"/>
    </row>
    <row r="361" spans="1:3" x14ac:dyDescent="0.35">
      <c r="A361" s="205"/>
      <c r="B361" s="527"/>
      <c r="C361" s="188"/>
    </row>
    <row r="362" spans="1:3" x14ac:dyDescent="0.35">
      <c r="A362" s="205"/>
      <c r="B362" s="527"/>
      <c r="C362" s="188"/>
    </row>
    <row r="363" spans="1:3" x14ac:dyDescent="0.35">
      <c r="A363" s="205"/>
      <c r="B363" s="527"/>
      <c r="C363" s="188"/>
    </row>
    <row r="364" spans="1:3" x14ac:dyDescent="0.35">
      <c r="A364" s="205"/>
      <c r="B364" s="527"/>
      <c r="C364" s="188"/>
    </row>
    <row r="365" spans="1:3" x14ac:dyDescent="0.35">
      <c r="A365" s="205"/>
      <c r="B365" s="527"/>
      <c r="C365" s="188"/>
    </row>
    <row r="366" spans="1:3" x14ac:dyDescent="0.35">
      <c r="A366" s="205"/>
      <c r="B366" s="527"/>
      <c r="C366" s="188"/>
    </row>
    <row r="367" spans="1:3" x14ac:dyDescent="0.35">
      <c r="A367" s="205"/>
      <c r="B367" s="527"/>
      <c r="C367" s="188"/>
    </row>
    <row r="368" spans="1:3" x14ac:dyDescent="0.35">
      <c r="A368" s="205"/>
      <c r="B368" s="527"/>
      <c r="C368" s="188"/>
    </row>
    <row r="369" spans="1:3" x14ac:dyDescent="0.35">
      <c r="A369" s="205"/>
      <c r="B369" s="527"/>
      <c r="C369" s="188"/>
    </row>
    <row r="370" spans="1:3" x14ac:dyDescent="0.35">
      <c r="A370" s="205"/>
      <c r="B370" s="527"/>
      <c r="C370" s="188"/>
    </row>
    <row r="371" spans="1:3" x14ac:dyDescent="0.35">
      <c r="A371" s="205"/>
      <c r="B371" s="527"/>
      <c r="C371" s="188"/>
    </row>
    <row r="372" spans="1:3" x14ac:dyDescent="0.35">
      <c r="A372" s="205"/>
      <c r="B372" s="527"/>
      <c r="C372" s="188"/>
    </row>
    <row r="373" spans="1:3" x14ac:dyDescent="0.35">
      <c r="A373" s="205"/>
      <c r="B373" s="527"/>
      <c r="C373" s="188"/>
    </row>
    <row r="374" spans="1:3" x14ac:dyDescent="0.35">
      <c r="A374" s="205"/>
      <c r="B374" s="527"/>
      <c r="C374" s="188"/>
    </row>
    <row r="375" spans="1:3" x14ac:dyDescent="0.35">
      <c r="A375" s="205"/>
      <c r="B375" s="527"/>
      <c r="C375" s="188"/>
    </row>
    <row r="376" spans="1:3" x14ac:dyDescent="0.35">
      <c r="A376" s="205"/>
      <c r="B376" s="527"/>
      <c r="C376" s="188"/>
    </row>
    <row r="377" spans="1:3" x14ac:dyDescent="0.35">
      <c r="A377" s="205"/>
      <c r="B377" s="527"/>
      <c r="C377" s="188"/>
    </row>
    <row r="378" spans="1:3" x14ac:dyDescent="0.35">
      <c r="A378" s="205"/>
      <c r="B378" s="527"/>
      <c r="C378" s="188"/>
    </row>
    <row r="379" spans="1:3" x14ac:dyDescent="0.35">
      <c r="A379" s="205"/>
      <c r="B379" s="527"/>
      <c r="C379" s="188"/>
    </row>
    <row r="380" spans="1:3" x14ac:dyDescent="0.35">
      <c r="A380" s="205"/>
      <c r="B380" s="527"/>
      <c r="C380" s="188"/>
    </row>
    <row r="381" spans="1:3" x14ac:dyDescent="0.35">
      <c r="A381" s="205"/>
      <c r="B381" s="527"/>
      <c r="C381" s="188"/>
    </row>
    <row r="382" spans="1:3" x14ac:dyDescent="0.35">
      <c r="A382" s="205"/>
      <c r="B382" s="527"/>
      <c r="C382" s="188"/>
    </row>
    <row r="383" spans="1:3" x14ac:dyDescent="0.35">
      <c r="A383" s="205"/>
      <c r="B383" s="527"/>
      <c r="C383" s="188"/>
    </row>
    <row r="384" spans="1:3" x14ac:dyDescent="0.35">
      <c r="A384" s="205"/>
      <c r="B384" s="527"/>
      <c r="C384" s="188"/>
    </row>
    <row r="385" spans="1:3" x14ac:dyDescent="0.35">
      <c r="A385" s="205"/>
      <c r="B385" s="527"/>
      <c r="C385" s="188"/>
    </row>
    <row r="386" spans="1:3" x14ac:dyDescent="0.35">
      <c r="A386" s="205"/>
      <c r="B386" s="527"/>
      <c r="C386" s="188"/>
    </row>
    <row r="387" spans="1:3" x14ac:dyDescent="0.35">
      <c r="A387" s="205"/>
      <c r="B387" s="527"/>
      <c r="C387" s="188"/>
    </row>
    <row r="388" spans="1:3" x14ac:dyDescent="0.35">
      <c r="A388" s="205"/>
      <c r="B388" s="527"/>
      <c r="C388" s="188"/>
    </row>
    <row r="389" spans="1:3" x14ac:dyDescent="0.35">
      <c r="A389" s="205"/>
      <c r="B389" s="527"/>
      <c r="C389" s="188"/>
    </row>
    <row r="390" spans="1:3" x14ac:dyDescent="0.35">
      <c r="A390" s="205"/>
      <c r="B390" s="527"/>
      <c r="C390" s="188"/>
    </row>
    <row r="391" spans="1:3" x14ac:dyDescent="0.35">
      <c r="A391" s="205"/>
      <c r="B391" s="527"/>
      <c r="C391" s="188"/>
    </row>
    <row r="392" spans="1:3" x14ac:dyDescent="0.35">
      <c r="A392" s="205"/>
      <c r="B392" s="527"/>
      <c r="C392" s="188"/>
    </row>
    <row r="393" spans="1:3" x14ac:dyDescent="0.35">
      <c r="A393" s="205"/>
      <c r="B393" s="527"/>
      <c r="C393" s="188"/>
    </row>
    <row r="394" spans="1:3" x14ac:dyDescent="0.35">
      <c r="A394" s="205"/>
      <c r="B394" s="527"/>
      <c r="C394" s="188"/>
    </row>
    <row r="395" spans="1:3" x14ac:dyDescent="0.35">
      <c r="A395" s="205"/>
      <c r="B395" s="527"/>
      <c r="C395" s="188"/>
    </row>
    <row r="396" spans="1:3" x14ac:dyDescent="0.35">
      <c r="A396" s="205"/>
      <c r="B396" s="527"/>
      <c r="C396" s="188"/>
    </row>
    <row r="397" spans="1:3" x14ac:dyDescent="0.35">
      <c r="A397" s="205"/>
      <c r="B397" s="527"/>
      <c r="C397" s="188"/>
    </row>
    <row r="398" spans="1:3" x14ac:dyDescent="0.35">
      <c r="A398" s="205"/>
      <c r="B398" s="527"/>
      <c r="C398" s="188"/>
    </row>
    <row r="399" spans="1:3" x14ac:dyDescent="0.35">
      <c r="A399" s="205"/>
      <c r="B399" s="527"/>
      <c r="C399" s="188"/>
    </row>
    <row r="400" spans="1:3" x14ac:dyDescent="0.35">
      <c r="A400" s="205"/>
      <c r="B400" s="527"/>
      <c r="C400" s="188"/>
    </row>
    <row r="401" spans="1:3" x14ac:dyDescent="0.35">
      <c r="A401" s="205"/>
      <c r="B401" s="527"/>
      <c r="C401" s="188"/>
    </row>
    <row r="402" spans="1:3" x14ac:dyDescent="0.35">
      <c r="A402" s="205"/>
      <c r="B402" s="527"/>
      <c r="C402" s="188"/>
    </row>
    <row r="403" spans="1:3" x14ac:dyDescent="0.35">
      <c r="A403" s="205"/>
      <c r="B403" s="527"/>
      <c r="C403" s="188"/>
    </row>
    <row r="404" spans="1:3" x14ac:dyDescent="0.35">
      <c r="A404" s="205"/>
      <c r="B404" s="527"/>
      <c r="C404" s="188"/>
    </row>
    <row r="405" spans="1:3" x14ac:dyDescent="0.35">
      <c r="A405" s="205"/>
      <c r="B405" s="527"/>
      <c r="C405" s="188"/>
    </row>
    <row r="406" spans="1:3" x14ac:dyDescent="0.35">
      <c r="A406" s="205"/>
      <c r="B406" s="527"/>
      <c r="C406" s="188"/>
    </row>
    <row r="407" spans="1:3" x14ac:dyDescent="0.35">
      <c r="A407" s="205"/>
      <c r="B407" s="527"/>
      <c r="C407" s="188"/>
    </row>
    <row r="408" spans="1:3" x14ac:dyDescent="0.35">
      <c r="A408" s="205"/>
      <c r="B408" s="527"/>
      <c r="C408" s="188"/>
    </row>
    <row r="409" spans="1:3" x14ac:dyDescent="0.35">
      <c r="A409" s="205"/>
      <c r="B409" s="527"/>
      <c r="C409" s="188"/>
    </row>
    <row r="410" spans="1:3" x14ac:dyDescent="0.35">
      <c r="A410" s="205"/>
      <c r="B410" s="527"/>
      <c r="C410" s="188"/>
    </row>
    <row r="411" spans="1:3" x14ac:dyDescent="0.35">
      <c r="A411" s="205"/>
      <c r="B411" s="527"/>
      <c r="C411" s="188"/>
    </row>
    <row r="412" spans="1:3" x14ac:dyDescent="0.35">
      <c r="A412" s="205"/>
      <c r="B412" s="527"/>
      <c r="C412" s="188"/>
    </row>
    <row r="413" spans="1:3" x14ac:dyDescent="0.35">
      <c r="A413" s="205"/>
      <c r="B413" s="527"/>
      <c r="C413" s="188"/>
    </row>
    <row r="414" spans="1:3" x14ac:dyDescent="0.35">
      <c r="A414" s="205"/>
      <c r="B414" s="527"/>
      <c r="C414" s="188"/>
    </row>
    <row r="415" spans="1:3" x14ac:dyDescent="0.35">
      <c r="A415" s="205"/>
      <c r="B415" s="527"/>
      <c r="C415" s="188"/>
    </row>
    <row r="416" spans="1:3" x14ac:dyDescent="0.35">
      <c r="A416" s="205"/>
      <c r="B416" s="527"/>
      <c r="C416" s="188"/>
    </row>
    <row r="417" spans="1:3" x14ac:dyDescent="0.35">
      <c r="A417" s="205"/>
      <c r="B417" s="527"/>
      <c r="C417" s="188"/>
    </row>
    <row r="418" spans="1:3" x14ac:dyDescent="0.35">
      <c r="A418" s="205"/>
      <c r="B418" s="527"/>
      <c r="C418" s="188"/>
    </row>
    <row r="419" spans="1:3" x14ac:dyDescent="0.35">
      <c r="A419" s="205"/>
      <c r="B419" s="527"/>
      <c r="C419" s="188"/>
    </row>
    <row r="420" spans="1:3" x14ac:dyDescent="0.35">
      <c r="A420" s="205"/>
      <c r="B420" s="527"/>
      <c r="C420" s="188"/>
    </row>
    <row r="421" spans="1:3" x14ac:dyDescent="0.35">
      <c r="A421" s="205"/>
      <c r="B421" s="527"/>
      <c r="C421" s="188"/>
    </row>
    <row r="422" spans="1:3" x14ac:dyDescent="0.35">
      <c r="A422" s="205"/>
      <c r="B422" s="527"/>
      <c r="C422" s="188"/>
    </row>
    <row r="423" spans="1:3" x14ac:dyDescent="0.35">
      <c r="A423" s="205"/>
      <c r="B423" s="527"/>
      <c r="C423" s="188"/>
    </row>
    <row r="424" spans="1:3" x14ac:dyDescent="0.35">
      <c r="A424" s="205"/>
      <c r="B424" s="527"/>
      <c r="C424" s="188"/>
    </row>
    <row r="425" spans="1:3" x14ac:dyDescent="0.35">
      <c r="A425" s="205"/>
      <c r="B425" s="527"/>
      <c r="C425" s="188"/>
    </row>
    <row r="426" spans="1:3" x14ac:dyDescent="0.35">
      <c r="A426" s="205"/>
      <c r="B426" s="527"/>
      <c r="C426" s="188"/>
    </row>
    <row r="427" spans="1:3" x14ac:dyDescent="0.35">
      <c r="A427" s="205"/>
      <c r="B427" s="527"/>
      <c r="C427" s="188"/>
    </row>
    <row r="428" spans="1:3" x14ac:dyDescent="0.35">
      <c r="A428" s="205"/>
      <c r="B428" s="527"/>
      <c r="C428" s="188"/>
    </row>
    <row r="429" spans="1:3" x14ac:dyDescent="0.35">
      <c r="A429" s="205"/>
      <c r="B429" s="527"/>
      <c r="C429" s="188"/>
    </row>
    <row r="430" spans="1:3" x14ac:dyDescent="0.35">
      <c r="A430" s="205"/>
      <c r="B430" s="527"/>
      <c r="C430" s="188"/>
    </row>
    <row r="431" spans="1:3" x14ac:dyDescent="0.35">
      <c r="A431" s="205"/>
      <c r="B431" s="527"/>
      <c r="C431" s="188"/>
    </row>
    <row r="432" spans="1:3" x14ac:dyDescent="0.35">
      <c r="A432" s="205"/>
      <c r="B432" s="527"/>
      <c r="C432" s="188"/>
    </row>
    <row r="433" spans="1:3" x14ac:dyDescent="0.35">
      <c r="A433" s="205"/>
      <c r="B433" s="527"/>
      <c r="C433" s="188"/>
    </row>
    <row r="434" spans="1:3" x14ac:dyDescent="0.35">
      <c r="A434" s="205"/>
      <c r="B434" s="527"/>
      <c r="C434" s="188"/>
    </row>
    <row r="435" spans="1:3" x14ac:dyDescent="0.35">
      <c r="A435" s="205"/>
      <c r="B435" s="527"/>
      <c r="C435" s="188"/>
    </row>
    <row r="436" spans="1:3" x14ac:dyDescent="0.35">
      <c r="A436" s="205"/>
      <c r="B436" s="527"/>
      <c r="C436" s="188"/>
    </row>
    <row r="437" spans="1:3" x14ac:dyDescent="0.35">
      <c r="A437" s="205"/>
      <c r="B437" s="527"/>
      <c r="C437" s="188"/>
    </row>
    <row r="438" spans="1:3" x14ac:dyDescent="0.35">
      <c r="A438" s="205"/>
      <c r="B438" s="527"/>
      <c r="C438" s="188"/>
    </row>
    <row r="439" spans="1:3" x14ac:dyDescent="0.35">
      <c r="A439" s="205"/>
      <c r="B439" s="527"/>
      <c r="C439" s="188"/>
    </row>
    <row r="440" spans="1:3" x14ac:dyDescent="0.35">
      <c r="A440" s="205"/>
      <c r="B440" s="527"/>
      <c r="C440" s="188"/>
    </row>
    <row r="441" spans="1:3" x14ac:dyDescent="0.35">
      <c r="A441" s="205"/>
      <c r="B441" s="527"/>
      <c r="C441" s="188"/>
    </row>
    <row r="442" spans="1:3" x14ac:dyDescent="0.35">
      <c r="A442" s="205"/>
      <c r="B442" s="527"/>
      <c r="C442" s="188"/>
    </row>
    <row r="443" spans="1:3" x14ac:dyDescent="0.35">
      <c r="A443" s="205"/>
      <c r="B443" s="527"/>
      <c r="C443" s="188"/>
    </row>
    <row r="444" spans="1:3" x14ac:dyDescent="0.35">
      <c r="A444" s="205"/>
      <c r="B444" s="527"/>
      <c r="C444" s="188"/>
    </row>
    <row r="445" spans="1:3" x14ac:dyDescent="0.35">
      <c r="A445" s="205"/>
      <c r="B445" s="527"/>
      <c r="C445" s="188"/>
    </row>
    <row r="446" spans="1:3" x14ac:dyDescent="0.35">
      <c r="A446" s="205"/>
      <c r="B446" s="527"/>
      <c r="C446" s="188"/>
    </row>
    <row r="447" spans="1:3" x14ac:dyDescent="0.35">
      <c r="A447" s="205"/>
      <c r="B447" s="527"/>
      <c r="C447" s="188"/>
    </row>
    <row r="448" spans="1:3" x14ac:dyDescent="0.35">
      <c r="A448" s="205"/>
      <c r="B448" s="527"/>
      <c r="C448" s="188"/>
    </row>
    <row r="449" spans="1:3" x14ac:dyDescent="0.35">
      <c r="A449" s="205"/>
      <c r="B449" s="527"/>
      <c r="C449" s="188"/>
    </row>
    <row r="450" spans="1:3" x14ac:dyDescent="0.35">
      <c r="A450" s="205"/>
      <c r="B450" s="527"/>
      <c r="C450" s="188"/>
    </row>
    <row r="451" spans="1:3" x14ac:dyDescent="0.35">
      <c r="A451" s="205"/>
      <c r="B451" s="527"/>
      <c r="C451" s="188"/>
    </row>
    <row r="452" spans="1:3" x14ac:dyDescent="0.35">
      <c r="A452" s="205"/>
      <c r="B452" s="527"/>
      <c r="C452" s="188"/>
    </row>
    <row r="453" spans="1:3" x14ac:dyDescent="0.35">
      <c r="A453" s="205"/>
      <c r="B453" s="527"/>
      <c r="C453" s="188"/>
    </row>
    <row r="454" spans="1:3" x14ac:dyDescent="0.35">
      <c r="A454" s="205"/>
      <c r="B454" s="527"/>
      <c r="C454" s="188"/>
    </row>
    <row r="455" spans="1:3" x14ac:dyDescent="0.35">
      <c r="A455" s="205"/>
      <c r="B455" s="527"/>
      <c r="C455" s="188"/>
    </row>
    <row r="456" spans="1:3" x14ac:dyDescent="0.35">
      <c r="A456" s="205"/>
      <c r="B456" s="527"/>
      <c r="C456" s="188"/>
    </row>
    <row r="457" spans="1:3" x14ac:dyDescent="0.35">
      <c r="A457" s="205"/>
      <c r="B457" s="527"/>
      <c r="C457" s="188"/>
    </row>
    <row r="458" spans="1:3" x14ac:dyDescent="0.35">
      <c r="A458" s="205"/>
      <c r="B458" s="527"/>
      <c r="C458" s="188"/>
    </row>
    <row r="459" spans="1:3" x14ac:dyDescent="0.35">
      <c r="A459" s="205"/>
      <c r="B459" s="527"/>
      <c r="C459" s="188"/>
    </row>
    <row r="460" spans="1:3" x14ac:dyDescent="0.35">
      <c r="A460" s="205"/>
      <c r="B460" s="527"/>
      <c r="C460" s="188"/>
    </row>
    <row r="461" spans="1:3" x14ac:dyDescent="0.35">
      <c r="A461" s="205"/>
      <c r="B461" s="527"/>
      <c r="C461" s="188"/>
    </row>
    <row r="462" spans="1:3" x14ac:dyDescent="0.35">
      <c r="A462" s="205"/>
      <c r="B462" s="527"/>
      <c r="C462" s="188"/>
    </row>
    <row r="463" spans="1:3" x14ac:dyDescent="0.35">
      <c r="A463" s="205"/>
      <c r="B463" s="527"/>
      <c r="C463" s="188"/>
    </row>
    <row r="464" spans="1:3" x14ac:dyDescent="0.35">
      <c r="A464" s="205"/>
      <c r="B464" s="527"/>
      <c r="C464" s="188"/>
    </row>
    <row r="465" spans="1:3" x14ac:dyDescent="0.35">
      <c r="A465" s="205"/>
      <c r="B465" s="527"/>
      <c r="C465" s="188"/>
    </row>
    <row r="466" spans="1:3" x14ac:dyDescent="0.35">
      <c r="A466" s="205"/>
      <c r="B466" s="527"/>
      <c r="C466" s="188"/>
    </row>
    <row r="467" spans="1:3" x14ac:dyDescent="0.35">
      <c r="A467" s="205"/>
      <c r="B467" s="527"/>
      <c r="C467" s="188"/>
    </row>
    <row r="468" spans="1:3" x14ac:dyDescent="0.35">
      <c r="A468" s="205"/>
      <c r="B468" s="527"/>
      <c r="C468" s="188"/>
    </row>
    <row r="469" spans="1:3" x14ac:dyDescent="0.35">
      <c r="A469" s="205"/>
      <c r="B469" s="527"/>
      <c r="C469" s="188"/>
    </row>
    <row r="470" spans="1:3" x14ac:dyDescent="0.35">
      <c r="A470" s="205"/>
      <c r="B470" s="527"/>
      <c r="C470" s="188"/>
    </row>
    <row r="471" spans="1:3" x14ac:dyDescent="0.35">
      <c r="A471" s="205"/>
      <c r="B471" s="527"/>
      <c r="C471" s="188"/>
    </row>
    <row r="472" spans="1:3" x14ac:dyDescent="0.35">
      <c r="A472" s="205"/>
      <c r="B472" s="527"/>
      <c r="C472" s="188"/>
    </row>
    <row r="473" spans="1:3" x14ac:dyDescent="0.35">
      <c r="A473" s="205"/>
      <c r="B473" s="527"/>
      <c r="C473" s="188"/>
    </row>
    <row r="474" spans="1:3" x14ac:dyDescent="0.35">
      <c r="A474" s="205"/>
      <c r="B474" s="527"/>
      <c r="C474" s="188"/>
    </row>
    <row r="475" spans="1:3" x14ac:dyDescent="0.35">
      <c r="A475" s="205"/>
      <c r="B475" s="527"/>
      <c r="C475" s="188"/>
    </row>
    <row r="476" spans="1:3" x14ac:dyDescent="0.35">
      <c r="A476" s="205"/>
      <c r="B476" s="527"/>
      <c r="C476" s="188"/>
    </row>
    <row r="477" spans="1:3" x14ac:dyDescent="0.35">
      <c r="A477" s="205"/>
      <c r="B477" s="527"/>
      <c r="C477" s="188"/>
    </row>
    <row r="478" spans="1:3" x14ac:dyDescent="0.35">
      <c r="A478" s="205"/>
      <c r="B478" s="527"/>
      <c r="C478" s="188"/>
    </row>
    <row r="479" spans="1:3" x14ac:dyDescent="0.35">
      <c r="A479" s="205"/>
      <c r="B479" s="527"/>
      <c r="C479" s="188"/>
    </row>
    <row r="480" spans="1:3" x14ac:dyDescent="0.35">
      <c r="A480" s="205"/>
      <c r="B480" s="527"/>
      <c r="C480" s="188"/>
    </row>
    <row r="481" spans="1:3" x14ac:dyDescent="0.35">
      <c r="A481" s="205"/>
      <c r="B481" s="527"/>
      <c r="C481" s="188"/>
    </row>
    <row r="482" spans="1:3" x14ac:dyDescent="0.35">
      <c r="A482" s="205"/>
      <c r="B482" s="527"/>
      <c r="C482" s="188"/>
    </row>
    <row r="483" spans="1:3" x14ac:dyDescent="0.35">
      <c r="A483" s="205"/>
      <c r="B483" s="527"/>
      <c r="C483" s="188"/>
    </row>
    <row r="484" spans="1:3" x14ac:dyDescent="0.35">
      <c r="A484" s="205"/>
      <c r="B484" s="527"/>
      <c r="C484" s="188"/>
    </row>
    <row r="485" spans="1:3" x14ac:dyDescent="0.35">
      <c r="A485" s="205"/>
      <c r="B485" s="527"/>
      <c r="C485" s="188"/>
    </row>
    <row r="486" spans="1:3" x14ac:dyDescent="0.35">
      <c r="A486" s="205"/>
      <c r="B486" s="527"/>
      <c r="C486" s="188"/>
    </row>
    <row r="487" spans="1:3" x14ac:dyDescent="0.35">
      <c r="A487" s="205"/>
      <c r="B487" s="527"/>
      <c r="C487" s="188"/>
    </row>
    <row r="488" spans="1:3" x14ac:dyDescent="0.35">
      <c r="A488" s="205"/>
      <c r="B488" s="527"/>
      <c r="C488" s="188"/>
    </row>
    <row r="489" spans="1:3" x14ac:dyDescent="0.35">
      <c r="A489" s="205"/>
      <c r="B489" s="527"/>
      <c r="C489" s="188"/>
    </row>
    <row r="490" spans="1:3" x14ac:dyDescent="0.35">
      <c r="A490" s="205"/>
      <c r="B490" s="527"/>
      <c r="C490" s="188"/>
    </row>
    <row r="491" spans="1:3" x14ac:dyDescent="0.35">
      <c r="A491" s="205"/>
      <c r="B491" s="527"/>
      <c r="C491" s="188"/>
    </row>
    <row r="492" spans="1:3" x14ac:dyDescent="0.35">
      <c r="A492" s="205"/>
      <c r="B492" s="527"/>
      <c r="C492" s="188"/>
    </row>
    <row r="493" spans="1:3" x14ac:dyDescent="0.35">
      <c r="A493" s="205"/>
      <c r="B493" s="527"/>
      <c r="C493" s="188"/>
    </row>
    <row r="494" spans="1:3" x14ac:dyDescent="0.35">
      <c r="A494" s="205"/>
      <c r="B494" s="527"/>
      <c r="C494" s="188"/>
    </row>
    <row r="495" spans="1:3" x14ac:dyDescent="0.35">
      <c r="A495" s="205"/>
      <c r="B495" s="527"/>
      <c r="C495" s="188"/>
    </row>
    <row r="496" spans="1:3" x14ac:dyDescent="0.35">
      <c r="A496" s="205"/>
      <c r="B496" s="527"/>
      <c r="C496" s="188"/>
    </row>
    <row r="497" spans="1:3" x14ac:dyDescent="0.35">
      <c r="A497" s="205"/>
      <c r="B497" s="527"/>
      <c r="C497" s="188"/>
    </row>
    <row r="498" spans="1:3" x14ac:dyDescent="0.35">
      <c r="A498" s="205"/>
      <c r="B498" s="527"/>
      <c r="C498" s="188"/>
    </row>
    <row r="499" spans="1:3" x14ac:dyDescent="0.35">
      <c r="A499" s="205"/>
      <c r="B499" s="527"/>
      <c r="C499" s="188"/>
    </row>
    <row r="500" spans="1:3" x14ac:dyDescent="0.35">
      <c r="A500" s="205"/>
      <c r="B500" s="527"/>
      <c r="C500" s="188"/>
    </row>
    <row r="501" spans="1:3" x14ac:dyDescent="0.35">
      <c r="A501" s="205"/>
      <c r="B501" s="527"/>
      <c r="C501" s="188"/>
    </row>
    <row r="502" spans="1:3" x14ac:dyDescent="0.35">
      <c r="A502" s="205"/>
      <c r="B502" s="527"/>
      <c r="C502" s="188"/>
    </row>
    <row r="503" spans="1:3" x14ac:dyDescent="0.35">
      <c r="A503" s="205"/>
      <c r="B503" s="527"/>
      <c r="C503" s="188"/>
    </row>
    <row r="504" spans="1:3" x14ac:dyDescent="0.35">
      <c r="A504" s="205"/>
      <c r="B504" s="527"/>
      <c r="C504" s="188"/>
    </row>
    <row r="505" spans="1:3" x14ac:dyDescent="0.35">
      <c r="A505" s="205"/>
      <c r="B505" s="527"/>
      <c r="C505" s="188"/>
    </row>
    <row r="506" spans="1:3" x14ac:dyDescent="0.35">
      <c r="A506" s="205"/>
      <c r="B506" s="527"/>
      <c r="C506" s="188"/>
    </row>
    <row r="507" spans="1:3" x14ac:dyDescent="0.35">
      <c r="A507" s="205"/>
      <c r="B507" s="527"/>
      <c r="C507" s="188"/>
    </row>
    <row r="508" spans="1:3" x14ac:dyDescent="0.35">
      <c r="A508" s="205"/>
      <c r="B508" s="527"/>
      <c r="C508" s="188"/>
    </row>
    <row r="509" spans="1:3" x14ac:dyDescent="0.35">
      <c r="A509" s="205"/>
      <c r="B509" s="527"/>
      <c r="C509" s="188"/>
    </row>
    <row r="510" spans="1:3" x14ac:dyDescent="0.35">
      <c r="A510" s="205"/>
      <c r="B510" s="527"/>
      <c r="C510" s="188"/>
    </row>
    <row r="511" spans="1:3" x14ac:dyDescent="0.35">
      <c r="A511" s="205"/>
      <c r="B511" s="527"/>
      <c r="C511" s="188"/>
    </row>
    <row r="512" spans="1:3" x14ac:dyDescent="0.35">
      <c r="A512" s="205"/>
      <c r="B512" s="527"/>
      <c r="C512" s="188"/>
    </row>
    <row r="513" spans="1:3" x14ac:dyDescent="0.35">
      <c r="A513" s="205"/>
      <c r="B513" s="527"/>
      <c r="C513" s="188"/>
    </row>
    <row r="514" spans="1:3" x14ac:dyDescent="0.35">
      <c r="A514" s="205"/>
      <c r="B514" s="527"/>
      <c r="C514" s="188"/>
    </row>
    <row r="515" spans="1:3" x14ac:dyDescent="0.35">
      <c r="A515" s="205"/>
      <c r="B515" s="527"/>
      <c r="C515" s="188"/>
    </row>
    <row r="516" spans="1:3" x14ac:dyDescent="0.35">
      <c r="A516" s="205"/>
      <c r="B516" s="527"/>
      <c r="C516" s="188"/>
    </row>
    <row r="517" spans="1:3" x14ac:dyDescent="0.35">
      <c r="A517" s="205"/>
      <c r="B517" s="527"/>
      <c r="C517" s="188"/>
    </row>
    <row r="518" spans="1:3" x14ac:dyDescent="0.35">
      <c r="A518" s="205"/>
      <c r="B518" s="527"/>
      <c r="C518" s="188"/>
    </row>
    <row r="519" spans="1:3" x14ac:dyDescent="0.35">
      <c r="A519" s="205"/>
      <c r="B519" s="527"/>
      <c r="C519" s="188"/>
    </row>
    <row r="520" spans="1:3" x14ac:dyDescent="0.35">
      <c r="A520" s="205"/>
      <c r="B520" s="527"/>
      <c r="C520" s="188"/>
    </row>
    <row r="521" spans="1:3" x14ac:dyDescent="0.35">
      <c r="A521" s="205"/>
      <c r="B521" s="527"/>
      <c r="C521" s="188"/>
    </row>
    <row r="522" spans="1:3" x14ac:dyDescent="0.35">
      <c r="A522" s="205"/>
      <c r="B522" s="527"/>
      <c r="C522" s="188"/>
    </row>
    <row r="523" spans="1:3" x14ac:dyDescent="0.35">
      <c r="A523" s="205"/>
      <c r="B523" s="527"/>
      <c r="C523" s="188"/>
    </row>
    <row r="524" spans="1:3" x14ac:dyDescent="0.35">
      <c r="A524" s="205"/>
      <c r="B524" s="527"/>
      <c r="C524" s="188"/>
    </row>
    <row r="525" spans="1:3" x14ac:dyDescent="0.35">
      <c r="A525" s="205"/>
      <c r="B525" s="527"/>
      <c r="C525" s="188"/>
    </row>
    <row r="526" spans="1:3" x14ac:dyDescent="0.35">
      <c r="A526" s="205"/>
      <c r="B526" s="527"/>
      <c r="C526" s="188"/>
    </row>
    <row r="527" spans="1:3" x14ac:dyDescent="0.35">
      <c r="A527" s="205"/>
      <c r="B527" s="527"/>
      <c r="C527" s="188"/>
    </row>
    <row r="528" spans="1:3" x14ac:dyDescent="0.35">
      <c r="A528" s="205"/>
      <c r="B528" s="527"/>
      <c r="C528" s="188"/>
    </row>
    <row r="529" spans="1:3" x14ac:dyDescent="0.35">
      <c r="A529" s="205"/>
      <c r="B529" s="527"/>
      <c r="C529" s="188"/>
    </row>
    <row r="530" spans="1:3" x14ac:dyDescent="0.35">
      <c r="A530" s="205"/>
      <c r="B530" s="527"/>
      <c r="C530" s="188"/>
    </row>
    <row r="531" spans="1:3" x14ac:dyDescent="0.35">
      <c r="A531" s="205"/>
      <c r="B531" s="527"/>
      <c r="C531" s="188"/>
    </row>
    <row r="532" spans="1:3" x14ac:dyDescent="0.35">
      <c r="A532" s="205"/>
      <c r="B532" s="527"/>
      <c r="C532" s="188"/>
    </row>
    <row r="533" spans="1:3" x14ac:dyDescent="0.35">
      <c r="A533" s="205"/>
      <c r="B533" s="527"/>
      <c r="C533" s="188"/>
    </row>
    <row r="534" spans="1:3" x14ac:dyDescent="0.35">
      <c r="A534" s="205"/>
      <c r="B534" s="527"/>
      <c r="C534" s="188"/>
    </row>
    <row r="535" spans="1:3" x14ac:dyDescent="0.35">
      <c r="A535" s="205"/>
      <c r="B535" s="527"/>
      <c r="C535" s="188"/>
    </row>
    <row r="536" spans="1:3" x14ac:dyDescent="0.35">
      <c r="A536" s="205"/>
      <c r="B536" s="527"/>
      <c r="C536" s="188"/>
    </row>
    <row r="537" spans="1:3" x14ac:dyDescent="0.35">
      <c r="A537" s="205"/>
      <c r="B537" s="527"/>
      <c r="C537" s="188"/>
    </row>
    <row r="538" spans="1:3" x14ac:dyDescent="0.35">
      <c r="A538" s="205"/>
      <c r="B538" s="527"/>
      <c r="C538" s="188"/>
    </row>
    <row r="539" spans="1:3" x14ac:dyDescent="0.35">
      <c r="A539" s="205"/>
      <c r="B539" s="527"/>
      <c r="C539" s="188"/>
    </row>
    <row r="540" spans="1:3" x14ac:dyDescent="0.35">
      <c r="A540" s="205"/>
      <c r="B540" s="527"/>
      <c r="C540" s="188"/>
    </row>
    <row r="541" spans="1:3" x14ac:dyDescent="0.35">
      <c r="A541" s="205"/>
      <c r="B541" s="527"/>
      <c r="C541" s="188"/>
    </row>
    <row r="542" spans="1:3" x14ac:dyDescent="0.35">
      <c r="A542" s="205"/>
      <c r="B542" s="527"/>
      <c r="C542" s="188"/>
    </row>
    <row r="543" spans="1:3" x14ac:dyDescent="0.35">
      <c r="A543" s="205"/>
      <c r="B543" s="527"/>
      <c r="C543" s="188"/>
    </row>
    <row r="544" spans="1:3" x14ac:dyDescent="0.35">
      <c r="A544" s="205"/>
      <c r="B544" s="527"/>
      <c r="C544" s="188"/>
    </row>
    <row r="545" spans="1:3" x14ac:dyDescent="0.35">
      <c r="A545" s="205"/>
      <c r="B545" s="527"/>
      <c r="C545" s="188"/>
    </row>
    <row r="546" spans="1:3" x14ac:dyDescent="0.35">
      <c r="A546" s="205"/>
      <c r="B546" s="527"/>
      <c r="C546" s="188"/>
    </row>
    <row r="547" spans="1:3" x14ac:dyDescent="0.35">
      <c r="A547" s="205"/>
      <c r="B547" s="527"/>
      <c r="C547" s="188"/>
    </row>
    <row r="548" spans="1:3" x14ac:dyDescent="0.35">
      <c r="A548" s="205"/>
      <c r="B548" s="527"/>
      <c r="C548" s="188"/>
    </row>
    <row r="549" spans="1:3" x14ac:dyDescent="0.35">
      <c r="A549" s="205"/>
      <c r="B549" s="527"/>
      <c r="C549" s="188"/>
    </row>
    <row r="550" spans="1:3" x14ac:dyDescent="0.35">
      <c r="A550" s="205"/>
      <c r="B550" s="527"/>
      <c r="C550" s="188"/>
    </row>
    <row r="551" spans="1:3" x14ac:dyDescent="0.35">
      <c r="A551" s="205"/>
      <c r="B551" s="527"/>
      <c r="C551" s="188"/>
    </row>
    <row r="552" spans="1:3" x14ac:dyDescent="0.35">
      <c r="A552" s="205"/>
      <c r="B552" s="527"/>
      <c r="C552" s="188"/>
    </row>
    <row r="553" spans="1:3" x14ac:dyDescent="0.35">
      <c r="A553" s="205"/>
      <c r="B553" s="527"/>
      <c r="C553" s="188"/>
    </row>
    <row r="554" spans="1:3" x14ac:dyDescent="0.35">
      <c r="A554" s="205"/>
      <c r="B554" s="527"/>
      <c r="C554" s="188"/>
    </row>
    <row r="555" spans="1:3" x14ac:dyDescent="0.35">
      <c r="A555" s="205"/>
      <c r="B555" s="527"/>
      <c r="C555" s="188"/>
    </row>
    <row r="556" spans="1:3" x14ac:dyDescent="0.35">
      <c r="A556" s="205"/>
      <c r="B556" s="527"/>
      <c r="C556" s="188"/>
    </row>
    <row r="557" spans="1:3" x14ac:dyDescent="0.35">
      <c r="A557" s="205"/>
      <c r="B557" s="527"/>
      <c r="C557" s="188"/>
    </row>
    <row r="558" spans="1:3" x14ac:dyDescent="0.35">
      <c r="A558" s="205"/>
      <c r="B558" s="527"/>
      <c r="C558" s="188"/>
    </row>
    <row r="559" spans="1:3" x14ac:dyDescent="0.35">
      <c r="A559" s="205"/>
      <c r="B559" s="527"/>
      <c r="C559" s="188"/>
    </row>
    <row r="560" spans="1:3" x14ac:dyDescent="0.35">
      <c r="A560" s="205"/>
      <c r="B560" s="527"/>
      <c r="C560" s="188"/>
    </row>
    <row r="561" spans="1:3" x14ac:dyDescent="0.35">
      <c r="A561" s="205"/>
      <c r="B561" s="527"/>
      <c r="C561" s="188"/>
    </row>
    <row r="562" spans="1:3" x14ac:dyDescent="0.35">
      <c r="A562" s="205"/>
      <c r="B562" s="527"/>
      <c r="C562" s="188"/>
    </row>
    <row r="563" spans="1:3" x14ac:dyDescent="0.35">
      <c r="A563" s="205"/>
      <c r="B563" s="527"/>
      <c r="C563" s="188"/>
    </row>
    <row r="564" spans="1:3" x14ac:dyDescent="0.35">
      <c r="A564" s="205"/>
      <c r="B564" s="527"/>
      <c r="C564" s="188"/>
    </row>
    <row r="565" spans="1:3" x14ac:dyDescent="0.35">
      <c r="A565" s="205"/>
      <c r="B565" s="527"/>
      <c r="C565" s="188"/>
    </row>
    <row r="566" spans="1:3" x14ac:dyDescent="0.35">
      <c r="A566" s="205"/>
      <c r="B566" s="527"/>
      <c r="C566" s="188"/>
    </row>
    <row r="567" spans="1:3" x14ac:dyDescent="0.35">
      <c r="A567" s="205"/>
      <c r="B567" s="527"/>
      <c r="C567" s="188"/>
    </row>
    <row r="568" spans="1:3" x14ac:dyDescent="0.35">
      <c r="A568" s="205"/>
      <c r="B568" s="527"/>
      <c r="C568" s="188"/>
    </row>
    <row r="569" spans="1:3" x14ac:dyDescent="0.35">
      <c r="A569" s="205"/>
      <c r="B569" s="527"/>
      <c r="C569" s="188"/>
    </row>
    <row r="570" spans="1:3" x14ac:dyDescent="0.35">
      <c r="A570" s="205"/>
      <c r="B570" s="527"/>
      <c r="C570" s="188"/>
    </row>
    <row r="571" spans="1:3" x14ac:dyDescent="0.35">
      <c r="A571" s="205"/>
      <c r="B571" s="527"/>
      <c r="C571" s="188"/>
    </row>
    <row r="572" spans="1:3" x14ac:dyDescent="0.35">
      <c r="A572" s="205"/>
      <c r="B572" s="527"/>
      <c r="C572" s="188"/>
    </row>
    <row r="573" spans="1:3" x14ac:dyDescent="0.35">
      <c r="A573" s="205"/>
      <c r="B573" s="527"/>
      <c r="C573" s="188"/>
    </row>
    <row r="574" spans="1:3" x14ac:dyDescent="0.35">
      <c r="A574" s="205"/>
      <c r="B574" s="527"/>
      <c r="C574" s="188"/>
    </row>
    <row r="575" spans="1:3" x14ac:dyDescent="0.35">
      <c r="A575" s="205"/>
      <c r="B575" s="527"/>
      <c r="C575" s="188"/>
    </row>
    <row r="576" spans="1:3" x14ac:dyDescent="0.35">
      <c r="A576" s="205"/>
      <c r="B576" s="527"/>
      <c r="C576" s="188"/>
    </row>
    <row r="577" spans="1:3" x14ac:dyDescent="0.35">
      <c r="A577" s="205"/>
      <c r="B577" s="527"/>
      <c r="C577" s="188"/>
    </row>
    <row r="578" spans="1:3" x14ac:dyDescent="0.35">
      <c r="A578" s="205"/>
      <c r="B578" s="527"/>
      <c r="C578" s="188"/>
    </row>
    <row r="579" spans="1:3" x14ac:dyDescent="0.35">
      <c r="A579" s="205"/>
      <c r="B579" s="527"/>
      <c r="C579" s="188"/>
    </row>
    <row r="580" spans="1:3" x14ac:dyDescent="0.35">
      <c r="A580" s="205"/>
      <c r="B580" s="527"/>
      <c r="C580" s="188"/>
    </row>
    <row r="581" spans="1:3" x14ac:dyDescent="0.35">
      <c r="A581" s="205"/>
      <c r="B581" s="527"/>
      <c r="C581" s="188"/>
    </row>
    <row r="582" spans="1:3" x14ac:dyDescent="0.35">
      <c r="A582" s="205"/>
      <c r="B582" s="527"/>
      <c r="C582" s="188"/>
    </row>
    <row r="583" spans="1:3" x14ac:dyDescent="0.35">
      <c r="A583" s="205"/>
      <c r="B583" s="527"/>
      <c r="C583" s="188"/>
    </row>
    <row r="584" spans="1:3" x14ac:dyDescent="0.35">
      <c r="A584" s="205"/>
      <c r="B584" s="527"/>
      <c r="C584" s="188"/>
    </row>
    <row r="585" spans="1:3" x14ac:dyDescent="0.35">
      <c r="A585" s="205"/>
      <c r="B585" s="527"/>
      <c r="C585" s="188"/>
    </row>
    <row r="586" spans="1:3" x14ac:dyDescent="0.35">
      <c r="A586" s="205"/>
      <c r="B586" s="527"/>
      <c r="C586" s="188"/>
    </row>
    <row r="587" spans="1:3" x14ac:dyDescent="0.35">
      <c r="A587" s="205"/>
      <c r="B587" s="527"/>
      <c r="C587" s="188"/>
    </row>
    <row r="588" spans="1:3" x14ac:dyDescent="0.35">
      <c r="A588" s="205"/>
      <c r="B588" s="527"/>
      <c r="C588" s="188"/>
    </row>
    <row r="589" spans="1:3" x14ac:dyDescent="0.35">
      <c r="A589" s="205"/>
      <c r="B589" s="527"/>
      <c r="C589" s="188"/>
    </row>
    <row r="590" spans="1:3" x14ac:dyDescent="0.35">
      <c r="A590" s="205"/>
      <c r="B590" s="527"/>
      <c r="C590" s="188"/>
    </row>
    <row r="591" spans="1:3" x14ac:dyDescent="0.35">
      <c r="A591" s="205"/>
      <c r="B591" s="527"/>
      <c r="C591" s="188"/>
    </row>
    <row r="592" spans="1:3" x14ac:dyDescent="0.35">
      <c r="A592" s="205"/>
      <c r="B592" s="527"/>
      <c r="C592" s="188"/>
    </row>
    <row r="593" spans="1:3" x14ac:dyDescent="0.35">
      <c r="A593" s="205"/>
      <c r="B593" s="527"/>
      <c r="C593" s="188"/>
    </row>
    <row r="594" spans="1:3" x14ac:dyDescent="0.35">
      <c r="A594" s="205"/>
      <c r="B594" s="527"/>
      <c r="C594" s="188"/>
    </row>
    <row r="595" spans="1:3" x14ac:dyDescent="0.35">
      <c r="A595" s="205"/>
      <c r="B595" s="527"/>
      <c r="C595" s="188"/>
    </row>
    <row r="596" spans="1:3" x14ac:dyDescent="0.35">
      <c r="A596" s="205"/>
      <c r="B596" s="527"/>
      <c r="C596" s="188"/>
    </row>
    <row r="597" spans="1:3" x14ac:dyDescent="0.35">
      <c r="A597" s="205"/>
      <c r="B597" s="527"/>
      <c r="C597" s="188"/>
    </row>
    <row r="598" spans="1:3" x14ac:dyDescent="0.35">
      <c r="A598" s="205"/>
      <c r="B598" s="527"/>
      <c r="C598" s="188"/>
    </row>
    <row r="599" spans="1:3" x14ac:dyDescent="0.35">
      <c r="A599" s="205"/>
      <c r="B599" s="527"/>
      <c r="C599" s="188"/>
    </row>
    <row r="600" spans="1:3" x14ac:dyDescent="0.35">
      <c r="A600" s="205"/>
      <c r="B600" s="527"/>
      <c r="C600" s="188"/>
    </row>
    <row r="601" spans="1:3" x14ac:dyDescent="0.35">
      <c r="A601" s="205"/>
      <c r="B601" s="527"/>
      <c r="C601" s="188"/>
    </row>
    <row r="602" spans="1:3" x14ac:dyDescent="0.35">
      <c r="A602" s="205"/>
      <c r="B602" s="527"/>
      <c r="C602" s="188"/>
    </row>
    <row r="603" spans="1:3" x14ac:dyDescent="0.35">
      <c r="A603" s="205"/>
      <c r="B603" s="527"/>
      <c r="C603" s="188"/>
    </row>
    <row r="604" spans="1:3" x14ac:dyDescent="0.35">
      <c r="A604" s="205"/>
      <c r="B604" s="527"/>
      <c r="C604" s="188"/>
    </row>
    <row r="605" spans="1:3" x14ac:dyDescent="0.35">
      <c r="A605" s="205"/>
      <c r="B605" s="527"/>
      <c r="C605" s="188"/>
    </row>
    <row r="606" spans="1:3" x14ac:dyDescent="0.35">
      <c r="A606" s="205"/>
      <c r="B606" s="527"/>
      <c r="C606" s="188"/>
    </row>
    <row r="607" spans="1:3" x14ac:dyDescent="0.35">
      <c r="A607" s="205"/>
      <c r="B607" s="527"/>
      <c r="C607" s="188"/>
    </row>
    <row r="608" spans="1:3" x14ac:dyDescent="0.35">
      <c r="A608" s="205"/>
      <c r="B608" s="527"/>
      <c r="C608" s="188"/>
    </row>
    <row r="609" spans="1:3" x14ac:dyDescent="0.35">
      <c r="A609" s="205"/>
      <c r="B609" s="527"/>
      <c r="C609" s="188"/>
    </row>
    <row r="610" spans="1:3" x14ac:dyDescent="0.35">
      <c r="A610" s="205"/>
      <c r="B610" s="527"/>
      <c r="C610" s="188"/>
    </row>
    <row r="611" spans="1:3" x14ac:dyDescent="0.35">
      <c r="A611" s="205"/>
      <c r="B611" s="527"/>
      <c r="C611" s="188"/>
    </row>
    <row r="612" spans="1:3" x14ac:dyDescent="0.35">
      <c r="A612" s="205"/>
      <c r="B612" s="527"/>
      <c r="C612" s="188"/>
    </row>
    <row r="613" spans="1:3" x14ac:dyDescent="0.35">
      <c r="A613" s="205"/>
      <c r="B613" s="527"/>
      <c r="C613" s="188"/>
    </row>
    <row r="614" spans="1:3" x14ac:dyDescent="0.35">
      <c r="A614" s="205"/>
      <c r="B614" s="527"/>
      <c r="C614" s="188"/>
    </row>
    <row r="615" spans="1:3" x14ac:dyDescent="0.35">
      <c r="A615" s="205"/>
      <c r="B615" s="527"/>
      <c r="C615" s="188"/>
    </row>
    <row r="616" spans="1:3" x14ac:dyDescent="0.35">
      <c r="A616" s="205"/>
      <c r="B616" s="527"/>
      <c r="C616" s="188"/>
    </row>
    <row r="617" spans="1:3" x14ac:dyDescent="0.35">
      <c r="A617" s="205"/>
      <c r="B617" s="527"/>
      <c r="C617" s="188"/>
    </row>
    <row r="618" spans="1:3" x14ac:dyDescent="0.35">
      <c r="A618" s="205"/>
      <c r="B618" s="527"/>
      <c r="C618" s="188"/>
    </row>
    <row r="619" spans="1:3" x14ac:dyDescent="0.35">
      <c r="A619" s="205"/>
      <c r="B619" s="527"/>
      <c r="C619" s="188"/>
    </row>
    <row r="620" spans="1:3" x14ac:dyDescent="0.35">
      <c r="A620" s="205"/>
      <c r="B620" s="527"/>
      <c r="C620" s="188"/>
    </row>
    <row r="621" spans="1:3" x14ac:dyDescent="0.35">
      <c r="A621" s="205"/>
      <c r="B621" s="527"/>
      <c r="C621" s="188"/>
    </row>
    <row r="622" spans="1:3" x14ac:dyDescent="0.35">
      <c r="A622" s="205"/>
      <c r="B622" s="527"/>
      <c r="C622" s="188"/>
    </row>
    <row r="623" spans="1:3" x14ac:dyDescent="0.35">
      <c r="A623" s="205"/>
      <c r="B623" s="527"/>
      <c r="C623" s="188"/>
    </row>
    <row r="624" spans="1:3" x14ac:dyDescent="0.35">
      <c r="A624" s="205"/>
      <c r="B624" s="527"/>
      <c r="C624" s="188"/>
    </row>
    <row r="625" spans="1:3" x14ac:dyDescent="0.35">
      <c r="A625" s="205"/>
      <c r="B625" s="527"/>
      <c r="C625" s="188"/>
    </row>
    <row r="626" spans="1:3" x14ac:dyDescent="0.35">
      <c r="A626" s="205"/>
      <c r="B626" s="527"/>
      <c r="C626" s="188"/>
    </row>
    <row r="627" spans="1:3" x14ac:dyDescent="0.35">
      <c r="A627" s="205"/>
      <c r="B627" s="527"/>
      <c r="C627" s="188"/>
    </row>
    <row r="628" spans="1:3" x14ac:dyDescent="0.35">
      <c r="A628" s="205"/>
      <c r="B628" s="527"/>
      <c r="C628" s="188"/>
    </row>
    <row r="629" spans="1:3" x14ac:dyDescent="0.35">
      <c r="A629" s="205"/>
      <c r="B629" s="527"/>
      <c r="C629" s="188"/>
    </row>
    <row r="630" spans="1:3" x14ac:dyDescent="0.35">
      <c r="A630" s="205"/>
      <c r="B630" s="527"/>
      <c r="C630" s="188"/>
    </row>
    <row r="631" spans="1:3" x14ac:dyDescent="0.35">
      <c r="A631" s="205"/>
      <c r="B631" s="527"/>
      <c r="C631" s="188"/>
    </row>
    <row r="632" spans="1:3" x14ac:dyDescent="0.35">
      <c r="A632" s="205"/>
      <c r="B632" s="527"/>
      <c r="C632" s="188"/>
    </row>
    <row r="633" spans="1:3" x14ac:dyDescent="0.35">
      <c r="A633" s="205"/>
      <c r="B633" s="527"/>
      <c r="C633" s="188"/>
    </row>
    <row r="634" spans="1:3" x14ac:dyDescent="0.35">
      <c r="A634" s="205"/>
      <c r="B634" s="527"/>
      <c r="C634" s="188"/>
    </row>
    <row r="635" spans="1:3" x14ac:dyDescent="0.35">
      <c r="A635" s="205"/>
      <c r="B635" s="527"/>
      <c r="C635" s="188"/>
    </row>
    <row r="636" spans="1:3" x14ac:dyDescent="0.35">
      <c r="A636" s="205"/>
      <c r="B636" s="527"/>
      <c r="C636" s="188"/>
    </row>
    <row r="637" spans="1:3" x14ac:dyDescent="0.35">
      <c r="A637" s="205"/>
      <c r="B637" s="527"/>
      <c r="C637" s="188"/>
    </row>
    <row r="638" spans="1:3" x14ac:dyDescent="0.35">
      <c r="A638" s="205"/>
      <c r="B638" s="527"/>
      <c r="C638" s="188"/>
    </row>
    <row r="639" spans="1:3" x14ac:dyDescent="0.35">
      <c r="A639" s="205"/>
      <c r="B639" s="527"/>
      <c r="C639" s="188"/>
    </row>
    <row r="640" spans="1:3" x14ac:dyDescent="0.35">
      <c r="A640" s="205"/>
      <c r="B640" s="527"/>
      <c r="C640" s="188"/>
    </row>
    <row r="641" spans="1:3" x14ac:dyDescent="0.35">
      <c r="A641" s="205"/>
      <c r="B641" s="527"/>
      <c r="C641" s="188"/>
    </row>
    <row r="642" spans="1:3" x14ac:dyDescent="0.35">
      <c r="A642" s="205"/>
      <c r="B642" s="527"/>
      <c r="C642" s="188"/>
    </row>
    <row r="643" spans="1:3" x14ac:dyDescent="0.35">
      <c r="A643" s="205"/>
      <c r="B643" s="527"/>
      <c r="C643" s="188"/>
    </row>
    <row r="644" spans="1:3" x14ac:dyDescent="0.35">
      <c r="A644" s="205"/>
      <c r="B644" s="527"/>
      <c r="C644" s="188"/>
    </row>
    <row r="645" spans="1:3" x14ac:dyDescent="0.35">
      <c r="A645" s="205"/>
      <c r="B645" s="527"/>
      <c r="C645" s="188"/>
    </row>
    <row r="646" spans="1:3" x14ac:dyDescent="0.35">
      <c r="A646" s="205"/>
      <c r="B646" s="527"/>
      <c r="C646" s="188"/>
    </row>
    <row r="647" spans="1:3" x14ac:dyDescent="0.35">
      <c r="A647" s="205"/>
      <c r="B647" s="527"/>
      <c r="C647" s="188"/>
    </row>
    <row r="648" spans="1:3" x14ac:dyDescent="0.35">
      <c r="A648" s="205"/>
      <c r="B648" s="527"/>
      <c r="C648" s="188"/>
    </row>
    <row r="649" spans="1:3" x14ac:dyDescent="0.35">
      <c r="A649" s="205"/>
      <c r="B649" s="527"/>
      <c r="C649" s="188"/>
    </row>
    <row r="650" spans="1:3" x14ac:dyDescent="0.35">
      <c r="A650" s="205"/>
      <c r="B650" s="527"/>
      <c r="C650" s="188"/>
    </row>
    <row r="651" spans="1:3" x14ac:dyDescent="0.35">
      <c r="A651" s="205"/>
      <c r="B651" s="527"/>
      <c r="C651" s="188"/>
    </row>
    <row r="652" spans="1:3" x14ac:dyDescent="0.35">
      <c r="A652" s="205"/>
      <c r="B652" s="527"/>
      <c r="C652" s="188"/>
    </row>
    <row r="653" spans="1:3" x14ac:dyDescent="0.35">
      <c r="A653" s="205"/>
      <c r="B653" s="527"/>
      <c r="C653" s="188"/>
    </row>
    <row r="654" spans="1:3" x14ac:dyDescent="0.35">
      <c r="A654" s="205"/>
      <c r="B654" s="527"/>
      <c r="C654" s="188"/>
    </row>
    <row r="655" spans="1:3" x14ac:dyDescent="0.35">
      <c r="A655" s="205"/>
      <c r="B655" s="527"/>
      <c r="C655" s="188"/>
    </row>
    <row r="656" spans="1:3" x14ac:dyDescent="0.35">
      <c r="A656" s="205"/>
      <c r="B656" s="527"/>
      <c r="C656" s="188"/>
    </row>
    <row r="657" spans="1:3" x14ac:dyDescent="0.35">
      <c r="A657" s="205"/>
      <c r="B657" s="527"/>
      <c r="C657" s="188"/>
    </row>
    <row r="658" spans="1:3" x14ac:dyDescent="0.35">
      <c r="A658" s="205"/>
      <c r="B658" s="527"/>
      <c r="C658" s="188"/>
    </row>
    <row r="659" spans="1:3" x14ac:dyDescent="0.35">
      <c r="A659" s="205"/>
      <c r="B659" s="527"/>
      <c r="C659" s="188"/>
    </row>
    <row r="660" spans="1:3" x14ac:dyDescent="0.35">
      <c r="A660" s="205"/>
      <c r="B660" s="527"/>
      <c r="C660" s="188"/>
    </row>
    <row r="661" spans="1:3" x14ac:dyDescent="0.35">
      <c r="A661" s="205"/>
      <c r="B661" s="527"/>
      <c r="C661" s="188"/>
    </row>
    <row r="662" spans="1:3" x14ac:dyDescent="0.35">
      <c r="A662" s="205"/>
      <c r="B662" s="527"/>
      <c r="C662" s="188"/>
    </row>
    <row r="663" spans="1:3" x14ac:dyDescent="0.35">
      <c r="A663" s="205"/>
      <c r="B663" s="527"/>
      <c r="C663" s="188"/>
    </row>
    <row r="664" spans="1:3" x14ac:dyDescent="0.35">
      <c r="A664" s="205"/>
      <c r="B664" s="527"/>
      <c r="C664" s="188"/>
    </row>
    <row r="665" spans="1:3" x14ac:dyDescent="0.35">
      <c r="A665" s="205"/>
      <c r="B665" s="527"/>
      <c r="C665" s="188"/>
    </row>
    <row r="666" spans="1:3" x14ac:dyDescent="0.35">
      <c r="A666" s="205"/>
      <c r="B666" s="527"/>
      <c r="C666" s="188"/>
    </row>
    <row r="667" spans="1:3" x14ac:dyDescent="0.35">
      <c r="A667" s="205"/>
      <c r="B667" s="527"/>
      <c r="C667" s="188"/>
    </row>
    <row r="668" spans="1:3" x14ac:dyDescent="0.35">
      <c r="A668" s="205"/>
      <c r="B668" s="527"/>
      <c r="C668" s="188"/>
    </row>
    <row r="669" spans="1:3" x14ac:dyDescent="0.35">
      <c r="A669" s="205"/>
      <c r="B669" s="527"/>
      <c r="C669" s="188"/>
    </row>
    <row r="670" spans="1:3" x14ac:dyDescent="0.35">
      <c r="A670" s="205"/>
      <c r="B670" s="527"/>
      <c r="C670" s="188"/>
    </row>
    <row r="671" spans="1:3" x14ac:dyDescent="0.35">
      <c r="A671" s="205"/>
      <c r="B671" s="527"/>
      <c r="C671" s="188"/>
    </row>
    <row r="672" spans="1:3" x14ac:dyDescent="0.35">
      <c r="A672" s="205"/>
      <c r="B672" s="527"/>
      <c r="C672" s="188"/>
    </row>
    <row r="673" spans="1:3" x14ac:dyDescent="0.35">
      <c r="A673" s="205"/>
      <c r="B673" s="527"/>
      <c r="C673" s="188"/>
    </row>
    <row r="674" spans="1:3" x14ac:dyDescent="0.35">
      <c r="A674" s="205"/>
      <c r="B674" s="527"/>
      <c r="C674" s="188"/>
    </row>
    <row r="675" spans="1:3" x14ac:dyDescent="0.35">
      <c r="A675" s="205"/>
      <c r="B675" s="527"/>
      <c r="C675" s="188"/>
    </row>
    <row r="676" spans="1:3" x14ac:dyDescent="0.35">
      <c r="A676" s="205"/>
      <c r="B676" s="527"/>
      <c r="C676" s="188"/>
    </row>
    <row r="677" spans="1:3" x14ac:dyDescent="0.35">
      <c r="A677" s="205"/>
      <c r="B677" s="527"/>
      <c r="C677" s="188"/>
    </row>
    <row r="678" spans="1:3" x14ac:dyDescent="0.35">
      <c r="A678" s="205"/>
      <c r="B678" s="527"/>
      <c r="C678" s="188"/>
    </row>
    <row r="679" spans="1:3" x14ac:dyDescent="0.35">
      <c r="A679" s="205"/>
      <c r="B679" s="527"/>
      <c r="C679" s="188"/>
    </row>
    <row r="680" spans="1:3" x14ac:dyDescent="0.35">
      <c r="A680" s="205"/>
      <c r="B680" s="527"/>
      <c r="C680" s="188"/>
    </row>
    <row r="681" spans="1:3" x14ac:dyDescent="0.35">
      <c r="A681" s="205"/>
      <c r="B681" s="527"/>
      <c r="C681" s="188"/>
    </row>
    <row r="682" spans="1:3" x14ac:dyDescent="0.35">
      <c r="A682" s="205"/>
      <c r="B682" s="527"/>
      <c r="C682" s="188"/>
    </row>
    <row r="683" spans="1:3" x14ac:dyDescent="0.35">
      <c r="A683" s="205"/>
      <c r="B683" s="527"/>
      <c r="C683" s="188"/>
    </row>
    <row r="684" spans="1:3" x14ac:dyDescent="0.35">
      <c r="A684" s="205"/>
      <c r="B684" s="527"/>
      <c r="C684" s="188"/>
    </row>
    <row r="685" spans="1:3" x14ac:dyDescent="0.35">
      <c r="A685" s="205"/>
      <c r="B685" s="527"/>
      <c r="C685" s="188"/>
    </row>
    <row r="686" spans="1:3" x14ac:dyDescent="0.35">
      <c r="A686" s="205"/>
      <c r="B686" s="527"/>
      <c r="C686" s="188"/>
    </row>
    <row r="687" spans="1:3" x14ac:dyDescent="0.35">
      <c r="A687" s="205"/>
      <c r="B687" s="527"/>
      <c r="C687" s="188"/>
    </row>
    <row r="688" spans="1:3" x14ac:dyDescent="0.35">
      <c r="A688" s="205"/>
      <c r="B688" s="527"/>
      <c r="C688" s="188"/>
    </row>
    <row r="689" spans="1:3" x14ac:dyDescent="0.35">
      <c r="A689" s="205"/>
      <c r="B689" s="527"/>
      <c r="C689" s="188"/>
    </row>
    <row r="690" spans="1:3" x14ac:dyDescent="0.35">
      <c r="A690" s="205"/>
      <c r="B690" s="527"/>
      <c r="C690" s="188"/>
    </row>
    <row r="691" spans="1:3" x14ac:dyDescent="0.35">
      <c r="A691" s="205"/>
      <c r="B691" s="527"/>
      <c r="C691" s="188"/>
    </row>
    <row r="692" spans="1:3" x14ac:dyDescent="0.35">
      <c r="A692" s="205"/>
      <c r="B692" s="527"/>
      <c r="C692" s="188"/>
    </row>
    <row r="693" spans="1:3" x14ac:dyDescent="0.35">
      <c r="A693" s="205"/>
      <c r="B693" s="527"/>
      <c r="C693" s="188"/>
    </row>
    <row r="694" spans="1:3" x14ac:dyDescent="0.35">
      <c r="A694" s="205"/>
      <c r="B694" s="527"/>
      <c r="C694" s="188"/>
    </row>
    <row r="695" spans="1:3" x14ac:dyDescent="0.35">
      <c r="A695" s="205"/>
      <c r="B695" s="527"/>
      <c r="C695" s="188"/>
    </row>
    <row r="696" spans="1:3" x14ac:dyDescent="0.35">
      <c r="A696" s="205"/>
      <c r="B696" s="527"/>
      <c r="C696" s="188"/>
    </row>
    <row r="697" spans="1:3" x14ac:dyDescent="0.35">
      <c r="A697" s="205"/>
      <c r="B697" s="527"/>
      <c r="C697" s="188"/>
    </row>
    <row r="698" spans="1:3" x14ac:dyDescent="0.35">
      <c r="A698" s="205"/>
      <c r="B698" s="527"/>
      <c r="C698" s="188"/>
    </row>
    <row r="699" spans="1:3" x14ac:dyDescent="0.35">
      <c r="A699" s="205"/>
      <c r="B699" s="527"/>
      <c r="C699" s="188"/>
    </row>
    <row r="700" spans="1:3" x14ac:dyDescent="0.35">
      <c r="A700" s="205"/>
      <c r="B700" s="527"/>
      <c r="C700" s="188"/>
    </row>
    <row r="701" spans="1:3" x14ac:dyDescent="0.35">
      <c r="A701" s="205"/>
      <c r="B701" s="527"/>
      <c r="C701" s="188"/>
    </row>
    <row r="702" spans="1:3" x14ac:dyDescent="0.35">
      <c r="A702" s="205"/>
      <c r="B702" s="527"/>
      <c r="C702" s="188"/>
    </row>
    <row r="703" spans="1:3" x14ac:dyDescent="0.35">
      <c r="A703" s="205"/>
      <c r="B703" s="527"/>
      <c r="C703" s="188"/>
    </row>
    <row r="704" spans="1:3" x14ac:dyDescent="0.35">
      <c r="A704" s="205"/>
      <c r="B704" s="527"/>
      <c r="C704" s="188"/>
    </row>
    <row r="705" spans="1:3" x14ac:dyDescent="0.35">
      <c r="A705" s="205"/>
      <c r="B705" s="527"/>
      <c r="C705" s="188"/>
    </row>
    <row r="706" spans="1:3" x14ac:dyDescent="0.35">
      <c r="A706" s="205"/>
      <c r="B706" s="527"/>
      <c r="C706" s="188"/>
    </row>
    <row r="707" spans="1:3" x14ac:dyDescent="0.35">
      <c r="A707" s="205"/>
      <c r="B707" s="527"/>
      <c r="C707" s="188"/>
    </row>
    <row r="708" spans="1:3" x14ac:dyDescent="0.35">
      <c r="A708" s="205"/>
      <c r="B708" s="527"/>
      <c r="C708" s="188"/>
    </row>
    <row r="709" spans="1:3" x14ac:dyDescent="0.35">
      <c r="A709" s="205"/>
      <c r="B709" s="527"/>
      <c r="C709" s="188"/>
    </row>
    <row r="710" spans="1:3" x14ac:dyDescent="0.35">
      <c r="A710" s="205"/>
      <c r="B710" s="527"/>
      <c r="C710" s="188"/>
    </row>
    <row r="711" spans="1:3" x14ac:dyDescent="0.35">
      <c r="A711" s="205"/>
      <c r="B711" s="527"/>
      <c r="C711" s="188"/>
    </row>
    <row r="712" spans="1:3" x14ac:dyDescent="0.35">
      <c r="A712" s="205"/>
      <c r="B712" s="527"/>
      <c r="C712" s="188"/>
    </row>
    <row r="713" spans="1:3" x14ac:dyDescent="0.35">
      <c r="A713" s="205"/>
      <c r="B713" s="527"/>
      <c r="C713" s="188"/>
    </row>
    <row r="714" spans="1:3" x14ac:dyDescent="0.35">
      <c r="A714" s="205"/>
      <c r="B714" s="527"/>
      <c r="C714" s="188"/>
    </row>
    <row r="715" spans="1:3" x14ac:dyDescent="0.35">
      <c r="A715" s="205"/>
      <c r="B715" s="527"/>
      <c r="C715" s="188"/>
    </row>
    <row r="716" spans="1:3" x14ac:dyDescent="0.35">
      <c r="A716" s="205"/>
      <c r="B716" s="527"/>
      <c r="C716" s="188"/>
    </row>
    <row r="717" spans="1:3" x14ac:dyDescent="0.35">
      <c r="A717" s="205"/>
      <c r="B717" s="527"/>
      <c r="C717" s="188"/>
    </row>
    <row r="718" spans="1:3" x14ac:dyDescent="0.35">
      <c r="A718" s="205"/>
      <c r="B718" s="527"/>
      <c r="C718" s="188"/>
    </row>
    <row r="719" spans="1:3" x14ac:dyDescent="0.35">
      <c r="A719" s="205"/>
      <c r="B719" s="527"/>
      <c r="C719" s="188"/>
    </row>
    <row r="720" spans="1:3" x14ac:dyDescent="0.35">
      <c r="A720" s="205"/>
      <c r="B720" s="527"/>
      <c r="C720" s="188"/>
    </row>
    <row r="721" spans="1:3" x14ac:dyDescent="0.35">
      <c r="A721" s="205"/>
      <c r="B721" s="527"/>
      <c r="C721" s="188"/>
    </row>
    <row r="722" spans="1:3" x14ac:dyDescent="0.35">
      <c r="A722" s="205"/>
      <c r="B722" s="527"/>
      <c r="C722" s="188"/>
    </row>
    <row r="723" spans="1:3" x14ac:dyDescent="0.35">
      <c r="A723" s="205"/>
      <c r="B723" s="527"/>
      <c r="C723" s="188"/>
    </row>
    <row r="724" spans="1:3" x14ac:dyDescent="0.35">
      <c r="A724" s="205"/>
      <c r="B724" s="527"/>
      <c r="C724" s="188"/>
    </row>
    <row r="725" spans="1:3" x14ac:dyDescent="0.35">
      <c r="A725" s="205"/>
      <c r="B725" s="527"/>
      <c r="C725" s="188"/>
    </row>
    <row r="726" spans="1:3" x14ac:dyDescent="0.35">
      <c r="A726" s="205"/>
      <c r="B726" s="527"/>
      <c r="C726" s="188"/>
    </row>
    <row r="727" spans="1:3" x14ac:dyDescent="0.35">
      <c r="A727" s="205"/>
      <c r="B727" s="527"/>
      <c r="C727" s="188"/>
    </row>
    <row r="728" spans="1:3" x14ac:dyDescent="0.35">
      <c r="A728" s="205"/>
      <c r="B728" s="527"/>
      <c r="C728" s="188"/>
    </row>
    <row r="729" spans="1:3" x14ac:dyDescent="0.35">
      <c r="A729" s="205"/>
      <c r="B729" s="527"/>
      <c r="C729" s="188"/>
    </row>
    <row r="730" spans="1:3" x14ac:dyDescent="0.35">
      <c r="A730" s="205"/>
      <c r="B730" s="527"/>
      <c r="C730" s="188"/>
    </row>
    <row r="731" spans="1:3" x14ac:dyDescent="0.35">
      <c r="A731" s="205"/>
      <c r="B731" s="527"/>
      <c r="C731" s="188"/>
    </row>
    <row r="732" spans="1:3" x14ac:dyDescent="0.35">
      <c r="A732" s="205"/>
      <c r="B732" s="527"/>
      <c r="C732" s="188"/>
    </row>
    <row r="733" spans="1:3" x14ac:dyDescent="0.35">
      <c r="A733" s="205"/>
      <c r="B733" s="527"/>
      <c r="C733" s="188"/>
    </row>
    <row r="734" spans="1:3" x14ac:dyDescent="0.35">
      <c r="A734" s="205"/>
      <c r="B734" s="527"/>
      <c r="C734" s="188"/>
    </row>
    <row r="735" spans="1:3" x14ac:dyDescent="0.35">
      <c r="A735" s="205"/>
      <c r="B735" s="527"/>
      <c r="C735" s="188"/>
    </row>
    <row r="736" spans="1:3" x14ac:dyDescent="0.35">
      <c r="A736" s="205"/>
      <c r="B736" s="527"/>
      <c r="C736" s="188"/>
    </row>
    <row r="737" spans="1:3" x14ac:dyDescent="0.35">
      <c r="A737" s="205"/>
      <c r="B737" s="527"/>
      <c r="C737" s="188"/>
    </row>
    <row r="738" spans="1:3" x14ac:dyDescent="0.35">
      <c r="A738" s="205"/>
      <c r="B738" s="527"/>
      <c r="C738" s="188"/>
    </row>
    <row r="739" spans="1:3" x14ac:dyDescent="0.35">
      <c r="A739" s="205"/>
      <c r="B739" s="527"/>
      <c r="C739" s="188"/>
    </row>
    <row r="740" spans="1:3" x14ac:dyDescent="0.35">
      <c r="A740" s="205"/>
      <c r="B740" s="527"/>
      <c r="C740" s="188"/>
    </row>
    <row r="741" spans="1:3" x14ac:dyDescent="0.35">
      <c r="A741" s="205"/>
      <c r="B741" s="527"/>
      <c r="C741" s="188"/>
    </row>
    <row r="742" spans="1:3" x14ac:dyDescent="0.35">
      <c r="A742" s="205"/>
      <c r="B742" s="527"/>
      <c r="C742" s="188"/>
    </row>
    <row r="743" spans="1:3" x14ac:dyDescent="0.35">
      <c r="A743" s="205"/>
      <c r="B743" s="527"/>
      <c r="C743" s="188"/>
    </row>
    <row r="744" spans="1:3" x14ac:dyDescent="0.35">
      <c r="A744" s="205"/>
      <c r="B744" s="527"/>
      <c r="C744" s="188"/>
    </row>
    <row r="745" spans="1:3" x14ac:dyDescent="0.35">
      <c r="A745" s="205"/>
      <c r="B745" s="527"/>
      <c r="C745" s="188"/>
    </row>
    <row r="746" spans="1:3" x14ac:dyDescent="0.35">
      <c r="A746" s="205"/>
      <c r="B746" s="527"/>
      <c r="C746" s="188"/>
    </row>
    <row r="747" spans="1:3" x14ac:dyDescent="0.35">
      <c r="A747" s="205"/>
      <c r="B747" s="527"/>
      <c r="C747" s="188"/>
    </row>
    <row r="748" spans="1:3" x14ac:dyDescent="0.35">
      <c r="A748" s="205"/>
      <c r="B748" s="527"/>
      <c r="C748" s="188"/>
    </row>
    <row r="749" spans="1:3" x14ac:dyDescent="0.35">
      <c r="A749" s="205"/>
      <c r="B749" s="527"/>
      <c r="C749" s="188"/>
    </row>
    <row r="750" spans="1:3" x14ac:dyDescent="0.35">
      <c r="A750" s="205"/>
      <c r="B750" s="527"/>
      <c r="C750" s="188"/>
    </row>
    <row r="751" spans="1:3" x14ac:dyDescent="0.35">
      <c r="A751" s="205"/>
      <c r="B751" s="527"/>
      <c r="C751" s="188"/>
    </row>
    <row r="752" spans="1:3" x14ac:dyDescent="0.35">
      <c r="A752" s="205"/>
      <c r="B752" s="527"/>
      <c r="C752" s="188"/>
    </row>
    <row r="753" spans="1:3" x14ac:dyDescent="0.35">
      <c r="A753" s="205"/>
      <c r="B753" s="527"/>
      <c r="C753" s="188"/>
    </row>
    <row r="754" spans="1:3" x14ac:dyDescent="0.35">
      <c r="A754" s="205"/>
      <c r="B754" s="527"/>
      <c r="C754" s="188"/>
    </row>
    <row r="755" spans="1:3" x14ac:dyDescent="0.35">
      <c r="A755" s="205"/>
      <c r="B755" s="527"/>
      <c r="C755" s="188"/>
    </row>
    <row r="756" spans="1:3" x14ac:dyDescent="0.35">
      <c r="A756" s="205"/>
      <c r="B756" s="527"/>
      <c r="C756" s="188"/>
    </row>
    <row r="757" spans="1:3" x14ac:dyDescent="0.35">
      <c r="A757" s="205"/>
      <c r="B757" s="527"/>
      <c r="C757" s="188"/>
    </row>
    <row r="758" spans="1:3" x14ac:dyDescent="0.35">
      <c r="A758" s="205"/>
      <c r="B758" s="527"/>
      <c r="C758" s="188"/>
    </row>
    <row r="759" spans="1:3" x14ac:dyDescent="0.35">
      <c r="A759" s="205"/>
      <c r="B759" s="527"/>
      <c r="C759" s="188"/>
    </row>
    <row r="760" spans="1:3" x14ac:dyDescent="0.35">
      <c r="A760" s="205"/>
      <c r="B760" s="527"/>
      <c r="C760" s="188"/>
    </row>
    <row r="761" spans="1:3" x14ac:dyDescent="0.35">
      <c r="A761" s="205"/>
      <c r="B761" s="527"/>
      <c r="C761" s="188"/>
    </row>
    <row r="762" spans="1:3" x14ac:dyDescent="0.35">
      <c r="A762" s="205"/>
      <c r="B762" s="527"/>
      <c r="C762" s="188"/>
    </row>
    <row r="763" spans="1:3" x14ac:dyDescent="0.35">
      <c r="A763" s="205"/>
      <c r="B763" s="527"/>
      <c r="C763" s="188"/>
    </row>
    <row r="764" spans="1:3" x14ac:dyDescent="0.35">
      <c r="A764" s="205"/>
      <c r="B764" s="527"/>
      <c r="C764" s="188"/>
    </row>
    <row r="765" spans="1:3" x14ac:dyDescent="0.35">
      <c r="A765" s="205"/>
      <c r="B765" s="527"/>
      <c r="C765" s="188"/>
    </row>
    <row r="766" spans="1:3" x14ac:dyDescent="0.35">
      <c r="A766" s="205"/>
      <c r="B766" s="527"/>
      <c r="C766" s="188"/>
    </row>
    <row r="767" spans="1:3" x14ac:dyDescent="0.35">
      <c r="A767" s="205"/>
      <c r="B767" s="527"/>
      <c r="C767" s="188"/>
    </row>
    <row r="768" spans="1:3" x14ac:dyDescent="0.35">
      <c r="A768" s="205"/>
      <c r="B768" s="527"/>
      <c r="C768" s="188"/>
    </row>
    <row r="769" spans="1:3" x14ac:dyDescent="0.35">
      <c r="A769" s="205"/>
      <c r="B769" s="527"/>
      <c r="C769" s="188"/>
    </row>
    <row r="770" spans="1:3" x14ac:dyDescent="0.35">
      <c r="A770" s="205"/>
      <c r="B770" s="527"/>
      <c r="C770" s="188"/>
    </row>
    <row r="771" spans="1:3" x14ac:dyDescent="0.35">
      <c r="A771" s="205"/>
      <c r="B771" s="527"/>
      <c r="C771" s="188"/>
    </row>
    <row r="772" spans="1:3" x14ac:dyDescent="0.35">
      <c r="A772" s="205"/>
      <c r="B772" s="527"/>
      <c r="C772" s="188"/>
    </row>
    <row r="773" spans="1:3" x14ac:dyDescent="0.35">
      <c r="A773" s="205"/>
      <c r="B773" s="527"/>
      <c r="C773" s="188"/>
    </row>
    <row r="774" spans="1:3" x14ac:dyDescent="0.35">
      <c r="A774" s="205"/>
      <c r="B774" s="527"/>
      <c r="C774" s="188"/>
    </row>
    <row r="775" spans="1:3" x14ac:dyDescent="0.35">
      <c r="A775" s="205"/>
      <c r="B775" s="527"/>
      <c r="C775" s="188"/>
    </row>
    <row r="776" spans="1:3" x14ac:dyDescent="0.35">
      <c r="A776" s="205"/>
      <c r="B776" s="527"/>
      <c r="C776" s="188"/>
    </row>
    <row r="777" spans="1:3" x14ac:dyDescent="0.35">
      <c r="A777" s="205"/>
      <c r="B777" s="527"/>
      <c r="C777" s="188"/>
    </row>
    <row r="778" spans="1:3" x14ac:dyDescent="0.35">
      <c r="A778" s="205"/>
      <c r="B778" s="527"/>
      <c r="C778" s="188"/>
    </row>
    <row r="779" spans="1:3" x14ac:dyDescent="0.35">
      <c r="A779" s="205"/>
      <c r="B779" s="527"/>
      <c r="C779" s="188"/>
    </row>
    <row r="780" spans="1:3" x14ac:dyDescent="0.35">
      <c r="A780" s="205"/>
      <c r="B780" s="527"/>
      <c r="C780" s="188"/>
    </row>
    <row r="781" spans="1:3" x14ac:dyDescent="0.35">
      <c r="A781" s="205"/>
      <c r="B781" s="527"/>
      <c r="C781" s="188"/>
    </row>
    <row r="782" spans="1:3" x14ac:dyDescent="0.35">
      <c r="A782" s="205"/>
      <c r="B782" s="527"/>
      <c r="C782" s="188"/>
    </row>
    <row r="783" spans="1:3" x14ac:dyDescent="0.35">
      <c r="A783" s="205"/>
      <c r="B783" s="527"/>
      <c r="C783" s="188"/>
    </row>
    <row r="784" spans="1:3" x14ac:dyDescent="0.35">
      <c r="A784" s="205"/>
      <c r="B784" s="527"/>
      <c r="C784" s="188"/>
    </row>
    <row r="785" spans="1:3" x14ac:dyDescent="0.35">
      <c r="A785" s="205"/>
      <c r="B785" s="527"/>
      <c r="C785" s="188"/>
    </row>
    <row r="786" spans="1:3" x14ac:dyDescent="0.35">
      <c r="A786" s="205"/>
      <c r="B786" s="527"/>
      <c r="C786" s="188"/>
    </row>
    <row r="787" spans="1:3" x14ac:dyDescent="0.35">
      <c r="A787" s="205"/>
      <c r="B787" s="527"/>
      <c r="C787" s="188"/>
    </row>
    <row r="788" spans="1:3" x14ac:dyDescent="0.35">
      <c r="A788" s="205"/>
      <c r="B788" s="527"/>
      <c r="C788" s="188"/>
    </row>
    <row r="789" spans="1:3" x14ac:dyDescent="0.35">
      <c r="A789" s="205"/>
      <c r="B789" s="527"/>
      <c r="C789" s="188"/>
    </row>
    <row r="790" spans="1:3" x14ac:dyDescent="0.35">
      <c r="A790" s="205"/>
      <c r="B790" s="527"/>
      <c r="C790" s="188"/>
    </row>
    <row r="791" spans="1:3" x14ac:dyDescent="0.35">
      <c r="A791" s="205"/>
      <c r="B791" s="527"/>
      <c r="C791" s="188"/>
    </row>
    <row r="792" spans="1:3" x14ac:dyDescent="0.35">
      <c r="A792" s="205"/>
      <c r="B792" s="527"/>
      <c r="C792" s="188"/>
    </row>
    <row r="793" spans="1:3" x14ac:dyDescent="0.35">
      <c r="A793" s="205"/>
      <c r="B793" s="527"/>
      <c r="C793" s="188"/>
    </row>
    <row r="794" spans="1:3" x14ac:dyDescent="0.35">
      <c r="A794" s="205"/>
      <c r="B794" s="527"/>
      <c r="C794" s="188"/>
    </row>
    <row r="795" spans="1:3" x14ac:dyDescent="0.35">
      <c r="A795" s="205"/>
      <c r="B795" s="527"/>
      <c r="C795" s="188"/>
    </row>
    <row r="796" spans="1:3" x14ac:dyDescent="0.35">
      <c r="A796" s="205"/>
      <c r="B796" s="527"/>
      <c r="C796" s="188"/>
    </row>
    <row r="797" spans="1:3" x14ac:dyDescent="0.35">
      <c r="A797" s="205"/>
      <c r="B797" s="527"/>
      <c r="C797" s="188"/>
    </row>
    <row r="798" spans="1:3" x14ac:dyDescent="0.35">
      <c r="A798" s="205"/>
      <c r="B798" s="527"/>
      <c r="C798" s="188"/>
    </row>
    <row r="799" spans="1:3" x14ac:dyDescent="0.35">
      <c r="A799" s="205"/>
      <c r="B799" s="527"/>
      <c r="C799" s="188"/>
    </row>
    <row r="800" spans="1:3" x14ac:dyDescent="0.35">
      <c r="A800" s="205"/>
      <c r="B800" s="527"/>
      <c r="C800" s="188"/>
    </row>
    <row r="801" spans="1:3" x14ac:dyDescent="0.35">
      <c r="A801" s="205"/>
      <c r="B801" s="527"/>
      <c r="C801" s="188"/>
    </row>
    <row r="802" spans="1:3" x14ac:dyDescent="0.35">
      <c r="A802" s="205"/>
      <c r="B802" s="527"/>
      <c r="C802" s="188"/>
    </row>
    <row r="803" spans="1:3" x14ac:dyDescent="0.35">
      <c r="A803" s="205"/>
      <c r="B803" s="527"/>
      <c r="C803" s="188"/>
    </row>
    <row r="804" spans="1:3" x14ac:dyDescent="0.35">
      <c r="A804" s="205"/>
      <c r="B804" s="527"/>
      <c r="C804" s="188"/>
    </row>
    <row r="805" spans="1:3" x14ac:dyDescent="0.35">
      <c r="A805" s="205"/>
      <c r="B805" s="527"/>
      <c r="C805" s="188"/>
    </row>
    <row r="806" spans="1:3" x14ac:dyDescent="0.35">
      <c r="A806" s="205"/>
      <c r="B806" s="527"/>
      <c r="C806" s="188"/>
    </row>
    <row r="807" spans="1:3" x14ac:dyDescent="0.35">
      <c r="A807" s="205"/>
      <c r="B807" s="527"/>
      <c r="C807" s="188"/>
    </row>
    <row r="808" spans="1:3" x14ac:dyDescent="0.35">
      <c r="A808" s="205"/>
      <c r="B808" s="527"/>
      <c r="C808" s="188"/>
    </row>
    <row r="809" spans="1:3" x14ac:dyDescent="0.35">
      <c r="A809" s="205"/>
      <c r="B809" s="527"/>
      <c r="C809" s="188"/>
    </row>
    <row r="810" spans="1:3" x14ac:dyDescent="0.35">
      <c r="A810" s="205"/>
      <c r="B810" s="527"/>
      <c r="C810" s="188"/>
    </row>
    <row r="811" spans="1:3" x14ac:dyDescent="0.35">
      <c r="A811" s="205"/>
      <c r="B811" s="527"/>
      <c r="C811" s="188"/>
    </row>
    <row r="812" spans="1:3" x14ac:dyDescent="0.35">
      <c r="A812" s="205"/>
      <c r="B812" s="527"/>
      <c r="C812" s="188"/>
    </row>
    <row r="813" spans="1:3" x14ac:dyDescent="0.35">
      <c r="A813" s="205"/>
      <c r="B813" s="527"/>
      <c r="C813" s="188"/>
    </row>
    <row r="814" spans="1:3" x14ac:dyDescent="0.35">
      <c r="A814" s="205"/>
      <c r="B814" s="527"/>
      <c r="C814" s="188"/>
    </row>
    <row r="815" spans="1:3" x14ac:dyDescent="0.35">
      <c r="A815" s="205"/>
      <c r="B815" s="527"/>
      <c r="C815" s="188"/>
    </row>
    <row r="816" spans="1:3" x14ac:dyDescent="0.35">
      <c r="A816" s="205"/>
      <c r="B816" s="527"/>
      <c r="C816" s="188"/>
    </row>
    <row r="817" spans="1:3" x14ac:dyDescent="0.35">
      <c r="A817" s="205"/>
      <c r="B817" s="527"/>
      <c r="C817" s="188"/>
    </row>
    <row r="818" spans="1:3" x14ac:dyDescent="0.35">
      <c r="A818" s="205"/>
      <c r="B818" s="527"/>
      <c r="C818" s="188"/>
    </row>
    <row r="819" spans="1:3" x14ac:dyDescent="0.35">
      <c r="A819" s="205"/>
      <c r="B819" s="527"/>
      <c r="C819" s="188"/>
    </row>
    <row r="820" spans="1:3" x14ac:dyDescent="0.35">
      <c r="A820" s="205"/>
      <c r="B820" s="527"/>
      <c r="C820" s="188"/>
    </row>
    <row r="821" spans="1:3" x14ac:dyDescent="0.35">
      <c r="A821" s="205"/>
      <c r="B821" s="527"/>
      <c r="C821" s="188"/>
    </row>
    <row r="822" spans="1:3" x14ac:dyDescent="0.35">
      <c r="A822" s="205"/>
      <c r="B822" s="527"/>
      <c r="C822" s="188"/>
    </row>
    <row r="823" spans="1:3" x14ac:dyDescent="0.35">
      <c r="A823" s="205"/>
      <c r="B823" s="527"/>
      <c r="C823" s="188"/>
    </row>
    <row r="824" spans="1:3" x14ac:dyDescent="0.35">
      <c r="A824" s="205"/>
      <c r="B824" s="527"/>
      <c r="C824" s="188"/>
    </row>
    <row r="825" spans="1:3" x14ac:dyDescent="0.35">
      <c r="A825" s="205"/>
      <c r="B825" s="527"/>
      <c r="C825" s="188"/>
    </row>
    <row r="826" spans="1:3" x14ac:dyDescent="0.35">
      <c r="A826" s="205"/>
      <c r="B826" s="527"/>
      <c r="C826" s="188"/>
    </row>
    <row r="827" spans="1:3" x14ac:dyDescent="0.35">
      <c r="A827" s="205"/>
      <c r="B827" s="527"/>
      <c r="C827" s="188"/>
    </row>
    <row r="828" spans="1:3" x14ac:dyDescent="0.35">
      <c r="A828" s="205"/>
      <c r="B828" s="527"/>
      <c r="C828" s="188"/>
    </row>
    <row r="829" spans="1:3" x14ac:dyDescent="0.35">
      <c r="A829" s="205"/>
      <c r="B829" s="527"/>
      <c r="C829" s="188"/>
    </row>
    <row r="830" spans="1:3" x14ac:dyDescent="0.35">
      <c r="A830" s="205"/>
      <c r="B830" s="527"/>
      <c r="C830" s="188"/>
    </row>
    <row r="831" spans="1:3" x14ac:dyDescent="0.35">
      <c r="A831" s="205"/>
      <c r="B831" s="527"/>
      <c r="C831" s="188"/>
    </row>
    <row r="832" spans="1:3" x14ac:dyDescent="0.35">
      <c r="A832" s="205"/>
      <c r="B832" s="527"/>
      <c r="C832" s="188"/>
    </row>
    <row r="833" spans="1:3" x14ac:dyDescent="0.35">
      <c r="A833" s="205"/>
      <c r="B833" s="527"/>
      <c r="C833" s="188"/>
    </row>
    <row r="834" spans="1:3" x14ac:dyDescent="0.35">
      <c r="A834" s="205"/>
      <c r="B834" s="527"/>
      <c r="C834" s="188"/>
    </row>
    <row r="835" spans="1:3" x14ac:dyDescent="0.35">
      <c r="A835" s="205"/>
      <c r="B835" s="527"/>
      <c r="C835" s="188"/>
    </row>
    <row r="836" spans="1:3" x14ac:dyDescent="0.35">
      <c r="A836" s="205"/>
      <c r="B836" s="527"/>
      <c r="C836" s="188"/>
    </row>
    <row r="837" spans="1:3" x14ac:dyDescent="0.35">
      <c r="A837" s="205"/>
      <c r="B837" s="527"/>
      <c r="C837" s="188"/>
    </row>
    <row r="838" spans="1:3" x14ac:dyDescent="0.35">
      <c r="A838" s="205"/>
      <c r="B838" s="527"/>
      <c r="C838" s="188"/>
    </row>
    <row r="839" spans="1:3" x14ac:dyDescent="0.35">
      <c r="A839" s="205"/>
      <c r="B839" s="527"/>
      <c r="C839" s="188"/>
    </row>
    <row r="840" spans="1:3" x14ac:dyDescent="0.35">
      <c r="A840" s="205"/>
      <c r="B840" s="527"/>
      <c r="C840" s="188"/>
    </row>
    <row r="841" spans="1:3" x14ac:dyDescent="0.35">
      <c r="A841" s="205"/>
      <c r="B841" s="527"/>
      <c r="C841" s="188"/>
    </row>
    <row r="842" spans="1:3" x14ac:dyDescent="0.35">
      <c r="A842" s="205"/>
      <c r="B842" s="527"/>
      <c r="C842" s="188"/>
    </row>
    <row r="843" spans="1:3" x14ac:dyDescent="0.35">
      <c r="A843" s="205"/>
      <c r="B843" s="527"/>
      <c r="C843" s="188"/>
    </row>
    <row r="844" spans="1:3" x14ac:dyDescent="0.35">
      <c r="A844" s="205"/>
      <c r="B844" s="527"/>
      <c r="C844" s="188"/>
    </row>
    <row r="845" spans="1:3" x14ac:dyDescent="0.35">
      <c r="A845" s="205"/>
      <c r="B845" s="527"/>
      <c r="C845" s="188"/>
    </row>
    <row r="846" spans="1:3" x14ac:dyDescent="0.35">
      <c r="A846" s="205"/>
      <c r="B846" s="527"/>
      <c r="C846" s="188"/>
    </row>
    <row r="847" spans="1:3" x14ac:dyDescent="0.35">
      <c r="A847" s="205"/>
      <c r="B847" s="527"/>
      <c r="C847" s="188"/>
    </row>
    <row r="848" spans="1:3" x14ac:dyDescent="0.35">
      <c r="A848" s="205"/>
      <c r="B848" s="527"/>
      <c r="C848" s="188"/>
    </row>
    <row r="849" spans="1:3" x14ac:dyDescent="0.35">
      <c r="A849" s="205"/>
      <c r="B849" s="527"/>
      <c r="C849" s="188"/>
    </row>
    <row r="850" spans="1:3" x14ac:dyDescent="0.35">
      <c r="A850" s="205"/>
      <c r="B850" s="527"/>
      <c r="C850" s="188"/>
    </row>
    <row r="851" spans="1:3" x14ac:dyDescent="0.35">
      <c r="A851" s="205"/>
      <c r="B851" s="527"/>
      <c r="C851" s="188"/>
    </row>
    <row r="852" spans="1:3" x14ac:dyDescent="0.35">
      <c r="A852" s="205"/>
      <c r="B852" s="527"/>
      <c r="C852" s="188"/>
    </row>
    <row r="853" spans="1:3" x14ac:dyDescent="0.35">
      <c r="A853" s="205"/>
      <c r="B853" s="527"/>
      <c r="C853" s="188"/>
    </row>
    <row r="854" spans="1:3" x14ac:dyDescent="0.35">
      <c r="A854" s="205"/>
      <c r="B854" s="527"/>
      <c r="C854" s="188"/>
    </row>
    <row r="855" spans="1:3" x14ac:dyDescent="0.35">
      <c r="A855" s="205"/>
      <c r="B855" s="527"/>
      <c r="C855" s="188"/>
    </row>
    <row r="856" spans="1:3" x14ac:dyDescent="0.35">
      <c r="A856" s="205"/>
      <c r="B856" s="527"/>
      <c r="C856" s="188"/>
    </row>
    <row r="857" spans="1:3" x14ac:dyDescent="0.35">
      <c r="A857" s="205"/>
      <c r="B857" s="527"/>
      <c r="C857" s="188"/>
    </row>
    <row r="858" spans="1:3" x14ac:dyDescent="0.35">
      <c r="A858" s="205"/>
      <c r="B858" s="527"/>
      <c r="C858" s="188"/>
    </row>
    <row r="859" spans="1:3" x14ac:dyDescent="0.35">
      <c r="A859" s="205"/>
      <c r="B859" s="527"/>
      <c r="C859" s="188"/>
    </row>
    <row r="860" spans="1:3" x14ac:dyDescent="0.35">
      <c r="A860" s="205"/>
      <c r="B860" s="527"/>
      <c r="C860" s="188"/>
    </row>
    <row r="861" spans="1:3" x14ac:dyDescent="0.35">
      <c r="A861" s="205"/>
      <c r="B861" s="527"/>
      <c r="C861" s="188"/>
    </row>
    <row r="862" spans="1:3" x14ac:dyDescent="0.35">
      <c r="A862" s="205"/>
      <c r="B862" s="527"/>
      <c r="C862" s="188"/>
    </row>
    <row r="863" spans="1:3" x14ac:dyDescent="0.35">
      <c r="A863" s="205"/>
      <c r="B863" s="527"/>
      <c r="C863" s="188"/>
    </row>
    <row r="864" spans="1:3" x14ac:dyDescent="0.35">
      <c r="A864" s="205"/>
      <c r="B864" s="527"/>
      <c r="C864" s="188"/>
    </row>
    <row r="865" spans="1:3" x14ac:dyDescent="0.35">
      <c r="A865" s="205"/>
      <c r="B865" s="527"/>
      <c r="C865" s="188"/>
    </row>
    <row r="866" spans="1:3" x14ac:dyDescent="0.35">
      <c r="A866" s="205"/>
      <c r="B866" s="527"/>
      <c r="C866" s="188"/>
    </row>
    <row r="867" spans="1:3" x14ac:dyDescent="0.35">
      <c r="A867" s="205"/>
      <c r="B867" s="527"/>
      <c r="C867" s="188"/>
    </row>
    <row r="868" spans="1:3" x14ac:dyDescent="0.35">
      <c r="A868" s="205"/>
      <c r="B868" s="527"/>
      <c r="C868" s="188"/>
    </row>
    <row r="869" spans="1:3" x14ac:dyDescent="0.35">
      <c r="A869" s="205"/>
      <c r="B869" s="527"/>
      <c r="C869" s="188"/>
    </row>
    <row r="870" spans="1:3" x14ac:dyDescent="0.35">
      <c r="A870" s="205"/>
      <c r="B870" s="527"/>
      <c r="C870" s="188"/>
    </row>
    <row r="871" spans="1:3" x14ac:dyDescent="0.35">
      <c r="A871" s="205"/>
      <c r="B871" s="527"/>
      <c r="C871" s="188"/>
    </row>
    <row r="872" spans="1:3" x14ac:dyDescent="0.35">
      <c r="A872" s="205"/>
      <c r="B872" s="527"/>
      <c r="C872" s="188"/>
    </row>
    <row r="873" spans="1:3" x14ac:dyDescent="0.35">
      <c r="A873" s="205"/>
      <c r="B873" s="527"/>
      <c r="C873" s="188"/>
    </row>
    <row r="874" spans="1:3" x14ac:dyDescent="0.35">
      <c r="A874" s="205"/>
      <c r="B874" s="527"/>
      <c r="C874" s="188"/>
    </row>
    <row r="875" spans="1:3" x14ac:dyDescent="0.35">
      <c r="A875" s="205"/>
      <c r="B875" s="527"/>
      <c r="C875" s="188"/>
    </row>
    <row r="876" spans="1:3" x14ac:dyDescent="0.35">
      <c r="A876" s="205"/>
      <c r="B876" s="527"/>
      <c r="C876" s="188"/>
    </row>
    <row r="877" spans="1:3" x14ac:dyDescent="0.35">
      <c r="A877" s="205"/>
      <c r="B877" s="527"/>
      <c r="C877" s="188"/>
    </row>
    <row r="878" spans="1:3" x14ac:dyDescent="0.35">
      <c r="A878" s="205"/>
      <c r="B878" s="527"/>
      <c r="C878" s="188"/>
    </row>
    <row r="879" spans="1:3" x14ac:dyDescent="0.35">
      <c r="A879" s="205"/>
      <c r="B879" s="527"/>
      <c r="C879" s="188"/>
    </row>
    <row r="880" spans="1:3" x14ac:dyDescent="0.35">
      <c r="A880" s="205"/>
      <c r="B880" s="527"/>
      <c r="C880" s="188"/>
    </row>
    <row r="881" spans="1:3" x14ac:dyDescent="0.35">
      <c r="A881" s="205"/>
      <c r="B881" s="527"/>
      <c r="C881" s="188"/>
    </row>
    <row r="882" spans="1:3" x14ac:dyDescent="0.35">
      <c r="A882" s="205"/>
      <c r="B882" s="527"/>
      <c r="C882" s="188"/>
    </row>
    <row r="883" spans="1:3" x14ac:dyDescent="0.35">
      <c r="A883" s="205"/>
      <c r="B883" s="527"/>
      <c r="C883" s="188"/>
    </row>
    <row r="884" spans="1:3" x14ac:dyDescent="0.35">
      <c r="A884" s="205"/>
      <c r="B884" s="527"/>
      <c r="C884" s="188"/>
    </row>
    <row r="885" spans="1:3" x14ac:dyDescent="0.35">
      <c r="A885" s="205"/>
      <c r="B885" s="527"/>
      <c r="C885" s="188"/>
    </row>
    <row r="886" spans="1:3" x14ac:dyDescent="0.35">
      <c r="A886" s="205"/>
      <c r="B886" s="527"/>
      <c r="C886" s="188"/>
    </row>
    <row r="887" spans="1:3" x14ac:dyDescent="0.35">
      <c r="A887" s="205"/>
      <c r="B887" s="527"/>
      <c r="C887" s="188"/>
    </row>
    <row r="888" spans="1:3" x14ac:dyDescent="0.35">
      <c r="A888" s="205"/>
      <c r="B888" s="527"/>
      <c r="C888" s="188"/>
    </row>
    <row r="889" spans="1:3" x14ac:dyDescent="0.35">
      <c r="A889" s="205"/>
      <c r="B889" s="527"/>
      <c r="C889" s="188"/>
    </row>
    <row r="890" spans="1:3" x14ac:dyDescent="0.35">
      <c r="A890" s="205"/>
      <c r="B890" s="527"/>
      <c r="C890" s="188"/>
    </row>
    <row r="891" spans="1:3" x14ac:dyDescent="0.35">
      <c r="A891" s="205"/>
      <c r="B891" s="527"/>
      <c r="C891" s="188"/>
    </row>
    <row r="892" spans="1:3" x14ac:dyDescent="0.35">
      <c r="A892" s="205"/>
      <c r="B892" s="527"/>
      <c r="C892" s="188"/>
    </row>
    <row r="893" spans="1:3" x14ac:dyDescent="0.35">
      <c r="A893" s="205"/>
      <c r="B893" s="527"/>
      <c r="C893" s="188"/>
    </row>
    <row r="894" spans="1:3" x14ac:dyDescent="0.35">
      <c r="A894" s="205"/>
      <c r="B894" s="527"/>
      <c r="C894" s="188"/>
    </row>
    <row r="895" spans="1:3" x14ac:dyDescent="0.35">
      <c r="A895" s="205"/>
      <c r="B895" s="527"/>
      <c r="C895" s="188"/>
    </row>
    <row r="896" spans="1:3" x14ac:dyDescent="0.35">
      <c r="A896" s="205"/>
      <c r="B896" s="527"/>
      <c r="C896" s="188"/>
    </row>
    <row r="897" spans="1:3" x14ac:dyDescent="0.35">
      <c r="A897" s="205"/>
      <c r="B897" s="527"/>
      <c r="C897" s="188"/>
    </row>
    <row r="898" spans="1:3" x14ac:dyDescent="0.35">
      <c r="A898" s="205"/>
      <c r="B898" s="527"/>
      <c r="C898" s="188"/>
    </row>
    <row r="899" spans="1:3" x14ac:dyDescent="0.35">
      <c r="A899" s="205"/>
      <c r="B899" s="527"/>
      <c r="C899" s="188"/>
    </row>
    <row r="900" spans="1:3" x14ac:dyDescent="0.35">
      <c r="A900" s="205"/>
      <c r="B900" s="527"/>
      <c r="C900" s="188"/>
    </row>
    <row r="901" spans="1:3" x14ac:dyDescent="0.35">
      <c r="A901" s="205"/>
      <c r="B901" s="527"/>
      <c r="C901" s="188"/>
    </row>
    <row r="902" spans="1:3" x14ac:dyDescent="0.35">
      <c r="A902" s="205"/>
      <c r="B902" s="527"/>
      <c r="C902" s="188"/>
    </row>
    <row r="903" spans="1:3" x14ac:dyDescent="0.35">
      <c r="A903" s="205"/>
      <c r="B903" s="527"/>
      <c r="C903" s="188"/>
    </row>
    <row r="904" spans="1:3" x14ac:dyDescent="0.35">
      <c r="A904" s="205"/>
      <c r="B904" s="527"/>
      <c r="C904" s="188"/>
    </row>
    <row r="905" spans="1:3" x14ac:dyDescent="0.35">
      <c r="A905" s="205"/>
      <c r="B905" s="527"/>
      <c r="C905" s="188"/>
    </row>
    <row r="906" spans="1:3" x14ac:dyDescent="0.35">
      <c r="A906" s="205"/>
      <c r="B906" s="527"/>
      <c r="C906" s="188"/>
    </row>
    <row r="907" spans="1:3" x14ac:dyDescent="0.35">
      <c r="A907" s="205"/>
      <c r="B907" s="527"/>
      <c r="C907" s="188"/>
    </row>
    <row r="908" spans="1:3" x14ac:dyDescent="0.35">
      <c r="A908" s="205"/>
      <c r="B908" s="527"/>
      <c r="C908" s="188"/>
    </row>
    <row r="909" spans="1:3" x14ac:dyDescent="0.35">
      <c r="A909" s="205"/>
      <c r="B909" s="527"/>
      <c r="C909" s="188"/>
    </row>
    <row r="910" spans="1:3" x14ac:dyDescent="0.35">
      <c r="A910" s="205"/>
      <c r="B910" s="527"/>
      <c r="C910" s="188"/>
    </row>
    <row r="911" spans="1:3" x14ac:dyDescent="0.35">
      <c r="A911" s="205"/>
      <c r="B911" s="527"/>
      <c r="C911" s="188"/>
    </row>
    <row r="912" spans="1:3" x14ac:dyDescent="0.35">
      <c r="A912" s="205"/>
      <c r="B912" s="527"/>
      <c r="C912" s="188"/>
    </row>
    <row r="913" spans="1:3" x14ac:dyDescent="0.35">
      <c r="A913" s="205"/>
      <c r="B913" s="527"/>
      <c r="C913" s="188"/>
    </row>
    <row r="914" spans="1:3" x14ac:dyDescent="0.35">
      <c r="A914" s="205"/>
      <c r="B914" s="527"/>
      <c r="C914" s="188"/>
    </row>
    <row r="915" spans="1:3" x14ac:dyDescent="0.35">
      <c r="A915" s="205"/>
      <c r="B915" s="527"/>
      <c r="C915" s="188"/>
    </row>
    <row r="916" spans="1:3" x14ac:dyDescent="0.35">
      <c r="A916" s="205"/>
      <c r="B916" s="527"/>
      <c r="C916" s="188"/>
    </row>
    <row r="917" spans="1:3" x14ac:dyDescent="0.35">
      <c r="A917" s="205"/>
      <c r="B917" s="527"/>
      <c r="C917" s="188"/>
    </row>
    <row r="918" spans="1:3" x14ac:dyDescent="0.35">
      <c r="A918" s="205"/>
      <c r="B918" s="527"/>
      <c r="C918" s="188"/>
    </row>
    <row r="919" spans="1:3" x14ac:dyDescent="0.35">
      <c r="A919" s="205"/>
      <c r="B919" s="527"/>
      <c r="C919" s="188"/>
    </row>
    <row r="920" spans="1:3" x14ac:dyDescent="0.35">
      <c r="A920" s="205"/>
      <c r="B920" s="527"/>
      <c r="C920" s="188"/>
    </row>
    <row r="921" spans="1:3" x14ac:dyDescent="0.35">
      <c r="A921" s="205"/>
      <c r="B921" s="527"/>
      <c r="C921" s="188"/>
    </row>
    <row r="922" spans="1:3" x14ac:dyDescent="0.35">
      <c r="A922" s="205"/>
      <c r="B922" s="527"/>
      <c r="C922" s="188"/>
    </row>
    <row r="923" spans="1:3" x14ac:dyDescent="0.35">
      <c r="A923" s="205"/>
      <c r="B923" s="527"/>
      <c r="C923" s="188"/>
    </row>
    <row r="924" spans="1:3" x14ac:dyDescent="0.35">
      <c r="A924" s="205"/>
      <c r="B924" s="527"/>
      <c r="C924" s="188"/>
    </row>
    <row r="925" spans="1:3" x14ac:dyDescent="0.35">
      <c r="A925" s="205"/>
      <c r="B925" s="527"/>
      <c r="C925" s="188"/>
    </row>
    <row r="926" spans="1:3" x14ac:dyDescent="0.35">
      <c r="A926" s="205"/>
      <c r="B926" s="527"/>
      <c r="C926" s="188"/>
    </row>
    <row r="927" spans="1:3" x14ac:dyDescent="0.35">
      <c r="A927" s="205"/>
      <c r="B927" s="527"/>
      <c r="C927" s="188"/>
    </row>
    <row r="928" spans="1:3" x14ac:dyDescent="0.35">
      <c r="A928" s="205"/>
      <c r="B928" s="527"/>
      <c r="C928" s="188"/>
    </row>
    <row r="929" spans="1:3" x14ac:dyDescent="0.35">
      <c r="A929" s="205"/>
      <c r="B929" s="527"/>
      <c r="C929" s="188"/>
    </row>
    <row r="930" spans="1:3" x14ac:dyDescent="0.35">
      <c r="A930" s="205"/>
      <c r="B930" s="527"/>
      <c r="C930" s="188"/>
    </row>
    <row r="931" spans="1:3" x14ac:dyDescent="0.35">
      <c r="A931" s="205"/>
      <c r="B931" s="527"/>
      <c r="C931" s="188"/>
    </row>
    <row r="932" spans="1:3" x14ac:dyDescent="0.35">
      <c r="A932" s="205"/>
      <c r="B932" s="527"/>
      <c r="C932" s="188"/>
    </row>
    <row r="933" spans="1:3" x14ac:dyDescent="0.35">
      <c r="A933" s="205"/>
      <c r="B933" s="527"/>
      <c r="C933" s="188"/>
    </row>
    <row r="934" spans="1:3" x14ac:dyDescent="0.35">
      <c r="A934" s="205"/>
      <c r="B934" s="527"/>
      <c r="C934" s="188"/>
    </row>
    <row r="935" spans="1:3" x14ac:dyDescent="0.35">
      <c r="A935" s="205"/>
      <c r="B935" s="527"/>
      <c r="C935" s="188"/>
    </row>
    <row r="936" spans="1:3" x14ac:dyDescent="0.35">
      <c r="A936" s="205"/>
      <c r="B936" s="527"/>
      <c r="C936" s="188"/>
    </row>
    <row r="937" spans="1:3" x14ac:dyDescent="0.35">
      <c r="A937" s="205"/>
      <c r="B937" s="527"/>
      <c r="C937" s="188"/>
    </row>
    <row r="938" spans="1:3" x14ac:dyDescent="0.35">
      <c r="A938" s="205"/>
      <c r="B938" s="527"/>
      <c r="C938" s="188"/>
    </row>
    <row r="939" spans="1:3" x14ac:dyDescent="0.35">
      <c r="A939" s="205"/>
      <c r="B939" s="527"/>
      <c r="C939" s="188"/>
    </row>
    <row r="940" spans="1:3" x14ac:dyDescent="0.35">
      <c r="A940" s="205"/>
      <c r="B940" s="527"/>
      <c r="C940" s="188"/>
    </row>
    <row r="941" spans="1:3" x14ac:dyDescent="0.35">
      <c r="A941" s="205"/>
      <c r="B941" s="527"/>
      <c r="C941" s="188"/>
    </row>
    <row r="942" spans="1:3" x14ac:dyDescent="0.35">
      <c r="A942" s="205"/>
      <c r="B942" s="527"/>
      <c r="C942" s="188"/>
    </row>
    <row r="943" spans="1:3" x14ac:dyDescent="0.35">
      <c r="A943" s="205"/>
      <c r="B943" s="527"/>
      <c r="C943" s="188"/>
    </row>
    <row r="944" spans="1:3" x14ac:dyDescent="0.35">
      <c r="A944" s="205"/>
      <c r="B944" s="527"/>
      <c r="C944" s="188"/>
    </row>
    <row r="945" spans="1:3" x14ac:dyDescent="0.35">
      <c r="A945" s="205"/>
      <c r="B945" s="527"/>
      <c r="C945" s="188"/>
    </row>
    <row r="946" spans="1:3" x14ac:dyDescent="0.35">
      <c r="A946" s="205"/>
      <c r="B946" s="527"/>
      <c r="C946" s="188"/>
    </row>
    <row r="947" spans="1:3" x14ac:dyDescent="0.35">
      <c r="A947" s="205"/>
      <c r="B947" s="527"/>
      <c r="C947" s="188"/>
    </row>
    <row r="948" spans="1:3" x14ac:dyDescent="0.35">
      <c r="A948" s="205"/>
      <c r="B948" s="527"/>
      <c r="C948" s="188"/>
    </row>
    <row r="949" spans="1:3" x14ac:dyDescent="0.35">
      <c r="A949" s="205"/>
      <c r="B949" s="527"/>
      <c r="C949" s="188"/>
    </row>
    <row r="950" spans="1:3" x14ac:dyDescent="0.35">
      <c r="A950" s="205"/>
      <c r="B950" s="527"/>
      <c r="C950" s="188"/>
    </row>
    <row r="951" spans="1:3" x14ac:dyDescent="0.35">
      <c r="A951" s="205"/>
      <c r="B951" s="527"/>
      <c r="C951" s="188"/>
    </row>
    <row r="952" spans="1:3" x14ac:dyDescent="0.35">
      <c r="A952" s="205"/>
      <c r="B952" s="527"/>
      <c r="C952" s="188"/>
    </row>
    <row r="953" spans="1:3" x14ac:dyDescent="0.35">
      <c r="A953" s="205"/>
      <c r="B953" s="527"/>
      <c r="C953" s="188"/>
    </row>
    <row r="954" spans="1:3" x14ac:dyDescent="0.35">
      <c r="A954" s="205"/>
      <c r="B954" s="527"/>
      <c r="C954" s="188"/>
    </row>
    <row r="955" spans="1:3" x14ac:dyDescent="0.35">
      <c r="A955" s="205"/>
      <c r="B955" s="527"/>
      <c r="C955" s="188"/>
    </row>
    <row r="956" spans="1:3" x14ac:dyDescent="0.35">
      <c r="A956" s="205"/>
      <c r="B956" s="527"/>
      <c r="C956" s="188"/>
    </row>
    <row r="957" spans="1:3" x14ac:dyDescent="0.35">
      <c r="A957" s="205"/>
      <c r="B957" s="527"/>
      <c r="C957" s="188"/>
    </row>
    <row r="958" spans="1:3" x14ac:dyDescent="0.35">
      <c r="A958" s="205"/>
      <c r="B958" s="527"/>
      <c r="C958" s="188"/>
    </row>
    <row r="959" spans="1:3" x14ac:dyDescent="0.35">
      <c r="A959" s="205"/>
      <c r="B959" s="527"/>
      <c r="C959" s="188"/>
    </row>
    <row r="960" spans="1:3" x14ac:dyDescent="0.35">
      <c r="A960" s="205"/>
      <c r="B960" s="527"/>
      <c r="C960" s="188"/>
    </row>
    <row r="961" spans="1:3" x14ac:dyDescent="0.35">
      <c r="A961" s="205"/>
      <c r="B961" s="527"/>
      <c r="C961" s="188"/>
    </row>
    <row r="962" spans="1:3" x14ac:dyDescent="0.35">
      <c r="A962" s="205"/>
      <c r="B962" s="527"/>
      <c r="C962" s="188"/>
    </row>
    <row r="963" spans="1:3" x14ac:dyDescent="0.35">
      <c r="A963" s="205"/>
      <c r="B963" s="527"/>
      <c r="C963" s="188"/>
    </row>
    <row r="964" spans="1:3" x14ac:dyDescent="0.35">
      <c r="A964" s="205"/>
      <c r="B964" s="527"/>
      <c r="C964" s="188"/>
    </row>
    <row r="965" spans="1:3" x14ac:dyDescent="0.35">
      <c r="A965" s="205"/>
      <c r="B965" s="527"/>
      <c r="C965" s="188"/>
    </row>
    <row r="966" spans="1:3" x14ac:dyDescent="0.35">
      <c r="A966" s="205"/>
      <c r="B966" s="527"/>
      <c r="C966" s="188"/>
    </row>
    <row r="967" spans="1:3" x14ac:dyDescent="0.35">
      <c r="A967" s="205"/>
      <c r="B967" s="527"/>
      <c r="C967" s="188"/>
    </row>
    <row r="968" spans="1:3" x14ac:dyDescent="0.35">
      <c r="A968" s="205"/>
      <c r="B968" s="527"/>
      <c r="C968" s="188"/>
    </row>
    <row r="969" spans="1:3" x14ac:dyDescent="0.35">
      <c r="A969" s="205"/>
      <c r="B969" s="527"/>
      <c r="C969" s="188"/>
    </row>
    <row r="970" spans="1:3" x14ac:dyDescent="0.35">
      <c r="A970" s="205"/>
      <c r="B970" s="527"/>
      <c r="C970" s="188"/>
    </row>
    <row r="971" spans="1:3" x14ac:dyDescent="0.35">
      <c r="A971" s="205"/>
      <c r="B971" s="527"/>
      <c r="C971" s="188"/>
    </row>
    <row r="972" spans="1:3" x14ac:dyDescent="0.35">
      <c r="A972" s="205"/>
      <c r="B972" s="527"/>
      <c r="C972" s="188"/>
    </row>
    <row r="973" spans="1:3" x14ac:dyDescent="0.35">
      <c r="A973" s="205"/>
      <c r="B973" s="527"/>
      <c r="C973" s="188"/>
    </row>
    <row r="974" spans="1:3" x14ac:dyDescent="0.35">
      <c r="A974" s="205"/>
      <c r="B974" s="527"/>
      <c r="C974" s="188"/>
    </row>
    <row r="975" spans="1:3" x14ac:dyDescent="0.35">
      <c r="A975" s="205"/>
      <c r="B975" s="527"/>
      <c r="C975" s="188"/>
    </row>
    <row r="976" spans="1:3" x14ac:dyDescent="0.35">
      <c r="A976" s="205"/>
      <c r="B976" s="527"/>
      <c r="C976" s="188"/>
    </row>
    <row r="977" spans="1:3" x14ac:dyDescent="0.35">
      <c r="A977" s="205"/>
      <c r="B977" s="527"/>
      <c r="C977" s="188"/>
    </row>
    <row r="978" spans="1:3" x14ac:dyDescent="0.35">
      <c r="A978" s="205"/>
      <c r="B978" s="527"/>
      <c r="C978" s="188"/>
    </row>
    <row r="979" spans="1:3" x14ac:dyDescent="0.35">
      <c r="A979" s="205"/>
      <c r="B979" s="527"/>
      <c r="C979" s="188"/>
    </row>
    <row r="980" spans="1:3" x14ac:dyDescent="0.35">
      <c r="A980" s="205"/>
      <c r="B980" s="527"/>
      <c r="C980" s="188"/>
    </row>
    <row r="981" spans="1:3" x14ac:dyDescent="0.35">
      <c r="A981" s="205"/>
      <c r="B981" s="527"/>
      <c r="C981" s="188"/>
    </row>
    <row r="982" spans="1:3" x14ac:dyDescent="0.35">
      <c r="A982" s="205"/>
      <c r="B982" s="527"/>
      <c r="C982" s="188"/>
    </row>
    <row r="983" spans="1:3" x14ac:dyDescent="0.35">
      <c r="A983" s="205"/>
      <c r="B983" s="527"/>
      <c r="C983" s="188"/>
    </row>
    <row r="984" spans="1:3" x14ac:dyDescent="0.35">
      <c r="A984" s="205"/>
      <c r="B984" s="527"/>
      <c r="C984" s="188"/>
    </row>
    <row r="985" spans="1:3" x14ac:dyDescent="0.35">
      <c r="A985" s="205"/>
      <c r="B985" s="527"/>
      <c r="C985" s="188"/>
    </row>
    <row r="986" spans="1:3" x14ac:dyDescent="0.35">
      <c r="A986" s="205"/>
      <c r="B986" s="527"/>
      <c r="C986" s="188"/>
    </row>
    <row r="987" spans="1:3" x14ac:dyDescent="0.35">
      <c r="A987" s="205"/>
      <c r="B987" s="527"/>
      <c r="C987" s="188"/>
    </row>
    <row r="988" spans="1:3" x14ac:dyDescent="0.35">
      <c r="A988" s="205"/>
      <c r="B988" s="527"/>
      <c r="C988" s="188"/>
    </row>
    <row r="989" spans="1:3" x14ac:dyDescent="0.35">
      <c r="A989" s="205"/>
      <c r="B989" s="527"/>
      <c r="C989" s="188"/>
    </row>
    <row r="990" spans="1:3" x14ac:dyDescent="0.35">
      <c r="A990" s="205"/>
      <c r="B990" s="527"/>
      <c r="C990" s="188"/>
    </row>
    <row r="991" spans="1:3" x14ac:dyDescent="0.35">
      <c r="A991" s="205"/>
      <c r="B991" s="527"/>
      <c r="C991" s="188"/>
    </row>
    <row r="992" spans="1:3" x14ac:dyDescent="0.35">
      <c r="A992" s="205"/>
      <c r="B992" s="527"/>
      <c r="C992" s="188"/>
    </row>
    <row r="993" spans="1:3" x14ac:dyDescent="0.35">
      <c r="A993" s="205"/>
      <c r="B993" s="527"/>
      <c r="C993" s="188"/>
    </row>
    <row r="994" spans="1:3" x14ac:dyDescent="0.35">
      <c r="A994" s="205"/>
      <c r="B994" s="527"/>
      <c r="C994" s="188"/>
    </row>
    <row r="995" spans="1:3" x14ac:dyDescent="0.35">
      <c r="A995" s="205"/>
      <c r="B995" s="527"/>
      <c r="C995" s="188"/>
    </row>
    <row r="996" spans="1:3" x14ac:dyDescent="0.35">
      <c r="A996" s="205"/>
      <c r="B996" s="527"/>
      <c r="C996" s="188"/>
    </row>
    <row r="997" spans="1:3" x14ac:dyDescent="0.35">
      <c r="A997" s="205"/>
      <c r="B997" s="527"/>
      <c r="C997" s="188"/>
    </row>
    <row r="998" spans="1:3" x14ac:dyDescent="0.35">
      <c r="A998" s="205"/>
      <c r="B998" s="527"/>
      <c r="C998" s="188"/>
    </row>
    <row r="999" spans="1:3" x14ac:dyDescent="0.35">
      <c r="A999" s="205"/>
      <c r="B999" s="527"/>
      <c r="C999" s="188"/>
    </row>
    <row r="1000" spans="1:3" x14ac:dyDescent="0.35">
      <c r="A1000" s="205"/>
      <c r="B1000" s="527"/>
      <c r="C1000" s="188"/>
    </row>
  </sheetData>
  <conditionalFormatting sqref="F36:F9999">
    <cfRule type="duplicateValues" dxfId="0" priority="1"/>
  </conditionalFormatting>
  <pageMargins left="0.7" right="0.7" top="0.75" bottom="0.75" header="0.3" footer="0.3"/>
  <pageSetup paperSize="9" orientation="portrait" horizontalDpi="4294967292"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6" filterMode="1">
    <tabColor rgb="FF00B050"/>
    <pageSetUpPr fitToPage="1"/>
  </sheetPr>
  <dimension ref="A1:BA268"/>
  <sheetViews>
    <sheetView topLeftCell="C7" zoomScale="80" zoomScaleNormal="80" workbookViewId="0">
      <selection activeCell="K11" sqref="K11"/>
    </sheetView>
  </sheetViews>
  <sheetFormatPr baseColWidth="10" defaultColWidth="11.453125" defaultRowHeight="14.5" x14ac:dyDescent="0.35"/>
  <cols>
    <col min="1" max="2" width="14.1796875" style="71" hidden="1" customWidth="1"/>
    <col min="3" max="3" width="10.7265625" style="120" customWidth="1"/>
    <col min="4" max="4" width="32.453125" style="47" customWidth="1"/>
    <col min="5" max="5" width="13.1796875" style="295" customWidth="1"/>
    <col min="6" max="6" width="18" style="276" customWidth="1"/>
    <col min="7" max="7" width="14.81640625" style="276" customWidth="1"/>
    <col min="8" max="8" width="16.7265625" style="276" customWidth="1"/>
    <col min="9" max="9" width="16.1796875" style="276" customWidth="1"/>
    <col min="10" max="10" width="14.81640625" style="276" customWidth="1"/>
    <col min="11" max="12" width="14.81640625" style="225" customWidth="1"/>
    <col min="13" max="13" width="21.54296875" style="71" customWidth="1"/>
    <col min="14" max="14" width="14.1796875" style="71" customWidth="1"/>
    <col min="15" max="36" width="14.1796875" style="57" customWidth="1"/>
    <col min="37" max="51" width="14.1796875" customWidth="1"/>
  </cols>
  <sheetData>
    <row r="1" spans="1:53" s="13" customFormat="1" x14ac:dyDescent="0.35">
      <c r="A1" s="60"/>
      <c r="B1" s="61"/>
      <c r="C1" s="103"/>
      <c r="D1" s="27"/>
      <c r="E1" s="283"/>
      <c r="F1" s="223"/>
      <c r="G1" s="223" t="s">
        <v>124</v>
      </c>
      <c r="H1" s="224"/>
      <c r="I1" s="224"/>
      <c r="J1" s="224"/>
      <c r="K1" s="225"/>
      <c r="L1" s="225"/>
      <c r="M1" s="71"/>
      <c r="N1" s="71"/>
      <c r="O1" s="57"/>
      <c r="P1" s="57"/>
      <c r="Q1" s="57"/>
      <c r="R1" s="57"/>
      <c r="S1" s="57"/>
      <c r="T1" s="57"/>
      <c r="U1" s="57"/>
      <c r="V1" s="57"/>
      <c r="W1" s="57"/>
      <c r="X1" s="57"/>
      <c r="Y1" s="57"/>
      <c r="Z1" s="57"/>
      <c r="AA1" s="57"/>
      <c r="AB1" s="57"/>
      <c r="AC1" s="57"/>
      <c r="AD1" s="57"/>
      <c r="AE1" s="57"/>
      <c r="AF1" s="57"/>
      <c r="AG1" s="57"/>
      <c r="AH1" s="57"/>
      <c r="AI1" s="57"/>
      <c r="AJ1" s="57"/>
      <c r="AO1" s="17"/>
      <c r="AP1" s="17"/>
      <c r="AQ1" s="17"/>
      <c r="AR1" s="16"/>
      <c r="AS1" s="16"/>
      <c r="AT1" s="16"/>
      <c r="AU1" s="16"/>
      <c r="AV1" s="16"/>
      <c r="AW1" s="16"/>
      <c r="AX1" s="16"/>
      <c r="AY1" s="16"/>
    </row>
    <row r="2" spans="1:53" s="13" customFormat="1" x14ac:dyDescent="0.35">
      <c r="A2" s="60"/>
      <c r="B2" s="61"/>
      <c r="C2" s="103"/>
      <c r="D2" s="27"/>
      <c r="E2" s="283"/>
      <c r="F2" s="223"/>
      <c r="G2" s="223" t="s">
        <v>125</v>
      </c>
      <c r="H2" s="224"/>
      <c r="I2" s="224"/>
      <c r="J2" s="224"/>
      <c r="K2" s="225"/>
      <c r="L2" s="225"/>
      <c r="M2" s="71"/>
      <c r="N2" s="71"/>
      <c r="O2" s="57"/>
      <c r="P2" s="57"/>
      <c r="Q2" s="57"/>
      <c r="R2" s="57"/>
      <c r="S2" s="57"/>
      <c r="T2" s="57"/>
      <c r="U2" s="57"/>
      <c r="V2" s="57"/>
      <c r="W2" s="57"/>
      <c r="X2" s="57"/>
      <c r="Y2" s="57"/>
      <c r="Z2" s="57"/>
      <c r="AA2" s="57"/>
      <c r="AB2" s="57"/>
      <c r="AC2" s="57"/>
      <c r="AD2" s="57"/>
      <c r="AE2" s="57"/>
      <c r="AF2" s="57"/>
      <c r="AG2" s="57"/>
      <c r="AH2" s="57"/>
      <c r="AI2" s="57"/>
      <c r="AJ2" s="57"/>
      <c r="AO2" s="17"/>
      <c r="AP2" s="17"/>
      <c r="AQ2" s="17"/>
      <c r="AR2" s="16"/>
      <c r="AS2" s="16"/>
      <c r="AT2" s="16"/>
      <c r="AU2" s="16"/>
      <c r="AV2" s="16"/>
      <c r="AW2" s="16"/>
      <c r="AX2" s="16"/>
      <c r="AY2" s="16"/>
    </row>
    <row r="3" spans="1:53" s="13" customFormat="1" x14ac:dyDescent="0.35">
      <c r="A3" s="60"/>
      <c r="B3" s="61"/>
      <c r="C3" s="103"/>
      <c r="D3" s="27"/>
      <c r="E3" s="283"/>
      <c r="F3" s="224" t="str">
        <f>"RAZON SOCIAL"&amp;":  "   &amp;RAZONSOCIAL</f>
        <v>RAZON SOCIAL:  EXCEL Y EMPRESA</v>
      </c>
      <c r="G3" s="224"/>
      <c r="H3" s="224"/>
      <c r="I3" s="224"/>
      <c r="J3" s="224"/>
      <c r="K3" s="225"/>
      <c r="L3" s="225"/>
      <c r="M3" s="71"/>
      <c r="N3" s="71"/>
      <c r="O3" s="57"/>
      <c r="P3" s="57"/>
      <c r="Q3" s="57"/>
      <c r="R3" s="57"/>
      <c r="S3" s="57"/>
      <c r="T3" s="57"/>
      <c r="U3" s="57"/>
      <c r="V3" s="57"/>
      <c r="W3" s="57"/>
      <c r="X3" s="57"/>
      <c r="Y3" s="57"/>
      <c r="Z3" s="57"/>
      <c r="AA3" s="57"/>
      <c r="AB3" s="57"/>
      <c r="AC3" s="57"/>
      <c r="AD3" s="57"/>
      <c r="AE3" s="57"/>
      <c r="AF3" s="57"/>
      <c r="AG3" s="57"/>
      <c r="AH3" s="57"/>
      <c r="AI3" s="57"/>
      <c r="AJ3" s="57"/>
      <c r="AO3" s="17"/>
      <c r="AP3" s="17"/>
      <c r="AQ3" s="17"/>
      <c r="AR3" s="16"/>
      <c r="AS3" s="16"/>
      <c r="AT3" s="16"/>
      <c r="AU3" s="16"/>
      <c r="AV3" s="16"/>
      <c r="AW3" s="16"/>
      <c r="AX3" s="16"/>
      <c r="AY3" s="16"/>
    </row>
    <row r="4" spans="1:53" s="13" customFormat="1" x14ac:dyDescent="0.35">
      <c r="A4" s="60"/>
      <c r="B4" s="61"/>
      <c r="C4" s="103"/>
      <c r="D4" s="27"/>
      <c r="E4" s="283"/>
      <c r="F4" s="224" t="str">
        <f>"RUC" &amp;" :                    "&amp;  RUC</f>
        <v>RUC :                    0705417038001</v>
      </c>
      <c r="G4" s="224"/>
      <c r="H4" s="224"/>
      <c r="I4" s="224"/>
      <c r="J4" s="224"/>
      <c r="K4" s="225"/>
      <c r="L4" s="225"/>
      <c r="M4" s="71"/>
      <c r="N4" s="71"/>
      <c r="O4" s="57"/>
      <c r="P4" s="57"/>
      <c r="Q4" s="57"/>
      <c r="R4" s="57"/>
      <c r="S4" s="57"/>
      <c r="T4" s="57"/>
      <c r="U4" s="57"/>
      <c r="V4" s="57"/>
      <c r="W4" s="57"/>
      <c r="X4" s="57"/>
      <c r="Y4" s="57"/>
      <c r="Z4" s="57"/>
      <c r="AA4" s="57"/>
      <c r="AB4" s="57"/>
      <c r="AC4" s="57"/>
      <c r="AD4" s="57"/>
      <c r="AE4" s="57"/>
      <c r="AF4" s="57"/>
      <c r="AG4" s="57"/>
      <c r="AH4" s="57"/>
      <c r="AI4" s="57"/>
      <c r="AJ4" s="57"/>
      <c r="AO4" s="17"/>
      <c r="AP4" s="17"/>
      <c r="AQ4" s="17"/>
      <c r="AR4" s="16"/>
      <c r="AS4" s="16"/>
      <c r="AT4" s="16"/>
      <c r="AU4" s="16"/>
      <c r="AV4" s="16"/>
      <c r="AW4" s="16"/>
      <c r="AX4" s="16"/>
      <c r="AY4" s="16"/>
    </row>
    <row r="5" spans="1:53" s="13" customFormat="1" ht="15" customHeight="1" x14ac:dyDescent="0.35">
      <c r="A5" s="60"/>
      <c r="B5" s="62"/>
      <c r="C5" s="582" t="str">
        <f>"Certifico que toda la informacion contenida en el medio magnetico adjunto al presente Anexo Transacional para el período     "&amp;MID(MES,4,10)&amp;"  -  "&amp;AÑO&amp;"    Es fiel reflejo del siguiente reporte   :"</f>
        <v>Certifico que toda la informacion contenida en el medio magnetico adjunto al presente Anexo Transacional para el período     Enero  -  2019    Es fiel reflejo del siguiente reporte   :</v>
      </c>
      <c r="D5" s="582"/>
      <c r="E5" s="583"/>
      <c r="F5" s="584"/>
      <c r="G5" s="584"/>
      <c r="H5" s="584"/>
      <c r="I5" s="584"/>
      <c r="J5" s="584"/>
      <c r="K5" s="584"/>
      <c r="L5" s="584"/>
      <c r="M5" s="71"/>
      <c r="N5" s="71"/>
      <c r="O5" s="57"/>
      <c r="P5" s="57"/>
      <c r="Q5" s="57"/>
      <c r="R5" s="57"/>
      <c r="S5" s="57"/>
      <c r="T5" s="57"/>
      <c r="U5" s="57"/>
      <c r="V5" s="57"/>
      <c r="W5" s="57"/>
      <c r="X5" s="57"/>
      <c r="Y5" s="57"/>
      <c r="Z5" s="57"/>
      <c r="AA5" s="57"/>
      <c r="AB5" s="57"/>
      <c r="AC5" s="57"/>
      <c r="AD5" s="57"/>
      <c r="AE5" s="57"/>
      <c r="AF5" s="57"/>
      <c r="AG5" s="57"/>
      <c r="AH5" s="57"/>
      <c r="AI5" s="57"/>
      <c r="AJ5" s="57"/>
      <c r="AO5" s="17"/>
      <c r="AP5" s="17"/>
      <c r="AQ5" s="17"/>
      <c r="AR5" s="16"/>
      <c r="AS5" s="16"/>
      <c r="AT5" s="16"/>
      <c r="AU5" s="16"/>
      <c r="AV5" s="16"/>
      <c r="AW5" s="16"/>
      <c r="AX5" s="16"/>
      <c r="AY5" s="16"/>
    </row>
    <row r="6" spans="1:53" s="13" customFormat="1" ht="21.75" customHeight="1" x14ac:dyDescent="0.35">
      <c r="A6" s="60"/>
      <c r="B6" s="61"/>
      <c r="C6" s="582"/>
      <c r="D6" s="582"/>
      <c r="E6" s="583"/>
      <c r="F6" s="584"/>
      <c r="G6" s="584"/>
      <c r="H6" s="584"/>
      <c r="I6" s="584"/>
      <c r="J6" s="584"/>
      <c r="K6" s="584"/>
      <c r="L6" s="584"/>
      <c r="M6" s="71"/>
      <c r="N6" s="71"/>
      <c r="O6" s="57"/>
      <c r="P6" s="57"/>
      <c r="Q6" s="57"/>
      <c r="R6" s="57"/>
      <c r="S6" s="57"/>
      <c r="T6" s="57"/>
      <c r="U6" s="57"/>
      <c r="V6" s="57"/>
      <c r="W6" s="57"/>
      <c r="X6" s="57"/>
      <c r="Y6" s="57"/>
      <c r="Z6" s="57"/>
      <c r="AA6" s="57"/>
      <c r="AB6" s="57"/>
      <c r="AC6" s="57"/>
      <c r="AD6" s="57"/>
      <c r="AE6" s="57"/>
      <c r="AF6" s="57"/>
      <c r="AG6" s="57"/>
      <c r="AH6" s="57"/>
      <c r="AI6" s="57"/>
      <c r="AJ6" s="57"/>
      <c r="AO6" s="17"/>
      <c r="AP6" s="17"/>
      <c r="AQ6" s="17"/>
      <c r="AR6" s="16"/>
      <c r="AS6" s="16"/>
      <c r="AT6" s="16"/>
      <c r="AU6" s="16"/>
      <c r="AV6" s="16"/>
      <c r="AW6" s="16"/>
      <c r="AX6" s="16"/>
      <c r="AY6" s="16"/>
    </row>
    <row r="7" spans="1:53" s="13" customFormat="1" ht="15" thickBot="1" x14ac:dyDescent="0.4">
      <c r="A7" s="60"/>
      <c r="B7" s="61"/>
      <c r="C7" s="103"/>
      <c r="D7" s="27"/>
      <c r="E7" s="284"/>
      <c r="F7" s="224"/>
      <c r="G7" s="224"/>
      <c r="H7" s="224"/>
      <c r="I7" s="224"/>
      <c r="J7" s="226"/>
      <c r="K7" s="225"/>
      <c r="L7" s="225"/>
      <c r="M7" s="71"/>
      <c r="N7" s="71"/>
      <c r="O7" s="57"/>
      <c r="P7" s="57"/>
      <c r="Q7" s="57"/>
      <c r="R7" s="57"/>
      <c r="S7" s="57"/>
      <c r="T7" s="57"/>
      <c r="U7" s="57"/>
      <c r="V7" s="57"/>
      <c r="W7" s="57"/>
      <c r="X7" s="57"/>
      <c r="Y7" s="57"/>
      <c r="Z7" s="57"/>
      <c r="AA7" s="57"/>
      <c r="AB7" s="57"/>
      <c r="AC7" s="57"/>
      <c r="AD7" s="57"/>
      <c r="AE7" s="57"/>
      <c r="AF7" s="57"/>
      <c r="AG7" s="57"/>
      <c r="AH7" s="57"/>
      <c r="AI7" s="57"/>
      <c r="AJ7" s="57"/>
      <c r="AO7" s="17"/>
      <c r="AP7" s="17"/>
      <c r="AQ7" s="17"/>
      <c r="AR7" s="16"/>
      <c r="AS7" s="16"/>
      <c r="AT7" s="16"/>
      <c r="AU7" s="16"/>
      <c r="AV7" s="16"/>
      <c r="AW7" s="16"/>
      <c r="AX7" s="16"/>
      <c r="AY7" s="16"/>
    </row>
    <row r="8" spans="1:53" s="13" customFormat="1" ht="16" thickBot="1" x14ac:dyDescent="0.4">
      <c r="A8" s="63"/>
      <c r="B8" s="64" t="s">
        <v>8</v>
      </c>
      <c r="C8" s="608" t="s">
        <v>95</v>
      </c>
      <c r="D8" s="609"/>
      <c r="E8" s="610"/>
      <c r="F8" s="609"/>
      <c r="G8" s="609"/>
      <c r="H8" s="609"/>
      <c r="I8" s="609"/>
      <c r="J8" s="609"/>
      <c r="K8" s="609"/>
      <c r="L8" s="611"/>
      <c r="M8" s="71"/>
      <c r="N8" s="71"/>
      <c r="O8" s="57"/>
      <c r="P8" s="57"/>
      <c r="Q8" s="57"/>
      <c r="R8" s="57"/>
      <c r="S8" s="57"/>
      <c r="T8" s="57"/>
      <c r="U8" s="57"/>
      <c r="V8" s="57"/>
      <c r="W8" s="57"/>
      <c r="X8" s="57"/>
      <c r="Y8" s="57"/>
      <c r="Z8" s="57"/>
      <c r="AA8" s="57"/>
      <c r="AB8" s="57"/>
      <c r="AC8" s="57"/>
      <c r="AD8" s="57"/>
      <c r="AE8" s="57"/>
      <c r="AF8" s="57"/>
      <c r="AG8" s="57"/>
      <c r="AH8" s="57"/>
      <c r="AI8" s="57"/>
      <c r="AJ8" s="57"/>
      <c r="AO8" s="17"/>
      <c r="AP8" s="17"/>
      <c r="AQ8" s="17"/>
      <c r="AR8" s="16"/>
      <c r="AS8" s="16"/>
      <c r="AT8" s="16"/>
      <c r="AU8" s="16"/>
      <c r="AV8" s="16"/>
      <c r="AW8" s="16"/>
      <c r="AX8" s="16"/>
      <c r="AY8" s="16"/>
    </row>
    <row r="9" spans="1:53" s="13" customFormat="1" ht="27.5" thickBot="1" x14ac:dyDescent="0.4">
      <c r="A9" s="65" t="s">
        <v>96</v>
      </c>
      <c r="B9" s="64" t="s">
        <v>8</v>
      </c>
      <c r="C9" s="104" t="s">
        <v>96</v>
      </c>
      <c r="D9" s="22" t="s">
        <v>1</v>
      </c>
      <c r="E9" s="277" t="s">
        <v>2</v>
      </c>
      <c r="F9" s="227" t="s">
        <v>3</v>
      </c>
      <c r="G9" s="227" t="s">
        <v>4</v>
      </c>
      <c r="H9" s="519" t="s">
        <v>948</v>
      </c>
      <c r="I9" s="227" t="s">
        <v>5</v>
      </c>
      <c r="J9" s="227" t="s">
        <v>882</v>
      </c>
      <c r="K9" s="227" t="s">
        <v>949</v>
      </c>
      <c r="L9" s="519" t="s">
        <v>950</v>
      </c>
      <c r="M9" s="57"/>
      <c r="N9" s="57"/>
      <c r="O9" s="71"/>
      <c r="P9" s="71"/>
      <c r="Q9" s="57"/>
      <c r="R9" s="57"/>
      <c r="S9" s="57"/>
      <c r="T9" s="57"/>
      <c r="U9" s="57"/>
      <c r="V9" s="57"/>
      <c r="W9" s="57"/>
      <c r="X9" s="57"/>
      <c r="Y9" s="57"/>
      <c r="Z9" s="57"/>
      <c r="AA9" s="57"/>
      <c r="AB9" s="57"/>
      <c r="AC9" s="57"/>
      <c r="AD9" s="57"/>
      <c r="AE9" s="57"/>
      <c r="AF9" s="57"/>
      <c r="AG9" s="57"/>
      <c r="AH9" s="57"/>
      <c r="AI9" s="57"/>
      <c r="AJ9" s="57"/>
      <c r="AK9" s="57"/>
      <c r="AL9" s="57"/>
      <c r="AQ9" s="17"/>
      <c r="AR9" s="17"/>
      <c r="AS9" s="17"/>
      <c r="AT9" s="16"/>
      <c r="AU9" s="16"/>
      <c r="AV9" s="16"/>
      <c r="AW9" s="16"/>
      <c r="AX9" s="16"/>
      <c r="AY9" s="16"/>
      <c r="AZ9" s="16"/>
      <c r="BA9" s="16"/>
    </row>
    <row r="10" spans="1:53" ht="15" thickBot="1" x14ac:dyDescent="0.4">
      <c r="A10" s="66" t="str">
        <f>TABLAS!C23</f>
        <v>01-Factura</v>
      </c>
      <c r="B10" s="64" t="str">
        <f>IF(E10&gt;0,"si","no")</f>
        <v>si</v>
      </c>
      <c r="C10" s="105" t="str">
        <f>MID(A10,1,2)</f>
        <v>01</v>
      </c>
      <c r="D10" s="23" t="str">
        <f>MID(A10,4,80)</f>
        <v>Factura</v>
      </c>
      <c r="E10" s="309">
        <f>COUNTIF(COMPRAS!$F$2:F9979,A10)+COUNTIF(COMPRAS!$F$2:F9979,C10)</f>
        <v>4</v>
      </c>
      <c r="F10" s="228">
        <f>SUMIF(COMPRAS!$F$2:F9979,A10,COMPRAS!$P$2:P9979)+SUMIF(COMPRAS!$F$2:F9979,C10,COMPRAS!$P$2:P9979)</f>
        <v>0.48</v>
      </c>
      <c r="G10" s="229">
        <f>SUMIF(COMPRAS!$F$2:F9979,A10,COMPRAS!$Q$2:Q9979)+SUMIF(COMPRAS!$F$2:F9979,C10,COMPRAS!$Q$2:Q9979)</f>
        <v>132.70999999999998</v>
      </c>
      <c r="H10" s="229">
        <f>SUMIF(COMPRAS!$F$2:F9979,A10,COMPRAS!$R$2:R9979)+SUMIF(COMPRAS!$F$2:F9979,C10,COMPRAS!$R$2:R9979)</f>
        <v>0</v>
      </c>
      <c r="I10" s="229">
        <f>SUMIF(COMPRAS!$F$2:F9979,A10,COMPRAS!$O$2:O9979)+SUMIF(COMPRAS!$F$2:F9979,C10,COMPRAS!$O$2:O9979)</f>
        <v>112.18</v>
      </c>
      <c r="J10" s="229">
        <f>SUMIF(COMPRAS!$F$2:F9979,A10,COMPRAS!$S$2:S9979)+SUMIF(COMPRAS!$F$2:F9979,C10,COMPRAS!$S$2:S9979)</f>
        <v>0</v>
      </c>
      <c r="K10" s="229">
        <f>SUMIF(COMPRAS!$F$2:F9979,A10,COMPRAS!$T$2:T9979)+SUMIF(COMPRAS!$F$2:F9979,C10,COMPRAS!$T$2:T9979)</f>
        <v>15.925199999999998</v>
      </c>
      <c r="L10" s="229">
        <f>H10*0.14</f>
        <v>0</v>
      </c>
      <c r="M10" s="57"/>
      <c r="N10" s="57"/>
      <c r="O10" s="71"/>
      <c r="P10" s="71"/>
      <c r="AK10" s="57"/>
      <c r="AL10" s="57"/>
      <c r="AM10" s="13"/>
      <c r="AN10" s="13"/>
      <c r="AO10" s="13"/>
      <c r="AP10" s="13"/>
      <c r="AQ10" s="17"/>
      <c r="AR10" s="17"/>
      <c r="AS10" s="17"/>
      <c r="AT10" s="16"/>
      <c r="AU10" s="16"/>
      <c r="AV10" s="16"/>
      <c r="AW10" s="16"/>
      <c r="AX10" s="16"/>
      <c r="AY10" s="16"/>
      <c r="AZ10" s="16"/>
      <c r="BA10" s="16"/>
    </row>
    <row r="11" spans="1:53" ht="15" thickBot="1" x14ac:dyDescent="0.4">
      <c r="A11" s="66" t="str">
        <f>TABLAS!C24</f>
        <v>02-Nota o boleta de venta</v>
      </c>
      <c r="B11" s="64" t="str">
        <f t="shared" ref="B11:B41" si="0">IF(E11&gt;0,"si","no")</f>
        <v>si</v>
      </c>
      <c r="C11" s="106" t="str">
        <f t="shared" ref="C11:C40" si="1">MID(A11,1,2)</f>
        <v>02</v>
      </c>
      <c r="D11" s="24" t="str">
        <f t="shared" ref="D11:D55" si="2">MID(A11,4,80)</f>
        <v>Nota o boleta de venta</v>
      </c>
      <c r="E11" s="206">
        <f>COUNTIF(COMPRAS!$F$2:F9979,A11)+COUNTIF(COMPRAS!$F$2:F9979,C11)</f>
        <v>1</v>
      </c>
      <c r="F11" s="207">
        <f>SUMIF(COMPRAS!$F$2:F9979,A11,COMPRAS!$P$2:P9979)+SUMIF(COMPRAS!$F$2:F9979,C11,COMPRAS!$P$2:P9979)</f>
        <v>240.5</v>
      </c>
      <c r="G11" s="2">
        <f>SUMIF(COMPRAS!$F$2:F9979,A11,COMPRAS!$Q$2:Q9979)+SUMIF(COMPRAS!$F$2:F9979,C11,COMPRAS!$Q$2:Q9979)</f>
        <v>0</v>
      </c>
      <c r="H11" s="2">
        <f>SUMIF(COMPRAS!$F$2:F9979,A11,COMPRAS!$R$2:R9979)+SUMIF(COMPRAS!$F$2:F9979,C11,COMPRAS!$R$2:R9979)</f>
        <v>0</v>
      </c>
      <c r="I11" s="2">
        <f>SUMIF(COMPRAS!$F$2:F9979,A11,COMPRAS!$O$2:O9979)+SUMIF(COMPRAS!$F$2:F9979,C11,COMPRAS!$O$2:O9979)</f>
        <v>0</v>
      </c>
      <c r="J11" s="2">
        <f>SUMIF(COMPRAS!$F$2:F9979,A11,COMPRAS!$S$2:S9979)+SUMIF(COMPRAS!$F$2:F9979,C11,COMPRAS!$S$2:S9979)</f>
        <v>0</v>
      </c>
      <c r="K11" s="229">
        <f>SUMIF(COMPRAS!$F$2:F9980,A11,COMPRAS!$T$2:T9980)+SUMIF(COMPRAS!$F$2:F9980,C11,COMPRAS!$T$2:T9980)</f>
        <v>0</v>
      </c>
      <c r="L11" s="2">
        <f t="shared" ref="L11:L51" si="3">H11*0.14</f>
        <v>0</v>
      </c>
      <c r="M11" s="57"/>
      <c r="N11" s="57"/>
      <c r="AK11" s="57"/>
      <c r="AL11" s="57"/>
    </row>
    <row r="12" spans="1:53" ht="41" thickBot="1" x14ac:dyDescent="0.4">
      <c r="A12" s="66" t="str">
        <f>TABLAS!C25</f>
        <v>03-Liquidación de compra de Bienes o Prestación de servicios</v>
      </c>
      <c r="B12" s="64" t="str">
        <f t="shared" si="0"/>
        <v>si</v>
      </c>
      <c r="C12" s="106" t="str">
        <f t="shared" si="1"/>
        <v>03</v>
      </c>
      <c r="D12" s="3" t="str">
        <f t="shared" si="2"/>
        <v>Liquidación de compra de Bienes o Prestación de servicios</v>
      </c>
      <c r="E12" s="206">
        <f>COUNTIF(COMPRAS!$F$2:F9979,A12)+COUNTIF(COMPRAS!$F$2:F9979,C12)</f>
        <v>3</v>
      </c>
      <c r="F12" s="207">
        <f>SUMIF(COMPRAS!$F$2:F9979,A12,COMPRAS!$P$2:P9979)+SUMIF(COMPRAS!$F$2:F9979,C12,COMPRAS!$P$2:P9979)</f>
        <v>130</v>
      </c>
      <c r="G12" s="2">
        <f>SUMIF(COMPRAS!$F$2:F9979,A12,COMPRAS!$Q$2:Q9979)+SUMIF(COMPRAS!$F$2:F9979,C12,COMPRAS!$Q$2:Q9979)</f>
        <v>827</v>
      </c>
      <c r="H12" s="2">
        <f>SUMIF(COMPRAS!$F$2:F9979,A12,COMPRAS!$R$2:R9979)+SUMIF(COMPRAS!$F$2:F9979,C12,COMPRAS!$R$2:R9979)</f>
        <v>0</v>
      </c>
      <c r="I12" s="2">
        <f>SUMIF(COMPRAS!$F$2:F9979,A12,COMPRAS!$O$2:O9979)+SUMIF(COMPRAS!$F$2:F9979,C12,COMPRAS!$O$2:O9979)</f>
        <v>0</v>
      </c>
      <c r="J12" s="2">
        <f>SUMIF(COMPRAS!$F$2:F9979,A12,COMPRAS!$S$2:S9979)+SUMIF(COMPRAS!$F$2:F9979,C12,COMPRAS!$S$2:S9979)</f>
        <v>0</v>
      </c>
      <c r="K12" s="229">
        <f>SUMIF(COMPRAS!$F$2:F9981,A12,COMPRAS!$T$2:T9981)+SUMIF(COMPRAS!$F$2:F9981,C12,COMPRAS!$T$2:T9981)</f>
        <v>99.24</v>
      </c>
      <c r="L12" s="2">
        <f t="shared" si="3"/>
        <v>0</v>
      </c>
      <c r="M12" s="57"/>
      <c r="N12" s="57"/>
      <c r="AK12" s="57"/>
      <c r="AL12" s="57"/>
    </row>
    <row r="13" spans="1:53" ht="15" thickBot="1" x14ac:dyDescent="0.4">
      <c r="A13" s="66" t="str">
        <f>TABLAS!C26</f>
        <v>04-N/C Compras</v>
      </c>
      <c r="B13" s="64" t="str">
        <f t="shared" si="0"/>
        <v>si</v>
      </c>
      <c r="C13" s="106" t="str">
        <f t="shared" si="1"/>
        <v>04</v>
      </c>
      <c r="D13" s="3" t="str">
        <f t="shared" si="2"/>
        <v>N/C Compras</v>
      </c>
      <c r="E13" s="206">
        <f>COUNTIF(COMPRAS!$F$2:F9979,A13)+COUNTIF(COMPRAS!$F$2:F9979,C13)</f>
        <v>1</v>
      </c>
      <c r="F13" s="207">
        <f>SUMIF(COMPRAS!$F$2:F9979,A13,COMPRAS!$P$2:P9979)+SUMIF(COMPRAS!$F$2:F9979,C13,COMPRAS!$P$2:P9979)</f>
        <v>0</v>
      </c>
      <c r="G13" s="2">
        <f>SUMIF(COMPRAS!$F$2:F9979,A13,COMPRAS!$Q$2:Q9979)+SUMIF(COMPRAS!$F$2:F9979,C13,COMPRAS!$Q$2:Q9979)</f>
        <v>17.559999999999999</v>
      </c>
      <c r="H13" s="2">
        <f>SUMIF(COMPRAS!$F$2:F9979,A13,COMPRAS!$R$2:R9979)+SUMIF(COMPRAS!$F$2:F9979,C13,COMPRAS!$R$2:R9979)</f>
        <v>0</v>
      </c>
      <c r="I13" s="2">
        <f>SUMIF(COMPRAS!$F$2:F9979,A13,COMPRAS!$O$2:O9979)+SUMIF(COMPRAS!$F$2:F9979,C13,COMPRAS!$O$2:O9979)</f>
        <v>0</v>
      </c>
      <c r="J13" s="2">
        <f>SUMIF(COMPRAS!$F$2:F9979,A13,COMPRAS!$S$2:S9979)+SUMIF(COMPRAS!$F$2:F9979,C13,COMPRAS!$S$2:S9979)</f>
        <v>0</v>
      </c>
      <c r="K13" s="229">
        <f>SUMIF(COMPRAS!$F$2:F9982,A13,COMPRAS!$T$2:T9982)+SUMIF(COMPRAS!$F$2:F9982,C13,COMPRAS!$T$2:T9982)</f>
        <v>2.1071999999999997</v>
      </c>
      <c r="L13" s="2">
        <f t="shared" si="3"/>
        <v>0</v>
      </c>
      <c r="M13" s="57"/>
      <c r="N13" s="57"/>
      <c r="O13" s="71"/>
      <c r="P13" s="71"/>
      <c r="AK13" s="57"/>
      <c r="AL13" s="57"/>
    </row>
    <row r="14" spans="1:53" ht="15" hidden="1" thickBot="1" x14ac:dyDescent="0.4">
      <c r="A14" s="66" t="str">
        <f>TABLAS!C27</f>
        <v>05-N/D Compras</v>
      </c>
      <c r="B14" s="64" t="str">
        <f t="shared" si="0"/>
        <v>no</v>
      </c>
      <c r="C14" s="106" t="str">
        <f t="shared" si="1"/>
        <v>05</v>
      </c>
      <c r="D14" s="3" t="str">
        <f t="shared" si="2"/>
        <v>N/D Compras</v>
      </c>
      <c r="E14" s="206">
        <f>COUNTIF(COMPRAS!$F$2:F9979,A14)+COUNTIF(COMPRAS!$F$2:F9979,C14)</f>
        <v>0</v>
      </c>
      <c r="F14" s="207">
        <f>SUMIF(COMPRAS!$F$2:F9979,A14,COMPRAS!$P$2:P9979)+SUMIF(COMPRAS!$F$2:F9979,C14,COMPRAS!$P$2:P9979)</f>
        <v>0</v>
      </c>
      <c r="G14" s="2">
        <f>SUMIF(COMPRAS!$F$2:F9979,A14,COMPRAS!$Q$2:Q9979)+SUMIF(COMPRAS!$F$2:F9979,C14,COMPRAS!$Q$2:Q9979)</f>
        <v>0</v>
      </c>
      <c r="H14" s="2">
        <f>SUMIF(COMPRAS!$F$2:F9979,A14,COMPRAS!$R$2:R9979)+SUMIF(COMPRAS!$F$2:F9979,C14,COMPRAS!$R$2:R9979)</f>
        <v>0</v>
      </c>
      <c r="I14" s="2">
        <f>SUMIF(COMPRAS!$F$2:F9979,A14,COMPRAS!$O$2:O9979)+SUMIF(COMPRAS!$F$2:F9979,C14,COMPRAS!$O$2:O9979)</f>
        <v>0</v>
      </c>
      <c r="J14" s="2">
        <f>SUMIF(COMPRAS!$F$2:F9979,A14,COMPRAS!$S$2:S9979)+SUMIF(COMPRAS!$F$2:F9979,C14,COMPRAS!$S$2:S9979)</f>
        <v>0</v>
      </c>
      <c r="K14" s="229">
        <f>SUMIF(COMPRAS!$F$2:F9983,A14,COMPRAS!$T$2:T9983)+SUMIF(COMPRAS!$F$2:F9983,C14,COMPRAS!$T$2:T9983)</f>
        <v>0</v>
      </c>
      <c r="L14" s="2">
        <f t="shared" si="3"/>
        <v>0</v>
      </c>
      <c r="M14" s="57"/>
      <c r="N14" s="57"/>
      <c r="AK14" s="57"/>
      <c r="AL14" s="57"/>
    </row>
    <row r="15" spans="1:53" ht="27.5" hidden="1" thickBot="1" x14ac:dyDescent="0.4">
      <c r="A15" s="66" t="str">
        <f>TABLAS!C28</f>
        <v>08-Boletos o entradas a espectáculos públicos</v>
      </c>
      <c r="B15" s="64" t="str">
        <f t="shared" si="0"/>
        <v>no</v>
      </c>
      <c r="C15" s="106" t="str">
        <f t="shared" si="1"/>
        <v>08</v>
      </c>
      <c r="D15" s="3" t="str">
        <f t="shared" si="2"/>
        <v>Boletos o entradas a espectáculos públicos</v>
      </c>
      <c r="E15" s="206">
        <f>COUNTIF(COMPRAS!$F$2:F9979,A15)+COUNTIF(COMPRAS!$F$2:F9979,C15)</f>
        <v>0</v>
      </c>
      <c r="F15" s="207">
        <f>SUMIF(COMPRAS!$F$2:F9979,A15,COMPRAS!$P$2:P9979)+SUMIF(COMPRAS!$F$2:F9979,C15,COMPRAS!$P$2:P9979)</f>
        <v>0</v>
      </c>
      <c r="G15" s="2">
        <f>SUMIF(COMPRAS!$F$2:F9979,A15,COMPRAS!$Q$2:Q9979)+SUMIF(COMPRAS!$F$2:F9979,C15,COMPRAS!$Q$2:Q9979)</f>
        <v>0</v>
      </c>
      <c r="H15" s="2">
        <f>SUMIF(COMPRAS!$F$2:F9979,A15,COMPRAS!$R$2:R9979)+SUMIF(COMPRAS!$F$2:F9979,C15,COMPRAS!$R$2:R9979)</f>
        <v>0</v>
      </c>
      <c r="I15" s="2">
        <f>SUMIF(COMPRAS!$F$2:F9979,A15,COMPRAS!$O$2:O9979)+SUMIF(COMPRAS!$F$2:F9979,C15,COMPRAS!$O$2:O9979)</f>
        <v>0</v>
      </c>
      <c r="J15" s="2">
        <f>SUMIF(COMPRAS!$F$2:F9979,A15,COMPRAS!$S$2:S9979)+SUMIF(COMPRAS!$F$2:F9979,C15,COMPRAS!$S$2:S9979)</f>
        <v>0</v>
      </c>
      <c r="K15" s="229">
        <f>SUMIF(COMPRAS!$F$2:F9984,A15,COMPRAS!$T$2:T9984)+SUMIF(COMPRAS!$F$2:F9984,C15,COMPRAS!$T$2:T9984)</f>
        <v>0</v>
      </c>
      <c r="L15" s="2">
        <f t="shared" si="3"/>
        <v>0</v>
      </c>
      <c r="M15" s="57"/>
      <c r="N15" s="57"/>
      <c r="AK15" s="57"/>
      <c r="AL15" s="57"/>
    </row>
    <row r="16" spans="1:53" ht="27.5" hidden="1" thickBot="1" x14ac:dyDescent="0.4">
      <c r="A16" s="66" t="str">
        <f>TABLAS!C29</f>
        <v>09-Tiquetes o vales emitidos por máquinas registradoras</v>
      </c>
      <c r="B16" s="64" t="str">
        <f t="shared" si="0"/>
        <v>no</v>
      </c>
      <c r="C16" s="106" t="str">
        <f t="shared" si="1"/>
        <v>09</v>
      </c>
      <c r="D16" s="3" t="str">
        <f t="shared" si="2"/>
        <v>Tiquetes o vales emitidos por máquinas registradoras</v>
      </c>
      <c r="E16" s="206">
        <f>COUNTIF(COMPRAS!$F$2:F9979,A16)+COUNTIF(COMPRAS!$F$2:F9979,C16)</f>
        <v>0</v>
      </c>
      <c r="F16" s="207">
        <f>SUMIF(COMPRAS!$F$2:F9979,A16,COMPRAS!$P$2:P9979)+SUMIF(COMPRAS!$F$2:F9979,C16,COMPRAS!$P$2:P9979)</f>
        <v>0</v>
      </c>
      <c r="G16" s="2">
        <f>SUMIF(COMPRAS!$F$2:F9979,A16,COMPRAS!$Q$2:Q9979)+SUMIF(COMPRAS!$F$2:F9979,C16,COMPRAS!$Q$2:Q9979)</f>
        <v>0</v>
      </c>
      <c r="H16" s="2">
        <f>SUMIF(COMPRAS!$F$2:F9979,A16,COMPRAS!$R$2:R9979)+SUMIF(COMPRAS!$F$2:F9979,C16,COMPRAS!$R$2:R9979)</f>
        <v>0</v>
      </c>
      <c r="I16" s="2">
        <f>SUMIF(COMPRAS!$F$2:F9979,A16,COMPRAS!$O$2:O9979)+SUMIF(COMPRAS!$F$2:F9979,C16,COMPRAS!$O$2:O9979)</f>
        <v>0</v>
      </c>
      <c r="J16" s="2">
        <f>SUMIF(COMPRAS!$F$2:F9979,A16,COMPRAS!$S$2:S9979)+SUMIF(COMPRAS!$F$2:F9979,C16,COMPRAS!$S$2:S9979)</f>
        <v>0</v>
      </c>
      <c r="K16" s="229">
        <f>SUMIF(COMPRAS!$F$2:F9985,A16,COMPRAS!$T$2:T9985)+SUMIF(COMPRAS!$F$2:F9985,C16,COMPRAS!$T$2:T9985)</f>
        <v>0</v>
      </c>
      <c r="L16" s="2">
        <f t="shared" si="3"/>
        <v>0</v>
      </c>
      <c r="M16" s="57"/>
      <c r="N16" s="57"/>
      <c r="AK16" s="57"/>
      <c r="AL16" s="57"/>
    </row>
    <row r="17" spans="1:38" ht="27.5" hidden="1" thickBot="1" x14ac:dyDescent="0.4">
      <c r="A17" s="66" t="str">
        <f>TABLAS!C30</f>
        <v>11-Pasajes expedidos por empresas de aviación</v>
      </c>
      <c r="B17" s="64" t="str">
        <f t="shared" si="0"/>
        <v>no</v>
      </c>
      <c r="C17" s="106" t="str">
        <f t="shared" si="1"/>
        <v>11</v>
      </c>
      <c r="D17" s="3" t="str">
        <f t="shared" si="2"/>
        <v>Pasajes expedidos por empresas de aviación</v>
      </c>
      <c r="E17" s="206">
        <f>COUNTIF(COMPRAS!$F$2:F9979,A17)+COUNTIF(COMPRAS!$F$2:F9979,C17)</f>
        <v>0</v>
      </c>
      <c r="F17" s="207">
        <f>SUMIF(COMPRAS!$F$2:F9979,A17,COMPRAS!$P$2:P9979)+SUMIF(COMPRAS!$F$2:F9979,C17,COMPRAS!$P$2:P9979)</f>
        <v>0</v>
      </c>
      <c r="G17" s="2">
        <f>SUMIF(COMPRAS!$F$2:F9979,A17,COMPRAS!$Q$2:Q9979)+SUMIF(COMPRAS!$F$2:F9979,C17,COMPRAS!$Q$2:Q9979)</f>
        <v>0</v>
      </c>
      <c r="H17" s="2">
        <f>SUMIF(COMPRAS!$F$2:F9979,A17,COMPRAS!$R$2:R9979)+SUMIF(COMPRAS!$F$2:F9979,C17,COMPRAS!$R$2:R9979)</f>
        <v>0</v>
      </c>
      <c r="I17" s="2">
        <f>SUMIF(COMPRAS!$F$2:F9979,A17,COMPRAS!$O$2:O9979)+SUMIF(COMPRAS!$F$2:F9979,C17,COMPRAS!$O$2:O9979)</f>
        <v>0</v>
      </c>
      <c r="J17" s="2">
        <f>SUMIF(COMPRAS!$F$2:F9979,A17,COMPRAS!$S$2:S9979)+SUMIF(COMPRAS!$F$2:F9979,C17,COMPRAS!$S$2:S9979)</f>
        <v>0</v>
      </c>
      <c r="K17" s="229">
        <f>SUMIF(COMPRAS!$F$2:F9986,A17,COMPRAS!$T$2:T9986)+SUMIF(COMPRAS!$F$2:F9986,C17,COMPRAS!$T$2:T9986)</f>
        <v>0</v>
      </c>
      <c r="L17" s="2">
        <f t="shared" si="3"/>
        <v>0</v>
      </c>
      <c r="M17" s="57"/>
      <c r="N17" s="57"/>
      <c r="AK17" s="57"/>
      <c r="AL17" s="57"/>
    </row>
    <row r="18" spans="1:38" ht="27.5" hidden="1" thickBot="1" x14ac:dyDescent="0.4">
      <c r="A18" s="66" t="str">
        <f>TABLAS!C31</f>
        <v>12-Documentos emitidos por instituciones financieras</v>
      </c>
      <c r="B18" s="64" t="str">
        <f t="shared" si="0"/>
        <v>no</v>
      </c>
      <c r="C18" s="106" t="str">
        <f t="shared" si="1"/>
        <v>12</v>
      </c>
      <c r="D18" s="3" t="str">
        <f t="shared" si="2"/>
        <v>Documentos emitidos por instituciones financieras</v>
      </c>
      <c r="E18" s="206">
        <f>COUNTIF(COMPRAS!$F$2:F9979,A18)+COUNTIF(COMPRAS!$F$2:F9979,C18)</f>
        <v>0</v>
      </c>
      <c r="F18" s="207">
        <f>SUMIF(COMPRAS!$F$2:F9979,A18,COMPRAS!$P$2:P9979)+SUMIF(COMPRAS!$F$2:F9979,C18,COMPRAS!$P$2:P9979)</f>
        <v>0</v>
      </c>
      <c r="G18" s="2">
        <f>SUMIF(COMPRAS!$F$2:F9979,A18,COMPRAS!$Q$2:Q9979)+SUMIF(COMPRAS!$F$2:F9979,C18,COMPRAS!$Q$2:Q9979)</f>
        <v>0</v>
      </c>
      <c r="H18" s="2">
        <f>SUMIF(COMPRAS!$F$2:F9979,A18,COMPRAS!$R$2:R9979)+SUMIF(COMPRAS!$F$2:F9979,C18,COMPRAS!$R$2:R9979)</f>
        <v>0</v>
      </c>
      <c r="I18" s="2">
        <f>SUMIF(COMPRAS!$F$2:F9979,A18,COMPRAS!$O$2:O9979)+SUMIF(COMPRAS!$F$2:F9979,C18,COMPRAS!$O$2:O9979)</f>
        <v>0</v>
      </c>
      <c r="J18" s="2">
        <f>SUMIF(COMPRAS!$F$2:F9979,A18,COMPRAS!$S$2:S9979)+SUMIF(COMPRAS!$F$2:F9979,C18,COMPRAS!$S$2:S9979)</f>
        <v>0</v>
      </c>
      <c r="K18" s="229">
        <f>SUMIF(COMPRAS!$F$2:F9987,A18,COMPRAS!$T$2:T9987)+SUMIF(COMPRAS!$F$2:F9987,C18,COMPRAS!$T$2:T9987)</f>
        <v>0</v>
      </c>
      <c r="L18" s="2">
        <f t="shared" si="3"/>
        <v>0</v>
      </c>
      <c r="O18" s="71"/>
      <c r="AK18" s="57"/>
      <c r="AL18" s="57"/>
    </row>
    <row r="19" spans="1:38" ht="27.5" hidden="1" thickBot="1" x14ac:dyDescent="0.4">
      <c r="A19" s="66" t="str">
        <f>TABLAS!C32</f>
        <v>13-Documentos emitidos por compañías de seguros</v>
      </c>
      <c r="B19" s="64" t="str">
        <f t="shared" si="0"/>
        <v>no</v>
      </c>
      <c r="C19" s="106" t="str">
        <f t="shared" si="1"/>
        <v>13</v>
      </c>
      <c r="D19" s="3" t="str">
        <f t="shared" si="2"/>
        <v>Documentos emitidos por compañías de seguros</v>
      </c>
      <c r="E19" s="206">
        <f>COUNTIF(COMPRAS!$F$2:F9979,A19)+COUNTIF(COMPRAS!$F$2:F9979,C19)</f>
        <v>0</v>
      </c>
      <c r="F19" s="207">
        <f>SUMIF(COMPRAS!$F$2:F9979,A19,COMPRAS!$P$2:P9979)+SUMIF(COMPRAS!$F$2:F9979,C19,COMPRAS!$P$2:P9979)</f>
        <v>0</v>
      </c>
      <c r="G19" s="2">
        <f>SUMIF(COMPRAS!$F$2:F9979,A19,COMPRAS!$Q$2:Q9979)+SUMIF(COMPRAS!$F$2:F9979,C19,COMPRAS!$Q$2:Q9979)</f>
        <v>0</v>
      </c>
      <c r="H19" s="2">
        <f>SUMIF(COMPRAS!$F$2:F9979,A19,COMPRAS!$R$2:R9979)+SUMIF(COMPRAS!$F$2:F9979,C19,COMPRAS!$R$2:R9979)</f>
        <v>0</v>
      </c>
      <c r="I19" s="2">
        <f>SUMIF(COMPRAS!$F$2:F9979,A19,COMPRAS!$O$2:O9979)+SUMIF(COMPRAS!$F$2:F9979,C19,COMPRAS!$O$2:O9979)</f>
        <v>0</v>
      </c>
      <c r="J19" s="2">
        <f>SUMIF(COMPRAS!$F$2:F9979,A19,COMPRAS!$S$2:S9979)+SUMIF(COMPRAS!$F$2:F9979,C19,COMPRAS!$S$2:S9979)</f>
        <v>0</v>
      </c>
      <c r="K19" s="229">
        <f>SUMIF(COMPRAS!$F$2:F9988,A19,COMPRAS!$T$2:T9988)+SUMIF(COMPRAS!$F$2:F9988,C19,COMPRAS!$T$2:T9988)</f>
        <v>0</v>
      </c>
      <c r="L19" s="2">
        <f t="shared" si="3"/>
        <v>0</v>
      </c>
      <c r="M19" s="57"/>
      <c r="N19" s="57"/>
      <c r="AK19" s="57"/>
      <c r="AL19" s="57"/>
    </row>
    <row r="20" spans="1:38" ht="41" hidden="1" thickBot="1" x14ac:dyDescent="0.4">
      <c r="A20" s="66" t="str">
        <f>TABLAS!C33</f>
        <v>14-Comprobantes emitidos por empresas de telecomunicaciones</v>
      </c>
      <c r="B20" s="64" t="str">
        <f t="shared" si="0"/>
        <v>no</v>
      </c>
      <c r="C20" s="106" t="str">
        <f t="shared" si="1"/>
        <v>14</v>
      </c>
      <c r="D20" s="3" t="str">
        <f t="shared" si="2"/>
        <v>Comprobantes emitidos por empresas de telecomunicaciones</v>
      </c>
      <c r="E20" s="206">
        <f>COUNTIF(COMPRAS!$F$2:F9979,A20)+COUNTIF(COMPRAS!$F$2:F9979,C20)</f>
        <v>0</v>
      </c>
      <c r="F20" s="207">
        <f>SUMIF(COMPRAS!$F$2:F9979,A20,COMPRAS!$P$2:P9979)+SUMIF(COMPRAS!$F$2:F9979,C20,COMPRAS!$P$2:P9979)</f>
        <v>0</v>
      </c>
      <c r="G20" s="2">
        <f>SUMIF(COMPRAS!$F$2:F9979,A20,COMPRAS!$Q$2:Q9979)+SUMIF(COMPRAS!$F$2:F9979,C20,COMPRAS!$Q$2:Q9979)</f>
        <v>0</v>
      </c>
      <c r="H20" s="2">
        <f>SUMIF(COMPRAS!$F$2:F9979,A20,COMPRAS!$R$2:R9979)+SUMIF(COMPRAS!$F$2:F9979,C20,COMPRAS!$R$2:R9979)</f>
        <v>0</v>
      </c>
      <c r="I20" s="2">
        <f>SUMIF(COMPRAS!$F$2:F9979,A20,COMPRAS!$O$2:O9979)+SUMIF(COMPRAS!$F$2:F9979,C20,COMPRAS!$O$2:O9979)</f>
        <v>0</v>
      </c>
      <c r="J20" s="2">
        <f>SUMIF(COMPRAS!$F$2:F9979,A20,COMPRAS!$S$2:S9979)+SUMIF(COMPRAS!$F$2:F9979,C20,COMPRAS!$S$2:S9979)</f>
        <v>0</v>
      </c>
      <c r="K20" s="229">
        <f>SUMIF(COMPRAS!$F$2:F9989,A20,COMPRAS!$T$2:T9989)+SUMIF(COMPRAS!$F$2:F9989,C20,COMPRAS!$T$2:T9989)</f>
        <v>0</v>
      </c>
      <c r="L20" s="2">
        <f t="shared" si="3"/>
        <v>0</v>
      </c>
      <c r="M20" s="57"/>
      <c r="N20" s="57"/>
      <c r="AK20" s="57"/>
      <c r="AL20" s="57"/>
    </row>
    <row r="21" spans="1:38" ht="27.5" hidden="1" thickBot="1" x14ac:dyDescent="0.4">
      <c r="A21" s="66" t="str">
        <f>TABLAS!C34</f>
        <v>15-Comprobantes  de venta emitidos en exterior</v>
      </c>
      <c r="B21" s="64" t="str">
        <f t="shared" si="0"/>
        <v>no</v>
      </c>
      <c r="C21" s="106" t="str">
        <f t="shared" si="1"/>
        <v>15</v>
      </c>
      <c r="D21" s="4" t="str">
        <f>MID(A21,4,80)</f>
        <v>Comprobantes  de venta emitidos en exterior</v>
      </c>
      <c r="E21" s="206">
        <f>COUNTIF(COMPRAS!$F$2:F9979,A21)+COUNTIF(COMPRAS!$F$2:F9979,C21)</f>
        <v>0</v>
      </c>
      <c r="F21" s="207">
        <f>SUMIF(COMPRAS!$F$2:F9979,A21,COMPRAS!$P$2:P9979)+SUMIF(COMPRAS!$F$2:F9979,C21,COMPRAS!$P$2:P9979)</f>
        <v>0</v>
      </c>
      <c r="G21" s="2">
        <f>SUMIF(COMPRAS!$F$2:F9979,A21,COMPRAS!$Q$2:Q9979)+SUMIF(COMPRAS!$F$2:F9979,C21,COMPRAS!$Q$2:Q9979)</f>
        <v>0</v>
      </c>
      <c r="H21" s="2">
        <f>SUMIF(COMPRAS!$F$2:F9979,A21,COMPRAS!$R$2:R9979)+SUMIF(COMPRAS!$F$2:F9979,C21,COMPRAS!$R$2:R9979)</f>
        <v>0</v>
      </c>
      <c r="I21" s="2">
        <f>SUMIF(COMPRAS!$F$2:F9979,A21,COMPRAS!$O$2:O9979)+SUMIF(COMPRAS!$F$2:F9979,C21,COMPRAS!$O$2:O9979)</f>
        <v>0</v>
      </c>
      <c r="J21" s="2">
        <f>SUMIF(COMPRAS!$F$2:F9979,A21,COMPRAS!$S$2:S9979)+SUMIF(COMPRAS!$F$2:F9979,C21,COMPRAS!$S$2:S9979)</f>
        <v>0</v>
      </c>
      <c r="K21" s="229">
        <f>SUMIF(COMPRAS!$F$2:F9990,A21,COMPRAS!$T$2:T9990)+SUMIF(COMPRAS!$F$2:F9990,C21,COMPRAS!$T$2:T9990)</f>
        <v>0</v>
      </c>
      <c r="L21" s="2">
        <f t="shared" si="3"/>
        <v>0</v>
      </c>
      <c r="M21" s="57"/>
      <c r="N21" s="57"/>
      <c r="AK21" s="57"/>
      <c r="AL21" s="57"/>
    </row>
    <row r="22" spans="1:38" ht="27.5" thickBot="1" x14ac:dyDescent="0.4">
      <c r="A22" s="66" t="str">
        <f>TABLAS!C35</f>
        <v>19-Comprobantes de Pago de Cuotas o Aportes</v>
      </c>
      <c r="B22" s="64" t="str">
        <f t="shared" si="0"/>
        <v>no</v>
      </c>
      <c r="C22" s="106" t="str">
        <f t="shared" si="1"/>
        <v>19</v>
      </c>
      <c r="D22" s="4" t="str">
        <f>MID(A22,4,80)</f>
        <v>Comprobantes de Pago de Cuotas o Aportes</v>
      </c>
      <c r="E22" s="206">
        <f>COUNTIF(COMPRAS!$F$2:F9979,A22)+COUNTIF(COMPRAS!$F$2:F9979,C22)</f>
        <v>0</v>
      </c>
      <c r="F22" s="207">
        <f>SUMIF(COMPRAS!$F$2:F9979,A22,COMPRAS!$P$2:P9979)+SUMIF(COMPRAS!$F$2:F9979,C22,COMPRAS!$P$2:P9979)</f>
        <v>0</v>
      </c>
      <c r="G22" s="2">
        <f>SUMIF(COMPRAS!$F$2:F9979,A22,COMPRAS!$Q$2:Q9979)+SUMIF(COMPRAS!$F$2:F9979,C22,COMPRAS!$Q$2:Q9979)</f>
        <v>0</v>
      </c>
      <c r="H22" s="2">
        <f>SUMIF(COMPRAS!$F$2:F9979,A22,COMPRAS!$R$2:R9979)+SUMIF(COMPRAS!$F$2:F9979,C22,COMPRAS!$R$2:R9979)</f>
        <v>0</v>
      </c>
      <c r="I22" s="2">
        <f>SUMIF(COMPRAS!$F$2:F9979,A22,COMPRAS!$O$2:O9979)+SUMIF(COMPRAS!$F$2:F9979,C22,COMPRAS!$O$2:O9979)</f>
        <v>0</v>
      </c>
      <c r="J22" s="2">
        <f>SUMIF(COMPRAS!$F$2:F9979,A22,COMPRAS!$S$2:S9979)+SUMIF(COMPRAS!$F$2:F9979,C22,COMPRAS!$S$2:S9979)</f>
        <v>0</v>
      </c>
      <c r="K22" s="229">
        <f>SUMIF(COMPRAS!$F$2:F9991,A22,COMPRAS!$T$2:T9991)+SUMIF(COMPRAS!$F$2:F9991,C22,COMPRAS!$T$2:T9991)</f>
        <v>0</v>
      </c>
      <c r="L22" s="2">
        <f t="shared" si="3"/>
        <v>0</v>
      </c>
      <c r="M22" s="57"/>
      <c r="N22" s="57"/>
      <c r="AK22" s="57"/>
      <c r="AL22" s="57"/>
    </row>
    <row r="23" spans="1:38" ht="41" hidden="1" thickBot="1" x14ac:dyDescent="0.4">
      <c r="A23" s="66" t="str">
        <f>TABLAS!C36</f>
        <v>20-Documentos por Servicios Administrativos emitidos por Inst. del Estado</v>
      </c>
      <c r="B23" s="64" t="str">
        <f t="shared" si="0"/>
        <v>no</v>
      </c>
      <c r="C23" s="106" t="str">
        <f t="shared" si="1"/>
        <v>20</v>
      </c>
      <c r="D23" s="3" t="str">
        <f t="shared" si="2"/>
        <v>Documentos por Servicios Administrativos emitidos por Inst. del Estado</v>
      </c>
      <c r="E23" s="206">
        <f>COUNTIF(COMPRAS!$F$2:F9979,A23)+COUNTIF(COMPRAS!$F$2:F9979,C23)</f>
        <v>0</v>
      </c>
      <c r="F23" s="207">
        <f>SUMIF(COMPRAS!$F$2:F9979,A23,COMPRAS!$P$2:P9979)+SUMIF(COMPRAS!$F$2:F9979,C23,COMPRAS!$P$2:P9979)</f>
        <v>0</v>
      </c>
      <c r="G23" s="2">
        <f>SUMIF(COMPRAS!$F$2:F9979,A23,COMPRAS!$Q$2:Q9979)+SUMIF(COMPRAS!$F$2:F9979,C23,COMPRAS!$Q$2:Q9979)</f>
        <v>0</v>
      </c>
      <c r="H23" s="2">
        <f>SUMIF(COMPRAS!$F$2:F9979,A23,COMPRAS!$R$2:R9979)+SUMIF(COMPRAS!$F$2:F9979,C23,COMPRAS!$R$2:R9979)</f>
        <v>0</v>
      </c>
      <c r="I23" s="2">
        <f>SUMIF(COMPRAS!$F$2:F9979,A23,COMPRAS!$O$2:O9979)+SUMIF(COMPRAS!$F$2:F9979,C23,COMPRAS!$O$2:O9979)</f>
        <v>0</v>
      </c>
      <c r="J23" s="2">
        <f>SUMIF(COMPRAS!$F$2:F9979,A23,COMPRAS!$S$2:S9979)+SUMIF(COMPRAS!$F$2:F9979,C23,COMPRAS!$S$2:S9979)</f>
        <v>0</v>
      </c>
      <c r="K23" s="229">
        <f>SUMIF(COMPRAS!$F$2:F9992,A23,COMPRAS!$T$2:T9992)+SUMIF(COMPRAS!$F$2:F9992,C23,COMPRAS!$T$2:T9992)</f>
        <v>0</v>
      </c>
      <c r="L23" s="2">
        <f t="shared" si="3"/>
        <v>0</v>
      </c>
      <c r="M23" s="57"/>
      <c r="N23" s="57"/>
      <c r="AK23" s="57"/>
      <c r="AL23" s="57"/>
    </row>
    <row r="24" spans="1:38" ht="15" hidden="1" thickBot="1" x14ac:dyDescent="0.4">
      <c r="A24" s="66" t="str">
        <f>TABLAS!C37</f>
        <v>21-Carta de Porte Aéreo</v>
      </c>
      <c r="B24" s="64" t="str">
        <f t="shared" si="0"/>
        <v>no</v>
      </c>
      <c r="C24" s="106" t="str">
        <f t="shared" si="1"/>
        <v>21</v>
      </c>
      <c r="D24" s="3" t="str">
        <f t="shared" si="2"/>
        <v>Carta de Porte Aéreo</v>
      </c>
      <c r="E24" s="206">
        <f>COUNTIF(COMPRAS!$F$2:F9979,A24)+COUNTIF(COMPRAS!$F$2:F9979,C24)</f>
        <v>0</v>
      </c>
      <c r="F24" s="207">
        <f>SUMIF(COMPRAS!$F$2:F9979,A24,COMPRAS!$P$2:P9979)+SUMIF(COMPRAS!$F$2:F9979,C24,COMPRAS!$P$2:P9979)</f>
        <v>0</v>
      </c>
      <c r="G24" s="2">
        <f>SUMIF(COMPRAS!$F$2:F9979,A24,COMPRAS!$Q$2:Q9979)+SUMIF(COMPRAS!$F$2:F9979,C24,COMPRAS!$Q$2:Q9979)</f>
        <v>0</v>
      </c>
      <c r="H24" s="2">
        <f>SUMIF(COMPRAS!$F$2:F9979,A24,COMPRAS!$R$2:R9979)+SUMIF(COMPRAS!$F$2:F9979,C24,COMPRAS!$R$2:R9979)</f>
        <v>0</v>
      </c>
      <c r="I24" s="2">
        <f>SUMIF(COMPRAS!$F$2:F9979,A24,COMPRAS!$O$2:O9979)+SUMIF(COMPRAS!$F$2:F9979,C24,COMPRAS!$O$2:O9979)</f>
        <v>0</v>
      </c>
      <c r="J24" s="2">
        <f>SUMIF(COMPRAS!$F$2:F9979,A24,COMPRAS!$S$2:S9979)+SUMIF(COMPRAS!$F$2:F9979,C24,COMPRAS!$S$2:S9979)</f>
        <v>0</v>
      </c>
      <c r="K24" s="229">
        <f>SUMIF(COMPRAS!$F$2:F9993,A24,COMPRAS!$T$2:T9993)+SUMIF(COMPRAS!$F$2:F9993,C24,COMPRAS!$T$2:T9993)</f>
        <v>0</v>
      </c>
      <c r="L24" s="2">
        <f t="shared" si="3"/>
        <v>0</v>
      </c>
      <c r="M24" s="57"/>
      <c r="N24" s="57"/>
      <c r="AK24" s="57"/>
      <c r="AL24" s="57"/>
    </row>
    <row r="25" spans="1:38" ht="27.5" thickBot="1" x14ac:dyDescent="0.4">
      <c r="A25" s="66" t="str">
        <f>TABLAS!C38</f>
        <v>41-Comprobante de venta emitido por reembolso</v>
      </c>
      <c r="B25" s="64" t="str">
        <f t="shared" si="0"/>
        <v>si</v>
      </c>
      <c r="C25" s="106" t="str">
        <f t="shared" si="1"/>
        <v>41</v>
      </c>
      <c r="D25" s="3" t="str">
        <f t="shared" si="2"/>
        <v>Comprobante de venta emitido por reembolso</v>
      </c>
      <c r="E25" s="206">
        <f>COUNTIF(COMPRAS!$F$2:F9979,A25)+COUNTIF(COMPRAS!$F$2:F9979,C25)</f>
        <v>1</v>
      </c>
      <c r="F25" s="207">
        <f>SUMIF(COMPRAS!$F$2:F9979,A25,COMPRAS!$P$2:P9979)+SUMIF(COMPRAS!$F$2:F9979,C25,COMPRAS!$P$2:P9979)</f>
        <v>5.5</v>
      </c>
      <c r="G25" s="2">
        <f>SUMIF(COMPRAS!$F$2:F9979,A25,COMPRAS!$Q$2:Q9979)+SUMIF(COMPRAS!$F$2:F9979,C25,COMPRAS!$Q$2:Q9979)</f>
        <v>23.22</v>
      </c>
      <c r="H25" s="2">
        <f>SUMIF(COMPRAS!$F$2:F9979,A25,COMPRAS!$R$2:R9979)+SUMIF(COMPRAS!$F$2:F9979,C25,COMPRAS!$R$2:R9979)</f>
        <v>0</v>
      </c>
      <c r="I25" s="2">
        <f>SUMIF(COMPRAS!$F$2:F9979,A25,COMPRAS!$O$2:O9979)+SUMIF(COMPRAS!$F$2:F9979,C25,COMPRAS!$O$2:O9979)</f>
        <v>0</v>
      </c>
      <c r="J25" s="2">
        <f>SUMIF(COMPRAS!$F$2:F9979,A25,COMPRAS!$S$2:S9979)+SUMIF(COMPRAS!$F$2:F9979,C25,COMPRAS!$S$2:S9979)</f>
        <v>0</v>
      </c>
      <c r="K25" s="229">
        <f>SUMIF(COMPRAS!$F$2:F9994,A25,COMPRAS!$T$2:T9994)+SUMIF(COMPRAS!$F$2:F9994,C25,COMPRAS!$T$2:T9994)</f>
        <v>2.7863999999999995</v>
      </c>
      <c r="L25" s="2">
        <f t="shared" si="3"/>
        <v>0</v>
      </c>
      <c r="M25" s="57"/>
      <c r="N25" s="57"/>
      <c r="AK25" s="57"/>
      <c r="AL25" s="57"/>
    </row>
    <row r="26" spans="1:38" ht="27.5" hidden="1" thickBot="1" x14ac:dyDescent="0.4">
      <c r="A26" s="66" t="str">
        <f>TABLAS!C39</f>
        <v>42-Documento agente de retención Presuntiva</v>
      </c>
      <c r="B26" s="64" t="str">
        <f t="shared" si="0"/>
        <v>no</v>
      </c>
      <c r="C26" s="106" t="str">
        <f t="shared" si="1"/>
        <v>42</v>
      </c>
      <c r="D26" s="3" t="str">
        <f t="shared" si="2"/>
        <v>Documento agente de retención Presuntiva</v>
      </c>
      <c r="E26" s="206">
        <f>COUNTIF(COMPRAS!$F$2:F9979,A26)+COUNTIF(COMPRAS!$F$2:F9979,C26)</f>
        <v>0</v>
      </c>
      <c r="F26" s="207">
        <f>SUMIF(COMPRAS!$F$2:F9979,A26,COMPRAS!$P$2:P9979)+SUMIF(COMPRAS!$F$2:F9979,C26,COMPRAS!$P$2:P9979)</f>
        <v>0</v>
      </c>
      <c r="G26" s="2">
        <f>SUMIF(COMPRAS!$F$2:F9979,A26,COMPRAS!$Q$2:Q9979)+SUMIF(COMPRAS!$F$2:F9979,C26,COMPRAS!$Q$2:Q9979)</f>
        <v>0</v>
      </c>
      <c r="H26" s="2">
        <f>SUMIF(COMPRAS!$F$2:F9979,A26,COMPRAS!$R$2:R9979)+SUMIF(COMPRAS!$F$2:F9979,C26,COMPRAS!$R$2:R9979)</f>
        <v>0</v>
      </c>
      <c r="I26" s="2">
        <f>SUMIF(COMPRAS!$F$2:F9979,A26,COMPRAS!$O$2:O9979)+SUMIF(COMPRAS!$F$2:F9979,C26,COMPRAS!$O$2:O9979)</f>
        <v>0</v>
      </c>
      <c r="J26" s="2">
        <f>SUMIF(COMPRAS!$F$2:F9979,A26,COMPRAS!$S$2:S9979)+SUMIF(COMPRAS!$F$2:F9979,C26,COMPRAS!$S$2:S9979)</f>
        <v>0</v>
      </c>
      <c r="K26" s="229">
        <f>SUMIF(COMPRAS!$F$2:F9995,A26,COMPRAS!$T$2:T9995)+SUMIF(COMPRAS!$F$2:F9995,C26,COMPRAS!$T$2:T9995)</f>
        <v>0</v>
      </c>
      <c r="L26" s="2">
        <f t="shared" si="3"/>
        <v>0</v>
      </c>
      <c r="M26" s="57"/>
      <c r="N26" s="57"/>
      <c r="AK26" s="57"/>
      <c r="AL26" s="57"/>
    </row>
    <row r="27" spans="1:38" ht="27.5" hidden="1" thickBot="1" x14ac:dyDescent="0.4">
      <c r="A27" s="66" t="str">
        <f>TABLAS!C40</f>
        <v>43-Liquidacion para Explotacion y Exploracion de Hidrocarburos</v>
      </c>
      <c r="B27" s="64" t="str">
        <f t="shared" si="0"/>
        <v>no</v>
      </c>
      <c r="C27" s="106" t="str">
        <f t="shared" si="1"/>
        <v>43</v>
      </c>
      <c r="D27" s="3" t="str">
        <f t="shared" si="2"/>
        <v>Liquidacion para Explotacion y Exploracion de Hidrocarburos</v>
      </c>
      <c r="E27" s="206">
        <f>COUNTIF(COMPRAS!$F$2:F9979,A27)+COUNTIF(COMPRAS!$F$2:F9979,C27)</f>
        <v>0</v>
      </c>
      <c r="F27" s="207">
        <f>SUMIF(COMPRAS!$F$2:F9979,A27,COMPRAS!$P$2:P9979)+SUMIF(COMPRAS!$F$2:F9979,C27,COMPRAS!$P$2:P9979)</f>
        <v>0</v>
      </c>
      <c r="G27" s="2">
        <f>SUMIF(COMPRAS!$F$2:F9979,A27,COMPRAS!$Q$2:Q9979)+SUMIF(COMPRAS!$F$2:F9979,C27,COMPRAS!$Q$2:Q9979)</f>
        <v>0</v>
      </c>
      <c r="H27" s="2">
        <f>SUMIF(COMPRAS!$F$2:F9979,A27,COMPRAS!$R$2:R9979)+SUMIF(COMPRAS!$F$2:F9979,C27,COMPRAS!$R$2:R9979)</f>
        <v>0</v>
      </c>
      <c r="I27" s="2">
        <f>SUMIF(COMPRAS!$F$2:F9979,A27,COMPRAS!$O$2:O9979)+SUMIF(COMPRAS!$F$2:F9979,C27,COMPRAS!$O$2:O9979)</f>
        <v>0</v>
      </c>
      <c r="J27" s="2">
        <f>SUMIF(COMPRAS!$F$2:F9979,A27,COMPRAS!$S$2:S9979)+SUMIF(COMPRAS!$F$2:F9979,C27,COMPRAS!$S$2:S9979)</f>
        <v>0</v>
      </c>
      <c r="K27" s="229">
        <f>SUMIF(COMPRAS!$F$2:F9996,A27,COMPRAS!$T$2:T9996)+SUMIF(COMPRAS!$F$2:F9996,C27,COMPRAS!$T$2:T9996)</f>
        <v>0</v>
      </c>
      <c r="L27" s="2">
        <f t="shared" si="3"/>
        <v>0</v>
      </c>
      <c r="M27" s="57"/>
      <c r="N27" s="57"/>
      <c r="AK27" s="57"/>
      <c r="AL27" s="57"/>
    </row>
    <row r="28" spans="1:38" ht="27.5" hidden="1" thickBot="1" x14ac:dyDescent="0.4">
      <c r="A28" s="66" t="str">
        <f>TABLAS!C41</f>
        <v>45-Liquidación de medicina prepagada</v>
      </c>
      <c r="B28" s="64" t="str">
        <f t="shared" si="0"/>
        <v>no</v>
      </c>
      <c r="C28" s="106" t="str">
        <f t="shared" si="1"/>
        <v>45</v>
      </c>
      <c r="D28" s="3" t="str">
        <f t="shared" si="2"/>
        <v>Liquidación de medicina prepagada</v>
      </c>
      <c r="E28" s="206">
        <f>COUNTIF(COMPRAS!$F$2:F9979,A28)+COUNTIF(COMPRAS!$F$2:F9979,C28)</f>
        <v>0</v>
      </c>
      <c r="F28" s="207">
        <f>SUMIF(COMPRAS!$F$2:F9979,A28,COMPRAS!$P$2:P9979)+SUMIF(COMPRAS!$F$2:F9979,C28,COMPRAS!$P$2:P9979)</f>
        <v>0</v>
      </c>
      <c r="G28" s="2">
        <f>SUMIF(COMPRAS!$F$2:F9979,A28,COMPRAS!$Q$2:Q9979)+SUMIF(COMPRAS!$F$2:F9979,C28,COMPRAS!$Q$2:Q9979)</f>
        <v>0</v>
      </c>
      <c r="H28" s="2">
        <f>SUMIF(COMPRAS!$F$2:F9979,A28,COMPRAS!$R$2:R9979)+SUMIF(COMPRAS!$F$2:F9979,C28,COMPRAS!$R$2:R9979)</f>
        <v>0</v>
      </c>
      <c r="I28" s="2">
        <f>SUMIF(COMPRAS!$F$2:F9979,A28,COMPRAS!$O$2:O9979)+SUMIF(COMPRAS!$F$2:F9979,C28,COMPRAS!$O$2:O9979)</f>
        <v>0</v>
      </c>
      <c r="J28" s="2">
        <f>SUMIF(COMPRAS!$F$2:F9979,A28,COMPRAS!$S$2:S9979)+SUMIF(COMPRAS!$F$2:F9979,C28,COMPRAS!$S$2:S9979)</f>
        <v>0</v>
      </c>
      <c r="K28" s="229">
        <f>SUMIF(COMPRAS!$F$2:F9997,A28,COMPRAS!$T$2:T9997)+SUMIF(COMPRAS!$F$2:F9997,C28,COMPRAS!$T$2:T9997)</f>
        <v>0</v>
      </c>
      <c r="L28" s="2">
        <f t="shared" si="3"/>
        <v>0</v>
      </c>
      <c r="M28" s="57"/>
      <c r="N28" s="57"/>
      <c r="AK28" s="57"/>
      <c r="AL28" s="57"/>
    </row>
    <row r="29" spans="1:38" ht="27.5" hidden="1" thickBot="1" x14ac:dyDescent="0.4">
      <c r="A29" s="66" t="str">
        <f>TABLAS!C42</f>
        <v>47-N/C por Reembolso Emitida por Intermediario</v>
      </c>
      <c r="B29" s="64" t="str">
        <f t="shared" si="0"/>
        <v>no</v>
      </c>
      <c r="C29" s="106" t="str">
        <f t="shared" si="1"/>
        <v>47</v>
      </c>
      <c r="D29" s="3" t="str">
        <f t="shared" si="2"/>
        <v>N/C por Reembolso Emitida por Intermediario</v>
      </c>
      <c r="E29" s="206">
        <f>COUNTIF(COMPRAS!$F$2:F9979,A29)+COUNTIF(COMPRAS!$F$2:F9979,C29)</f>
        <v>0</v>
      </c>
      <c r="F29" s="207">
        <f>SUMIF(COMPRAS!$F$2:F9979,A29,COMPRAS!$P$2:P9979)+SUMIF(COMPRAS!$F$2:F9979,C29,COMPRAS!$P$2:P9979)</f>
        <v>0</v>
      </c>
      <c r="G29" s="2">
        <f>SUMIF(COMPRAS!$F$2:F9979,A29,COMPRAS!$Q$2:Q9979)+SUMIF(COMPRAS!$F$2:F9979,C29,COMPRAS!$Q$2:Q9979)</f>
        <v>0</v>
      </c>
      <c r="H29" s="2">
        <f>SUMIF(COMPRAS!$F$2:F9979,A29,COMPRAS!$R$2:R9979)+SUMIF(COMPRAS!$F$2:F9979,C29,COMPRAS!$R$2:R9979)</f>
        <v>0</v>
      </c>
      <c r="I29" s="2">
        <f>SUMIF(COMPRAS!$F$2:F9979,A29,COMPRAS!$O$2:O9979)+SUMIF(COMPRAS!$F$2:F9979,C29,COMPRAS!$O$2:O9979)</f>
        <v>0</v>
      </c>
      <c r="J29" s="2">
        <f>SUMIF(COMPRAS!$F$2:F9979,A29,COMPRAS!$S$2:S9979)+SUMIF(COMPRAS!$F$2:F9979,C29,COMPRAS!$S$2:S9979)</f>
        <v>0</v>
      </c>
      <c r="K29" s="229">
        <f>SUMIF(COMPRAS!$F$2:F9998,A29,COMPRAS!$T$2:T9998)+SUMIF(COMPRAS!$F$2:F9998,C29,COMPRAS!$T$2:T9998)</f>
        <v>0</v>
      </c>
      <c r="L29" s="2">
        <f t="shared" si="3"/>
        <v>0</v>
      </c>
      <c r="M29" s="57"/>
      <c r="N29" s="57"/>
      <c r="AK29" s="57"/>
      <c r="AL29" s="57"/>
    </row>
    <row r="30" spans="1:38" ht="27.5" hidden="1" thickBot="1" x14ac:dyDescent="0.4">
      <c r="A30" s="66" t="str">
        <f>TABLAS!C43</f>
        <v>48-N/D por Reembolso Emitida por Intermediario</v>
      </c>
      <c r="B30" s="64" t="str">
        <f t="shared" si="0"/>
        <v>no</v>
      </c>
      <c r="C30" s="106" t="str">
        <f t="shared" si="1"/>
        <v>48</v>
      </c>
      <c r="D30" s="3" t="str">
        <f t="shared" si="2"/>
        <v>N/D por Reembolso Emitida por Intermediario</v>
      </c>
      <c r="E30" s="206">
        <f>COUNTIF(COMPRAS!$F$2:F9979,A30)+COUNTIF(COMPRAS!$F$2:F9979,C30)</f>
        <v>0</v>
      </c>
      <c r="F30" s="207">
        <f>SUMIF(COMPRAS!$F$2:F9979,A30,COMPRAS!$P$2:P9979)+SUMIF(COMPRAS!$F$2:F9979,C30,COMPRAS!$P$2:P9979)</f>
        <v>0</v>
      </c>
      <c r="G30" s="2">
        <f>SUMIF(COMPRAS!$F$2:F9979,A30,COMPRAS!$Q$2:Q9979)+SUMIF(COMPRAS!$F$2:F9979,C30,COMPRAS!$Q$2:Q9979)</f>
        <v>0</v>
      </c>
      <c r="H30" s="2">
        <f>SUMIF(COMPRAS!$F$2:F9979,A30,COMPRAS!$R$2:R9979)+SUMIF(COMPRAS!$F$2:F9979,C30,COMPRAS!$R$2:R9979)</f>
        <v>0</v>
      </c>
      <c r="I30" s="2">
        <f>SUMIF(COMPRAS!$F$2:F9979,A30,COMPRAS!$O$2:O9979)+SUMIF(COMPRAS!$F$2:F9979,C30,COMPRAS!$O$2:O9979)</f>
        <v>0</v>
      </c>
      <c r="J30" s="2">
        <f>SUMIF(COMPRAS!$F$2:F9979,A30,COMPRAS!$S$2:S9979)+SUMIF(COMPRAS!$F$2:F9979,C30,COMPRAS!$S$2:S9979)</f>
        <v>0</v>
      </c>
      <c r="K30" s="229">
        <f>SUMIF(COMPRAS!$F$2:F9999,A30,COMPRAS!$T$2:T9999)+SUMIF(COMPRAS!$F$2:F9999,C30,COMPRAS!$T$2:T9999)</f>
        <v>0</v>
      </c>
      <c r="L30" s="2">
        <f t="shared" si="3"/>
        <v>0</v>
      </c>
      <c r="M30" s="57"/>
      <c r="N30" s="57"/>
      <c r="AK30" s="57"/>
      <c r="AL30" s="57"/>
    </row>
    <row r="31" spans="1:38" ht="27.5" hidden="1" thickBot="1" x14ac:dyDescent="0.4">
      <c r="A31" s="66" t="str">
        <f>TABLAS!C44</f>
        <v>294-Liquidación de compra de Bienes Muebles Usados</v>
      </c>
      <c r="B31" s="64" t="str">
        <f t="shared" si="0"/>
        <v>no</v>
      </c>
      <c r="C31" s="106" t="str">
        <f t="shared" si="1"/>
        <v>29</v>
      </c>
      <c r="D31" s="4" t="str">
        <f>MID(A31,5,80)</f>
        <v>Liquidación de compra de Bienes Muebles Usados</v>
      </c>
      <c r="E31" s="206">
        <f>COUNTIF(COMPRAS!$F$2:F9979,A31)+COUNTIF(COMPRAS!$F$2:F9979,C31)</f>
        <v>0</v>
      </c>
      <c r="F31" s="207">
        <f>SUMIF(COMPRAS!$F$2:F9979,A31,COMPRAS!$P$2:P9979)+SUMIF(COMPRAS!$F$2:F9979,C31,COMPRAS!$P$2:P9979)</f>
        <v>0</v>
      </c>
      <c r="G31" s="2">
        <f>SUMIF(COMPRAS!$F$2:F9979,A31,COMPRAS!$Q$2:Q9979)+SUMIF(COMPRAS!$F$2:F9979,C31,COMPRAS!$Q$2:Q9979)</f>
        <v>0</v>
      </c>
      <c r="H31" s="2">
        <f>SUMIF(COMPRAS!$F$2:F9979,A31,COMPRAS!$R$2:R9979)+SUMIF(COMPRAS!$F$2:F9979,C31,COMPRAS!$R$2:R9979)</f>
        <v>0</v>
      </c>
      <c r="I31" s="2">
        <f>SUMIF(COMPRAS!$F$2:F9979,A31,COMPRAS!$O$2:O9979)+SUMIF(COMPRAS!$F$2:F9979,C31,COMPRAS!$O$2:O9979)</f>
        <v>0</v>
      </c>
      <c r="J31" s="2">
        <f>SUMIF(COMPRAS!$F$2:F9979,A31,COMPRAS!$S$2:S9979)+SUMIF(COMPRAS!$F$2:F9979,C31,COMPRAS!$S$2:S9979)</f>
        <v>0</v>
      </c>
      <c r="K31" s="229">
        <f>SUMIF(COMPRAS!$F$2:F10000,A31,COMPRAS!$T$2:T10000)+SUMIF(COMPRAS!$F$2:F10000,C31,COMPRAS!$T$2:T10000)</f>
        <v>0</v>
      </c>
      <c r="L31" s="2">
        <f t="shared" si="3"/>
        <v>0</v>
      </c>
      <c r="M31" s="57"/>
      <c r="N31" s="57"/>
      <c r="AK31" s="57"/>
      <c r="AL31" s="57"/>
    </row>
    <row r="32" spans="1:38" ht="15" hidden="1" thickBot="1" x14ac:dyDescent="0.4">
      <c r="A32" s="66" t="str">
        <f>TABLAS!C45</f>
        <v>364-Acta Entrega-Recepción PET</v>
      </c>
      <c r="B32" s="64" t="str">
        <f t="shared" si="0"/>
        <v>no</v>
      </c>
      <c r="C32" s="106" t="str">
        <f t="shared" si="1"/>
        <v>36</v>
      </c>
      <c r="D32" s="4" t="str">
        <f>MID(A32,5,80)</f>
        <v>Acta Entrega-Recepción PET</v>
      </c>
      <c r="E32" s="206">
        <f>COUNTIF(COMPRAS!$F$2:F9979,A32)+COUNTIF(COMPRAS!$F$2:F9979,C32)</f>
        <v>0</v>
      </c>
      <c r="F32" s="207">
        <f>SUMIF(COMPRAS!$F$2:F9979,A32,COMPRAS!$P$2:P9979)+SUMIF(COMPRAS!$F$2:F9979,C32,COMPRAS!$P$2:P9979)</f>
        <v>0</v>
      </c>
      <c r="G32" s="2">
        <f>SUMIF(COMPRAS!$F$2:F9979,A32,COMPRAS!$Q$2:Q9979)+SUMIF(COMPRAS!$F$2:F9979,C32,COMPRAS!$Q$2:Q9979)</f>
        <v>0</v>
      </c>
      <c r="H32" s="2">
        <f>SUMIF(COMPRAS!$F$2:F9979,A32,COMPRAS!$R$2:R9979)+SUMIF(COMPRAS!$F$2:F9979,C32,COMPRAS!$R$2:R9979)</f>
        <v>0</v>
      </c>
      <c r="I32" s="2">
        <f>SUMIF(COMPRAS!$F$2:F9979,A32,COMPRAS!$O$2:O9979)+SUMIF(COMPRAS!$F$2:F9979,C32,COMPRAS!$O$2:O9979)</f>
        <v>0</v>
      </c>
      <c r="J32" s="2">
        <f>SUMIF(COMPRAS!$F$2:F9979,A32,COMPRAS!$S$2:S9979)+SUMIF(COMPRAS!$F$2:F9979,C32,COMPRAS!$S$2:S9979)</f>
        <v>0</v>
      </c>
      <c r="K32" s="229">
        <f>SUMIF(COMPRAS!$F$2:F10001,A32,COMPRAS!$T$2:T10001)+SUMIF(COMPRAS!$F$2:F10001,C32,COMPRAS!$T$2:T10001)</f>
        <v>0</v>
      </c>
      <c r="L32" s="2">
        <f t="shared" si="3"/>
        <v>0</v>
      </c>
      <c r="M32" s="57"/>
      <c r="N32" s="57"/>
      <c r="AK32" s="57"/>
      <c r="AL32" s="57"/>
    </row>
    <row r="33" spans="1:38" ht="15" hidden="1" thickBot="1" x14ac:dyDescent="0.4">
      <c r="A33" s="66" t="str">
        <f>TABLAS!C46</f>
        <v>---</v>
      </c>
      <c r="B33" s="64" t="str">
        <f t="shared" si="0"/>
        <v>no</v>
      </c>
      <c r="C33" s="106" t="str">
        <f t="shared" si="1"/>
        <v>--</v>
      </c>
      <c r="D33" s="3" t="str">
        <f t="shared" si="2"/>
        <v/>
      </c>
      <c r="E33" s="206">
        <f>COUNTIF(COMPRAS!$F$2:F9979,A33)+COUNTIF(COMPRAS!$F$2:F9979,C33)</f>
        <v>0</v>
      </c>
      <c r="F33" s="207">
        <f>SUMIF(COMPRAS!$F$2:F9979,A33,COMPRAS!$P$2:P9979)+SUMIF(COMPRAS!$F$2:F9979,C33,COMPRAS!$P$2:P9979)</f>
        <v>0</v>
      </c>
      <c r="G33" s="2">
        <f>SUMIF(COMPRAS!$F$2:F9979,A33,COMPRAS!$Q$2:Q9979)+SUMIF(COMPRAS!$F$2:F9979,C33,COMPRAS!$Q$2:Q9979)</f>
        <v>0</v>
      </c>
      <c r="H33" s="2">
        <f>SUMIF(COMPRAS!$F$2:F9979,A33,COMPRAS!$R$2:R9979)+SUMIF(COMPRAS!$F$2:F9979,C33,COMPRAS!$R$2:R9979)</f>
        <v>0</v>
      </c>
      <c r="I33" s="2">
        <f>SUMIF(COMPRAS!$F$2:F9979,A33,COMPRAS!$O$2:O9979)+SUMIF(COMPRAS!$F$2:F9979,C33,COMPRAS!$O$2:O9979)</f>
        <v>0</v>
      </c>
      <c r="J33" s="2">
        <f>SUMIF(COMPRAS!$F$2:F9979,A33,COMPRAS!$S$2:S9979)+SUMIF(COMPRAS!$F$2:F9979,C33,COMPRAS!$S$2:S9979)</f>
        <v>0</v>
      </c>
      <c r="K33" s="229">
        <f>SUMIF(COMPRAS!$F$2:F10002,A33,COMPRAS!$T$2:T10002)+SUMIF(COMPRAS!$F$2:F10002,C33,COMPRAS!$T$2:T10002)</f>
        <v>0</v>
      </c>
      <c r="L33" s="2">
        <f t="shared" si="3"/>
        <v>0</v>
      </c>
      <c r="M33" s="57"/>
      <c r="N33" s="57"/>
      <c r="AK33" s="57"/>
      <c r="AL33" s="57"/>
    </row>
    <row r="34" spans="1:38" ht="15" hidden="1" thickBot="1" x14ac:dyDescent="0.4">
      <c r="A34" s="66" t="str">
        <f>TABLAS!C47</f>
        <v>---</v>
      </c>
      <c r="B34" s="64" t="str">
        <f t="shared" si="0"/>
        <v>no</v>
      </c>
      <c r="C34" s="106" t="str">
        <f t="shared" si="1"/>
        <v>--</v>
      </c>
      <c r="D34" s="3" t="str">
        <f t="shared" si="2"/>
        <v/>
      </c>
      <c r="E34" s="206">
        <f>COUNTIF(COMPRAS!$F$2:F9979,A34)+COUNTIF(COMPRAS!$F$2:F9979,C34)</f>
        <v>0</v>
      </c>
      <c r="F34" s="207">
        <f>SUMIF(COMPRAS!$F$2:F9979,A34,COMPRAS!$P$2:P9979)+SUMIF(COMPRAS!$F$2:F9979,C34,COMPRAS!$P$2:P9979)</f>
        <v>0</v>
      </c>
      <c r="G34" s="2">
        <f>SUMIF(COMPRAS!$F$2:F9979,A34,COMPRAS!$Q$2:Q9979)+SUMIF(COMPRAS!$F$2:F9979,C34,COMPRAS!$Q$2:Q9979)</f>
        <v>0</v>
      </c>
      <c r="H34" s="2">
        <f>SUMIF(COMPRAS!$F$2:F9979,A34,COMPRAS!$R$2:R9979)+SUMIF(COMPRAS!$F$2:F9979,C34,COMPRAS!$R$2:R9979)</f>
        <v>0</v>
      </c>
      <c r="I34" s="2">
        <f>SUMIF(COMPRAS!$F$2:F9979,A34,COMPRAS!$O$2:O9979)+SUMIF(COMPRAS!$F$2:F9979,C34,COMPRAS!$O$2:O9979)</f>
        <v>0</v>
      </c>
      <c r="J34" s="2">
        <f>SUMIF(COMPRAS!$F$2:F9979,A34,COMPRAS!$S$2:S9979)+SUMIF(COMPRAS!$F$2:F9979,C34,COMPRAS!$S$2:S9979)</f>
        <v>0</v>
      </c>
      <c r="K34" s="229">
        <f>SUMIF(COMPRAS!$F$2:F10003,A34,COMPRAS!$T$2:T10003)+SUMIF(COMPRAS!$F$2:F10003,C34,COMPRAS!$T$2:T10003)</f>
        <v>0</v>
      </c>
      <c r="L34" s="2">
        <f t="shared" si="3"/>
        <v>0</v>
      </c>
      <c r="M34" s="57"/>
      <c r="N34" s="57"/>
      <c r="AK34" s="57"/>
      <c r="AL34" s="57"/>
    </row>
    <row r="35" spans="1:38" ht="15" hidden="1" thickBot="1" x14ac:dyDescent="0.4">
      <c r="A35" s="66" t="str">
        <f>TABLAS!C48</f>
        <v>---</v>
      </c>
      <c r="B35" s="64" t="str">
        <f t="shared" si="0"/>
        <v>no</v>
      </c>
      <c r="C35" s="106" t="str">
        <f t="shared" si="1"/>
        <v>--</v>
      </c>
      <c r="D35" s="3" t="str">
        <f t="shared" si="2"/>
        <v/>
      </c>
      <c r="E35" s="206">
        <f>COUNTIF(COMPRAS!$F$2:F9979,A35)+COUNTIF(COMPRAS!$F$2:F9979,C35)</f>
        <v>0</v>
      </c>
      <c r="F35" s="207">
        <f>SUMIF(COMPRAS!$F$2:F9979,A35,COMPRAS!$P$2:P9979)+SUMIF(COMPRAS!$F$2:F9979,C35,COMPRAS!$P$2:P9979)</f>
        <v>0</v>
      </c>
      <c r="G35" s="2">
        <f>SUMIF(COMPRAS!$F$2:F9979,A35,COMPRAS!$Q$2:Q9979)+SUMIF(COMPRAS!$F$2:F9979,C35,COMPRAS!$Q$2:Q9979)</f>
        <v>0</v>
      </c>
      <c r="H35" s="2">
        <f>SUMIF(COMPRAS!$F$2:F9979,A35,COMPRAS!$R$2:R9979)+SUMIF(COMPRAS!$F$2:F9979,C35,COMPRAS!$R$2:R9979)</f>
        <v>0</v>
      </c>
      <c r="I35" s="2">
        <f>SUMIF(COMPRAS!$F$2:F9979,A35,COMPRAS!$O$2:O9979)+SUMIF(COMPRAS!$F$2:F9979,C35,COMPRAS!$O$2:O9979)</f>
        <v>0</v>
      </c>
      <c r="J35" s="2">
        <f>SUMIF(COMPRAS!$F$2:F9979,A35,COMPRAS!$S$2:S9979)+SUMIF(COMPRAS!$F$2:F9979,C35,COMPRAS!$S$2:S9979)</f>
        <v>0</v>
      </c>
      <c r="K35" s="229">
        <f>SUMIF(COMPRAS!$F$2:F10004,A35,COMPRAS!$T$2:T10004)+SUMIF(COMPRAS!$F$2:F10004,C35,COMPRAS!$T$2:T10004)</f>
        <v>0</v>
      </c>
      <c r="L35" s="2">
        <f t="shared" si="3"/>
        <v>0</v>
      </c>
      <c r="M35" s="57"/>
      <c r="N35" s="57"/>
      <c r="AK35" s="57"/>
      <c r="AL35" s="57"/>
    </row>
    <row r="36" spans="1:38" ht="15" hidden="1" thickBot="1" x14ac:dyDescent="0.4">
      <c r="A36" s="66" t="str">
        <f>TABLAS!C49</f>
        <v>---</v>
      </c>
      <c r="B36" s="64" t="str">
        <f t="shared" si="0"/>
        <v>no</v>
      </c>
      <c r="C36" s="106" t="str">
        <f t="shared" si="1"/>
        <v>--</v>
      </c>
      <c r="D36" s="3" t="str">
        <f t="shared" si="2"/>
        <v/>
      </c>
      <c r="E36" s="206">
        <f>COUNTIF(COMPRAS!$F$2:F9979,A36)+COUNTIF(COMPRAS!$F$2:F9979,C36)</f>
        <v>0</v>
      </c>
      <c r="F36" s="207">
        <f>SUMIF(COMPRAS!$F$2:F9979,A36,COMPRAS!$P$2:P9979)+SUMIF(COMPRAS!$F$2:F9979,C36,COMPRAS!$P$2:P9979)</f>
        <v>0</v>
      </c>
      <c r="G36" s="2">
        <f>SUMIF(COMPRAS!$F$2:F9979,A36,COMPRAS!$Q$2:Q9979)+SUMIF(COMPRAS!$F$2:F9979,C36,COMPRAS!$Q$2:Q9979)</f>
        <v>0</v>
      </c>
      <c r="H36" s="2">
        <f>SUMIF(COMPRAS!$F$2:F9979,A36,COMPRAS!$R$2:R9979)+SUMIF(COMPRAS!$F$2:F9979,C36,COMPRAS!$R$2:R9979)</f>
        <v>0</v>
      </c>
      <c r="I36" s="2">
        <f>SUMIF(COMPRAS!$F$2:F9979,A36,COMPRAS!$O$2:O9979)+SUMIF(COMPRAS!$F$2:F9979,C36,COMPRAS!$O$2:O9979)</f>
        <v>0</v>
      </c>
      <c r="J36" s="2">
        <f>SUMIF(COMPRAS!$F$2:F9979,A36,COMPRAS!$S$2:S9979)+SUMIF(COMPRAS!$F$2:F9979,C36,COMPRAS!$S$2:S9979)</f>
        <v>0</v>
      </c>
      <c r="K36" s="229">
        <f>SUMIF(COMPRAS!$F$2:F10005,A36,COMPRAS!$T$2:T10005)+SUMIF(COMPRAS!$F$2:F10005,C36,COMPRAS!$T$2:T10005)</f>
        <v>0</v>
      </c>
      <c r="L36" s="2">
        <f t="shared" si="3"/>
        <v>0</v>
      </c>
      <c r="M36" s="57"/>
      <c r="N36" s="57"/>
      <c r="AK36" s="57"/>
      <c r="AL36" s="57"/>
    </row>
    <row r="37" spans="1:38" ht="15" hidden="1" thickBot="1" x14ac:dyDescent="0.4">
      <c r="A37" s="66" t="str">
        <f>TABLAS!C50</f>
        <v>---</v>
      </c>
      <c r="B37" s="64" t="str">
        <f t="shared" si="0"/>
        <v>no</v>
      </c>
      <c r="C37" s="106" t="str">
        <f t="shared" si="1"/>
        <v>--</v>
      </c>
      <c r="D37" s="3" t="str">
        <f t="shared" si="2"/>
        <v/>
      </c>
      <c r="E37" s="206">
        <f>COUNTIF(COMPRAS!$F$2:F9979,A37)+COUNTIF(COMPRAS!$F$2:F9979,C37)</f>
        <v>0</v>
      </c>
      <c r="F37" s="207">
        <f>SUMIF(COMPRAS!$F$2:F9979,A37,COMPRAS!$P$2:P9979)+SUMIF(COMPRAS!$F$2:F9979,C37,COMPRAS!$P$2:P9979)</f>
        <v>0</v>
      </c>
      <c r="G37" s="2">
        <f>SUMIF(COMPRAS!$F$2:F9979,A37,COMPRAS!$Q$2:Q9979)+SUMIF(COMPRAS!$F$2:F9979,C37,COMPRAS!$Q$2:Q9979)</f>
        <v>0</v>
      </c>
      <c r="H37" s="2">
        <f>SUMIF(COMPRAS!$F$2:F9979,A37,COMPRAS!$R$2:R9979)+SUMIF(COMPRAS!$F$2:F9979,C37,COMPRAS!$R$2:R9979)</f>
        <v>0</v>
      </c>
      <c r="I37" s="2">
        <f>SUMIF(COMPRAS!$F$2:F9979,A37,COMPRAS!$O$2:O9979)+SUMIF(COMPRAS!$F$2:F9979,C37,COMPRAS!$O$2:O9979)</f>
        <v>0</v>
      </c>
      <c r="J37" s="2">
        <f>SUMIF(COMPRAS!$F$2:F9979,A37,COMPRAS!$S$2:S9979)+SUMIF(COMPRAS!$F$2:F9979,C37,COMPRAS!$S$2:S9979)</f>
        <v>0</v>
      </c>
      <c r="K37" s="229">
        <f>SUMIF(COMPRAS!$F$2:F10006,A37,COMPRAS!$T$2:T10006)+SUMIF(COMPRAS!$F$2:F10006,C37,COMPRAS!$T$2:T10006)</f>
        <v>0</v>
      </c>
      <c r="L37" s="2">
        <f t="shared" si="3"/>
        <v>0</v>
      </c>
      <c r="M37" s="57"/>
      <c r="N37" s="57"/>
      <c r="AK37" s="57"/>
      <c r="AL37" s="57"/>
    </row>
    <row r="38" spans="1:38" ht="15" hidden="1" thickBot="1" x14ac:dyDescent="0.4">
      <c r="A38" s="66" t="str">
        <f>TABLAS!C2</f>
        <v>Descripcion</v>
      </c>
      <c r="B38" s="64" t="str">
        <f t="shared" si="0"/>
        <v>no</v>
      </c>
      <c r="C38" s="106" t="str">
        <f t="shared" si="1"/>
        <v>De</v>
      </c>
      <c r="D38" s="3" t="str">
        <f t="shared" si="2"/>
        <v>cripcion</v>
      </c>
      <c r="E38" s="206">
        <f>COUNTIF(COMPRAS!$F$2:F9979,A38)+COUNTIF(COMPRAS!$F$2:F9979,C38)</f>
        <v>0</v>
      </c>
      <c r="F38" s="207">
        <f>SUMIF(COMPRAS!$F$2:F9979,A38,COMPRAS!$P$2:P9979)+SUMIF(COMPRAS!$F$2:F9979,C38,COMPRAS!$P$2:P9979)</f>
        <v>0</v>
      </c>
      <c r="G38" s="2">
        <f>SUMIF(COMPRAS!$F$2:F9979,A38,COMPRAS!$Q$2:Q9979)+SUMIF(COMPRAS!$F$2:F9979,C38,COMPRAS!$Q$2:Q9979)</f>
        <v>0</v>
      </c>
      <c r="H38" s="2">
        <f>SUMIF(COMPRAS!$F$2:F9979,A38,COMPRAS!$R$2:R9979)+SUMIF(COMPRAS!$F$2:F9979,C38,COMPRAS!$R$2:R9979)</f>
        <v>0</v>
      </c>
      <c r="I38" s="2">
        <f>SUMIF(COMPRAS!$F$2:F9979,A38,COMPRAS!$O$2:O9979)+SUMIF(COMPRAS!$F$2:F9979,C38,COMPRAS!$O$2:O9979)</f>
        <v>0</v>
      </c>
      <c r="J38" s="2">
        <f>SUMIF(COMPRAS!$F$2:F9979,A38,COMPRAS!$S$2:S9979)+SUMIF(COMPRAS!$F$2:F9979,C38,COMPRAS!$S$2:S9979)</f>
        <v>0</v>
      </c>
      <c r="K38" s="229">
        <f>SUMIF(COMPRAS!$F$2:F10007,A38,COMPRAS!$T$2:T10007)+SUMIF(COMPRAS!$F$2:F10007,C38,COMPRAS!$T$2:T10007)</f>
        <v>0</v>
      </c>
      <c r="L38" s="2">
        <f t="shared" si="3"/>
        <v>0</v>
      </c>
      <c r="M38" s="57"/>
      <c r="N38" s="57"/>
      <c r="AK38" s="57"/>
      <c r="AL38" s="57"/>
    </row>
    <row r="39" spans="1:38" ht="15" hidden="1" thickBot="1" x14ac:dyDescent="0.4">
      <c r="A39" s="66" t="str">
        <f>TABLAS!C52</f>
        <v>---</v>
      </c>
      <c r="B39" s="64" t="str">
        <f t="shared" si="0"/>
        <v>no</v>
      </c>
      <c r="C39" s="106" t="str">
        <f t="shared" si="1"/>
        <v>--</v>
      </c>
      <c r="D39" s="3" t="str">
        <f t="shared" si="2"/>
        <v/>
      </c>
      <c r="E39" s="206">
        <f>COUNTIF(COMPRAS!$F$2:F9979,A39)+COUNTIF(COMPRAS!$F$2:F9979,C39)</f>
        <v>0</v>
      </c>
      <c r="F39" s="207">
        <f>SUMIF(COMPRAS!$F$2:F9979,A39,COMPRAS!$P$2:P9979)+SUMIF(COMPRAS!$F$2:F9979,C39,COMPRAS!$P$2:P9979)</f>
        <v>0</v>
      </c>
      <c r="G39" s="2">
        <f>SUMIF(COMPRAS!$F$2:F9979,A39,COMPRAS!$Q$2:Q9979)+SUMIF(COMPRAS!$F$2:F9979,C39,COMPRAS!$Q$2:Q9979)</f>
        <v>0</v>
      </c>
      <c r="H39" s="2">
        <f>SUMIF(COMPRAS!$F$2:F9979,A39,COMPRAS!$R$2:R9979)+SUMIF(COMPRAS!$F$2:F9979,C39,COMPRAS!$R$2:R9979)</f>
        <v>0</v>
      </c>
      <c r="I39" s="2">
        <f>SUMIF(COMPRAS!$F$2:F9979,A39,COMPRAS!$O$2:O9979)+SUMIF(COMPRAS!$F$2:F9979,C39,COMPRAS!$O$2:O9979)</f>
        <v>0</v>
      </c>
      <c r="J39" s="2">
        <f>SUMIF(COMPRAS!$F$2:F9979,A39,COMPRAS!$S$2:S9979)+SUMIF(COMPRAS!$F$2:F9979,C39,COMPRAS!$S$2:S9979)</f>
        <v>0</v>
      </c>
      <c r="K39" s="229">
        <f>SUMIF(COMPRAS!$F$2:F10008,A39,COMPRAS!$T$2:T10008)+SUMIF(COMPRAS!$F$2:F10008,C39,COMPRAS!$T$2:T10008)</f>
        <v>0</v>
      </c>
      <c r="L39" s="2">
        <f t="shared" si="3"/>
        <v>0</v>
      </c>
      <c r="M39" s="57"/>
      <c r="N39" s="57"/>
      <c r="AK39" s="57"/>
      <c r="AL39" s="57"/>
    </row>
    <row r="40" spans="1:38" ht="15" hidden="1" thickBot="1" x14ac:dyDescent="0.4">
      <c r="A40" s="66" t="str">
        <f>TABLAS!C53</f>
        <v>---</v>
      </c>
      <c r="B40" s="64" t="str">
        <f t="shared" si="0"/>
        <v>no</v>
      </c>
      <c r="C40" s="106" t="str">
        <f t="shared" si="1"/>
        <v>--</v>
      </c>
      <c r="D40" s="3" t="str">
        <f t="shared" si="2"/>
        <v/>
      </c>
      <c r="E40" s="206">
        <f>COUNTIF(COMPRAS!$F$2:F9979,A40)+COUNTIF(COMPRAS!$F$2:F9979,C40)</f>
        <v>0</v>
      </c>
      <c r="F40" s="207">
        <f>SUMIF(COMPRAS!$F$2:F9979,A40,COMPRAS!$P$2:P9979)+SUMIF(COMPRAS!$F$2:F9979,C40,COMPRAS!$P$2:P9979)</f>
        <v>0</v>
      </c>
      <c r="G40" s="2">
        <f>SUMIF(COMPRAS!$F$2:F9979,A40,COMPRAS!$Q$2:Q9979)+SUMIF(COMPRAS!$F$2:F9979,C40,COMPRAS!$Q$2:Q9979)</f>
        <v>0</v>
      </c>
      <c r="H40" s="2">
        <f>SUMIF(COMPRAS!$F$2:F9979,A40,COMPRAS!$R$2:R9979)+SUMIF(COMPRAS!$F$2:F9979,C40,COMPRAS!$R$2:R9979)</f>
        <v>0</v>
      </c>
      <c r="I40" s="2">
        <f>SUMIF(COMPRAS!$F$2:F9979,A40,COMPRAS!$O$2:O9979)+SUMIF(COMPRAS!$F$2:F9979,C40,COMPRAS!$O$2:O9979)</f>
        <v>0</v>
      </c>
      <c r="J40" s="2">
        <f>SUMIF(COMPRAS!$F$2:F9979,A40,COMPRAS!$S$2:S9979)+SUMIF(COMPRAS!$F$2:F9979,C40,COMPRAS!$S$2:S9979)</f>
        <v>0</v>
      </c>
      <c r="K40" s="229">
        <f>SUMIF(COMPRAS!$F$2:F10009,A40,COMPRAS!$T$2:T10009)+SUMIF(COMPRAS!$F$2:F10009,C40,COMPRAS!$T$2:T10009)</f>
        <v>0</v>
      </c>
      <c r="L40" s="2">
        <f t="shared" si="3"/>
        <v>0</v>
      </c>
      <c r="M40" s="57"/>
      <c r="N40" s="57"/>
      <c r="AK40" s="57"/>
      <c r="AL40" s="57"/>
    </row>
    <row r="41" spans="1:38" ht="15" hidden="1" thickBot="1" x14ac:dyDescent="0.4">
      <c r="A41" s="66" t="str">
        <f>TABLAS!C54</f>
        <v>---</v>
      </c>
      <c r="B41" s="64" t="str">
        <f t="shared" si="0"/>
        <v>no</v>
      </c>
      <c r="C41" s="106" t="str">
        <f>MID(A41,1,3)</f>
        <v>---</v>
      </c>
      <c r="D41" s="4" t="str">
        <f>MID(A41,5,80)</f>
        <v/>
      </c>
      <c r="E41" s="206">
        <f>COUNTIF(COMPRAS!$F$2:F9979,A41)+COUNTIF(COMPRAS!$F$2:F9979,C41)</f>
        <v>0</v>
      </c>
      <c r="F41" s="207">
        <f>SUMIF(COMPRAS!$F$2:F9979,A41,COMPRAS!$P$2:P9979)+SUMIF(COMPRAS!$F$2:F9979,C41,COMPRAS!$P$2:P9979)</f>
        <v>0</v>
      </c>
      <c r="G41" s="2">
        <f>SUMIF(COMPRAS!$F$2:F9979,A41,COMPRAS!$Q$2:Q9979)+SUMIF(COMPRAS!$F$2:F9979,C41,COMPRAS!$Q$2:Q9979)</f>
        <v>0</v>
      </c>
      <c r="H41" s="2">
        <f>SUMIF(COMPRAS!$F$2:F9979,A41,COMPRAS!$R$2:R9979)+SUMIF(COMPRAS!$F$2:F9979,C41,COMPRAS!$R$2:R9979)</f>
        <v>0</v>
      </c>
      <c r="I41" s="2">
        <f>SUMIF(COMPRAS!$F$2:F9979,A41,COMPRAS!$O$2:O9979)+SUMIF(COMPRAS!$F$2:F9979,C41,COMPRAS!$O$2:O9979)</f>
        <v>0</v>
      </c>
      <c r="J41" s="2">
        <f>SUMIF(COMPRAS!$F$2:F9979,A41,COMPRAS!$S$2:S9979)+SUMIF(COMPRAS!$F$2:F9979,C41,COMPRAS!$S$2:S9979)</f>
        <v>0</v>
      </c>
      <c r="K41" s="229">
        <f>SUMIF(COMPRAS!$F$2:F10010,A41,COMPRAS!$T$2:T10010)+SUMIF(COMPRAS!$F$2:F10010,C41,COMPRAS!$T$2:T10010)</f>
        <v>0</v>
      </c>
      <c r="L41" s="2">
        <f t="shared" si="3"/>
        <v>0</v>
      </c>
      <c r="M41" s="57"/>
      <c r="N41" s="57"/>
      <c r="AK41" s="57"/>
      <c r="AL41" s="57"/>
    </row>
    <row r="42" spans="1:38" ht="15" hidden="1" thickBot="1" x14ac:dyDescent="0.4">
      <c r="A42" s="66" t="str">
        <f>TABLAS!C55</f>
        <v>-</v>
      </c>
      <c r="B42" s="64" t="str">
        <f t="shared" ref="B42:B52" si="4">IF(E42&gt;0,"si","no")</f>
        <v>no</v>
      </c>
      <c r="C42" s="106" t="str">
        <f t="shared" ref="C42:C53" si="5">MID(A42,1,2)</f>
        <v>-</v>
      </c>
      <c r="D42" s="4" t="str">
        <f t="shared" ref="D42:D52" si="6">MID(A42,5,80)</f>
        <v/>
      </c>
      <c r="E42" s="206">
        <f>COUNTIF(COMPRAS!$F$2:F9979,A42)+COUNTIF(COMPRAS!$F$2:F9979,C42)</f>
        <v>0</v>
      </c>
      <c r="F42" s="207">
        <f>SUMIF(COMPRAS!$F$2:F9979,A42,COMPRAS!$P$2:P9979)+SUMIF(COMPRAS!$F$2:F9979,C42,COMPRAS!$P$2:P9979)</f>
        <v>0</v>
      </c>
      <c r="G42" s="2">
        <f>SUMIF(COMPRAS!$F$2:F9979,A42,COMPRAS!$Q$2:Q9979)+SUMIF(COMPRAS!$F$2:F9979,C42,COMPRAS!$Q$2:Q9979)</f>
        <v>0</v>
      </c>
      <c r="H42" s="2">
        <f>SUMIF(COMPRAS!$F$2:F9979,A42,COMPRAS!$R$2:R9979)+SUMIF(COMPRAS!$F$2:F9979,C42,COMPRAS!$R$2:R9979)</f>
        <v>0</v>
      </c>
      <c r="I42" s="2">
        <f>SUMIF(COMPRAS!$F$2:F9979,A42,COMPRAS!$O$2:O9979)+SUMIF(COMPRAS!$F$2:F9979,C42,COMPRAS!$O$2:O9979)</f>
        <v>0</v>
      </c>
      <c r="J42" s="2">
        <f>SUMIF(COMPRAS!$F$2:F9979,A42,COMPRAS!$S$2:S9979)+SUMIF(COMPRAS!$F$2:F9979,C42,COMPRAS!$S$2:S9979)</f>
        <v>0</v>
      </c>
      <c r="K42" s="229">
        <f>SUMIF(COMPRAS!$F$2:F10011,A42,COMPRAS!$T$2:T10011)+SUMIF(COMPRAS!$F$2:F10011,C42,COMPRAS!$T$2:T10011)</f>
        <v>0</v>
      </c>
      <c r="L42" s="2">
        <f t="shared" si="3"/>
        <v>0</v>
      </c>
      <c r="M42" s="57"/>
      <c r="N42" s="57"/>
      <c r="AK42" s="57"/>
      <c r="AL42" s="57"/>
    </row>
    <row r="43" spans="1:38" ht="15" hidden="1" thickBot="1" x14ac:dyDescent="0.4">
      <c r="A43" s="66" t="str">
        <f>TABLAS!C56</f>
        <v>-</v>
      </c>
      <c r="B43" s="64" t="str">
        <f t="shared" si="4"/>
        <v>no</v>
      </c>
      <c r="C43" s="106" t="str">
        <f t="shared" si="5"/>
        <v>-</v>
      </c>
      <c r="D43" s="4" t="str">
        <f t="shared" si="6"/>
        <v/>
      </c>
      <c r="E43" s="206">
        <f>COUNTIF(COMPRAS!$F$2:F9979,A43)+COUNTIF(COMPRAS!$F$2:F9979,C43)</f>
        <v>0</v>
      </c>
      <c r="F43" s="207">
        <f>SUMIF(COMPRAS!$F$2:F9979,A43,COMPRAS!$P$2:P9979)+SUMIF(COMPRAS!$F$2:F9979,C43,COMPRAS!$P$2:P9979)</f>
        <v>0</v>
      </c>
      <c r="G43" s="2">
        <f>SUMIF(COMPRAS!$F$2:F9979,A43,COMPRAS!$Q$2:Q9979)+SUMIF(COMPRAS!$F$2:F9979,C43,COMPRAS!$Q$2:Q9979)</f>
        <v>0</v>
      </c>
      <c r="H43" s="2">
        <f>SUMIF(COMPRAS!$F$2:F9979,A43,COMPRAS!$R$2:R9979)+SUMIF(COMPRAS!$F$2:F9979,C43,COMPRAS!$R$2:R9979)</f>
        <v>0</v>
      </c>
      <c r="I43" s="2">
        <f>SUMIF(COMPRAS!$F$2:F9979,A43,COMPRAS!$O$2:O9979)+SUMIF(COMPRAS!$F$2:F9979,C43,COMPRAS!$O$2:O9979)</f>
        <v>0</v>
      </c>
      <c r="J43" s="2">
        <f>SUMIF(COMPRAS!$F$2:F9979,A43,COMPRAS!$S$2:S9979)+SUMIF(COMPRAS!$F$2:F9979,C43,COMPRAS!$S$2:S9979)</f>
        <v>0</v>
      </c>
      <c r="K43" s="229">
        <f>SUMIF(COMPRAS!$F$2:F10012,A43,COMPRAS!$T$2:T10012)+SUMIF(COMPRAS!$F$2:F10012,C43,COMPRAS!$T$2:T10012)</f>
        <v>0</v>
      </c>
      <c r="L43" s="2">
        <f t="shared" si="3"/>
        <v>0</v>
      </c>
      <c r="M43" s="57"/>
      <c r="N43" s="57"/>
      <c r="AK43" s="57"/>
      <c r="AL43" s="57"/>
    </row>
    <row r="44" spans="1:38" ht="15" hidden="1" thickBot="1" x14ac:dyDescent="0.4">
      <c r="A44" s="66" t="str">
        <f>TABLAS!C57</f>
        <v>-</v>
      </c>
      <c r="B44" s="64" t="str">
        <f t="shared" si="4"/>
        <v>no</v>
      </c>
      <c r="C44" s="106" t="str">
        <f t="shared" si="5"/>
        <v>-</v>
      </c>
      <c r="D44" s="4" t="str">
        <f t="shared" si="6"/>
        <v/>
      </c>
      <c r="E44" s="206">
        <f>COUNTIF(COMPRAS!$F$2:F9979,A44)+COUNTIF(COMPRAS!$F$2:F9979,C44)</f>
        <v>0</v>
      </c>
      <c r="F44" s="207">
        <f>SUMIF(COMPRAS!$F$2:F9979,A44,COMPRAS!$P$2:P9979)+SUMIF(COMPRAS!$F$2:F9979,C44,COMPRAS!$P$2:P9979)</f>
        <v>0</v>
      </c>
      <c r="G44" s="2">
        <f>SUMIF(COMPRAS!$F$2:F9979,A44,COMPRAS!$Q$2:Q9979)+SUMIF(COMPRAS!$F$2:F9979,C44,COMPRAS!$Q$2:Q9979)</f>
        <v>0</v>
      </c>
      <c r="H44" s="2">
        <f>SUMIF(COMPRAS!$F$2:F9979,A44,COMPRAS!$R$2:R9979)+SUMIF(COMPRAS!$F$2:F9979,C44,COMPRAS!$R$2:R9979)</f>
        <v>0</v>
      </c>
      <c r="I44" s="2">
        <f>SUMIF(COMPRAS!$F$2:F9979,A44,COMPRAS!$O$2:O9979)+SUMIF(COMPRAS!$F$2:F9979,C44,COMPRAS!$O$2:O9979)</f>
        <v>0</v>
      </c>
      <c r="J44" s="2">
        <f>SUMIF(COMPRAS!$F$2:F9979,A44,COMPRAS!$S$2:S9979)+SUMIF(COMPRAS!$F$2:F9979,C44,COMPRAS!$S$2:S9979)</f>
        <v>0</v>
      </c>
      <c r="K44" s="229">
        <f>SUMIF(COMPRAS!$F$2:F10013,A44,COMPRAS!$T$2:T10013)+SUMIF(COMPRAS!$F$2:F10013,C44,COMPRAS!$T$2:T10013)</f>
        <v>0</v>
      </c>
      <c r="L44" s="2">
        <f t="shared" si="3"/>
        <v>0</v>
      </c>
      <c r="M44" s="57"/>
      <c r="N44" s="57"/>
      <c r="AK44" s="57"/>
      <c r="AL44" s="57"/>
    </row>
    <row r="45" spans="1:38" ht="15" hidden="1" thickBot="1" x14ac:dyDescent="0.4">
      <c r="A45" s="66" t="str">
        <f>TABLAS!C58</f>
        <v>-</v>
      </c>
      <c r="B45" s="64" t="str">
        <f t="shared" si="4"/>
        <v>no</v>
      </c>
      <c r="C45" s="106" t="str">
        <f t="shared" si="5"/>
        <v>-</v>
      </c>
      <c r="D45" s="4" t="str">
        <f t="shared" si="6"/>
        <v/>
      </c>
      <c r="E45" s="206">
        <f>COUNTIF(COMPRAS!$F$2:F9979,A45)+COUNTIF(COMPRAS!$F$2:F9979,C45)</f>
        <v>0</v>
      </c>
      <c r="F45" s="207">
        <f>SUMIF(COMPRAS!$F$2:F9979,A45,COMPRAS!$P$2:P9979)+SUMIF(COMPRAS!$F$2:F9979,C45,COMPRAS!$P$2:P9979)</f>
        <v>0</v>
      </c>
      <c r="G45" s="2">
        <f>SUMIF(COMPRAS!$F$2:F9979,A45,COMPRAS!$Q$2:Q9979)+SUMIF(COMPRAS!$F$2:F9979,C45,COMPRAS!$Q$2:Q9979)</f>
        <v>0</v>
      </c>
      <c r="H45" s="2">
        <f>SUMIF(COMPRAS!$F$2:F9979,A45,COMPRAS!$R$2:R9979)+SUMIF(COMPRAS!$F$2:F9979,C45,COMPRAS!$R$2:R9979)</f>
        <v>0</v>
      </c>
      <c r="I45" s="2">
        <f>SUMIF(COMPRAS!$F$2:F9979,A45,COMPRAS!$O$2:O9979)+SUMIF(COMPRAS!$F$2:F9979,C45,COMPRAS!$O$2:O9979)</f>
        <v>0</v>
      </c>
      <c r="J45" s="2">
        <f>SUMIF(COMPRAS!$F$2:F9979,A45,COMPRAS!$S$2:S9979)+SUMIF(COMPRAS!$F$2:F9979,C45,COMPRAS!$S$2:S9979)</f>
        <v>0</v>
      </c>
      <c r="K45" s="229">
        <f>SUMIF(COMPRAS!$F$2:F10014,A45,COMPRAS!$T$2:T10014)+SUMIF(COMPRAS!$F$2:F10014,C45,COMPRAS!$T$2:T10014)</f>
        <v>0</v>
      </c>
      <c r="L45" s="2">
        <f t="shared" si="3"/>
        <v>0</v>
      </c>
      <c r="M45" s="57"/>
      <c r="N45" s="57"/>
      <c r="AK45" s="57"/>
      <c r="AL45" s="57"/>
    </row>
    <row r="46" spans="1:38" ht="15" hidden="1" thickBot="1" x14ac:dyDescent="0.4">
      <c r="A46" s="66" t="str">
        <f>TABLAS!C59</f>
        <v>-</v>
      </c>
      <c r="B46" s="64" t="str">
        <f t="shared" si="4"/>
        <v>no</v>
      </c>
      <c r="C46" s="106" t="str">
        <f t="shared" si="5"/>
        <v>-</v>
      </c>
      <c r="D46" s="4" t="str">
        <f t="shared" si="6"/>
        <v/>
      </c>
      <c r="E46" s="206">
        <f>COUNTIF(COMPRAS!$F$2:F9979,A46)+COUNTIF(COMPRAS!$F$2:F9979,C46)</f>
        <v>0</v>
      </c>
      <c r="F46" s="207">
        <f>SUMIF(COMPRAS!$F$2:F9979,A46,COMPRAS!$P$2:P9979)+SUMIF(COMPRAS!$F$2:F9979,C46,COMPRAS!$P$2:P9979)</f>
        <v>0</v>
      </c>
      <c r="G46" s="2">
        <f>SUMIF(COMPRAS!$F$2:F9979,A46,COMPRAS!$Q$2:Q9979)+SUMIF(COMPRAS!$F$2:F9979,C46,COMPRAS!$Q$2:Q9979)</f>
        <v>0</v>
      </c>
      <c r="H46" s="2">
        <f>SUMIF(COMPRAS!$F$2:F9979,A46,COMPRAS!$R$2:R9979)+SUMIF(COMPRAS!$F$2:F9979,C46,COMPRAS!$R$2:R9979)</f>
        <v>0</v>
      </c>
      <c r="I46" s="2">
        <f>SUMIF(COMPRAS!$F$2:F9979,A46,COMPRAS!$O$2:O9979)+SUMIF(COMPRAS!$F$2:F9979,C46,COMPRAS!$O$2:O9979)</f>
        <v>0</v>
      </c>
      <c r="J46" s="2">
        <f>SUMIF(COMPRAS!$F$2:F9979,A46,COMPRAS!$S$2:S9979)+SUMIF(COMPRAS!$F$2:F9979,C46,COMPRAS!$S$2:S9979)</f>
        <v>0</v>
      </c>
      <c r="K46" s="229">
        <f>SUMIF(COMPRAS!$F$2:F10015,A46,COMPRAS!$T$2:T10015)+SUMIF(COMPRAS!$F$2:F10015,C46,COMPRAS!$T$2:T10015)</f>
        <v>0</v>
      </c>
      <c r="L46" s="2">
        <f t="shared" si="3"/>
        <v>0</v>
      </c>
      <c r="M46" s="57"/>
      <c r="N46" s="57"/>
      <c r="AK46" s="57"/>
      <c r="AL46" s="57"/>
    </row>
    <row r="47" spans="1:38" ht="15" hidden="1" thickBot="1" x14ac:dyDescent="0.4">
      <c r="A47" s="66" t="str">
        <f>TABLAS!C60</f>
        <v>-</v>
      </c>
      <c r="B47" s="64" t="str">
        <f t="shared" si="4"/>
        <v>no</v>
      </c>
      <c r="C47" s="106" t="str">
        <f t="shared" si="5"/>
        <v>-</v>
      </c>
      <c r="D47" s="4" t="str">
        <f t="shared" si="6"/>
        <v/>
      </c>
      <c r="E47" s="206">
        <f>COUNTIF(COMPRAS!$F$2:F9979,A47)+COUNTIF(COMPRAS!$F$2:F9979,C47)</f>
        <v>0</v>
      </c>
      <c r="F47" s="207">
        <f>SUMIF(COMPRAS!$F$2:F9979,A47,COMPRAS!$P$2:P9979)+SUMIF(COMPRAS!$F$2:F9979,C47,COMPRAS!$P$2:P9979)</f>
        <v>0</v>
      </c>
      <c r="G47" s="2">
        <f>SUMIF(COMPRAS!$F$2:F9979,A47,COMPRAS!$Q$2:Q9979)+SUMIF(COMPRAS!$F$2:F9979,C47,COMPRAS!$Q$2:Q9979)</f>
        <v>0</v>
      </c>
      <c r="H47" s="2">
        <f>SUMIF(COMPRAS!$F$2:F9979,A47,COMPRAS!$R$2:R9979)+SUMIF(COMPRAS!$F$2:F9979,C47,COMPRAS!$R$2:R9979)</f>
        <v>0</v>
      </c>
      <c r="I47" s="2">
        <f>SUMIF(COMPRAS!$F$2:F9979,A47,COMPRAS!$O$2:O9979)+SUMIF(COMPRAS!$F$2:F9979,C47,COMPRAS!$O$2:O9979)</f>
        <v>0</v>
      </c>
      <c r="J47" s="2">
        <f>SUMIF(COMPRAS!$F$2:F9979,A47,COMPRAS!$S$2:S9979)+SUMIF(COMPRAS!$F$2:F9979,C47,COMPRAS!$S$2:S9979)</f>
        <v>0</v>
      </c>
      <c r="K47" s="229">
        <f>SUMIF(COMPRAS!$F$2:F10016,A47,COMPRAS!$T$2:T10016)+SUMIF(COMPRAS!$F$2:F10016,C47,COMPRAS!$T$2:T10016)</f>
        <v>0</v>
      </c>
      <c r="L47" s="2">
        <f t="shared" si="3"/>
        <v>0</v>
      </c>
      <c r="M47" s="57"/>
      <c r="N47" s="57"/>
      <c r="AK47" s="57"/>
      <c r="AL47" s="57"/>
    </row>
    <row r="48" spans="1:38" ht="15" hidden="1" thickBot="1" x14ac:dyDescent="0.4">
      <c r="A48" s="66" t="str">
        <f>TABLAS!C61</f>
        <v>-</v>
      </c>
      <c r="B48" s="64" t="str">
        <f t="shared" si="4"/>
        <v>no</v>
      </c>
      <c r="C48" s="106" t="str">
        <f t="shared" si="5"/>
        <v>-</v>
      </c>
      <c r="D48" s="4" t="str">
        <f t="shared" si="6"/>
        <v/>
      </c>
      <c r="E48" s="206">
        <f>COUNTIF(COMPRAS!$F$2:F9979,A48)+COUNTIF(COMPRAS!$F$2:F9979,C48)</f>
        <v>0</v>
      </c>
      <c r="F48" s="207">
        <f>SUMIF(COMPRAS!$F$2:F9979,A48,COMPRAS!$P$2:P9979)+SUMIF(COMPRAS!$F$2:F9979,C48,COMPRAS!$P$2:P9979)</f>
        <v>0</v>
      </c>
      <c r="G48" s="2">
        <f>SUMIF(COMPRAS!$F$2:F9979,A48,COMPRAS!$Q$2:Q9979)+SUMIF(COMPRAS!$F$2:F9979,C48,COMPRAS!$Q$2:Q9979)</f>
        <v>0</v>
      </c>
      <c r="H48" s="2">
        <f>SUMIF(COMPRAS!$F$2:F9979,A48,COMPRAS!$R$2:R9979)+SUMIF(COMPRAS!$F$2:F9979,C48,COMPRAS!$R$2:R9979)</f>
        <v>0</v>
      </c>
      <c r="I48" s="2">
        <f>SUMIF(COMPRAS!$F$2:F9979,A48,COMPRAS!$O$2:O9979)+SUMIF(COMPRAS!$F$2:F9979,C48,COMPRAS!$O$2:O9979)</f>
        <v>0</v>
      </c>
      <c r="J48" s="2">
        <f>SUMIF(COMPRAS!$F$2:F9979,A48,COMPRAS!$S$2:S9979)+SUMIF(COMPRAS!$F$2:F9979,C48,COMPRAS!$S$2:S9979)</f>
        <v>0</v>
      </c>
      <c r="K48" s="229">
        <f>SUMIF(COMPRAS!$F$2:F10017,A48,COMPRAS!$T$2:T10017)+SUMIF(COMPRAS!$F$2:F10017,C48,COMPRAS!$T$2:T10017)</f>
        <v>0</v>
      </c>
      <c r="L48" s="2">
        <f t="shared" si="3"/>
        <v>0</v>
      </c>
      <c r="M48" s="57"/>
      <c r="N48" s="57"/>
      <c r="AK48" s="57"/>
      <c r="AL48" s="57"/>
    </row>
    <row r="49" spans="1:53" ht="15" hidden="1" thickBot="1" x14ac:dyDescent="0.4">
      <c r="A49" s="66" t="str">
        <f>TABLAS!C62</f>
        <v>-</v>
      </c>
      <c r="B49" s="64" t="str">
        <f t="shared" si="4"/>
        <v>no</v>
      </c>
      <c r="C49" s="106" t="str">
        <f t="shared" si="5"/>
        <v>-</v>
      </c>
      <c r="D49" s="4" t="str">
        <f t="shared" si="6"/>
        <v/>
      </c>
      <c r="E49" s="206">
        <f>COUNTIF(COMPRAS!$F$2:F9979,A49)+COUNTIF(COMPRAS!$F$2:F9979,C49)</f>
        <v>0</v>
      </c>
      <c r="F49" s="207">
        <f>SUMIF(COMPRAS!$F$2:F9979,A49,COMPRAS!$P$2:P9979)+SUMIF(COMPRAS!$F$2:F9979,C49,COMPRAS!$P$2:P9979)</f>
        <v>0</v>
      </c>
      <c r="G49" s="2">
        <f>SUMIF(COMPRAS!$F$2:F9979,A49,COMPRAS!$Q$2:Q9979)+SUMIF(COMPRAS!$F$2:F9979,C49,COMPRAS!$Q$2:Q9979)</f>
        <v>0</v>
      </c>
      <c r="H49" s="2">
        <f>SUMIF(COMPRAS!$F$2:F9979,A49,COMPRAS!$R$2:R9979)+SUMIF(COMPRAS!$F$2:F9979,C49,COMPRAS!$R$2:R9979)</f>
        <v>0</v>
      </c>
      <c r="I49" s="2">
        <f>SUMIF(COMPRAS!$F$2:F9979,A49,COMPRAS!$O$2:O9979)+SUMIF(COMPRAS!$F$2:F9979,C49,COMPRAS!$O$2:O9979)</f>
        <v>0</v>
      </c>
      <c r="J49" s="2">
        <f>SUMIF(COMPRAS!$F$2:F9979,A49,COMPRAS!$S$2:S9979)+SUMIF(COMPRAS!$F$2:F9979,C49,COMPRAS!$S$2:S9979)</f>
        <v>0</v>
      </c>
      <c r="K49" s="229">
        <f>SUMIF(COMPRAS!$F$2:F10018,A49,COMPRAS!$T$2:T10018)+SUMIF(COMPRAS!$F$2:F10018,C49,COMPRAS!$T$2:T10018)</f>
        <v>0</v>
      </c>
      <c r="L49" s="2">
        <f t="shared" si="3"/>
        <v>0</v>
      </c>
      <c r="M49" s="57"/>
      <c r="N49" s="57"/>
      <c r="AK49" s="57"/>
      <c r="AL49" s="57"/>
    </row>
    <row r="50" spans="1:53" ht="15" hidden="1" thickBot="1" x14ac:dyDescent="0.4">
      <c r="A50" s="66" t="str">
        <f>TABLAS!C63</f>
        <v>-</v>
      </c>
      <c r="B50" s="64" t="str">
        <f t="shared" si="4"/>
        <v>no</v>
      </c>
      <c r="C50" s="106" t="str">
        <f t="shared" si="5"/>
        <v>-</v>
      </c>
      <c r="D50" s="4" t="str">
        <f t="shared" si="6"/>
        <v/>
      </c>
      <c r="E50" s="206">
        <f>COUNTIF(COMPRAS!$F$2:F9979,A50)+COUNTIF(COMPRAS!$F$2:F9979,C50)</f>
        <v>0</v>
      </c>
      <c r="F50" s="207">
        <f>SUMIF(COMPRAS!$F$2:F9979,A50,COMPRAS!$P$2:P9979)+SUMIF(COMPRAS!$F$2:F9979,C50,COMPRAS!$P$2:P9979)</f>
        <v>0</v>
      </c>
      <c r="G50" s="2">
        <f>SUMIF(COMPRAS!$F$2:F9979,A50,COMPRAS!$Q$2:Q9979)+SUMIF(COMPRAS!$F$2:F9979,C50,COMPRAS!$Q$2:Q9979)</f>
        <v>0</v>
      </c>
      <c r="H50" s="2">
        <f>SUMIF(COMPRAS!$F$2:F9979,A50,COMPRAS!$R$2:R9979)+SUMIF(COMPRAS!$F$2:F9979,C50,COMPRAS!$R$2:R9979)</f>
        <v>0</v>
      </c>
      <c r="I50" s="2">
        <f>SUMIF(COMPRAS!$F$2:F9979,A50,COMPRAS!$O$2:O9979)+SUMIF(COMPRAS!$F$2:F9979,C50,COMPRAS!$O$2:O9979)</f>
        <v>0</v>
      </c>
      <c r="J50" s="2">
        <f>SUMIF(COMPRAS!$F$2:F9979,A50,COMPRAS!$S$2:S9979)+SUMIF(COMPRAS!$F$2:F9979,C50,COMPRAS!$S$2:S9979)</f>
        <v>0</v>
      </c>
      <c r="K50" s="229">
        <f>SUMIF(COMPRAS!$F$2:F10019,A50,COMPRAS!$T$2:T10019)+SUMIF(COMPRAS!$F$2:F10019,C50,COMPRAS!$T$2:T10019)</f>
        <v>0</v>
      </c>
      <c r="L50" s="2">
        <f t="shared" si="3"/>
        <v>0</v>
      </c>
      <c r="M50" s="57"/>
      <c r="N50" s="57"/>
      <c r="AK50" s="57"/>
      <c r="AL50" s="57"/>
    </row>
    <row r="51" spans="1:53" ht="15" hidden="1" thickBot="1" x14ac:dyDescent="0.4">
      <c r="A51" s="66" t="str">
        <f>TABLAS!C64</f>
        <v>-</v>
      </c>
      <c r="B51" s="64" t="str">
        <f>IF(F2&gt;0,"si","no")</f>
        <v>no</v>
      </c>
      <c r="C51" s="106" t="str">
        <f>MID(A2,1,2)</f>
        <v/>
      </c>
      <c r="D51" s="4" t="str">
        <f>MID(A2,5,80)</f>
        <v/>
      </c>
      <c r="E51" s="206">
        <f>COUNTIF(COMPRAS!$F$2:F9979,A2)+COUNTIF(COMPRAS!$F$2:F9979,C2)</f>
        <v>0</v>
      </c>
      <c r="F51" s="207">
        <f>SUMIF(COMPRAS!$F$2:F9979,A51,COMPRAS!$P$2:P9979)+SUMIF(COMPRAS!$F$2:F9979,C51,COMPRAS!$P$2:P9979)</f>
        <v>0</v>
      </c>
      <c r="G51" s="2">
        <f>SUMIF(COMPRAS!$F$2:F9979,A51,COMPRAS!$Q$2:Q9979)+SUMIF(COMPRAS!$F$2:F9979,C51,COMPRAS!$Q$2:Q9979)</f>
        <v>0</v>
      </c>
      <c r="H51" s="2">
        <f>SUMIF(COMPRAS!$F$2:F9979,A51,COMPRAS!$R$2:R9979)+SUMIF(COMPRAS!$F$2:F9979,C51,COMPRAS!$R$2:R9979)</f>
        <v>0</v>
      </c>
      <c r="I51" s="2">
        <f>SUMIF(COMPRAS!$F$2:F9979,A51,COMPRAS!$O$2:O9979)+SUMIF(COMPRAS!$F$2:F9979,C51,COMPRAS!$O$2:O9979)</f>
        <v>0</v>
      </c>
      <c r="J51" s="2">
        <f>SUMIF(COMPRAS!$F$2:F9979,A51,COMPRAS!$S$2:S9979)+SUMIF(COMPRAS!$F$2:F9979,C51,COMPRAS!$S$2:S9979)</f>
        <v>0</v>
      </c>
      <c r="K51" s="229">
        <f>SUMIF(COMPRAS!$F$2:F10020,A51,COMPRAS!$T$2:T10020)+SUMIF(COMPRAS!$F$2:F10020,C51,COMPRAS!$T$2:T10020)</f>
        <v>0</v>
      </c>
      <c r="L51" s="2">
        <f t="shared" si="3"/>
        <v>0</v>
      </c>
      <c r="M51" s="57"/>
      <c r="N51" s="57"/>
      <c r="AK51" s="57"/>
      <c r="AL51" s="57"/>
    </row>
    <row r="52" spans="1:53" ht="15" hidden="1" thickBot="1" x14ac:dyDescent="0.4">
      <c r="A52" s="66">
        <f>TABLAS!C65</f>
        <v>0</v>
      </c>
      <c r="B52" s="64" t="str">
        <f t="shared" si="4"/>
        <v>no</v>
      </c>
      <c r="C52" s="106" t="str">
        <f t="shared" si="5"/>
        <v>0</v>
      </c>
      <c r="D52" s="4" t="str">
        <f t="shared" si="6"/>
        <v/>
      </c>
      <c r="E52" s="206">
        <f>COUNTIF(COMPRAS!$F$2:F9979,A52)+COUNTIF(COMPRAS!$F$2:F9979,C52)</f>
        <v>0</v>
      </c>
      <c r="F52" s="207">
        <f>SUMIF(COMPRAS!$F$2:F9979,A52,COMPRAS!$P$2:P9979)+SUMIF(COMPRAS!$F$2:F9979,C52,COMPRAS!$P$2:P9979)</f>
        <v>0</v>
      </c>
      <c r="G52" s="2">
        <f>SUMIF(COMPRAS!$F$2:F9979,A52,COMPRAS!$Q$2:Q9979)+SUMIF(COMPRAS!$F$2:F9979,C52,COMPRAS!$Q$2:Q9979)</f>
        <v>0</v>
      </c>
      <c r="H52" s="2">
        <f>SUMIF(COMPRAS!$F$2:F9979,A52,COMPRAS!$R$2:R9979)+SUMIF(COMPRAS!$F$2:F9979,C52,COMPRAS!$R$2:R9979)</f>
        <v>0</v>
      </c>
      <c r="I52" s="2">
        <f>SUMIF(COMPRAS!$F$2:F9979,A52,COMPRAS!$O$2:O9979)+SUMIF(COMPRAS!$F$2:F9979,C52,COMPRAS!$O$2:O9979)</f>
        <v>0</v>
      </c>
      <c r="J52" s="2">
        <f>SUMIF(COMPRAS!$F$2:F9979,A52,COMPRAS!$S$2:S9979)+SUMIF(COMPRAS!$F$2:F9979,C52,COMPRAS!$S$2:S9979)</f>
        <v>0</v>
      </c>
      <c r="K52" s="229">
        <f>SUMIF(COMPRAS!$F$2:F10021,A52,COMPRAS!$T$2:T10021)+SUMIF(COMPRAS!$F$2:F10021,C52,COMPRAS!$T$2:T10021)</f>
        <v>0</v>
      </c>
      <c r="L52" s="2">
        <f>H52*0.14</f>
        <v>0</v>
      </c>
      <c r="M52" s="57"/>
      <c r="N52" s="57"/>
      <c r="AK52" s="57"/>
      <c r="AL52" s="57"/>
    </row>
    <row r="53" spans="1:53" s="13" customFormat="1" ht="15" thickBot="1" x14ac:dyDescent="0.4">
      <c r="A53" s="66" t="str">
        <f>TABLAS!C57</f>
        <v>-</v>
      </c>
      <c r="B53" s="64" t="s">
        <v>8</v>
      </c>
      <c r="C53" s="106" t="str">
        <f t="shared" si="5"/>
        <v>-</v>
      </c>
      <c r="D53" s="3" t="str">
        <f>MID(A53,4,80)</f>
        <v/>
      </c>
      <c r="E53" s="278"/>
      <c r="F53" s="230"/>
      <c r="G53" s="230"/>
      <c r="H53" s="230"/>
      <c r="I53" s="230"/>
      <c r="J53" s="230"/>
      <c r="K53" s="229">
        <f>SUMIF(COMPRAS!$F$2:F10022,A53,COMPRAS!$T$2:T10022)+SUMIF(COMPRAS!$F$2:F10022,C53,COMPRAS!$T$2:T10022)</f>
        <v>0</v>
      </c>
      <c r="L53" s="230"/>
      <c r="M53" s="71"/>
      <c r="N53" s="71"/>
      <c r="O53" s="71"/>
      <c r="P53" s="71"/>
      <c r="Q53" s="57"/>
      <c r="R53" s="57"/>
      <c r="S53" s="57"/>
      <c r="T53" s="57"/>
      <c r="U53" s="57"/>
      <c r="V53" s="57"/>
      <c r="W53" s="57"/>
      <c r="X53" s="57"/>
      <c r="Y53" s="57"/>
      <c r="Z53" s="57"/>
      <c r="AA53" s="57"/>
      <c r="AB53" s="57"/>
      <c r="AC53" s="57"/>
      <c r="AD53" s="57"/>
      <c r="AE53" s="57"/>
      <c r="AF53" s="57"/>
      <c r="AG53" s="57"/>
      <c r="AH53" s="57"/>
      <c r="AI53" s="57"/>
      <c r="AJ53" s="57"/>
      <c r="AK53" s="57"/>
      <c r="AL53" s="57"/>
      <c r="AQ53" s="17"/>
      <c r="AR53" s="17"/>
      <c r="AS53" s="17"/>
      <c r="AT53" s="16"/>
      <c r="AU53" s="16"/>
      <c r="AV53" s="16"/>
      <c r="AW53" s="16"/>
      <c r="AX53" s="16"/>
      <c r="AY53" s="16"/>
      <c r="AZ53" s="16"/>
      <c r="BA53" s="16"/>
    </row>
    <row r="54" spans="1:53" s="13" customFormat="1" ht="15" thickBot="1" x14ac:dyDescent="0.4">
      <c r="A54" s="66"/>
      <c r="B54" s="64" t="s">
        <v>8</v>
      </c>
      <c r="C54" s="107"/>
      <c r="D54" s="28" t="s">
        <v>114</v>
      </c>
      <c r="E54" s="279">
        <f>SUM(E10:E53)</f>
        <v>10</v>
      </c>
      <c r="F54" s="231">
        <f t="shared" ref="F54:L54" si="7">SUM(F14:F28)+SUM(F10:F12)-F13-F29+SUM(F30:F52)</f>
        <v>376.48</v>
      </c>
      <c r="G54" s="231">
        <f t="shared" si="7"/>
        <v>965.37000000000012</v>
      </c>
      <c r="H54" s="231">
        <f t="shared" si="7"/>
        <v>0</v>
      </c>
      <c r="I54" s="231">
        <f t="shared" si="7"/>
        <v>112.18</v>
      </c>
      <c r="J54" s="231">
        <f t="shared" si="7"/>
        <v>0</v>
      </c>
      <c r="K54" s="231">
        <f t="shared" si="7"/>
        <v>115.84439999999999</v>
      </c>
      <c r="L54" s="231">
        <f t="shared" si="7"/>
        <v>0</v>
      </c>
      <c r="M54" s="71"/>
      <c r="N54" s="71"/>
      <c r="O54" s="71"/>
      <c r="P54" s="71"/>
      <c r="Q54" s="57"/>
      <c r="R54" s="57"/>
      <c r="S54" s="57"/>
      <c r="T54" s="57"/>
      <c r="U54" s="57"/>
      <c r="V54" s="57"/>
      <c r="W54" s="57"/>
      <c r="X54" s="57"/>
      <c r="Y54" s="57"/>
      <c r="Z54" s="57"/>
      <c r="AA54" s="57"/>
      <c r="AB54" s="57"/>
      <c r="AC54" s="57"/>
      <c r="AD54" s="57"/>
      <c r="AE54" s="57"/>
      <c r="AF54" s="57"/>
      <c r="AG54" s="57"/>
      <c r="AH54" s="57"/>
      <c r="AI54" s="57"/>
      <c r="AJ54" s="57"/>
      <c r="AK54" s="57"/>
      <c r="AL54" s="57"/>
      <c r="AQ54" s="17"/>
      <c r="AR54" s="17"/>
      <c r="AS54" s="17"/>
      <c r="AT54" s="16"/>
      <c r="AU54" s="16"/>
      <c r="AV54" s="16"/>
      <c r="AW54" s="16"/>
      <c r="AX54" s="16"/>
      <c r="AY54" s="16"/>
      <c r="AZ54" s="16"/>
      <c r="BA54" s="16"/>
    </row>
    <row r="55" spans="1:53" s="13" customFormat="1" ht="15" thickBot="1" x14ac:dyDescent="0.4">
      <c r="A55" s="64"/>
      <c r="B55" s="64" t="s">
        <v>8</v>
      </c>
      <c r="C55" s="108"/>
      <c r="D55" s="29" t="str">
        <f t="shared" si="2"/>
        <v/>
      </c>
      <c r="E55" s="282"/>
      <c r="F55" s="232"/>
      <c r="G55" s="232"/>
      <c r="H55" s="232"/>
      <c r="I55" s="232"/>
      <c r="J55" s="233"/>
      <c r="K55" s="225"/>
      <c r="L55" s="225"/>
      <c r="M55" s="71"/>
      <c r="N55" s="71"/>
      <c r="O55" s="71"/>
      <c r="P55" s="57"/>
      <c r="Q55" s="57"/>
      <c r="R55" s="57"/>
      <c r="S55" s="57"/>
      <c r="T55" s="57"/>
      <c r="U55" s="57"/>
      <c r="V55" s="57"/>
      <c r="W55" s="57"/>
      <c r="X55" s="57"/>
      <c r="Y55" s="57"/>
      <c r="Z55" s="57"/>
      <c r="AA55" s="57"/>
      <c r="AB55" s="57"/>
      <c r="AC55" s="57"/>
      <c r="AD55" s="57"/>
      <c r="AE55" s="57"/>
      <c r="AF55" s="57"/>
      <c r="AG55" s="57"/>
      <c r="AH55" s="57"/>
      <c r="AI55" s="57"/>
      <c r="AJ55" s="57"/>
      <c r="AO55" s="17"/>
      <c r="AP55" s="17"/>
      <c r="AQ55" s="17"/>
      <c r="AR55" s="16"/>
      <c r="AS55" s="16"/>
      <c r="AT55" s="16"/>
      <c r="AU55" s="16"/>
      <c r="AV55" s="16"/>
      <c r="AW55" s="16"/>
      <c r="AX55" s="16"/>
      <c r="AY55" s="16"/>
    </row>
    <row r="56" spans="1:53" s="13" customFormat="1" ht="16" thickBot="1" x14ac:dyDescent="0.4">
      <c r="A56" s="63"/>
      <c r="B56" s="64" t="s">
        <v>8</v>
      </c>
      <c r="C56" s="612" t="s">
        <v>102</v>
      </c>
      <c r="D56" s="613"/>
      <c r="E56" s="610"/>
      <c r="F56" s="609"/>
      <c r="G56" s="609"/>
      <c r="H56" s="609"/>
      <c r="I56" s="609"/>
      <c r="J56" s="609"/>
      <c r="K56" s="609"/>
      <c r="L56" s="611"/>
      <c r="M56" s="71"/>
      <c r="N56" s="71"/>
      <c r="O56" s="71"/>
      <c r="P56" s="57"/>
      <c r="Q56" s="57"/>
      <c r="R56" s="57"/>
      <c r="S56" s="57"/>
      <c r="T56" s="57"/>
      <c r="U56" s="57"/>
      <c r="V56" s="57"/>
      <c r="W56" s="57"/>
      <c r="X56" s="57"/>
      <c r="Y56" s="57"/>
      <c r="Z56" s="57"/>
      <c r="AA56" s="57"/>
      <c r="AB56" s="57"/>
      <c r="AC56" s="57"/>
      <c r="AD56" s="57"/>
      <c r="AE56" s="57"/>
      <c r="AF56" s="57"/>
      <c r="AG56" s="57"/>
      <c r="AH56" s="57"/>
      <c r="AI56" s="57"/>
      <c r="AJ56" s="57"/>
      <c r="AO56" s="17"/>
      <c r="AP56" s="17"/>
      <c r="AQ56" s="17"/>
      <c r="AR56" s="16"/>
      <c r="AS56" s="16"/>
      <c r="AT56" s="16"/>
      <c r="AU56" s="16"/>
      <c r="AV56" s="16"/>
      <c r="AW56" s="16"/>
      <c r="AX56" s="16"/>
      <c r="AY56" s="16"/>
    </row>
    <row r="57" spans="1:53" s="13" customFormat="1" ht="42" customHeight="1" thickBot="1" x14ac:dyDescent="0.4">
      <c r="A57" s="64" t="s">
        <v>96</v>
      </c>
      <c r="B57" s="64" t="s">
        <v>8</v>
      </c>
      <c r="C57" s="109" t="s">
        <v>96</v>
      </c>
      <c r="D57" s="25" t="s">
        <v>97</v>
      </c>
      <c r="E57" s="280" t="s">
        <v>98</v>
      </c>
      <c r="F57" s="234" t="s">
        <v>99</v>
      </c>
      <c r="G57" s="234" t="s">
        <v>100</v>
      </c>
      <c r="H57" s="519" t="s">
        <v>951</v>
      </c>
      <c r="I57" s="234" t="s">
        <v>101</v>
      </c>
      <c r="J57" s="519" t="s">
        <v>1100</v>
      </c>
      <c r="K57" s="234" t="s">
        <v>949</v>
      </c>
      <c r="L57" s="519" t="s">
        <v>950</v>
      </c>
      <c r="M57" s="71"/>
      <c r="N57" s="71"/>
      <c r="O57" s="71"/>
      <c r="P57" s="71"/>
      <c r="Q57" s="57"/>
      <c r="R57" s="57"/>
      <c r="S57" s="57"/>
      <c r="T57" s="57"/>
      <c r="U57" s="57"/>
      <c r="V57" s="57"/>
      <c r="W57" s="57"/>
      <c r="X57" s="57"/>
      <c r="Y57" s="57"/>
      <c r="Z57" s="57"/>
      <c r="AA57" s="57"/>
      <c r="AB57" s="57"/>
      <c r="AC57" s="57"/>
      <c r="AD57" s="57"/>
      <c r="AE57" s="57"/>
      <c r="AF57" s="57"/>
      <c r="AG57" s="57"/>
      <c r="AH57" s="57"/>
      <c r="AI57" s="57"/>
      <c r="AJ57" s="57"/>
      <c r="AK57" s="57"/>
      <c r="AL57" s="57"/>
      <c r="AQ57" s="17"/>
      <c r="AR57" s="17"/>
      <c r="AS57" s="17"/>
      <c r="AT57" s="16"/>
      <c r="AU57" s="16"/>
      <c r="AV57" s="16"/>
      <c r="AW57" s="16"/>
      <c r="AX57" s="16"/>
      <c r="AY57" s="16"/>
      <c r="AZ57" s="16"/>
      <c r="BA57" s="16"/>
    </row>
    <row r="58" spans="1:53" ht="27" hidden="1" customHeight="1" thickBot="1" x14ac:dyDescent="0.4">
      <c r="A58" s="67" t="str">
        <f>TABLAS!C3</f>
        <v>04-Nota de crédito</v>
      </c>
      <c r="B58" s="64" t="str">
        <f>IF(E58&gt;0,"si","no")</f>
        <v>no</v>
      </c>
      <c r="C58" s="105" t="str">
        <f t="shared" ref="C58:C69" si="8">MID(A58,1,2)</f>
        <v>04</v>
      </c>
      <c r="D58" s="30" t="str">
        <f t="shared" ref="D58:D69" si="9">MID(A58,4,80)</f>
        <v>Nota de crédito</v>
      </c>
      <c r="E58" s="2">
        <f>COUNTIF(VENTAS!$E$8:E24869,A58)+COUNTIF(VENTAS!$E$8:E24869,C58)</f>
        <v>0</v>
      </c>
      <c r="F58" s="2">
        <f>SUMIF(VENTAS!$E$8:E24869,A58,VENTAS!$J$8:J24869)+SUMIF(VENTAS!$E$8:E24869,C58,VENTAS!$J$8:J24869)</f>
        <v>0</v>
      </c>
      <c r="G58" s="2">
        <f>SUMIF(VENTAS!$E$8:E24869,A58,VENTAS!$K$8:K24869)+SUMIF(VENTAS!$E$8:E24869,C58,VENTAS!$K$8:K42869)</f>
        <v>0</v>
      </c>
      <c r="H58" s="2">
        <f>SUMIF(VENTAS!$E$8:E29880,A58,VENTAS!$L$8:L29880)+SUMIF(VENTAS!$E$8:E29880,C58,VENTAS!$L$8:L29880)</f>
        <v>0</v>
      </c>
      <c r="I58" s="2">
        <f>SUMIF(VENTAS!$E$8:E24869,A58,VENTAS!$I$8:I24869)+SUMIF(VENTAS!$E$8:E24869,C58,VENTAS!$I$8:I24869)</f>
        <v>0</v>
      </c>
      <c r="J58" s="2">
        <f>SUMIF(VENTAS!$E$8:E29880,A58,VENTAS!$X$8:X29880)+SUMIF(VENTAS!$E$8:E29880,C58,VENTAS!$X$8:X29880)</f>
        <v>0</v>
      </c>
      <c r="K58" s="2">
        <f>SUMIF(VENTAS!$E$8:E29880,A58,VENTAS!$M$8:M29880)+SUMIF(VENTAS!$E$8:E29880,C58,VENTAS!$M$8:M29880)</f>
        <v>0</v>
      </c>
      <c r="L58" s="2">
        <f>+H58*0.14</f>
        <v>0</v>
      </c>
      <c r="O58" s="71"/>
      <c r="P58" s="71"/>
      <c r="AK58" s="57"/>
      <c r="AL58" s="57"/>
      <c r="AM58" s="13"/>
      <c r="AN58" s="13"/>
      <c r="AO58" s="13"/>
      <c r="AP58" s="13"/>
      <c r="AQ58" s="17"/>
      <c r="AR58" s="17"/>
      <c r="AS58" s="17"/>
      <c r="AT58" s="16"/>
      <c r="AU58" s="16"/>
      <c r="AV58" s="16"/>
      <c r="AW58" s="16"/>
      <c r="AX58" s="16"/>
      <c r="AY58" s="16"/>
      <c r="AZ58" s="16"/>
      <c r="BA58" s="16"/>
    </row>
    <row r="59" spans="1:53" ht="27" hidden="1" customHeight="1" thickBot="1" x14ac:dyDescent="0.4">
      <c r="A59" s="67" t="str">
        <f>TABLAS!C4</f>
        <v>05-Nota de débito</v>
      </c>
      <c r="B59" s="64" t="str">
        <f t="shared" ref="B59:B72" si="10">IF(E59&gt;0,"si","no")</f>
        <v>no</v>
      </c>
      <c r="C59" s="106" t="str">
        <f t="shared" si="8"/>
        <v>05</v>
      </c>
      <c r="D59" s="31" t="str">
        <f t="shared" si="9"/>
        <v>Nota de débito</v>
      </c>
      <c r="E59" s="2">
        <f>COUNTIF(VENTAS!$E$8:E24870,A59)+COUNTIF(VENTAS!$E$8:E24870,C59)</f>
        <v>0</v>
      </c>
      <c r="F59" s="2">
        <f>SUMIF(VENTAS!$E$8:E24870,A59,VENTAS!$J$8:J24870)+SUMIF(VENTAS!$E$8:E24870,C59,VENTAS!$J$8:J24870)</f>
        <v>0</v>
      </c>
      <c r="G59" s="2">
        <f>SUMIF(VENTAS!$E$8:E24870,A59,VENTAS!$K$8:K24870)+SUMIF(VENTAS!$E$8:E24870,C59,VENTAS!$K$8:K42870)</f>
        <v>0</v>
      </c>
      <c r="H59" s="2">
        <f>SUMIF(VENTAS!$E$8:E29881,A59,VENTAS!$L$8:L29881)+SUMIF(VENTAS!$E$8:E29881,C59,VENTAS!$L$8:L29881)</f>
        <v>0</v>
      </c>
      <c r="I59" s="2">
        <f>SUMIF(VENTAS!$E$8:E24870,A59,VENTAS!$I$8:I24870)+SUMIF(VENTAS!$E$8:E24870,C59,VENTAS!$I$8:I24870)</f>
        <v>0</v>
      </c>
      <c r="J59" s="2">
        <f>SUMIF(VENTAS!$E$8:E29881,A59,VENTAS!$X$8:X29881)+SUMIF(VENTAS!$E$8:E29881,C59,VENTAS!$X$8:X29881)</f>
        <v>0</v>
      </c>
      <c r="K59" s="2">
        <f>SUMIF(VENTAS!$E$8:E29881,A59,VENTAS!$M$8:M29881)+SUMIF(VENTAS!$E$8:E29881,C59,VENTAS!$M$8:M29881)</f>
        <v>0</v>
      </c>
      <c r="L59" s="2">
        <f t="shared" ref="L59:L69" si="11">+H59*0.14</f>
        <v>0</v>
      </c>
      <c r="N59" s="57"/>
      <c r="AK59" s="57"/>
      <c r="AL59" s="57"/>
    </row>
    <row r="60" spans="1:53" ht="41" thickBot="1" x14ac:dyDescent="0.4">
      <c r="A60" s="67" t="str">
        <f>TABLAS!C5</f>
        <v xml:space="preserve">18-Documentos autorizados utilizados en ventas excepto N/C N/D </v>
      </c>
      <c r="B60" s="64" t="str">
        <f t="shared" si="10"/>
        <v>no</v>
      </c>
      <c r="C60" s="106" t="str">
        <f t="shared" si="8"/>
        <v>18</v>
      </c>
      <c r="D60" s="31" t="str">
        <f t="shared" si="9"/>
        <v xml:space="preserve">Documentos autorizados utilizados en ventas excepto N/C N/D </v>
      </c>
      <c r="E60" s="2">
        <f>COUNTIF(VENTAS!$E$8:E24871,A60)+COUNTIF(VENTAS!$E$8:E24871,C60)</f>
        <v>0</v>
      </c>
      <c r="F60" s="2">
        <f>SUMIF(VENTAS!$E$8:E24871,A60,VENTAS!$J$8:J24871)+SUMIF(VENTAS!$E$8:E24871,C60,VENTAS!$J$8:J24871)</f>
        <v>0</v>
      </c>
      <c r="G60" s="2">
        <f>SUMIF(VENTAS!$E$8:E24871,A60,VENTAS!$K$8:K24871)+SUMIF(VENTAS!$E$8:E24871,C60,VENTAS!$K$8:K42871)</f>
        <v>0</v>
      </c>
      <c r="H60" s="2">
        <f>SUMIF(VENTAS!$E$8:E29882,A60,VENTAS!$L$8:L29882)+SUMIF(VENTAS!$E$8:E29882,C60,VENTAS!$L$8:L29882)</f>
        <v>0</v>
      </c>
      <c r="I60" s="2">
        <f>SUMIF(VENTAS!$E$8:E24871,A60,VENTAS!$I$8:I24871)+SUMIF(VENTAS!$E$8:E24871,C60,VENTAS!$I$8:I24871)</f>
        <v>0</v>
      </c>
      <c r="J60" s="2">
        <f>SUMIF(VENTAS!$E$8:E29882,A60,VENTAS!$X$8:X29882)+SUMIF(VENTAS!$E$8:E29882,C60,VENTAS!$X$8:X29882)</f>
        <v>0</v>
      </c>
      <c r="K60" s="2">
        <f>SUMIF(VENTAS!$E$8:E29882,A60,VENTAS!$M$8:M29882)+SUMIF(VENTAS!$E$8:E29882,C60,VENTAS!$M$8:M29882)</f>
        <v>0</v>
      </c>
      <c r="L60" s="229">
        <f t="shared" si="11"/>
        <v>0</v>
      </c>
      <c r="O60" s="71"/>
      <c r="P60" s="71"/>
      <c r="AK60" s="57"/>
      <c r="AL60" s="57"/>
    </row>
    <row r="61" spans="1:53" ht="27.5" hidden="1" thickBot="1" x14ac:dyDescent="0.4">
      <c r="A61" s="67" t="str">
        <f>TABLAS!C6</f>
        <v>41-Comprobante de venta emitido por reembolso</v>
      </c>
      <c r="B61" s="64" t="str">
        <f t="shared" si="10"/>
        <v>no</v>
      </c>
      <c r="C61" s="106" t="str">
        <f t="shared" si="8"/>
        <v>41</v>
      </c>
      <c r="D61" s="31" t="str">
        <f t="shared" si="9"/>
        <v>Comprobante de venta emitido por reembolso</v>
      </c>
      <c r="E61" s="2">
        <f>COUNTIF(VENTAS!$E$8:E24872,A61)+COUNTIF(VENTAS!$E$8:E24872,C61)</f>
        <v>0</v>
      </c>
      <c r="F61" s="2">
        <f>SUMIF(VENTAS!$E$8:E24872,A61,VENTAS!$J$8:J24872)+SUMIF(VENTAS!$E$8:E24872,C61,VENTAS!$J$8:J24872)</f>
        <v>0</v>
      </c>
      <c r="G61" s="2">
        <f>SUMIF(VENTAS!$E$8:E24872,A61,VENTAS!$K$8:K24872)+SUMIF(VENTAS!$E$8:E24872,C61,VENTAS!$K$8:K42872)</f>
        <v>0</v>
      </c>
      <c r="H61" s="2">
        <f>SUMIF(VENTAS!$E$8:E29883,A61,VENTAS!$L$8:L29883)+SUMIF(VENTAS!$E$8:E29883,C61,VENTAS!$L$8:L29883)</f>
        <v>0</v>
      </c>
      <c r="I61" s="2">
        <f>SUMIF(VENTAS!$E$8:E24872,A61,VENTAS!$I$8:I24872)+SUMIF(VENTAS!$E$8:E24872,C61,VENTAS!$I$8:I24872)</f>
        <v>0</v>
      </c>
      <c r="J61" s="2">
        <f>SUMIF(VENTAS!$E$8:E29883,A61,VENTAS!$X$8:X29883)+SUMIF(VENTAS!$E$8:E29883,C61,VENTAS!$X$8:X29883)</f>
        <v>0</v>
      </c>
      <c r="K61" s="2">
        <f>SUMIF(VENTAS!$E$8:E29883,A61,VENTAS!$M$8:M29883)+SUMIF(VENTAS!$E$8:E29883,C61,VENTAS!$M$8:M29883)</f>
        <v>0</v>
      </c>
      <c r="L61" s="2">
        <f t="shared" si="11"/>
        <v>0</v>
      </c>
      <c r="N61" s="57"/>
      <c r="AK61" s="57"/>
      <c r="AL61" s="57"/>
    </row>
    <row r="62" spans="1:53" ht="27.5" hidden="1" thickBot="1" x14ac:dyDescent="0.4">
      <c r="A62" s="67" t="str">
        <f>TABLAS!C7</f>
        <v>44-Comprobante de Contribuciones y Aportes</v>
      </c>
      <c r="B62" s="64" t="str">
        <f t="shared" si="10"/>
        <v>no</v>
      </c>
      <c r="C62" s="106" t="str">
        <f t="shared" si="8"/>
        <v>44</v>
      </c>
      <c r="D62" s="31" t="str">
        <f t="shared" si="9"/>
        <v>Comprobante de Contribuciones y Aportes</v>
      </c>
      <c r="E62" s="2">
        <f>COUNTIF(VENTAS!$E$8:E24873,A62)+COUNTIF(VENTAS!$E$8:E24873,C62)</f>
        <v>0</v>
      </c>
      <c r="F62" s="2">
        <f>SUMIF(VENTAS!$E$8:E24873,A62,VENTAS!$J$8:J24873)+SUMIF(VENTAS!$E$8:E24873,C62,VENTAS!$J$8:J24873)</f>
        <v>0</v>
      </c>
      <c r="G62" s="2">
        <f>SUMIF(VENTAS!$E$8:E24873,A62,VENTAS!$K$8:K24873)+SUMIF(VENTAS!$E$8:E24873,C62,VENTAS!$K$8:K42873)</f>
        <v>0</v>
      </c>
      <c r="H62" s="2">
        <f>SUMIF(VENTAS!$E$8:E29884,A62,VENTAS!$L$8:L29884)+SUMIF(VENTAS!$E$8:E29884,C62,VENTAS!$L$8:L29884)</f>
        <v>0</v>
      </c>
      <c r="I62" s="2">
        <f>SUMIF(VENTAS!$E$8:E24873,A62,VENTAS!$I$8:I24873)+SUMIF(VENTAS!$E$8:E24873,C62,VENTAS!$I$8:I24873)</f>
        <v>0</v>
      </c>
      <c r="J62" s="2">
        <f>SUMIF(VENTAS!$E$8:E29884,A62,VENTAS!$X$8:X29884)+SUMIF(VENTAS!$E$8:E29884,C62,VENTAS!$X$8:X29884)</f>
        <v>0</v>
      </c>
      <c r="K62" s="2">
        <f>SUMIF(VENTAS!$E$8:E29884,A62,VENTAS!$M$8:M29884)+SUMIF(VENTAS!$E$8:E29884,C62,VENTAS!$M$8:M29884)</f>
        <v>0</v>
      </c>
      <c r="L62" s="2">
        <f t="shared" si="11"/>
        <v>0</v>
      </c>
      <c r="N62" s="57"/>
      <c r="AK62" s="57"/>
      <c r="AL62" s="57"/>
    </row>
    <row r="63" spans="1:53" ht="41" hidden="1" thickBot="1" x14ac:dyDescent="0.4">
      <c r="A63" s="67" t="str">
        <f>TABLAS!C8</f>
        <v>47-Nota de Crédito por Reembolso Emitida por Intermediario</v>
      </c>
      <c r="B63" s="64" t="str">
        <f t="shared" si="10"/>
        <v>no</v>
      </c>
      <c r="C63" s="106" t="str">
        <f t="shared" si="8"/>
        <v>47</v>
      </c>
      <c r="D63" s="31" t="str">
        <f t="shared" si="9"/>
        <v>Nota de Crédito por Reembolso Emitida por Intermediario</v>
      </c>
      <c r="E63" s="2">
        <f>COUNTIF(VENTAS!$E$8:E24874,A63)+COUNTIF(VENTAS!$E$8:E24874,C63)</f>
        <v>0</v>
      </c>
      <c r="F63" s="2">
        <f>SUMIF(VENTAS!$E$8:E24874,A63,VENTAS!$J$8:J24874)+SUMIF(VENTAS!$E$8:E24874,C63,VENTAS!$J$8:J24874)</f>
        <v>0</v>
      </c>
      <c r="G63" s="2">
        <f>SUMIF(VENTAS!$E$8:E24874,A63,VENTAS!$K$8:K24874)+SUMIF(VENTAS!$E$8:E24874,C63,VENTAS!$K$8:K42874)</f>
        <v>0</v>
      </c>
      <c r="H63" s="2">
        <f>SUMIF(VENTAS!$E$8:E29885,A63,VENTAS!$L$8:L29885)+SUMIF(VENTAS!$E$8:E29885,C63,VENTAS!$L$8:L29885)</f>
        <v>0</v>
      </c>
      <c r="I63" s="2">
        <f>SUMIF(VENTAS!$E$8:E24874,A63,VENTAS!$I$8:I24874)+SUMIF(VENTAS!$E$8:E24874,C63,VENTAS!$I$8:I24874)</f>
        <v>0</v>
      </c>
      <c r="J63" s="2">
        <f>SUMIF(VENTAS!$E$8:E29885,A63,VENTAS!$X$8:X29885)+SUMIF(VENTAS!$E$8:E29885,C63,VENTAS!$X$8:X29885)</f>
        <v>0</v>
      </c>
      <c r="K63" s="2">
        <f>SUMIF(VENTAS!$E$8:E29885,A63,VENTAS!$M$8:M29885)+SUMIF(VENTAS!$E$8:E29885,C63,VENTAS!$M$8:M29885)</f>
        <v>0</v>
      </c>
      <c r="L63" s="2">
        <f t="shared" si="11"/>
        <v>0</v>
      </c>
      <c r="N63" s="57"/>
      <c r="AK63" s="57"/>
      <c r="AL63" s="57"/>
    </row>
    <row r="64" spans="1:53" ht="27.5" hidden="1" thickBot="1" x14ac:dyDescent="0.4">
      <c r="A64" s="67" t="str">
        <f>TABLAS!C9</f>
        <v>48-Nota de Débito por Reembolso Emitida por Intermediario</v>
      </c>
      <c r="B64" s="64" t="str">
        <f t="shared" si="10"/>
        <v>no</v>
      </c>
      <c r="C64" s="106" t="str">
        <f>MID(A64,1,2)</f>
        <v>48</v>
      </c>
      <c r="D64" s="31" t="str">
        <f>MID(A64,4,80)</f>
        <v>Nota de Débito por Reembolso Emitida por Intermediario</v>
      </c>
      <c r="E64" s="2">
        <f>COUNTIF(VENTAS!$E$8:E24875,A64)+COUNTIF(VENTAS!$E$8:E24875,C64)</f>
        <v>0</v>
      </c>
      <c r="F64" s="2">
        <f>SUMIF(VENTAS!$E$8:E24875,A64,VENTAS!$J$8:J24875)+SUMIF(VENTAS!$E$8:E24875,C64,VENTAS!$J$8:J24875)</f>
        <v>0</v>
      </c>
      <c r="G64" s="2">
        <f>SUMIF(VENTAS!$E$8:E24875,A64,VENTAS!$K$8:K24875)+SUMIF(VENTAS!$E$8:E24875,C64,VENTAS!$K$8:K42875)</f>
        <v>0</v>
      </c>
      <c r="H64" s="2">
        <f>SUMIF(VENTAS!$E$8:E29886,A64,VENTAS!$L$8:L29886)+SUMIF(VENTAS!$E$8:E29886,C64,VENTAS!$L$8:L29886)</f>
        <v>0</v>
      </c>
      <c r="I64" s="2">
        <f>SUMIF(VENTAS!$E$8:E24875,A64,VENTAS!$I$8:I24875)+SUMIF(VENTAS!$E$8:E24875,C64,VENTAS!$I$8:I24875)</f>
        <v>0</v>
      </c>
      <c r="J64" s="2">
        <f>SUMIF(VENTAS!$E$8:E29886,A64,VENTAS!$X$8:X29886)+SUMIF(VENTAS!$E$8:E29886,C64,VENTAS!$X$8:X29886)</f>
        <v>0</v>
      </c>
      <c r="K64" s="2">
        <f>SUMIF(VENTAS!$E$8:E29886,A64,VENTAS!$M$8:M29886)+SUMIF(VENTAS!$E$8:E29886,C64,VENTAS!$M$8:M29886)</f>
        <v>0</v>
      </c>
      <c r="L64" s="2">
        <f t="shared" si="11"/>
        <v>0</v>
      </c>
      <c r="N64" s="57"/>
      <c r="AK64" s="57"/>
      <c r="AL64" s="57"/>
    </row>
    <row r="65" spans="1:53" ht="41" hidden="1" thickBot="1" x14ac:dyDescent="0.4">
      <c r="A65" s="67" t="str">
        <f>TABLAS!C10</f>
        <v>49-Proveedor Directo de Exportador Bajo Régimen Especial</v>
      </c>
      <c r="B65" s="64" t="str">
        <f t="shared" si="10"/>
        <v>no</v>
      </c>
      <c r="C65" s="106" t="str">
        <f>MID(A65,1,2)</f>
        <v>49</v>
      </c>
      <c r="D65" s="31" t="str">
        <f>MID(A65,4,80)</f>
        <v>Proveedor Directo de Exportador Bajo Régimen Especial</v>
      </c>
      <c r="E65" s="2">
        <f>COUNTIF(VENTAS!$E$8:E24876,A65)+COUNTIF(VENTAS!$E$8:E24876,C65)</f>
        <v>0</v>
      </c>
      <c r="F65" s="2">
        <f>SUMIF(VENTAS!$E$8:E24876,A65,VENTAS!$J$8:J24876)+SUMIF(VENTAS!$E$8:E24876,C65,VENTAS!$J$8:J24876)</f>
        <v>0</v>
      </c>
      <c r="G65" s="2">
        <f>SUMIF(VENTAS!$E$8:E24876,A65,VENTAS!$K$8:K24876)+SUMIF(VENTAS!$E$8:E24876,C65,VENTAS!$K$8:K42876)</f>
        <v>0</v>
      </c>
      <c r="H65" s="2">
        <f>SUMIF(VENTAS!$E$8:E29887,A65,VENTAS!$L$8:L29887)+SUMIF(VENTAS!$E$8:E29887,C65,VENTAS!$L$8:L29887)</f>
        <v>0</v>
      </c>
      <c r="I65" s="2">
        <f>SUMIF(VENTAS!$E$8:E24876,A65,VENTAS!$I$8:I24876)+SUMIF(VENTAS!$E$8:E24876,C65,VENTAS!$I$8:I24876)</f>
        <v>0</v>
      </c>
      <c r="J65" s="2">
        <f>SUMIF(VENTAS!$E$8:E29887,A65,VENTAS!$X$8:X29887)+SUMIF(VENTAS!$E$8:E29887,C65,VENTAS!$X$8:X29887)</f>
        <v>0</v>
      </c>
      <c r="K65" s="2">
        <f>SUMIF(VENTAS!$E$8:E29887,A65,VENTAS!$M$8:M29887)+SUMIF(VENTAS!$E$8:E29887,C65,VENTAS!$M$8:M29887)</f>
        <v>0</v>
      </c>
      <c r="L65" s="2">
        <f t="shared" si="11"/>
        <v>0</v>
      </c>
      <c r="N65" s="57"/>
      <c r="AK65" s="57"/>
      <c r="AL65" s="57"/>
    </row>
    <row r="66" spans="1:53" ht="41" hidden="1" thickBot="1" x14ac:dyDescent="0.4">
      <c r="A66" s="67" t="str">
        <f>TABLAS!C11</f>
        <v>50-A Inst. Estado y Empr. Públicas que percibe ingreso exento de Imp. Renta</v>
      </c>
      <c r="B66" s="64" t="str">
        <f t="shared" si="10"/>
        <v>no</v>
      </c>
      <c r="C66" s="106" t="str">
        <f>MID(A66,1,2)</f>
        <v>50</v>
      </c>
      <c r="D66" s="31" t="str">
        <f>MID(A66,4,80)</f>
        <v>A Inst. Estado y Empr. Públicas que percibe ingreso exento de Imp. Renta</v>
      </c>
      <c r="E66" s="2">
        <f>COUNTIF(VENTAS!$E$8:E24877,A66)+COUNTIF(VENTAS!$E$8:E24877,C66)</f>
        <v>0</v>
      </c>
      <c r="F66" s="2">
        <f>SUMIF(VENTAS!$E$8:E24877,A66,VENTAS!$J$8:J24877)+SUMIF(VENTAS!$E$8:E24877,C66,VENTAS!$J$8:J24877)</f>
        <v>0</v>
      </c>
      <c r="G66" s="2">
        <f>SUMIF(VENTAS!$E$8:E24877,A66,VENTAS!$K$8:K24877)+SUMIF(VENTAS!$E$8:E24877,C66,VENTAS!$K$8:K42877)</f>
        <v>0</v>
      </c>
      <c r="H66" s="2">
        <f>SUMIF(VENTAS!$E$8:E29888,A66,VENTAS!$L$8:L29888)+SUMIF(VENTAS!$E$8:E29888,C66,VENTAS!$L$8:L29888)</f>
        <v>0</v>
      </c>
      <c r="I66" s="2">
        <f>SUMIF(VENTAS!$E$8:E24877,A66,VENTAS!$I$8:I24877)+SUMIF(VENTAS!$E$8:E24877,C66,VENTAS!$I$8:I24877)</f>
        <v>0</v>
      </c>
      <c r="J66" s="2">
        <f>SUMIF(VENTAS!$E$8:E29888,A66,VENTAS!$X$8:X29888)+SUMIF(VENTAS!$E$8:E29888,C66,VENTAS!$X$8:X29888)</f>
        <v>0</v>
      </c>
      <c r="K66" s="2">
        <f>SUMIF(VENTAS!$E$8:E29888,A66,VENTAS!$M$8:M29888)+SUMIF(VENTAS!$E$8:E29888,C66,VENTAS!$M$8:M29888)</f>
        <v>0</v>
      </c>
      <c r="L66" s="2">
        <f t="shared" si="11"/>
        <v>0</v>
      </c>
      <c r="N66" s="57"/>
      <c r="AK66" s="57"/>
      <c r="AL66" s="57"/>
    </row>
    <row r="67" spans="1:53" ht="41" hidden="1" thickBot="1" x14ac:dyDescent="0.4">
      <c r="A67" s="67" t="str">
        <f>TABLAS!C12</f>
        <v>51-N/C A Inst. Estado y Empr. Públicas que percibe ingreso exento de Imp. Renta</v>
      </c>
      <c r="B67" s="64" t="str">
        <f t="shared" si="10"/>
        <v>no</v>
      </c>
      <c r="C67" s="106" t="str">
        <f>MID(A67,1,2)</f>
        <v>51</v>
      </c>
      <c r="D67" s="31" t="str">
        <f>MID(A67,4,80)</f>
        <v>N/C A Inst. Estado y Empr. Públicas que percibe ingreso exento de Imp. Renta</v>
      </c>
      <c r="E67" s="2">
        <f>COUNTIF(VENTAS!$E$8:E24878,A67)+COUNTIF(VENTAS!$E$8:E24878,C67)</f>
        <v>0</v>
      </c>
      <c r="F67" s="2">
        <f>SUMIF(VENTAS!$E$8:E24878,A67,VENTAS!$J$8:J24878)+SUMIF(VENTAS!$E$8:E24878,C67,VENTAS!$J$8:J24878)</f>
        <v>0</v>
      </c>
      <c r="G67" s="2">
        <f>SUMIF(VENTAS!$E$8:E24878,A67,VENTAS!$K$8:K24878)+SUMIF(VENTAS!$E$8:E24878,C67,VENTAS!$K$8:K42878)</f>
        <v>0</v>
      </c>
      <c r="H67" s="2">
        <f>SUMIF(VENTAS!$E$8:E29889,A67,VENTAS!$L$8:L29889)+SUMIF(VENTAS!$E$8:E29889,C67,VENTAS!$L$8:L29889)</f>
        <v>0</v>
      </c>
      <c r="I67" s="2">
        <f>SUMIF(VENTAS!$E$8:E24878,A67,VENTAS!$I$8:I24878)+SUMIF(VENTAS!$E$8:E24878,C67,VENTAS!$I$8:I24878)</f>
        <v>0</v>
      </c>
      <c r="J67" s="2">
        <f>SUMIF(VENTAS!$E$8:E29889,A67,VENTAS!$X$8:X29889)+SUMIF(VENTAS!$E$8:E29889,C67,VENTAS!$X$8:X29889)</f>
        <v>0</v>
      </c>
      <c r="K67" s="2">
        <f>SUMIF(VENTAS!$E$8:E29889,A67,VENTAS!$M$8:M29889)+SUMIF(VENTAS!$E$8:E29889,C67,VENTAS!$M$8:M29889)</f>
        <v>0</v>
      </c>
      <c r="L67" s="2">
        <f t="shared" si="11"/>
        <v>0</v>
      </c>
      <c r="N67" s="57"/>
      <c r="AK67" s="57"/>
      <c r="AL67" s="57"/>
    </row>
    <row r="68" spans="1:53" ht="41" hidden="1" thickBot="1" x14ac:dyDescent="0.4">
      <c r="A68" s="67" t="str">
        <f>TABLAS!C13</f>
        <v>52-N/D A Inst. Estado y Empr. Públicas que percibe ingreso exento de Imp. Renta</v>
      </c>
      <c r="B68" s="64" t="str">
        <f t="shared" si="10"/>
        <v>no</v>
      </c>
      <c r="C68" s="106" t="str">
        <f>MID(A68,1,2)</f>
        <v>52</v>
      </c>
      <c r="D68" s="31" t="str">
        <f>MID(A68,4,80)</f>
        <v>N/D A Inst. Estado y Empr. Públicas que percibe ingreso exento de Imp. Renta</v>
      </c>
      <c r="E68" s="2">
        <f>COUNTIF(VENTAS!$E$8:E24879,A68)+COUNTIF(VENTAS!$E$8:E24879,C68)</f>
        <v>0</v>
      </c>
      <c r="F68" s="2">
        <f>SUMIF(VENTAS!$E$8:E24879,A68,VENTAS!$J$8:J24879)+SUMIF(VENTAS!$E$8:E24879,C68,VENTAS!$J$8:J24879)</f>
        <v>0</v>
      </c>
      <c r="G68" s="2">
        <f>SUMIF(VENTAS!$E$8:E24879,A68,VENTAS!$K$8:K24879)+SUMIF(VENTAS!$E$8:E24879,C68,VENTAS!$K$8:K42879)</f>
        <v>0</v>
      </c>
      <c r="H68" s="2">
        <f>SUMIF(VENTAS!$E$8:E29890,A68,VENTAS!$L$8:L29890)+SUMIF(VENTAS!$E$8:E29890,C68,VENTAS!$L$8:L29890)</f>
        <v>0</v>
      </c>
      <c r="I68" s="2">
        <f>SUMIF(VENTAS!$E$8:E24879,A68,VENTAS!$I$8:I24879)+SUMIF(VENTAS!$E$8:E24879,C68,VENTAS!$I$8:I24879)</f>
        <v>0</v>
      </c>
      <c r="J68" s="2">
        <f>SUMIF(VENTAS!$E$8:E29890,A68,VENTAS!$X$8:X29890)+SUMIF(VENTAS!$E$8:E29890,C68,VENTAS!$X$8:X29890)</f>
        <v>0</v>
      </c>
      <c r="K68" s="2">
        <f>SUMIF(VENTAS!$E$8:E29890,A68,VENTAS!$M$8:M29890)+SUMIF(VENTAS!$E$8:E29890,C68,VENTAS!$M$8:M29890)</f>
        <v>0</v>
      </c>
      <c r="L68" s="2">
        <f t="shared" si="11"/>
        <v>0</v>
      </c>
      <c r="N68" s="57"/>
      <c r="AK68" s="57"/>
      <c r="AL68" s="57"/>
    </row>
    <row r="69" spans="1:53" ht="27.5" hidden="1" thickBot="1" x14ac:dyDescent="0.4">
      <c r="A69" s="67" t="str">
        <f>TABLAS!C14</f>
        <v>370-Factura operadora transporte / socio</v>
      </c>
      <c r="B69" s="64" t="str">
        <f t="shared" si="10"/>
        <v>no</v>
      </c>
      <c r="C69" s="110" t="str">
        <f t="shared" si="8"/>
        <v>37</v>
      </c>
      <c r="D69" s="32" t="str">
        <f t="shared" si="9"/>
        <v>-Factura operadora transporte / socio</v>
      </c>
      <c r="E69" s="2">
        <f>COUNTIF(VENTAS!$E$8:E24880,A69)+COUNTIF(VENTAS!$E$8:E24880,C69)</f>
        <v>0</v>
      </c>
      <c r="F69" s="2">
        <f>SUMIF(VENTAS!$E$8:E24880,A69,VENTAS!$J$8:J24880)+SUMIF(VENTAS!$E$8:E24880,C69,VENTAS!$J$8:J24880)</f>
        <v>0</v>
      </c>
      <c r="G69" s="2">
        <f>SUMIF(VENTAS!$E$8:E24880,A69,VENTAS!$K$8:K24880)+SUMIF(VENTAS!$E$8:E24880,C69,VENTAS!$K$8:K42880)</f>
        <v>0</v>
      </c>
      <c r="H69" s="2">
        <f>SUMIF(VENTAS!$E$8:E29891,A69,VENTAS!$L$8:L29891)+SUMIF(VENTAS!$E$8:E29891,C69,VENTAS!$L$8:L29891)</f>
        <v>0</v>
      </c>
      <c r="I69" s="2">
        <f>SUMIF(VENTAS!$E$8:E24880,A69,VENTAS!$I$8:I24880)+SUMIF(VENTAS!$E$8:E24880,C69,VENTAS!$I$8:I24880)</f>
        <v>0</v>
      </c>
      <c r="J69" s="2">
        <f>SUMIF(VENTAS!$E$8:E29891,A69,VENTAS!$X$8:X29891)+SUMIF(VENTAS!$E$8:E29891,C69,VENTAS!$X$8:X29891)</f>
        <v>0</v>
      </c>
      <c r="K69" s="2">
        <f>SUMIF(VENTAS!$E$8:E29891,A69,VENTAS!$M$8:M29891)+SUMIF(VENTAS!$E$8:E29891,C69,VENTAS!$M$8:M29891)</f>
        <v>0</v>
      </c>
      <c r="L69" s="2">
        <f t="shared" si="11"/>
        <v>0</v>
      </c>
      <c r="N69" s="57"/>
      <c r="AK69" s="57"/>
      <c r="AL69" s="57"/>
    </row>
    <row r="70" spans="1:53" ht="27.5" hidden="1" thickBot="1" x14ac:dyDescent="0.4">
      <c r="A70" s="67" t="str">
        <f>TABLAS!C15</f>
        <v xml:space="preserve">371-Comprobante socio a operadora de transporte </v>
      </c>
      <c r="B70" s="64" t="str">
        <f t="shared" si="10"/>
        <v>si</v>
      </c>
      <c r="C70" s="514" t="str">
        <f>MID(A70,1,3)</f>
        <v>371</v>
      </c>
      <c r="D70" s="32" t="str">
        <f>MID(A70,5,80)</f>
        <v xml:space="preserve">Comprobante socio a operadora de transporte </v>
      </c>
      <c r="E70" s="2">
        <f>COUNTIF(VENTAS!$E$8:E24881,A70)+COUNTIF(VENTAS!$E$8:E24881,C70)</f>
        <v>2</v>
      </c>
      <c r="F70" s="2">
        <f>SUMIF(VENTAS!$E$8:E24881,A70,VENTAS!$J$8:J24881)+SUMIF(VENTAS!$E$8:E24881,C70,VENTAS!$J$8:J24881)</f>
        <v>0</v>
      </c>
      <c r="G70" s="2">
        <f>SUMIF(VENTAS!$E$8:E24881,A70,VENTAS!$K$8:K24881)+SUMIF(VENTAS!$E$8:E24881,C70,VENTAS!$K$8:K42881)</f>
        <v>23.119999999999997</v>
      </c>
      <c r="H70" s="2">
        <f>SUMIF(VENTAS!$E$8:E29892,A70,VENTAS!$L$8:L29892)+SUMIF(VENTAS!$E$8:E29892,C70,VENTAS!$L$8:L29892)</f>
        <v>0</v>
      </c>
      <c r="I70" s="2">
        <f>SUMIF(VENTAS!$E$8:E24881,A70,VENTAS!$I$8:I24881)+SUMIF(VENTAS!$E$8:E24881,C70,VENTAS!$I$8:I24881)</f>
        <v>0</v>
      </c>
      <c r="J70" s="2">
        <f>SUMIF(VENTAS!$E$8:E29892,A70,VENTAS!$X$8:X29892)+SUMIF(VENTAS!$E$8:E29892,C70,VENTAS!$X$8:X29892)</f>
        <v>0</v>
      </c>
      <c r="K70" s="2">
        <f>SUMIF(VENTAS!$E$8:E29892,A70,VENTAS!$M$8:M29892)+SUMIF(VENTAS!$E$8:E29892,C70,VENTAS!$M$8:M29892)</f>
        <v>2.7744</v>
      </c>
      <c r="L70" s="2">
        <f>+H70*0.14</f>
        <v>0</v>
      </c>
      <c r="N70" s="57"/>
      <c r="AK70" s="57"/>
      <c r="AL70" s="57"/>
    </row>
    <row r="71" spans="1:53" ht="27.5" hidden="1" thickBot="1" x14ac:dyDescent="0.4">
      <c r="A71" s="67" t="str">
        <f>TABLAS!C16</f>
        <v>372-Nota de  crédito  operadora transporte / socio</v>
      </c>
      <c r="B71" s="64" t="str">
        <f t="shared" si="10"/>
        <v>no</v>
      </c>
      <c r="C71" s="514" t="str">
        <f>MID(A71,1,3)</f>
        <v>372</v>
      </c>
      <c r="D71" s="32" t="str">
        <f>MID(A71,5,80)</f>
        <v>Nota de  crédito  operadora transporte / socio</v>
      </c>
      <c r="E71" s="2">
        <f>COUNTIF(VENTAS!$E$8:E24882,A71)+COUNTIF(VENTAS!$E$8:E24882,C71)</f>
        <v>0</v>
      </c>
      <c r="F71" s="2">
        <f>SUMIF(VENTAS!$E$8:E24882,A71,VENTAS!$J$8:J24882)+SUMIF(VENTAS!$E$8:E24882,C71,VENTAS!$J$8:J24882)</f>
        <v>0</v>
      </c>
      <c r="G71" s="2">
        <f>SUMIF(VENTAS!$E$8:E24882,A71,VENTAS!$K$8:K24882)+SUMIF(VENTAS!$E$8:E24882,C71,VENTAS!$K$8:K42882)</f>
        <v>0</v>
      </c>
      <c r="H71" s="2">
        <f>SUMIF(VENTAS!$E$8:E29893,A71,VENTAS!$L$8:L29893)+SUMIF(VENTAS!$E$8:E29893,C71,VENTAS!$L$8:L29893)</f>
        <v>0</v>
      </c>
      <c r="I71" s="2">
        <f>SUMIF(VENTAS!$E$8:E24882,A71,VENTAS!$I$8:I24882)+SUMIF(VENTAS!$E$8:E24882,C71,VENTAS!$I$8:I24882)</f>
        <v>0</v>
      </c>
      <c r="J71" s="2">
        <f>SUMIF(VENTAS!$E$8:E29893,A71,VENTAS!$X$8:X29893)+SUMIF(VENTAS!$E$8:E29893,C71,VENTAS!$X$8:X29893)</f>
        <v>0</v>
      </c>
      <c r="K71" s="2">
        <f>SUMIF(VENTAS!$E$8:E29893,A71,VENTAS!$M$8:M29893)+SUMIF(VENTAS!$E$8:E29893,C71,VENTAS!$M$8:M29893)</f>
        <v>0</v>
      </c>
      <c r="L71" s="2">
        <f>+H71*0.14</f>
        <v>0</v>
      </c>
      <c r="N71" s="57"/>
      <c r="AK71" s="57"/>
      <c r="AL71" s="57"/>
    </row>
    <row r="72" spans="1:53" ht="27.5" hidden="1" thickBot="1" x14ac:dyDescent="0.4">
      <c r="A72" s="67" t="str">
        <f>TABLAS!C17</f>
        <v>373-Nota de  débito  operadora transporte / socio</v>
      </c>
      <c r="B72" s="64" t="str">
        <f t="shared" si="10"/>
        <v>no</v>
      </c>
      <c r="C72" s="514" t="str">
        <f>MID(A72,1,3)</f>
        <v>373</v>
      </c>
      <c r="D72" s="32" t="str">
        <f>MID(A72,5,80)</f>
        <v>Nota de  débito  operadora transporte / socio</v>
      </c>
      <c r="E72" s="2">
        <f>COUNTIF(VENTAS!$E$8:E24883,A72)+COUNTIF(VENTAS!$E$8:E24883,C72)</f>
        <v>0</v>
      </c>
      <c r="F72" s="2">
        <f>SUMIF(VENTAS!$E$8:E24883,A72,VENTAS!$J$8:J24883)+SUMIF(VENTAS!$E$8:E24883,C72,VENTAS!$J$8:J24883)</f>
        <v>0</v>
      </c>
      <c r="G72" s="2">
        <f>SUMIF(VENTAS!$E$8:E24883,A72,VENTAS!$K$8:K24883)+SUMIF(VENTAS!$E$8:E24883,C72,VENTAS!$K$8:K42883)</f>
        <v>0</v>
      </c>
      <c r="H72" s="2">
        <f>SUMIF(VENTAS!$E$8:E29894,A72,VENTAS!$L$8:L29894)+SUMIF(VENTAS!$E$8:E29894,C72,VENTAS!$L$8:L29894)</f>
        <v>0</v>
      </c>
      <c r="I72" s="2">
        <f>SUMIF(VENTAS!$E$8:E24883,A72,VENTAS!$I$8:I24883)+SUMIF(VENTAS!$E$8:E24883,C72,VENTAS!$I$8:I24883)</f>
        <v>0</v>
      </c>
      <c r="J72" s="2">
        <f>SUMIF(VENTAS!$E$8:E29894,A72,VENTAS!$X$8:X29894)+SUMIF(VENTAS!$E$8:E29894,C72,VENTAS!$X$8:X29894)</f>
        <v>0</v>
      </c>
      <c r="K72" s="2">
        <f>+G72*0.12</f>
        <v>0</v>
      </c>
      <c r="L72" s="2">
        <f>+H72*0.14</f>
        <v>0</v>
      </c>
      <c r="N72" s="57"/>
      <c r="AK72" s="57"/>
      <c r="AL72" s="57"/>
    </row>
    <row r="73" spans="1:53" s="13" customFormat="1" x14ac:dyDescent="0.35">
      <c r="A73" s="67" t="str">
        <f>TABLAS!C18</f>
        <v>---</v>
      </c>
      <c r="B73" s="64" t="s">
        <v>8</v>
      </c>
      <c r="C73" s="111"/>
      <c r="D73" s="33"/>
      <c r="E73" s="285"/>
      <c r="F73" s="230"/>
      <c r="G73" s="230"/>
      <c r="H73" s="230"/>
      <c r="I73" s="230"/>
      <c r="J73" s="230"/>
      <c r="K73" s="230"/>
      <c r="L73" s="230"/>
      <c r="M73" s="71"/>
      <c r="N73" s="71"/>
      <c r="O73" s="71"/>
      <c r="P73" s="71"/>
      <c r="Q73" s="57"/>
      <c r="R73" s="57"/>
      <c r="S73" s="57"/>
      <c r="T73" s="57"/>
      <c r="U73" s="57"/>
      <c r="V73" s="57"/>
      <c r="W73" s="57"/>
      <c r="X73" s="57"/>
      <c r="Y73" s="57"/>
      <c r="Z73" s="57"/>
      <c r="AA73" s="57"/>
      <c r="AB73" s="57"/>
      <c r="AC73" s="57"/>
      <c r="AD73" s="57"/>
      <c r="AE73" s="57"/>
      <c r="AF73" s="57"/>
      <c r="AG73" s="57"/>
      <c r="AH73" s="57"/>
      <c r="AI73" s="57"/>
      <c r="AJ73" s="57"/>
      <c r="AK73" s="57"/>
      <c r="AL73" s="57"/>
      <c r="AQ73" s="17"/>
      <c r="AR73" s="17"/>
      <c r="AS73" s="17"/>
      <c r="AT73" s="16"/>
      <c r="AU73" s="16"/>
      <c r="AV73" s="16"/>
      <c r="AW73" s="16"/>
      <c r="AX73" s="16"/>
      <c r="AY73" s="16"/>
      <c r="AZ73" s="16"/>
      <c r="BA73" s="16"/>
    </row>
    <row r="74" spans="1:53" s="13" customFormat="1" ht="15" thickBot="1" x14ac:dyDescent="0.4">
      <c r="A74" s="67" t="str">
        <f>TABLAS!C19</f>
        <v>---</v>
      </c>
      <c r="B74" s="64" t="s">
        <v>8</v>
      </c>
      <c r="C74" s="107"/>
      <c r="D74" s="34" t="s">
        <v>114</v>
      </c>
      <c r="E74" s="286">
        <f>SUM(E58:E73)</f>
        <v>2</v>
      </c>
      <c r="F74" s="231">
        <f>-F58+F59+F60+F61+F62+F63-F64+F65-F67+F68+F69+F70+F71+F72</f>
        <v>0</v>
      </c>
      <c r="G74" s="231">
        <f t="shared" ref="G74:L74" si="12">-G58+G59+G60+G61+G62+G63-G64+G65-G67+G68+G69</f>
        <v>0</v>
      </c>
      <c r="H74" s="231">
        <f t="shared" si="12"/>
        <v>0</v>
      </c>
      <c r="I74" s="231">
        <f t="shared" si="12"/>
        <v>0</v>
      </c>
      <c r="J74" s="231">
        <f t="shared" si="12"/>
        <v>0</v>
      </c>
      <c r="K74" s="231">
        <f t="shared" si="12"/>
        <v>0</v>
      </c>
      <c r="L74" s="231">
        <f t="shared" si="12"/>
        <v>0</v>
      </c>
      <c r="M74" s="71"/>
      <c r="N74" s="71"/>
      <c r="O74" s="71"/>
      <c r="P74" s="71"/>
      <c r="Q74" s="57"/>
      <c r="R74" s="57"/>
      <c r="S74" s="57"/>
      <c r="T74" s="57"/>
      <c r="U74" s="57"/>
      <c r="V74" s="57"/>
      <c r="W74" s="57"/>
      <c r="X74" s="57"/>
      <c r="Y74" s="57"/>
      <c r="Z74" s="57"/>
      <c r="AA74" s="57"/>
      <c r="AB74" s="57"/>
      <c r="AC74" s="57"/>
      <c r="AD74" s="57"/>
      <c r="AE74" s="57"/>
      <c r="AF74" s="57"/>
      <c r="AG74" s="57"/>
      <c r="AH74" s="57"/>
      <c r="AI74" s="57"/>
      <c r="AJ74" s="57"/>
      <c r="AK74" s="57"/>
      <c r="AL74" s="57"/>
      <c r="AQ74" s="17"/>
      <c r="AR74" s="17"/>
      <c r="AS74" s="17"/>
      <c r="AT74" s="16"/>
      <c r="AU74" s="16"/>
      <c r="AV74" s="16"/>
      <c r="AW74" s="16"/>
      <c r="AX74" s="16"/>
      <c r="AY74" s="16"/>
      <c r="AZ74" s="16"/>
      <c r="BA74" s="16"/>
    </row>
    <row r="75" spans="1:53" s="13" customFormat="1" x14ac:dyDescent="0.35">
      <c r="A75" s="67" t="str">
        <f>TABLAS!C20</f>
        <v>---</v>
      </c>
      <c r="B75" s="64" t="s">
        <v>8</v>
      </c>
      <c r="C75" s="108"/>
      <c r="D75" s="35"/>
      <c r="E75" s="282"/>
      <c r="F75" s="232"/>
      <c r="G75" s="232"/>
      <c r="H75" s="232"/>
      <c r="I75" s="232"/>
      <c r="J75" s="235"/>
      <c r="K75" s="225"/>
      <c r="L75" s="225"/>
      <c r="M75" s="71"/>
      <c r="N75" s="71"/>
      <c r="O75" s="71"/>
      <c r="P75" s="57"/>
      <c r="Q75" s="57"/>
      <c r="R75" s="57"/>
      <c r="S75" s="57"/>
      <c r="T75" s="57"/>
      <c r="U75" s="57"/>
      <c r="V75" s="57"/>
      <c r="W75" s="57"/>
      <c r="X75" s="57"/>
      <c r="Y75" s="57"/>
      <c r="Z75" s="57"/>
      <c r="AA75" s="57"/>
      <c r="AB75" s="57"/>
      <c r="AC75" s="57"/>
      <c r="AD75" s="57"/>
      <c r="AE75" s="57"/>
      <c r="AF75" s="57"/>
      <c r="AG75" s="57"/>
      <c r="AH75" s="57"/>
      <c r="AI75" s="57"/>
      <c r="AJ75" s="57"/>
      <c r="AO75" s="17"/>
      <c r="AP75" s="17"/>
      <c r="AQ75" s="17"/>
      <c r="AR75" s="16"/>
      <c r="AS75" s="16"/>
      <c r="AT75" s="16"/>
      <c r="AU75" s="16"/>
      <c r="AV75" s="16"/>
      <c r="AW75" s="16"/>
      <c r="AX75" s="16"/>
      <c r="AY75" s="16"/>
    </row>
    <row r="76" spans="1:53" s="13" customFormat="1" ht="15.75" customHeight="1" thickBot="1" x14ac:dyDescent="0.4">
      <c r="A76" s="67" t="str">
        <f>TABLAS!C18</f>
        <v>---</v>
      </c>
      <c r="B76" s="64" t="s">
        <v>8</v>
      </c>
      <c r="C76" s="614" t="s">
        <v>77</v>
      </c>
      <c r="D76" s="615"/>
      <c r="E76" s="616"/>
      <c r="F76" s="617"/>
      <c r="G76" s="617"/>
      <c r="H76" s="617"/>
      <c r="I76" s="617"/>
      <c r="J76" s="617"/>
      <c r="K76" s="617"/>
      <c r="L76" s="617"/>
      <c r="M76" s="71"/>
      <c r="N76" s="71"/>
      <c r="O76" s="71"/>
      <c r="P76" s="57"/>
      <c r="Q76" s="57"/>
      <c r="R76" s="57"/>
      <c r="S76" s="57"/>
      <c r="T76" s="57"/>
      <c r="U76" s="57"/>
      <c r="V76" s="57"/>
      <c r="W76" s="57"/>
      <c r="X76" s="57"/>
      <c r="Y76" s="57"/>
      <c r="Z76" s="57"/>
      <c r="AA76" s="57"/>
      <c r="AB76" s="57"/>
      <c r="AC76" s="57"/>
      <c r="AD76" s="57"/>
      <c r="AE76" s="57"/>
      <c r="AF76" s="57"/>
      <c r="AG76" s="57"/>
      <c r="AH76" s="57"/>
      <c r="AI76" s="57"/>
      <c r="AJ76" s="57"/>
      <c r="AO76" s="17"/>
      <c r="AP76" s="17"/>
      <c r="AQ76" s="17"/>
      <c r="AR76" s="16"/>
      <c r="AS76" s="16"/>
      <c r="AT76" s="16"/>
      <c r="AU76" s="16"/>
      <c r="AV76" s="16"/>
      <c r="AW76" s="16"/>
      <c r="AX76" s="16"/>
      <c r="AY76" s="16"/>
    </row>
    <row r="77" spans="1:53" s="13" customFormat="1" ht="15.75" customHeight="1" thickBot="1" x14ac:dyDescent="0.4">
      <c r="A77" s="64" t="s">
        <v>96</v>
      </c>
      <c r="B77" s="64" t="s">
        <v>8</v>
      </c>
      <c r="C77" s="112" t="s">
        <v>96</v>
      </c>
      <c r="D77" s="599" t="s">
        <v>97</v>
      </c>
      <c r="E77" s="600"/>
      <c r="F77" s="601" t="s">
        <v>98</v>
      </c>
      <c r="G77" s="602"/>
      <c r="H77" s="573" t="s">
        <v>106</v>
      </c>
      <c r="I77" s="574"/>
      <c r="J77" s="574"/>
      <c r="K77" s="574"/>
      <c r="L77" s="574"/>
      <c r="M77" s="71"/>
      <c r="N77" s="71"/>
      <c r="O77" s="71"/>
      <c r="P77" s="57"/>
      <c r="Q77" s="57"/>
      <c r="R77" s="57"/>
      <c r="S77" s="57"/>
      <c r="T77" s="57"/>
      <c r="U77" s="57"/>
      <c r="V77" s="57"/>
      <c r="W77" s="57"/>
      <c r="X77" s="57"/>
      <c r="Y77" s="57"/>
      <c r="Z77" s="57"/>
      <c r="AA77" s="57"/>
      <c r="AB77" s="57"/>
      <c r="AC77" s="57"/>
      <c r="AD77" s="57"/>
      <c r="AE77" s="57"/>
      <c r="AF77" s="57"/>
      <c r="AG77" s="57"/>
      <c r="AH77" s="57"/>
      <c r="AI77" s="57"/>
      <c r="AJ77" s="57"/>
      <c r="AO77" s="17"/>
      <c r="AP77" s="17"/>
      <c r="AQ77" s="17"/>
      <c r="AR77" s="16"/>
      <c r="AS77" s="16"/>
      <c r="AT77" s="16"/>
      <c r="AU77" s="16"/>
      <c r="AV77" s="16"/>
      <c r="AW77" s="16"/>
      <c r="AX77" s="16"/>
      <c r="AY77" s="16"/>
    </row>
    <row r="78" spans="1:53" ht="16" thickBot="1" x14ac:dyDescent="0.4">
      <c r="A78" s="68" t="str">
        <f>TABLAS!C323</f>
        <v>01-Factura</v>
      </c>
      <c r="B78" s="64" t="str">
        <f>IF(F78&gt;0,"si","no")</f>
        <v>si</v>
      </c>
      <c r="C78" s="106" t="s">
        <v>60</v>
      </c>
      <c r="D78" s="589" t="s">
        <v>126</v>
      </c>
      <c r="E78" s="590"/>
      <c r="F78" s="5">
        <f>COUNTIF(EXPORTACIONES!$Q$6:Q4997,'TALON RESUMEN'!A78)+COUNTIF(EXPORTACIONES!$Q$6:Q4997,C78)</f>
        <v>8</v>
      </c>
      <c r="G78" s="6"/>
      <c r="H78" s="7">
        <f>SUMIF(EXPORTACIONES!$Q$6:Q4997,'TALON RESUMEN'!A78,EXPORTACIONES!$AF$6:AF4997)+SUMIF(EXPORTACIONES!$Q$6:Q4997,C78,EXPORTACIONES!$AF$6:AF4997)</f>
        <v>1613.5</v>
      </c>
      <c r="I78" s="100"/>
      <c r="J78" s="8"/>
      <c r="K78" s="8"/>
      <c r="L78" s="8"/>
      <c r="M78" s="57"/>
      <c r="N78" s="57"/>
    </row>
    <row r="79" spans="1:53" ht="16" hidden="1" thickBot="1" x14ac:dyDescent="0.4">
      <c r="A79" s="68" t="str">
        <f>TABLAS!C324</f>
        <v>04-Notas de Crédito Exportación</v>
      </c>
      <c r="B79" s="64" t="str">
        <f t="shared" ref="B79:B84" si="13">IF(F79&gt;0,"si","no")</f>
        <v>no</v>
      </c>
      <c r="C79" s="106" t="s">
        <v>61</v>
      </c>
      <c r="D79" s="589" t="s">
        <v>127</v>
      </c>
      <c r="E79" s="590"/>
      <c r="F79" s="5">
        <f>COUNTIF(EXPORTACIONES!$Q$6:Q4997,'TALON RESUMEN'!A79)+COUNTIF(EXPORTACIONES!$Q$6:Q4997,C79)</f>
        <v>0</v>
      </c>
      <c r="G79" s="6"/>
      <c r="H79" s="7">
        <f>SUMIF(EXPORTACIONES!$Q$6:Q4997,'TALON RESUMEN'!A79,EXPORTACIONES!$AF$6:AF4997)+SUMIF(EXPORTACIONES!$Q$6:Q4997,C79,EXPORTACIONES!$AF$6:AF4997)</f>
        <v>0</v>
      </c>
      <c r="I79" s="100"/>
      <c r="J79" s="8"/>
      <c r="K79" s="8"/>
      <c r="L79" s="8"/>
      <c r="M79" s="57"/>
      <c r="N79" s="57"/>
    </row>
    <row r="80" spans="1:53" ht="16" hidden="1" thickBot="1" x14ac:dyDescent="0.4">
      <c r="A80" s="68" t="str">
        <f>TABLAS!C325</f>
        <v>05-Notas de Débito Exportación</v>
      </c>
      <c r="B80" s="64" t="str">
        <f t="shared" si="13"/>
        <v>no</v>
      </c>
      <c r="C80" s="106" t="s">
        <v>90</v>
      </c>
      <c r="D80" s="589" t="s">
        <v>128</v>
      </c>
      <c r="E80" s="590"/>
      <c r="F80" s="5">
        <f>COUNTIF(EXPORTACIONES!$Q$6:Q4997,'TALON RESUMEN'!A80)+COUNTIF(EXPORTACIONES!$Q$6:Q4997,C80)</f>
        <v>0</v>
      </c>
      <c r="G80" s="6"/>
      <c r="H80" s="7">
        <f>SUMIF(EXPORTACIONES!$Q$6:Q4997,'TALON RESUMEN'!A80,EXPORTACIONES!$AF$6:AF4997)+SUMIF(EXPORTACIONES!$Q$6:Q4997,C80,EXPORTACIONES!$AF$6:AF4997)</f>
        <v>0</v>
      </c>
      <c r="I80" s="100"/>
      <c r="J80" s="8"/>
      <c r="K80" s="8"/>
      <c r="L80" s="8"/>
      <c r="M80" s="57"/>
      <c r="N80" s="57"/>
    </row>
    <row r="81" spans="1:51" ht="16" hidden="1" thickBot="1" x14ac:dyDescent="0.4">
      <c r="A81" s="68" t="str">
        <f>TABLAS!C326</f>
        <v>16-Formulario Único de Exportación (FUE) o Declaración Aduanera Única (DAU) o DAV</v>
      </c>
      <c r="B81" s="64" t="str">
        <f t="shared" si="13"/>
        <v>no</v>
      </c>
      <c r="C81" s="106" t="s">
        <v>93</v>
      </c>
      <c r="D81" s="589" t="s">
        <v>129</v>
      </c>
      <c r="E81" s="590"/>
      <c r="F81" s="5">
        <f>COUNTIF(EXPORTACIONES!$Q$6:Q4997,'TALON RESUMEN'!A81)+COUNTIF(EXPORTACIONES!$Q$6:Q4997,C81)</f>
        <v>0</v>
      </c>
      <c r="G81" s="6"/>
      <c r="H81" s="7">
        <f>SUMIF(EXPORTACIONES!$Q$6:Q4997,'TALON RESUMEN'!A81,EXPORTACIONES!$AF$6:AF4997)+SUMIF(EXPORTACIONES!$Q$6:Q4997,C81,EXPORTACIONES!$AF$6:AF4997)</f>
        <v>0</v>
      </c>
      <c r="I81" s="100"/>
      <c r="J81" s="8"/>
      <c r="K81" s="8"/>
      <c r="L81" s="8"/>
      <c r="M81" s="57"/>
      <c r="N81" s="57"/>
    </row>
    <row r="82" spans="1:51" ht="16" hidden="1" thickBot="1" x14ac:dyDescent="0.4">
      <c r="A82" s="68" t="str">
        <f>TABLAS!C327</f>
        <v>41-Comprobante de venta emitido por reembolso</v>
      </c>
      <c r="B82" s="64" t="str">
        <f t="shared" si="13"/>
        <v>no</v>
      </c>
      <c r="C82" s="106">
        <v>41</v>
      </c>
      <c r="D82" s="589" t="s">
        <v>130</v>
      </c>
      <c r="E82" s="590"/>
      <c r="F82" s="5">
        <f>COUNTIF(EXPORTACIONES!$Q$6:Q4997,'TALON RESUMEN'!A82)+COUNTIF(EXPORTACIONES!$Q$6:Q4997,C82)</f>
        <v>0</v>
      </c>
      <c r="G82" s="6"/>
      <c r="H82" s="7">
        <f>SUMIF(EXPORTACIONES!$Q$6:Q4997,'TALON RESUMEN'!A82,EXPORTACIONES!$AF$6:AF4997)+SUMIF(EXPORTACIONES!$Q$6:Q4997,C82,EXPORTACIONES!$AF$6:AF4997)</f>
        <v>0</v>
      </c>
      <c r="I82" s="100"/>
      <c r="J82" s="8"/>
      <c r="K82" s="8"/>
      <c r="L82" s="8"/>
      <c r="M82" s="57"/>
      <c r="N82" s="57"/>
    </row>
    <row r="83" spans="1:51" ht="16" hidden="1" thickBot="1" x14ac:dyDescent="0.4">
      <c r="A83" s="68" t="str">
        <f>TABLAS!C328</f>
        <v>47-N/C por Reembolso Emitida por Intermediario</v>
      </c>
      <c r="B83" s="64" t="str">
        <f t="shared" si="13"/>
        <v>no</v>
      </c>
      <c r="C83" s="106" t="s">
        <v>131</v>
      </c>
      <c r="D83" s="589" t="s">
        <v>132</v>
      </c>
      <c r="E83" s="590"/>
      <c r="F83" s="5">
        <f>COUNTIF(EXPORTACIONES!$Q$6:Q4997,'TALON RESUMEN'!A83)+COUNTIF(EXPORTACIONES!$Q$6:Q4997,C83)</f>
        <v>0</v>
      </c>
      <c r="G83" s="6"/>
      <c r="H83" s="7">
        <f>SUMIF(EXPORTACIONES!$Q$6:Q4997,'TALON RESUMEN'!A83,EXPORTACIONES!$AF$6:AF4997)+SUMIF(EXPORTACIONES!$Q$6:Q4997,C83,EXPORTACIONES!$AF$6:AF4997)</f>
        <v>0</v>
      </c>
      <c r="I83" s="100"/>
      <c r="J83" s="8"/>
      <c r="K83" s="8"/>
      <c r="L83" s="8"/>
      <c r="M83" s="57"/>
      <c r="N83" s="57"/>
    </row>
    <row r="84" spans="1:51" ht="16" hidden="1" thickBot="1" x14ac:dyDescent="0.4">
      <c r="A84" s="68" t="str">
        <f>TABLAS!C329</f>
        <v>48-N/D por Reembolso Emitida por Intermediario</v>
      </c>
      <c r="B84" s="64" t="str">
        <f t="shared" si="13"/>
        <v>no</v>
      </c>
      <c r="C84" s="106" t="s">
        <v>133</v>
      </c>
      <c r="D84" s="589" t="s">
        <v>134</v>
      </c>
      <c r="E84" s="590"/>
      <c r="F84" s="5">
        <f>COUNTIF(EXPORTACIONES!$Q$6:Q4997,'TALON RESUMEN'!A84)+COUNTIF(EXPORTACIONES!$Q$6:Q4997,C84)</f>
        <v>0</v>
      </c>
      <c r="G84" s="6"/>
      <c r="H84" s="7">
        <f>SUMIF(EXPORTACIONES!$Q$6:Q4997,'TALON RESUMEN'!A84,EXPORTACIONES!$AF$6:AF4997)+SUMIF(EXPORTACIONES!$Q$6:Q4997,C84,EXPORTACIONES!$AF$6:AF4997)</f>
        <v>0</v>
      </c>
      <c r="I84" s="100"/>
      <c r="J84" s="8"/>
      <c r="K84" s="8"/>
      <c r="L84" s="8"/>
      <c r="M84" s="57"/>
      <c r="N84" s="57"/>
    </row>
    <row r="85" spans="1:51" s="13" customFormat="1" ht="15.5" x14ac:dyDescent="0.35">
      <c r="A85" s="68" t="str">
        <f>TABLAS!C330</f>
        <v>-</v>
      </c>
      <c r="B85" s="64" t="s">
        <v>8</v>
      </c>
      <c r="C85" s="111"/>
      <c r="D85" s="33"/>
      <c r="E85" s="287"/>
      <c r="F85" s="236"/>
      <c r="G85" s="237"/>
      <c r="H85" s="238"/>
      <c r="I85" s="239"/>
      <c r="J85" s="240"/>
      <c r="K85" s="240"/>
      <c r="L85" s="240"/>
      <c r="M85" s="71"/>
      <c r="N85" s="71"/>
      <c r="O85" s="71"/>
      <c r="P85" s="57"/>
      <c r="Q85" s="57"/>
      <c r="R85" s="57"/>
      <c r="S85" s="57"/>
      <c r="T85" s="57"/>
      <c r="U85" s="57"/>
      <c r="V85" s="57"/>
      <c r="W85" s="57"/>
      <c r="X85" s="57"/>
      <c r="Y85" s="57"/>
      <c r="Z85" s="57"/>
      <c r="AA85" s="57"/>
      <c r="AB85" s="57"/>
      <c r="AC85" s="57"/>
      <c r="AD85" s="57"/>
      <c r="AE85" s="57"/>
      <c r="AF85" s="57"/>
      <c r="AG85" s="57"/>
      <c r="AH85" s="57"/>
      <c r="AI85" s="57"/>
      <c r="AJ85" s="57"/>
      <c r="AO85" s="17"/>
      <c r="AP85" s="17"/>
      <c r="AQ85" s="17"/>
      <c r="AR85" s="16"/>
      <c r="AS85" s="16"/>
      <c r="AT85" s="16"/>
      <c r="AU85" s="16"/>
      <c r="AV85" s="16"/>
      <c r="AW85" s="16"/>
      <c r="AX85" s="16"/>
      <c r="AY85" s="16"/>
    </row>
    <row r="86" spans="1:51" s="13" customFormat="1" ht="16" thickBot="1" x14ac:dyDescent="0.4">
      <c r="A86" s="68" t="str">
        <f>TABLAS!C331</f>
        <v>-</v>
      </c>
      <c r="B86" s="64" t="s">
        <v>8</v>
      </c>
      <c r="C86" s="113"/>
      <c r="D86" s="36" t="s">
        <v>114</v>
      </c>
      <c r="E86" s="288"/>
      <c r="F86" s="241">
        <f>SUM(F78:F84)</f>
        <v>8</v>
      </c>
      <c r="G86" s="242"/>
      <c r="H86" s="243">
        <f>SUM(H78+H80+H81+H82+H83+H84-H79)</f>
        <v>1613.5</v>
      </c>
      <c r="I86" s="244"/>
      <c r="J86" s="245"/>
      <c r="K86" s="245"/>
      <c r="L86" s="245"/>
      <c r="M86" s="71"/>
      <c r="N86" s="71"/>
      <c r="O86" s="71"/>
      <c r="P86" s="57"/>
      <c r="Q86" s="57"/>
      <c r="R86" s="57"/>
      <c r="S86" s="57"/>
      <c r="T86" s="57"/>
      <c r="U86" s="57"/>
      <c r="V86" s="57"/>
      <c r="W86" s="57"/>
      <c r="X86" s="57"/>
      <c r="Y86" s="57"/>
      <c r="Z86" s="57"/>
      <c r="AA86" s="57"/>
      <c r="AB86" s="57"/>
      <c r="AC86" s="57"/>
      <c r="AD86" s="57"/>
      <c r="AE86" s="57"/>
      <c r="AF86" s="57"/>
      <c r="AG86" s="57"/>
      <c r="AH86" s="57"/>
      <c r="AI86" s="57"/>
      <c r="AJ86" s="57"/>
      <c r="AO86" s="17"/>
      <c r="AP86" s="17"/>
      <c r="AQ86" s="17"/>
      <c r="AR86" s="16"/>
      <c r="AS86" s="16"/>
      <c r="AT86" s="16"/>
      <c r="AU86" s="16"/>
      <c r="AV86" s="16"/>
      <c r="AW86" s="16"/>
      <c r="AX86" s="16"/>
      <c r="AY86" s="16"/>
    </row>
    <row r="87" spans="1:51" s="13" customFormat="1" ht="15.5" x14ac:dyDescent="0.35">
      <c r="A87" s="68" t="str">
        <f>TABLAS!C332</f>
        <v>-</v>
      </c>
      <c r="B87" s="64" t="s">
        <v>8</v>
      </c>
      <c r="C87" s="114"/>
      <c r="D87" s="37"/>
      <c r="E87" s="282"/>
      <c r="F87" s="232"/>
      <c r="G87" s="232"/>
      <c r="H87" s="232"/>
      <c r="I87" s="232"/>
      <c r="J87" s="233"/>
      <c r="K87" s="225"/>
      <c r="L87" s="225"/>
      <c r="M87" s="71"/>
      <c r="N87" s="71"/>
      <c r="O87" s="71"/>
      <c r="P87" s="57"/>
      <c r="Q87" s="57"/>
      <c r="R87" s="57"/>
      <c r="S87" s="57"/>
      <c r="T87" s="57"/>
      <c r="U87" s="57"/>
      <c r="V87" s="57"/>
      <c r="W87" s="57"/>
      <c r="X87" s="57"/>
      <c r="Y87" s="57"/>
      <c r="Z87" s="57"/>
      <c r="AA87" s="57"/>
      <c r="AB87" s="57"/>
      <c r="AC87" s="57"/>
      <c r="AD87" s="57"/>
      <c r="AE87" s="57"/>
      <c r="AF87" s="57"/>
      <c r="AG87" s="57"/>
      <c r="AH87" s="57"/>
      <c r="AI87" s="57"/>
      <c r="AJ87" s="57"/>
      <c r="AO87" s="17"/>
      <c r="AP87" s="17"/>
      <c r="AQ87" s="17"/>
      <c r="AR87" s="16"/>
      <c r="AS87" s="16"/>
      <c r="AT87" s="16"/>
      <c r="AU87" s="16"/>
      <c r="AV87" s="16"/>
      <c r="AW87" s="16"/>
      <c r="AX87" s="16"/>
      <c r="AY87" s="16"/>
    </row>
    <row r="88" spans="1:51" s="13" customFormat="1" ht="16.5" customHeight="1" thickBot="1" x14ac:dyDescent="0.4">
      <c r="A88" s="68">
        <f>TABLAS!C333</f>
        <v>0</v>
      </c>
      <c r="B88" s="64" t="s">
        <v>8</v>
      </c>
      <c r="C88" s="614" t="s">
        <v>7</v>
      </c>
      <c r="D88" s="615"/>
      <c r="E88" s="616"/>
      <c r="F88" s="617"/>
      <c r="G88" s="617"/>
      <c r="H88" s="617"/>
      <c r="I88" s="617"/>
      <c r="J88" s="617"/>
      <c r="K88" s="617"/>
      <c r="L88" s="617"/>
      <c r="M88" s="71"/>
      <c r="N88" s="71"/>
      <c r="O88" s="71"/>
      <c r="P88" s="57"/>
      <c r="Q88" s="57"/>
      <c r="R88" s="57"/>
      <c r="S88" s="57"/>
      <c r="T88" s="57"/>
      <c r="U88" s="57"/>
      <c r="V88" s="57"/>
      <c r="W88" s="57"/>
      <c r="X88" s="57"/>
      <c r="Y88" s="57"/>
      <c r="Z88" s="57"/>
      <c r="AA88" s="57"/>
      <c r="AB88" s="57"/>
      <c r="AC88" s="57"/>
      <c r="AD88" s="57"/>
      <c r="AE88" s="57"/>
      <c r="AF88" s="57"/>
      <c r="AG88" s="57"/>
      <c r="AH88" s="57"/>
      <c r="AI88" s="57"/>
      <c r="AJ88" s="57"/>
      <c r="AO88" s="17"/>
      <c r="AP88" s="17"/>
      <c r="AQ88" s="17"/>
      <c r="AR88" s="16"/>
      <c r="AS88" s="16"/>
      <c r="AT88" s="16"/>
      <c r="AU88" s="16"/>
      <c r="AV88" s="16"/>
      <c r="AW88" s="16"/>
      <c r="AX88" s="16"/>
      <c r="AY88" s="16"/>
    </row>
    <row r="89" spans="1:51" s="13" customFormat="1" ht="15" thickBot="1" x14ac:dyDescent="0.4">
      <c r="A89" s="64" t="s">
        <v>171</v>
      </c>
      <c r="B89" s="64" t="s">
        <v>8</v>
      </c>
      <c r="C89" s="108"/>
      <c r="D89" s="29"/>
      <c r="E89" s="282"/>
      <c r="F89" s="232"/>
      <c r="G89" s="232"/>
      <c r="H89" s="232"/>
      <c r="I89" s="232"/>
      <c r="J89" s="233"/>
      <c r="K89" s="246"/>
      <c r="L89" s="246"/>
      <c r="M89" s="71"/>
      <c r="N89" s="71"/>
      <c r="O89" s="57"/>
      <c r="P89" s="57"/>
      <c r="Q89" s="57"/>
      <c r="R89" s="57"/>
      <c r="S89" s="57"/>
      <c r="T89" s="57"/>
      <c r="U89" s="57"/>
      <c r="V89" s="57"/>
      <c r="W89" s="57"/>
      <c r="X89" s="57"/>
      <c r="Y89" s="57"/>
      <c r="Z89" s="57"/>
      <c r="AA89" s="57"/>
      <c r="AB89" s="57"/>
      <c r="AC89" s="57"/>
      <c r="AD89" s="57"/>
      <c r="AE89" s="57"/>
      <c r="AF89" s="57"/>
      <c r="AG89" s="57"/>
      <c r="AH89" s="57"/>
      <c r="AI89" s="57"/>
      <c r="AJ89" s="57"/>
      <c r="AO89" s="17"/>
      <c r="AP89" s="17"/>
      <c r="AQ89" s="17"/>
      <c r="AR89" s="16"/>
      <c r="AS89" s="16"/>
      <c r="AT89" s="16"/>
      <c r="AU89" s="16"/>
      <c r="AV89" s="16"/>
      <c r="AW89" s="16"/>
      <c r="AX89" s="16"/>
      <c r="AY89" s="16"/>
    </row>
    <row r="90" spans="1:51" s="13" customFormat="1" ht="15" thickBot="1" x14ac:dyDescent="0.4">
      <c r="A90" s="64" t="s">
        <v>171</v>
      </c>
      <c r="B90" s="64" t="s">
        <v>8</v>
      </c>
      <c r="C90" s="115" t="s">
        <v>109</v>
      </c>
      <c r="D90" s="38"/>
      <c r="E90" s="289"/>
      <c r="F90" s="247"/>
      <c r="G90" s="248"/>
      <c r="H90" s="249"/>
      <c r="I90" s="249"/>
      <c r="J90" s="250">
        <f>COUNT(ANULADOS!$E$6:E1947)+SUMIF(ANULADOS!$B$6:B1947,"&lt;&gt;""",ANULADOS!$F$6:F1947)-SUMIF(ANULADOS!$B$6:B1947,"&lt;&gt;""",ANULADOS!$E$6:E1947)</f>
        <v>13</v>
      </c>
      <c r="K90" s="251"/>
      <c r="L90" s="252"/>
      <c r="M90" s="71"/>
      <c r="N90" s="71"/>
      <c r="O90" s="57"/>
      <c r="P90" s="57"/>
      <c r="Q90" s="57"/>
      <c r="R90" s="57"/>
      <c r="S90" s="57"/>
      <c r="T90" s="57"/>
      <c r="U90" s="57"/>
      <c r="V90" s="57"/>
      <c r="W90" s="57"/>
      <c r="X90" s="57"/>
      <c r="Y90" s="57"/>
      <c r="Z90" s="57"/>
      <c r="AA90" s="57"/>
      <c r="AB90" s="57"/>
      <c r="AC90" s="57"/>
      <c r="AD90" s="57"/>
      <c r="AE90" s="57"/>
      <c r="AF90" s="57"/>
      <c r="AG90" s="57"/>
      <c r="AH90" s="57"/>
      <c r="AI90" s="57"/>
      <c r="AJ90" s="57"/>
      <c r="AO90" s="17"/>
      <c r="AP90" s="17"/>
      <c r="AQ90" s="17"/>
      <c r="AR90" s="16"/>
      <c r="AS90" s="16"/>
      <c r="AT90" s="16"/>
      <c r="AU90" s="16"/>
      <c r="AV90" s="16"/>
      <c r="AW90" s="16"/>
      <c r="AX90" s="16"/>
      <c r="AY90" s="16"/>
    </row>
    <row r="91" spans="1:51" s="13" customFormat="1" ht="15" thickBot="1" x14ac:dyDescent="0.4">
      <c r="A91" s="64" t="s">
        <v>171</v>
      </c>
      <c r="B91" s="64" t="s">
        <v>8</v>
      </c>
      <c r="C91" s="108"/>
      <c r="D91" s="29"/>
      <c r="E91" s="282"/>
      <c r="F91" s="232"/>
      <c r="G91" s="232"/>
      <c r="H91" s="232"/>
      <c r="I91" s="232"/>
      <c r="J91" s="233"/>
      <c r="K91" s="251"/>
      <c r="L91" s="252"/>
      <c r="M91" s="71"/>
      <c r="N91" s="71"/>
      <c r="O91" s="57"/>
      <c r="P91" s="57"/>
      <c r="Q91" s="57"/>
      <c r="R91" s="57"/>
      <c r="S91" s="57"/>
      <c r="T91" s="57"/>
      <c r="U91" s="57"/>
      <c r="V91" s="57"/>
      <c r="W91" s="57"/>
      <c r="X91" s="57"/>
      <c r="Y91" s="57"/>
      <c r="Z91" s="57"/>
      <c r="AA91" s="57"/>
      <c r="AB91" s="57"/>
      <c r="AC91" s="57"/>
      <c r="AD91" s="57"/>
      <c r="AE91" s="57"/>
      <c r="AF91" s="57"/>
      <c r="AG91" s="57"/>
      <c r="AH91" s="57"/>
      <c r="AI91" s="57"/>
      <c r="AJ91" s="57"/>
      <c r="AO91" s="17"/>
      <c r="AP91" s="17"/>
      <c r="AQ91" s="17"/>
      <c r="AR91" s="16"/>
      <c r="AS91" s="16"/>
      <c r="AT91" s="16"/>
      <c r="AU91" s="16"/>
      <c r="AV91" s="16"/>
      <c r="AW91" s="16"/>
      <c r="AX91" s="16"/>
      <c r="AY91" s="16"/>
    </row>
    <row r="92" spans="1:51" s="13" customFormat="1" ht="15" thickBot="1" x14ac:dyDescent="0.4">
      <c r="A92" s="64"/>
      <c r="B92" s="64" t="s">
        <v>8</v>
      </c>
      <c r="C92" s="108"/>
      <c r="D92" s="35"/>
      <c r="E92" s="282"/>
      <c r="F92" s="232"/>
      <c r="G92" s="232"/>
      <c r="H92" s="232"/>
      <c r="I92" s="232"/>
      <c r="J92" s="233"/>
      <c r="K92" s="246"/>
      <c r="L92" s="246"/>
      <c r="M92" s="71"/>
      <c r="N92" s="71"/>
      <c r="O92" s="57"/>
      <c r="P92" s="57"/>
      <c r="Q92" s="57"/>
      <c r="R92" s="57"/>
      <c r="S92" s="57"/>
      <c r="T92" s="57"/>
      <c r="U92" s="57"/>
      <c r="V92" s="57"/>
      <c r="W92" s="57"/>
      <c r="X92" s="57"/>
      <c r="Y92" s="57"/>
      <c r="Z92" s="57"/>
      <c r="AA92" s="57"/>
      <c r="AB92" s="57"/>
      <c r="AC92" s="57"/>
      <c r="AD92" s="57"/>
      <c r="AE92" s="57"/>
      <c r="AF92" s="57"/>
      <c r="AG92" s="57"/>
      <c r="AH92" s="57"/>
      <c r="AI92" s="57"/>
      <c r="AJ92" s="57"/>
      <c r="AO92" s="17"/>
      <c r="AP92" s="17"/>
      <c r="AQ92" s="17"/>
      <c r="AR92" s="16"/>
      <c r="AS92" s="16"/>
      <c r="AT92" s="16"/>
      <c r="AU92" s="16"/>
      <c r="AV92" s="16"/>
      <c r="AW92" s="16"/>
      <c r="AX92" s="16"/>
      <c r="AY92" s="16"/>
    </row>
    <row r="93" spans="1:51" s="13" customFormat="1" ht="16.5" customHeight="1" x14ac:dyDescent="0.35">
      <c r="A93" s="63"/>
      <c r="B93" s="64" t="s">
        <v>8</v>
      </c>
      <c r="C93" s="618" t="s">
        <v>110</v>
      </c>
      <c r="D93" s="619"/>
      <c r="E93" s="596"/>
      <c r="F93" s="579"/>
      <c r="G93" s="579"/>
      <c r="H93" s="579"/>
      <c r="I93" s="579"/>
      <c r="J93" s="579"/>
      <c r="K93" s="579"/>
      <c r="L93" s="579"/>
      <c r="M93" s="71"/>
      <c r="N93" s="71"/>
      <c r="O93" s="57"/>
      <c r="P93" s="57"/>
      <c r="Q93" s="57"/>
      <c r="R93" s="57"/>
      <c r="S93" s="57"/>
      <c r="T93" s="57"/>
      <c r="U93" s="57"/>
      <c r="V93" s="57"/>
      <c r="W93" s="57"/>
      <c r="X93" s="57"/>
      <c r="Y93" s="57"/>
      <c r="Z93" s="57"/>
      <c r="AA93" s="57"/>
      <c r="AB93" s="57"/>
      <c r="AC93" s="57"/>
      <c r="AD93" s="57"/>
      <c r="AE93" s="57"/>
      <c r="AF93" s="57"/>
      <c r="AG93" s="57"/>
      <c r="AH93" s="57"/>
      <c r="AI93" s="57"/>
      <c r="AJ93" s="57"/>
      <c r="AO93" s="17"/>
      <c r="AP93" s="17"/>
      <c r="AQ93" s="17"/>
      <c r="AR93" s="16"/>
      <c r="AS93" s="16"/>
      <c r="AT93" s="16"/>
      <c r="AU93" s="16"/>
      <c r="AV93" s="16"/>
      <c r="AW93" s="16"/>
      <c r="AX93" s="16"/>
      <c r="AY93" s="16"/>
    </row>
    <row r="94" spans="1:51" s="13" customFormat="1" ht="16.5" customHeight="1" x14ac:dyDescent="0.35">
      <c r="A94" s="63"/>
      <c r="B94" s="64" t="s">
        <v>8</v>
      </c>
      <c r="C94" s="620" t="s">
        <v>115</v>
      </c>
      <c r="D94" s="621"/>
      <c r="E94" s="616"/>
      <c r="F94" s="622"/>
      <c r="G94" s="622"/>
      <c r="H94" s="622"/>
      <c r="I94" s="622"/>
      <c r="J94" s="622"/>
      <c r="K94" s="622"/>
      <c r="L94" s="622"/>
      <c r="M94" s="71"/>
      <c r="N94" s="71"/>
      <c r="O94" s="57">
        <v>2</v>
      </c>
      <c r="P94" s="57"/>
      <c r="Q94" s="57"/>
      <c r="R94" s="57"/>
      <c r="S94" s="57"/>
      <c r="T94" s="57"/>
      <c r="U94" s="57"/>
      <c r="V94" s="57"/>
      <c r="W94" s="57"/>
      <c r="X94" s="57"/>
      <c r="Y94" s="57"/>
      <c r="Z94" s="57"/>
      <c r="AA94" s="57"/>
      <c r="AB94" s="57"/>
      <c r="AC94" s="57"/>
      <c r="AD94" s="57"/>
      <c r="AE94" s="57"/>
      <c r="AF94" s="57"/>
      <c r="AG94" s="57"/>
      <c r="AH94" s="57"/>
      <c r="AI94" s="57"/>
      <c r="AJ94" s="57"/>
      <c r="AO94" s="17"/>
      <c r="AP94" s="17"/>
      <c r="AQ94" s="17"/>
      <c r="AR94" s="16"/>
      <c r="AS94" s="16"/>
      <c r="AT94" s="16"/>
      <c r="AU94" s="16"/>
      <c r="AV94" s="16"/>
      <c r="AW94" s="16"/>
      <c r="AX94" s="16"/>
      <c r="AY94" s="16"/>
    </row>
    <row r="95" spans="1:51" s="13" customFormat="1" ht="27.5" thickBot="1" x14ac:dyDescent="0.4">
      <c r="A95" s="69" t="s">
        <v>96</v>
      </c>
      <c r="B95" s="64" t="s">
        <v>8</v>
      </c>
      <c r="C95" s="116" t="s">
        <v>96</v>
      </c>
      <c r="D95" s="26" t="s">
        <v>113</v>
      </c>
      <c r="E95" s="290"/>
      <c r="F95" s="253"/>
      <c r="G95" s="254" t="s">
        <v>98</v>
      </c>
      <c r="H95" s="254" t="s">
        <v>111</v>
      </c>
      <c r="I95" s="254"/>
      <c r="J95" s="254" t="s">
        <v>112</v>
      </c>
      <c r="K95" s="254"/>
      <c r="L95" s="254"/>
      <c r="M95" s="71"/>
      <c r="N95" s="71"/>
      <c r="O95" s="57"/>
      <c r="P95" s="57"/>
      <c r="Q95" s="57"/>
      <c r="R95" s="57"/>
      <c r="S95" s="57"/>
      <c r="T95" s="57"/>
      <c r="U95" s="57"/>
      <c r="V95" s="57"/>
      <c r="W95" s="57"/>
      <c r="X95" s="57"/>
      <c r="Y95" s="57"/>
      <c r="Z95" s="57"/>
      <c r="AA95" s="57"/>
      <c r="AB95" s="57"/>
      <c r="AC95" s="57"/>
      <c r="AD95" s="57"/>
      <c r="AE95" s="57"/>
      <c r="AF95" s="57"/>
      <c r="AG95" s="57"/>
      <c r="AH95" s="57"/>
      <c r="AI95" s="57"/>
      <c r="AJ95" s="57"/>
      <c r="AO95" s="17"/>
      <c r="AP95" s="17"/>
      <c r="AQ95" s="17"/>
      <c r="AR95" s="16"/>
      <c r="AS95" s="16"/>
      <c r="AT95" s="16"/>
      <c r="AU95" s="16"/>
      <c r="AV95" s="16"/>
      <c r="AW95" s="16"/>
      <c r="AX95" s="16"/>
      <c r="AY95" s="16"/>
    </row>
    <row r="96" spans="1:51" ht="15" thickBot="1" x14ac:dyDescent="0.4">
      <c r="A96" s="70"/>
      <c r="B96" s="64" t="str">
        <f>IF(H96&gt;0,"si","no")</f>
        <v>si</v>
      </c>
      <c r="C96" s="117">
        <f>TABLAS!B67</f>
        <v>303</v>
      </c>
      <c r="D96" s="575" t="str">
        <f>TABLAS!C67</f>
        <v>Honorarios profesionales y demás pagos por servicios relacionados con el título profesional</v>
      </c>
      <c r="E96" s="576" t="s">
        <v>742</v>
      </c>
      <c r="F96" s="577" t="s">
        <v>742</v>
      </c>
      <c r="G96" s="255">
        <f>COUNTIF(COMPRAS!$AP$2:$AP$9979,C96)+COUNTIF(COMPRAS!$BD$2:$BD$9979,C96)+COUNTIF(COMPRAS!$BP$2:$BP$9979,C96)+COUNTIF(COMPRAS!$BV$2:$BV$9979,C96)</f>
        <v>1</v>
      </c>
      <c r="H96" s="256">
        <f>SUMIF(COMPRAS!$AP$2:AP9979,C96,COMPRAS!$AQ$2:AQ9979)+SUMIF(COMPRAS!$BD$2:BD9979,C96,COMPRAS!$BE$2:BE9979)+SUMIF(COMPRAS!$BP$2:BP9979,C96,COMPRAS!$BQ$2:BQ9979)+SUMIF(COMPRAS!$BV$2:BV9979,C96,COMPRAS!$BW$2:BW9979)</f>
        <v>800</v>
      </c>
      <c r="I96" s="256"/>
      <c r="J96" s="256">
        <f>SUMIF(COMPRAS!$AP$2:AP9979,C96,COMPRAS!$AS$2:AS9979)+SUMIF(COMPRAS!$BD$2:BD9979,C96,COMPRAS!$BG$2:BG9979)+SUMIF(COMPRAS!$BP$2:BP9979,C96,COMPRAS!$BS$2:BS9979)+SUMIF(COMPRAS!$BV$2:BV9979,C96,COMPRAS!$BY$2:BY9979)</f>
        <v>80</v>
      </c>
      <c r="K96" s="251"/>
      <c r="L96" s="257">
        <f>H96</f>
        <v>800</v>
      </c>
      <c r="M96" s="58">
        <f>J96</f>
        <v>80</v>
      </c>
      <c r="N96" s="57">
        <f>INDEX(TABLAS!$B$67:$D$168,MATCH('TALON RESUMEN'!C96,TABLAS!$B$67:$B$168,0),3)</f>
        <v>10</v>
      </c>
    </row>
    <row r="97" spans="1:43" ht="15" hidden="1" thickBot="1" x14ac:dyDescent="0.4">
      <c r="A97" s="70"/>
      <c r="B97" s="64" t="str">
        <f t="shared" ref="B97:B158" si="14">IF(H97&gt;0,"si","no")</f>
        <v>no</v>
      </c>
      <c r="C97" s="117">
        <f>TABLAS!B68</f>
        <v>304</v>
      </c>
      <c r="D97" s="575" t="str">
        <f>TABLAS!C68</f>
        <v>Servicios predomina el intelecto no relacionados con el título profesional</v>
      </c>
      <c r="E97" s="576" t="s">
        <v>742</v>
      </c>
      <c r="F97" s="577" t="s">
        <v>742</v>
      </c>
      <c r="G97" s="255">
        <f>COUNTIF(COMPRAS!$AP$2:$AP$9979,C97)+COUNTIF(COMPRAS!$BD$2:$BD$9979,C97)+COUNTIF(COMPRAS!$BP$2:$BP$9979,C97)+COUNTIF(COMPRAS!$BV$2:$BV$9979,C97)</f>
        <v>0</v>
      </c>
      <c r="H97" s="256">
        <f>SUMIF(COMPRAS!$AP$2:AP9979,C97,COMPRAS!$AQ$2:AQ9979)+SUMIF(COMPRAS!$BD$2:BD9979,C97,COMPRAS!$BE$2:BE9979)+SUMIF(COMPRAS!$BP$2:BP9979,C97,COMPRAS!$BQ$2:BQ9979)+SUMIF(COMPRAS!$BV$2:BV9979,C97,COMPRAS!$BW$2:BW9979)</f>
        <v>0</v>
      </c>
      <c r="I97" s="256"/>
      <c r="J97" s="256">
        <f>SUMIF(COMPRAS!$AP$2:AP9979,C97,COMPRAS!$AS$2:AS9979)+SUMIF(COMPRAS!$BD$2:BD9979,C97,COMPRAS!$BG$2:BG9979)+SUMIF(COMPRAS!$BP$2:BP9979,C97,COMPRAS!$BS$2:BS9979)+SUMIF(COMPRAS!$BV$2:BV9979,C97,COMPRAS!$BY$2:BY9979)</f>
        <v>0</v>
      </c>
      <c r="K97" s="251"/>
      <c r="L97" s="257">
        <f t="shared" ref="L97:L160" si="15">H97</f>
        <v>0</v>
      </c>
      <c r="M97" s="58">
        <f t="shared" ref="M97:M160" si="16">J97</f>
        <v>0</v>
      </c>
      <c r="N97" s="57">
        <f>INDEX(TABLAS!$B$67:$D$168,MATCH('TALON RESUMEN'!C97,TABLAS!$B$67:$B$168,0),3)</f>
        <v>8</v>
      </c>
    </row>
    <row r="98" spans="1:43" ht="15.75" hidden="1" customHeight="1" thickBot="1" x14ac:dyDescent="0.4">
      <c r="A98" s="64"/>
      <c r="B98" s="64" t="str">
        <f t="shared" si="14"/>
        <v>no</v>
      </c>
      <c r="C98" s="117" t="str">
        <f>TABLAS!B69</f>
        <v>304A</v>
      </c>
      <c r="D98" s="575" t="str">
        <f>TABLAS!C69</f>
        <v>Comisiones y demás pagos por servicios predomina intelecto no relacionados con el título profesional</v>
      </c>
      <c r="E98" s="576" t="s">
        <v>742</v>
      </c>
      <c r="F98" s="577" t="s">
        <v>742</v>
      </c>
      <c r="G98" s="9">
        <f>COUNTIF(COMPRAS!$AP$2:$AP$9979,C98)+COUNTIF(COMPRAS!$BD$2:$BD$9979,C98)+COUNTIF(COMPRAS!$BP$2:$BP$9979,C98)+COUNTIF(COMPRAS!$BV$2:$BV$9979,C98)</f>
        <v>0</v>
      </c>
      <c r="H98" s="10">
        <f>SUMIF(COMPRAS!$AP$2:AP9979,C98,COMPRAS!$AQ$2:AQ9979)+SUMIF(COMPRAS!$BD$2:BD9979,C98,COMPRAS!$BE$2:BE9979)+SUMIF(COMPRAS!$BP$2:BP9979,C98,COMPRAS!$BQ$2:BQ9979)+SUMIF(COMPRAS!$BV$2:BV9979,C98,COMPRAS!$BW$2:BW9979)</f>
        <v>0</v>
      </c>
      <c r="I98" s="10"/>
      <c r="J98" s="10">
        <f>SUMIF(COMPRAS!$AP$2:AP9979,C98,COMPRAS!$AS$2:AS9979)+SUMIF(COMPRAS!$BD$2:BD9979,C98,COMPRAS!$BG$2:BG9979)+SUMIF(COMPRAS!$BP$2:BP9979,C98,COMPRAS!$BS$2:BS9979)+SUMIF(COMPRAS!$BV$2:BV9979,C98,COMPRAS!$BY$2:BY9979)</f>
        <v>0</v>
      </c>
      <c r="K98" s="189"/>
      <c r="L98" s="190">
        <f t="shared" si="15"/>
        <v>0</v>
      </c>
      <c r="M98" s="58">
        <f t="shared" si="16"/>
        <v>0</v>
      </c>
      <c r="N98" s="57">
        <f>INDEX(TABLAS!$B$67:$D$168,MATCH('TALON RESUMEN'!C98,TABLAS!$B$67:$B$168,0),3)</f>
        <v>8</v>
      </c>
    </row>
    <row r="99" spans="1:43" ht="15.75" hidden="1" customHeight="1" thickBot="1" x14ac:dyDescent="0.4">
      <c r="A99" s="70"/>
      <c r="B99" s="64" t="str">
        <f t="shared" si="14"/>
        <v>no</v>
      </c>
      <c r="C99" s="117" t="str">
        <f>TABLAS!B70</f>
        <v>304B</v>
      </c>
      <c r="D99" s="575" t="str">
        <f>TABLAS!C70</f>
        <v>Pagos a notarios y registradores de la propiedad y mercantil por sus actividades ejercidas como tales</v>
      </c>
      <c r="E99" s="576" t="s">
        <v>742</v>
      </c>
      <c r="F99" s="577" t="s">
        <v>742</v>
      </c>
      <c r="G99" s="9">
        <f>COUNTIF(COMPRAS!$AP$2:$AP$9979,C99)+COUNTIF(COMPRAS!$BD$2:$BD$9979,C99)+COUNTIF(COMPRAS!$BP$2:$BP$9979,C99)+COUNTIF(COMPRAS!$BV$2:$BV$9979,C99)</f>
        <v>0</v>
      </c>
      <c r="H99" s="10">
        <f>SUMIF(COMPRAS!$AP$2:AP9979,C99,COMPRAS!$AQ$2:AQ9979)+SUMIF(COMPRAS!$BD$2:BD9979,C99,COMPRAS!$BE$2:BE9979)+SUMIF(COMPRAS!$BP$2:BP9979,C99,COMPRAS!$BQ$2:BQ9979)+SUMIF(COMPRAS!$BV$2:BV9979,C99,COMPRAS!$BW$2:BW9979)</f>
        <v>0</v>
      </c>
      <c r="I99" s="10"/>
      <c r="J99" s="10">
        <f>SUMIF(COMPRAS!$AP$2:AP9979,C99,COMPRAS!$AS$2:AS9979)+SUMIF(COMPRAS!$BD$2:BD9979,C99,COMPRAS!$BG$2:BG9979)+SUMIF(COMPRAS!$BP$2:BP9979,C99,COMPRAS!$BS$2:BS9979)+SUMIF(COMPRAS!$BV$2:BV9979,C99,COMPRAS!$BY$2:BY9979)</f>
        <v>0</v>
      </c>
      <c r="K99" s="189"/>
      <c r="L99" s="190">
        <f t="shared" si="15"/>
        <v>0</v>
      </c>
      <c r="M99" s="58">
        <f t="shared" si="16"/>
        <v>0</v>
      </c>
      <c r="N99" s="57">
        <f>INDEX(TABLAS!$B$67:$D$168,MATCH('TALON RESUMEN'!C99,TABLAS!$B$67:$B$168,0),3)</f>
        <v>8</v>
      </c>
    </row>
    <row r="100" spans="1:43" ht="15.75" hidden="1" customHeight="1" thickBot="1" x14ac:dyDescent="0.4">
      <c r="A100" s="70"/>
      <c r="B100" s="64" t="str">
        <f t="shared" si="14"/>
        <v>no</v>
      </c>
      <c r="C100" s="117" t="str">
        <f>TABLAS!B71</f>
        <v>304C</v>
      </c>
      <c r="D100" s="575" t="str">
        <f>TABLAS!C71</f>
        <v>Pagos a deportistas, entrenadores, árbitros, miembros del cuerpo técnico por sus actividades ejercidas como tales</v>
      </c>
      <c r="E100" s="576" t="s">
        <v>742</v>
      </c>
      <c r="F100" s="577" t="s">
        <v>742</v>
      </c>
      <c r="G100" s="9">
        <f>COUNTIF(COMPRAS!$AP$2:$AP$9979,C100)+COUNTIF(COMPRAS!$BD$2:$BD$9979,C100)+COUNTIF(COMPRAS!$BP$2:$BP$9979,C100)+COUNTIF(COMPRAS!$BV$2:$BV$9979,C100)</f>
        <v>0</v>
      </c>
      <c r="H100" s="10">
        <f>SUMIF(COMPRAS!$AP$2:AP9979,C100,COMPRAS!$AQ$2:AQ9979)+SUMIF(COMPRAS!$BD$2:BD9979,C100,COMPRAS!$BE$2:BE9979)+SUMIF(COMPRAS!$BP$2:BP9979,C100,COMPRAS!$BQ$2:BQ9979)+SUMIF(COMPRAS!$BV$2:BV9979,C100,COMPRAS!$BW$2:BW9979)</f>
        <v>0</v>
      </c>
      <c r="I100" s="10"/>
      <c r="J100" s="10">
        <f>SUMIF(COMPRAS!$AP$2:AP9979,C100,COMPRAS!$AS$2:AS9979)+SUMIF(COMPRAS!$BD$2:BD9979,C100,COMPRAS!$BG$2:BG9979)+SUMIF(COMPRAS!$BP$2:BP9979,C100,COMPRAS!$BS$2:BS9979)+SUMIF(COMPRAS!$BV$2:BV9979,C100,COMPRAS!$BY$2:BY9979)</f>
        <v>0</v>
      </c>
      <c r="K100" s="189"/>
      <c r="L100" s="190">
        <f t="shared" si="15"/>
        <v>0</v>
      </c>
      <c r="M100" s="58">
        <f t="shared" si="16"/>
        <v>0</v>
      </c>
      <c r="N100" s="57">
        <f>INDEX(TABLAS!$B$67:$D$168,MATCH('TALON RESUMEN'!C100,TABLAS!$B$67:$B$168,0),3)</f>
        <v>8</v>
      </c>
    </row>
    <row r="101" spans="1:43" ht="15.75" hidden="1" customHeight="1" thickBot="1" x14ac:dyDescent="0.4">
      <c r="A101" s="70"/>
      <c r="B101" s="64" t="str">
        <f t="shared" si="14"/>
        <v>no</v>
      </c>
      <c r="C101" s="117" t="str">
        <f>TABLAS!B72</f>
        <v>304D</v>
      </c>
      <c r="D101" s="575" t="str">
        <f>TABLAS!C72</f>
        <v>Pagos a artistas por sus actividades ejercidas como tales</v>
      </c>
      <c r="E101" s="576" t="s">
        <v>742</v>
      </c>
      <c r="F101" s="577" t="s">
        <v>742</v>
      </c>
      <c r="G101" s="9">
        <f>COUNTIF(COMPRAS!$AP$2:$AP$9979,C101)+COUNTIF(COMPRAS!$BD$2:$BD$9979,C101)+COUNTIF(COMPRAS!$BP$2:$BP$9979,C101)+COUNTIF(COMPRAS!$BV$2:$BV$9979,C101)</f>
        <v>0</v>
      </c>
      <c r="H101" s="10">
        <f>SUMIF(COMPRAS!$AP$2:AP9979,C101,COMPRAS!$AQ$2:AQ9979)+SUMIF(COMPRAS!$BD$2:BD9979,C101,COMPRAS!$BE$2:BE9979)+SUMIF(COMPRAS!$BP$2:BP9979,C101,COMPRAS!$BQ$2:BQ9979)+SUMIF(COMPRAS!$BV$2:BV9979,C101,COMPRAS!$BW$2:BW9979)</f>
        <v>0</v>
      </c>
      <c r="I101" s="10"/>
      <c r="J101" s="516">
        <f>SUMIF(COMPRAS!$AP$2:AP9979,C101,COMPRAS!$AS$2:AS9979)+SUMIF(COMPRAS!$BD$2:BD9979,C101,COMPRAS!$BG$2:BG9979)+SUMIF(COMPRAS!$BP$2:BP9979,C101,COMPRAS!$BS$2:BS9979)+SUMIF(COMPRAS!$BV$2:BV9979,C101,COMPRAS!$BY$2:BY9979)</f>
        <v>0</v>
      </c>
      <c r="K101" s="189"/>
      <c r="L101" s="190">
        <f t="shared" si="15"/>
        <v>0</v>
      </c>
      <c r="M101" s="58">
        <f t="shared" si="16"/>
        <v>0</v>
      </c>
      <c r="N101" s="57">
        <f>INDEX(TABLAS!$B$67:$D$168,MATCH('TALON RESUMEN'!C101,TABLAS!$B$67:$B$168,0),3)</f>
        <v>8</v>
      </c>
    </row>
    <row r="102" spans="1:43" ht="15.75" hidden="1" customHeight="1" thickBot="1" x14ac:dyDescent="0.4">
      <c r="A102" s="70"/>
      <c r="B102" s="64" t="str">
        <f t="shared" si="14"/>
        <v>no</v>
      </c>
      <c r="C102" s="117" t="str">
        <f>TABLAS!B73</f>
        <v>304E</v>
      </c>
      <c r="D102" s="575" t="str">
        <f>TABLAS!C73</f>
        <v>Honorarios y demás pagos por servicios de docencia</v>
      </c>
      <c r="E102" s="576" t="s">
        <v>742</v>
      </c>
      <c r="F102" s="577" t="s">
        <v>742</v>
      </c>
      <c r="G102" s="9">
        <f>COUNTIF(COMPRAS!$AP$2:$AP$9979,C102)+COUNTIF(COMPRAS!$BD$2:$BD$9979,C102)+COUNTIF(COMPRAS!$BP$2:$BP$9979,C102)+COUNTIF(COMPRAS!$BV$2:$BV$9979,C102)</f>
        <v>0</v>
      </c>
      <c r="H102" s="10">
        <f>SUMIF(COMPRAS!$AP$2:AP9979,C102,COMPRAS!$AQ$2:AQ9979)+SUMIF(COMPRAS!$BD$2:BD9979,C102,COMPRAS!$BE$2:BE9979)+SUMIF(COMPRAS!$BP$2:BP9979,C102,COMPRAS!$BQ$2:BQ9979)+SUMIF(COMPRAS!$BV$2:BV9979,C102,COMPRAS!$BW$2:BW9979)</f>
        <v>0</v>
      </c>
      <c r="I102" s="10"/>
      <c r="J102" s="516">
        <f>SUMIF(COMPRAS!$AP$2:AP9979,C102,COMPRAS!$AS$2:AS9979)+SUMIF(COMPRAS!$BD$2:BD9979,C102,COMPRAS!$BG$2:BG9979)+SUMIF(COMPRAS!$BP$2:BP9979,C102,COMPRAS!$BS$2:BS9979)+SUMIF(COMPRAS!$BV$2:BV9979,C102,COMPRAS!$BY$2:BY9979)</f>
        <v>0</v>
      </c>
      <c r="K102" s="189"/>
      <c r="L102" s="190">
        <f t="shared" si="15"/>
        <v>0</v>
      </c>
      <c r="M102" s="58">
        <f t="shared" si="16"/>
        <v>0</v>
      </c>
      <c r="N102" s="57">
        <f>INDEX(TABLAS!$B$67:$D$168,MATCH('TALON RESUMEN'!C102,TABLAS!$B$67:$B$168,0),3)</f>
        <v>8</v>
      </c>
    </row>
    <row r="103" spans="1:43" ht="15.75" hidden="1" customHeight="1" thickBot="1" x14ac:dyDescent="0.4">
      <c r="A103" s="64"/>
      <c r="B103" s="64" t="str">
        <f t="shared" si="14"/>
        <v>no</v>
      </c>
      <c r="C103" s="117">
        <f>TABLAS!B74</f>
        <v>307</v>
      </c>
      <c r="D103" s="575" t="str">
        <f>TABLAS!C74</f>
        <v>Servicios predomina la mano de obra</v>
      </c>
      <c r="E103" s="576" t="s">
        <v>742</v>
      </c>
      <c r="F103" s="577" t="s">
        <v>742</v>
      </c>
      <c r="G103" s="255">
        <f>COUNTIF(COMPRAS!$AP$2:$AP$9979,C103)+COUNTIF(COMPRAS!$BD$2:$BD$9979,C103)+COUNTIF(COMPRAS!$BP$2:$BP$9979,C103)+COUNTIF(COMPRAS!$BV$2:$BV$9979,C103)</f>
        <v>0</v>
      </c>
      <c r="H103" s="256">
        <f>SUMIF(COMPRAS!$AP$2:AP9979,C103,COMPRAS!$AQ$2:AQ9979)+SUMIF(COMPRAS!$BD$2:BD9979,C103,COMPRAS!$BE$2:BE9979)+SUMIF(COMPRAS!$BP$2:BP9979,C103,COMPRAS!$BQ$2:BQ9979)+SUMIF(COMPRAS!$BV$2:BV9979,C103,COMPRAS!$BW$2:BW9979)</f>
        <v>0</v>
      </c>
      <c r="I103" s="256"/>
      <c r="J103" s="517">
        <f>SUMIF(COMPRAS!$AP$2:AP9979,C103,COMPRAS!$AS$2:AS9979)+SUMIF(COMPRAS!$BD$2:BD9979,C103,COMPRAS!$BG$2:BG9979)+SUMIF(COMPRAS!$BP$2:BP9979,C103,COMPRAS!$BS$2:BS9979)+SUMIF(COMPRAS!$BV$2:BV9979,C103,COMPRAS!$BY$2:BY9979)</f>
        <v>0</v>
      </c>
      <c r="K103" s="251"/>
      <c r="L103" s="257">
        <f t="shared" si="15"/>
        <v>0</v>
      </c>
      <c r="M103" s="163"/>
      <c r="AK103" s="13"/>
      <c r="AL103" s="13"/>
      <c r="AM103" s="13"/>
      <c r="AN103" s="13"/>
      <c r="AO103" s="17"/>
      <c r="AP103" s="17"/>
      <c r="AQ103" s="17"/>
    </row>
    <row r="104" spans="1:43" ht="15.75" hidden="1" customHeight="1" thickBot="1" x14ac:dyDescent="0.4">
      <c r="A104" s="70"/>
      <c r="B104" s="64" t="str">
        <f t="shared" si="14"/>
        <v>no</v>
      </c>
      <c r="C104" s="117">
        <f>TABLAS!B75</f>
        <v>308</v>
      </c>
      <c r="D104" s="575" t="str">
        <f>TABLAS!C75</f>
        <v>Utilización o aprovechamiento de la imagen o renombre</v>
      </c>
      <c r="E104" s="576" t="s">
        <v>742</v>
      </c>
      <c r="F104" s="577" t="s">
        <v>742</v>
      </c>
      <c r="G104" s="9">
        <f>COUNTIF(COMPRAS!$AP$2:$AP$9979,C104)+COUNTIF(COMPRAS!$BD$2:$BD$9979,C104)+COUNTIF(COMPRAS!$BP$2:$BP$9979,C104)+COUNTIF(COMPRAS!$BV$2:$BV$9979,C104)</f>
        <v>0</v>
      </c>
      <c r="H104" s="10">
        <f>SUMIF(COMPRAS!$AP$2:AP9979,C104,COMPRAS!$AQ$2:AQ9979)+SUMIF(COMPRAS!$BD$2:BD9979,C104,COMPRAS!$BE$2:BE9979)+SUMIF(COMPRAS!$BP$2:BP9979,C104,COMPRAS!$BQ$2:BQ9979)+SUMIF(COMPRAS!$BV$2:BV9979,C104,COMPRAS!$BW$2:BW9979)</f>
        <v>0</v>
      </c>
      <c r="I104" s="10"/>
      <c r="J104" s="516">
        <f>SUMIF(COMPRAS!$AP$2:AP9979,C104,COMPRAS!$AS$2:AS9979)+SUMIF(COMPRAS!$BD$2:BD9979,C104,COMPRAS!$BG$2:BG9979)+SUMIF(COMPRAS!$BP$2:BP9979,C104,COMPRAS!$BS$2:BS9979)+SUMIF(COMPRAS!$BV$2:BV9979,C104,COMPRAS!$BY$2:BY9979)</f>
        <v>0</v>
      </c>
      <c r="K104" s="189"/>
      <c r="L104" s="190">
        <f t="shared" si="15"/>
        <v>0</v>
      </c>
      <c r="M104" s="58">
        <f t="shared" si="16"/>
        <v>0</v>
      </c>
      <c r="N104" s="57">
        <f>INDEX(TABLAS!$B$67:$D$168,MATCH('TALON RESUMEN'!C104,TABLAS!$B$67:$B$168,0),3)</f>
        <v>10</v>
      </c>
    </row>
    <row r="105" spans="1:43" ht="15.75" hidden="1" customHeight="1" thickBot="1" x14ac:dyDescent="0.4">
      <c r="A105" s="70"/>
      <c r="B105" s="64" t="str">
        <f t="shared" si="14"/>
        <v>no</v>
      </c>
      <c r="C105" s="117">
        <f>TABLAS!B76</f>
        <v>309</v>
      </c>
      <c r="D105" s="575" t="str">
        <f>TABLAS!C76</f>
        <v>Servicios prestados por medios de comunicación y agencias de publicidad</v>
      </c>
      <c r="E105" s="576" t="s">
        <v>742</v>
      </c>
      <c r="F105" s="577" t="s">
        <v>742</v>
      </c>
      <c r="G105" s="255">
        <f>COUNTIF(COMPRAS!$AP$2:$AP$9979,C105)+COUNTIF(COMPRAS!$BD$2:$BD$9979,C105)+COUNTIF(COMPRAS!$BP$2:$BP$9979,C105)+COUNTIF(COMPRAS!$BV$2:$BV$9979,C105)</f>
        <v>0</v>
      </c>
      <c r="H105" s="256">
        <f>SUMIF(COMPRAS!$AP$2:AP9979,C105,COMPRAS!$AQ$2:AQ9979)+SUMIF(COMPRAS!$BD$2:BD9979,C105,COMPRAS!$BE$2:BE9979)+SUMIF(COMPRAS!$BP$2:BP9979,C105,COMPRAS!$BQ$2:BQ9979)+SUMIF(COMPRAS!$BV$2:BV9979,C105,COMPRAS!$BW$2:BW9979)</f>
        <v>0</v>
      </c>
      <c r="I105" s="256"/>
      <c r="J105" s="517">
        <f>SUMIF(COMPRAS!$AP$2:AP9979,C105,COMPRAS!$AS$2:AS9979)+SUMIF(COMPRAS!$BD$2:BD9979,C105,COMPRAS!$BG$2:BG9979)+SUMIF(COMPRAS!$BP$2:BP9979,C105,COMPRAS!$BS$2:BS9979)+SUMIF(COMPRAS!$BV$2:BV9979,C105,COMPRAS!$BY$2:BY9979)</f>
        <v>0</v>
      </c>
      <c r="K105" s="251"/>
      <c r="L105" s="257">
        <f t="shared" si="15"/>
        <v>0</v>
      </c>
      <c r="M105" s="58">
        <f t="shared" si="16"/>
        <v>0</v>
      </c>
      <c r="N105" s="57">
        <f>INDEX(TABLAS!$B$67:$D$168,MATCH('TALON RESUMEN'!C105,TABLAS!$B$67:$B$168,0),3)</f>
        <v>1</v>
      </c>
    </row>
    <row r="106" spans="1:43" ht="15.75" hidden="1" customHeight="1" thickBot="1" x14ac:dyDescent="0.4">
      <c r="A106" s="70"/>
      <c r="B106" s="64" t="str">
        <f t="shared" si="14"/>
        <v>no</v>
      </c>
      <c r="C106" s="117">
        <f>TABLAS!B77</f>
        <v>310</v>
      </c>
      <c r="D106" s="575" t="str">
        <f>TABLAS!C77</f>
        <v>Servicio de transporte privado de pasajeros o transporte público o privado de carga</v>
      </c>
      <c r="E106" s="576" t="s">
        <v>742</v>
      </c>
      <c r="F106" s="577" t="s">
        <v>742</v>
      </c>
      <c r="G106" s="255">
        <f>COUNTIF(COMPRAS!$AP$2:$AP$9979,C106)+COUNTIF(COMPRAS!$BD$2:$BD$9979,C106)+COUNTIF(COMPRAS!$BP$2:$BP$9979,C106)+COUNTIF(COMPRAS!$BV$2:$BV$9979,C106)</f>
        <v>0</v>
      </c>
      <c r="H106" s="256">
        <f>SUMIF(COMPRAS!$AP$2:AP9979,C106,COMPRAS!$AQ$2:AQ9979)+SUMIF(COMPRAS!$BD$2:BD9979,C106,COMPRAS!$BE$2:BE9979)+SUMIF(COMPRAS!$BP$2:BP9979,C106,COMPRAS!$BQ$2:BQ9979)+SUMIF(COMPRAS!$BV$2:BV9979,C106,COMPRAS!$BW$2:BW9979)</f>
        <v>0</v>
      </c>
      <c r="I106" s="256"/>
      <c r="J106" s="517">
        <f>SUMIF(COMPRAS!$AP$2:AP9979,C106,COMPRAS!$AS$2:AS9979)+SUMIF(COMPRAS!$BD$2:BD9979,C106,COMPRAS!$BG$2:BG9979)+SUMIF(COMPRAS!$BP$2:BP9979,C106,COMPRAS!$BS$2:BS9979)+SUMIF(COMPRAS!$BV$2:BV9979,C106,COMPRAS!$BY$2:BY9979)</f>
        <v>0</v>
      </c>
      <c r="K106" s="251"/>
      <c r="L106" s="257">
        <f t="shared" si="15"/>
        <v>0</v>
      </c>
      <c r="M106" s="58">
        <f t="shared" si="16"/>
        <v>0</v>
      </c>
      <c r="N106" s="57">
        <f>INDEX(TABLAS!$B$67:$D$168,MATCH('TALON RESUMEN'!C106,TABLAS!$B$67:$B$168,0),3)</f>
        <v>1</v>
      </c>
    </row>
    <row r="107" spans="1:43" ht="15.75" hidden="1" customHeight="1" thickBot="1" x14ac:dyDescent="0.4">
      <c r="A107" s="70"/>
      <c r="B107" s="64" t="str">
        <f t="shared" si="14"/>
        <v>no</v>
      </c>
      <c r="C107" s="117">
        <f>TABLAS!B78</f>
        <v>311</v>
      </c>
      <c r="D107" s="575" t="str">
        <f>TABLAS!C78</f>
        <v>Pagos a través de liquidación de compra (nivel cultural o rusticidad)</v>
      </c>
      <c r="E107" s="576" t="s">
        <v>742</v>
      </c>
      <c r="F107" s="577" t="s">
        <v>742</v>
      </c>
      <c r="G107" s="9">
        <f>COUNTIF(COMPRAS!$AP$2:$AP$9979,C107)+COUNTIF(COMPRAS!$BD$2:$BD$9979,C107)+COUNTIF(COMPRAS!$BP$2:$BP$9979,C107)+COUNTIF(COMPRAS!$BV$2:$BV$9979,C107)</f>
        <v>0</v>
      </c>
      <c r="H107" s="10">
        <f>SUMIF(COMPRAS!$AP$2:AP9979,C107,COMPRAS!$AQ$2:AQ9979)+SUMIF(COMPRAS!$BD$2:BD9979,C107,COMPRAS!$BE$2:BE9979)+SUMIF(COMPRAS!$BP$2:BP9979,C107,COMPRAS!$BQ$2:BQ9979)+SUMIF(COMPRAS!$BV$2:BV9979,C107,COMPRAS!$BW$2:BW9979)</f>
        <v>0</v>
      </c>
      <c r="I107" s="10"/>
      <c r="J107" s="516">
        <f>SUMIF(COMPRAS!$AP$2:AP9979,C107,COMPRAS!$AS$2:AS9979)+SUMIF(COMPRAS!$BD$2:BD9979,C107,COMPRAS!$BG$2:BG9979)+SUMIF(COMPRAS!$BP$2:BP9979,C107,COMPRAS!$BS$2:BS9979)+SUMIF(COMPRAS!$BV$2:BV9979,C107,COMPRAS!$BY$2:BY9979)</f>
        <v>0</v>
      </c>
      <c r="K107" s="189"/>
      <c r="L107" s="190">
        <f t="shared" si="15"/>
        <v>0</v>
      </c>
      <c r="M107" s="58">
        <f t="shared" si="16"/>
        <v>0</v>
      </c>
      <c r="N107" s="57">
        <f>INDEX(TABLAS!$B$67:$D$168,MATCH('TALON RESUMEN'!C107,TABLAS!$B$67:$B$168,0),3)</f>
        <v>2</v>
      </c>
    </row>
    <row r="108" spans="1:43" ht="15.75" customHeight="1" thickBot="1" x14ac:dyDescent="0.4">
      <c r="A108" s="70"/>
      <c r="B108" s="64" t="str">
        <f t="shared" si="14"/>
        <v>si</v>
      </c>
      <c r="C108" s="117">
        <f>TABLAS!B79</f>
        <v>312</v>
      </c>
      <c r="D108" s="575" t="str">
        <f>TABLAS!C79</f>
        <v>Transferencia de bienes muebles de naturaleza corporal</v>
      </c>
      <c r="E108" s="576" t="s">
        <v>742</v>
      </c>
      <c r="F108" s="577" t="s">
        <v>742</v>
      </c>
      <c r="G108" s="255">
        <f>COUNTIF(COMPRAS!$AP$2:$AP$9979,C108)+COUNTIF(COMPRAS!$BD$2:$BD$9979,C108)+COUNTIF(COMPRAS!$BP$2:$BP$9979,C108)+COUNTIF(COMPRAS!$BV$2:$BV$9979,C108)</f>
        <v>1</v>
      </c>
      <c r="H108" s="256">
        <f>SUMIF(COMPRAS!$AP$2:AP9979,C108,COMPRAS!$AQ$2:AQ9979)+SUMIF(COMPRAS!$BD$2:BD9979,C108,COMPRAS!$BE$2:BE9979)+SUMIF(COMPRAS!$BP$2:BP9979,C108,COMPRAS!$BQ$2:BQ9979)+SUMIF(COMPRAS!$BV$2:BV9979,C108,COMPRAS!$BW$2:BW9979)</f>
        <v>17.84</v>
      </c>
      <c r="I108" s="256"/>
      <c r="J108" s="517">
        <f>SUMIF(COMPRAS!$AP$2:AP9979,C108,COMPRAS!$AS$2:AS9979)+SUMIF(COMPRAS!$BD$2:BD9979,C108,COMPRAS!$BG$2:BG9979)+SUMIF(COMPRAS!$BP$2:BP9979,C108,COMPRAS!$BS$2:BS9979)+SUMIF(COMPRAS!$BV$2:BV9979,C108,COMPRAS!$BY$2:BY9979)</f>
        <v>0.1784</v>
      </c>
      <c r="K108" s="251"/>
      <c r="L108" s="257">
        <f t="shared" si="15"/>
        <v>17.84</v>
      </c>
      <c r="M108" s="163"/>
    </row>
    <row r="109" spans="1:43" ht="15.75" hidden="1" customHeight="1" thickBot="1" x14ac:dyDescent="0.4">
      <c r="A109" s="70"/>
      <c r="B109" s="64" t="str">
        <f t="shared" si="14"/>
        <v>no</v>
      </c>
      <c r="C109" s="117" t="str">
        <f>TABLAS!B80</f>
        <v>312A</v>
      </c>
      <c r="D109" s="575" t="str">
        <f>TABLAS!C80</f>
        <v>Compra de bienes de origen agrícola, avícola, pecuario, apícola, cunícula, bioacuático, y forestal</v>
      </c>
      <c r="E109" s="576" t="s">
        <v>742</v>
      </c>
      <c r="F109" s="577" t="s">
        <v>742</v>
      </c>
      <c r="G109" s="9">
        <f>COUNTIF(COMPRAS!$AP$2:$AP$9979,C109)+COUNTIF(COMPRAS!$BD$2:$BD$9979,C109)+COUNTIF(COMPRAS!$BP$2:$BP$9979,C109)+COUNTIF(COMPRAS!$BV$2:$BV$9979,C109)</f>
        <v>0</v>
      </c>
      <c r="H109" s="10">
        <f>SUMIF(COMPRAS!$AP$2:AP9979,C109,COMPRAS!$AQ$2:AQ9979)+SUMIF(COMPRAS!$BD$2:BD9979,C109,COMPRAS!$BE$2:BE9979)+SUMIF(COMPRAS!$BP$2:BP9979,C109,COMPRAS!$BQ$2:BQ9979)+SUMIF(COMPRAS!$BV$2:BV9979,C109,COMPRAS!$BW$2:BW9979)</f>
        <v>0</v>
      </c>
      <c r="I109" s="10"/>
      <c r="J109" s="516">
        <f>SUMIF(COMPRAS!$AP$2:AP9979,C109,COMPRAS!$AS$2:AS9979)+SUMIF(COMPRAS!$BD$2:BD9979,C109,COMPRAS!$BG$2:BG9979)+SUMIF(COMPRAS!$BP$2:BP9979,C109,COMPRAS!$BS$2:BS9979)+SUMIF(COMPRAS!$BV$2:BV9979,C109,COMPRAS!$BY$2:BY9979)</f>
        <v>0</v>
      </c>
      <c r="K109" s="189"/>
      <c r="L109" s="190">
        <f t="shared" si="15"/>
        <v>0</v>
      </c>
      <c r="M109" s="58">
        <f t="shared" si="16"/>
        <v>0</v>
      </c>
      <c r="N109" s="57">
        <f>INDEX(TABLAS!$B$67:$D$168,MATCH('TALON RESUMEN'!C109,TABLAS!$B$67:$B$168,0),3)</f>
        <v>1</v>
      </c>
    </row>
    <row r="110" spans="1:43" ht="15.75" hidden="1" customHeight="1" thickBot="1" x14ac:dyDescent="0.4">
      <c r="A110" s="70"/>
      <c r="B110" s="64" t="str">
        <f t="shared" si="14"/>
        <v>no</v>
      </c>
      <c r="C110" s="117" t="str">
        <f>TABLAS!B81</f>
        <v>312B</v>
      </c>
      <c r="D110" s="575" t="str">
        <f>TABLAS!C81</f>
        <v>Impuesto a la Renta único para la actividad de producción y cultivo de palma aceitera</v>
      </c>
      <c r="E110" s="576" t="s">
        <v>742</v>
      </c>
      <c r="F110" s="577" t="s">
        <v>742</v>
      </c>
      <c r="G110" s="9">
        <f>COUNTIF(COMPRAS!$AP$2:$AP$9979,C110)+COUNTIF(COMPRAS!$BD$2:$BD$9979,C110)+COUNTIF(COMPRAS!$BP$2:$BP$9979,C110)+COUNTIF(COMPRAS!$BV$2:$BV$9979,C110)</f>
        <v>0</v>
      </c>
      <c r="H110" s="10">
        <f>SUMIF(COMPRAS!$AP$2:AP9979,C110,COMPRAS!$AQ$2:AQ9979)+SUMIF(COMPRAS!$BD$2:BD9979,C110,COMPRAS!$BE$2:BE9979)+SUMIF(COMPRAS!$BP$2:BP9979,C110,COMPRAS!$BQ$2:BQ9979)+SUMIF(COMPRAS!$BV$2:BV9979,C110,COMPRAS!$BW$2:BW9979)</f>
        <v>0</v>
      </c>
      <c r="I110" s="10"/>
      <c r="J110" s="516">
        <f>SUMIF(COMPRAS!$AP$2:AP9979,C110,COMPRAS!$AS$2:AS9979)+SUMIF(COMPRAS!$BD$2:BD9979,C110,COMPRAS!$BG$2:BG9979)+SUMIF(COMPRAS!$BP$2:BP9979,C110,COMPRAS!$BS$2:BS9979)+SUMIF(COMPRAS!$BV$2:BV9979,C110,COMPRAS!$BY$2:BY9979)</f>
        <v>0</v>
      </c>
      <c r="K110" s="189"/>
      <c r="L110" s="190">
        <f t="shared" si="15"/>
        <v>0</v>
      </c>
      <c r="M110" s="58">
        <f t="shared" si="16"/>
        <v>0</v>
      </c>
      <c r="N110" s="57">
        <f>INDEX(TABLAS!$B$67:$D$168,MATCH('TALON RESUMEN'!C110,TABLAS!$B$67:$B$168,0),3)</f>
        <v>1</v>
      </c>
    </row>
    <row r="111" spans="1:43" ht="15.75" hidden="1" customHeight="1" thickBot="1" x14ac:dyDescent="0.4">
      <c r="A111" s="70"/>
      <c r="B111" s="64" t="str">
        <f t="shared" si="14"/>
        <v>no</v>
      </c>
      <c r="C111" s="117" t="str">
        <f>TABLAS!B82</f>
        <v>314A</v>
      </c>
      <c r="D111" s="575" t="str">
        <f>TABLAS!C82</f>
        <v>Regalías por concepto de franquicias de acuerdo a Ley de Propiedad Intelectual - pago a personas naturales</v>
      </c>
      <c r="E111" s="576" t="s">
        <v>742</v>
      </c>
      <c r="F111" s="577" t="s">
        <v>742</v>
      </c>
      <c r="G111" s="9">
        <f>COUNTIF(COMPRAS!$AP$2:$AP$9979,C111)+COUNTIF(COMPRAS!$BD$2:$BD$9979,C111)+COUNTIF(COMPRAS!$BP$2:$BP$9979,C111)+COUNTIF(COMPRAS!$BV$2:$BV$9979,C111)</f>
        <v>0</v>
      </c>
      <c r="H111" s="10">
        <f>SUMIF(COMPRAS!$AP$2:AP9979,C111,COMPRAS!$AQ$2:AQ9979)+SUMIF(COMPRAS!$BD$2:BD9979,C111,COMPRAS!$BE$2:BE9979)+SUMIF(COMPRAS!$BP$2:BP9979,C111,COMPRAS!$BQ$2:BQ9979)+SUMIF(COMPRAS!$BV$2:BV9979,C111,COMPRAS!$BW$2:BW9979)</f>
        <v>0</v>
      </c>
      <c r="I111" s="10"/>
      <c r="J111" s="516">
        <f>SUMIF(COMPRAS!$AP$2:AP9979,C111,COMPRAS!$AS$2:AS9979)+SUMIF(COMPRAS!$BD$2:BD9979,C111,COMPRAS!$BG$2:BG9979)+SUMIF(COMPRAS!$BP$2:BP9979,C111,COMPRAS!$BS$2:BS9979)+SUMIF(COMPRAS!$BV$2:BV9979,C111,COMPRAS!$BY$2:BY9979)</f>
        <v>0</v>
      </c>
      <c r="K111" s="189"/>
      <c r="L111" s="190">
        <f t="shared" si="15"/>
        <v>0</v>
      </c>
      <c r="M111" s="58">
        <f t="shared" si="16"/>
        <v>0</v>
      </c>
      <c r="N111" s="57">
        <f>INDEX(TABLAS!$B$67:$D$168,MATCH('TALON RESUMEN'!C111,TABLAS!$B$67:$B$168,0),3)</f>
        <v>8</v>
      </c>
    </row>
    <row r="112" spans="1:43" ht="15.75" hidden="1" customHeight="1" thickBot="1" x14ac:dyDescent="0.4">
      <c r="A112" s="70"/>
      <c r="B112" s="64" t="str">
        <f t="shared" si="14"/>
        <v>no</v>
      </c>
      <c r="C112" s="117" t="str">
        <f>TABLAS!B83</f>
        <v>314B</v>
      </c>
      <c r="D112" s="575" t="str">
        <f>TABLAS!C83</f>
        <v>Cánones, derechos de autor,  marcas, patentes y similares de acuerdo a Ley de Propiedad Intelectual – pago a personas naturales</v>
      </c>
      <c r="E112" s="576" t="s">
        <v>742</v>
      </c>
      <c r="F112" s="577" t="s">
        <v>742</v>
      </c>
      <c r="G112" s="9">
        <f>COUNTIF(COMPRAS!$AP$2:$AP$9979,C112)+COUNTIF(COMPRAS!$BD$2:$BD$9979,C112)+COUNTIF(COMPRAS!$BP$2:$BP$9979,C112)+COUNTIF(COMPRAS!$BV$2:$BV$9979,C112)</f>
        <v>0</v>
      </c>
      <c r="H112" s="10">
        <f>SUMIF(COMPRAS!$AP$2:AP9979,C112,COMPRAS!$AQ$2:AQ9979)+SUMIF(COMPRAS!$BD$2:BD9979,C112,COMPRAS!$BE$2:BE9979)+SUMIF(COMPRAS!$BP$2:BP9979,C112,COMPRAS!$BQ$2:BQ9979)+SUMIF(COMPRAS!$BV$2:BV9979,C112,COMPRAS!$BW$2:BW9979)</f>
        <v>0</v>
      </c>
      <c r="I112" s="10"/>
      <c r="J112" s="516">
        <f>SUMIF(COMPRAS!$AP$2:AP9979,C112,COMPRAS!$AS$2:AS9979)+SUMIF(COMPRAS!$BD$2:BD9979,C112,COMPRAS!$BG$2:BG9979)+SUMIF(COMPRAS!$BP$2:BP9979,C112,COMPRAS!$BS$2:BS9979)+SUMIF(COMPRAS!$BV$2:BV9979,C112,COMPRAS!$BY$2:BY9979)</f>
        <v>0</v>
      </c>
      <c r="K112" s="189"/>
      <c r="L112" s="190">
        <f t="shared" si="15"/>
        <v>0</v>
      </c>
      <c r="M112" s="58">
        <f t="shared" si="16"/>
        <v>0</v>
      </c>
      <c r="N112" s="57">
        <f>INDEX(TABLAS!$B$67:$D$168,MATCH('TALON RESUMEN'!C112,TABLAS!$B$67:$B$168,0),3)</f>
        <v>8</v>
      </c>
    </row>
    <row r="113" spans="1:51" ht="15.75" hidden="1" customHeight="1" thickBot="1" x14ac:dyDescent="0.4">
      <c r="A113" s="70"/>
      <c r="B113" s="64" t="str">
        <f t="shared" si="14"/>
        <v>no</v>
      </c>
      <c r="C113" s="117" t="str">
        <f>TABLAS!B84</f>
        <v>314C</v>
      </c>
      <c r="D113" s="575" t="str">
        <f>TABLAS!C84</f>
        <v>Regalías por concepto de franquicias de acuerdo a Ley de Propiedad Intelectual  - pago a sociedades</v>
      </c>
      <c r="E113" s="576" t="s">
        <v>742</v>
      </c>
      <c r="F113" s="577" t="s">
        <v>742</v>
      </c>
      <c r="G113" s="9">
        <f>COUNTIF(COMPRAS!$AP$2:$AP$9979,C113)+COUNTIF(COMPRAS!$BD$2:$BD$9979,C113)+COUNTIF(COMPRAS!$BP$2:$BP$9979,C113)+COUNTIF(COMPRAS!$BV$2:$BV$9979,C113)</f>
        <v>0</v>
      </c>
      <c r="H113" s="10">
        <f>SUMIF(COMPRAS!$AP$2:AP9979,C113,COMPRAS!$AQ$2:AQ9979)+SUMIF(COMPRAS!$BD$2:BD9979,C113,COMPRAS!$BE$2:BE9979)+SUMIF(COMPRAS!$BP$2:BP9979,C113,COMPRAS!$BQ$2:BQ9979)+SUMIF(COMPRAS!$BV$2:BV9979,C113,COMPRAS!$BW$2:BW9979)</f>
        <v>0</v>
      </c>
      <c r="I113" s="10"/>
      <c r="J113" s="516">
        <f>SUMIF(COMPRAS!$AP$2:AP9979,C113,COMPRAS!$AS$2:AS9979)+SUMIF(COMPRAS!$BD$2:BD9979,C113,COMPRAS!$BG$2:BG9979)+SUMIF(COMPRAS!$BP$2:BP9979,C113,COMPRAS!$BS$2:BS9979)+SUMIF(COMPRAS!$BV$2:BV9979,C113,COMPRAS!$BY$2:BY9979)</f>
        <v>0</v>
      </c>
      <c r="K113" s="189"/>
      <c r="L113" s="190">
        <f t="shared" si="15"/>
        <v>0</v>
      </c>
      <c r="M113" s="58">
        <f t="shared" si="16"/>
        <v>0</v>
      </c>
      <c r="N113" s="57">
        <f>INDEX(TABLAS!$B$67:$D$168,MATCH('TALON RESUMEN'!C113,TABLAS!$B$67:$B$168,0),3)</f>
        <v>8</v>
      </c>
    </row>
    <row r="114" spans="1:51" ht="15.75" hidden="1" customHeight="1" thickBot="1" x14ac:dyDescent="0.4">
      <c r="A114" s="70"/>
      <c r="B114" s="64" t="str">
        <f t="shared" si="14"/>
        <v>no</v>
      </c>
      <c r="C114" s="117" t="str">
        <f>TABLAS!B85</f>
        <v>314D</v>
      </c>
      <c r="D114" s="575" t="str">
        <f>TABLAS!C85</f>
        <v>Cánones, derechos de autor,  marcas, patentes y similares de acuerdo a Ley de Propiedad Intelectual – pago a sociedades</v>
      </c>
      <c r="E114" s="576" t="s">
        <v>742</v>
      </c>
      <c r="F114" s="577" t="s">
        <v>742</v>
      </c>
      <c r="G114" s="9">
        <f>COUNTIF(COMPRAS!$AP$2:$AP$9979,C114)+COUNTIF(COMPRAS!$BD$2:$BD$9979,C114)+COUNTIF(COMPRAS!$BP$2:$BP$9979,C114)+COUNTIF(COMPRAS!$BV$2:$BV$9979,C114)</f>
        <v>0</v>
      </c>
      <c r="H114" s="10">
        <f>SUMIF(COMPRAS!$AP$2:AP9979,C114,COMPRAS!$AQ$2:AQ9979)+SUMIF(COMPRAS!$BD$2:BD9979,C114,COMPRAS!$BE$2:BE9979)+SUMIF(COMPRAS!$BP$2:BP9979,C114,COMPRAS!$BQ$2:BQ9979)+SUMIF(COMPRAS!$BV$2:BV9979,C114,COMPRAS!$BW$2:BW9979)</f>
        <v>0</v>
      </c>
      <c r="I114" s="10"/>
      <c r="J114" s="516">
        <f>SUMIF(COMPRAS!$AP$2:AP9979,C114,COMPRAS!$AS$2:AS9979)+SUMIF(COMPRAS!$BD$2:BD9979,C114,COMPRAS!$BG$2:BG9979)+SUMIF(COMPRAS!$BP$2:BP9979,C114,COMPRAS!$BS$2:BS9979)+SUMIF(COMPRAS!$BV$2:BV9979,C114,COMPRAS!$BY$2:BY9979)</f>
        <v>0</v>
      </c>
      <c r="K114" s="189"/>
      <c r="L114" s="190">
        <f t="shared" si="15"/>
        <v>0</v>
      </c>
      <c r="M114" s="58">
        <f t="shared" si="16"/>
        <v>0</v>
      </c>
      <c r="N114" s="57">
        <f>INDEX(TABLAS!$B$67:$D$168,MATCH('TALON RESUMEN'!C114,TABLAS!$B$67:$B$168,0),3)</f>
        <v>8</v>
      </c>
    </row>
    <row r="115" spans="1:51" ht="15.75" hidden="1" customHeight="1" thickBot="1" x14ac:dyDescent="0.4">
      <c r="A115" s="70"/>
      <c r="B115" s="64" t="str">
        <f t="shared" si="14"/>
        <v>no</v>
      </c>
      <c r="C115" s="117">
        <f>TABLAS!B86</f>
        <v>319</v>
      </c>
      <c r="D115" s="575" t="str">
        <f>TABLAS!C86</f>
        <v>Cuotas de arrendamiento mercantil (prestado por sociedades), inclusive la de opción de compra</v>
      </c>
      <c r="E115" s="576" t="s">
        <v>742</v>
      </c>
      <c r="F115" s="577" t="s">
        <v>742</v>
      </c>
      <c r="G115" s="255">
        <f>COUNTIF(COMPRAS!$AP$2:$AP$9979,C115)+COUNTIF(COMPRAS!$BD$2:$BD$9979,C115)+COUNTIF(COMPRAS!$BP$2:$BP$9979,C115)+COUNTIF(COMPRAS!$BV$2:$BV$9979,C115)</f>
        <v>0</v>
      </c>
      <c r="H115" s="256">
        <f>SUMIF(COMPRAS!$AP$2:AP9979,C115,COMPRAS!$AQ$2:AQ9979)+SUMIF(COMPRAS!$BD$2:BD9979,C115,COMPRAS!$BE$2:BE9979)+SUMIF(COMPRAS!$BP$2:BP9979,C115,COMPRAS!$BQ$2:BQ9979)+SUMIF(COMPRAS!$BV$2:BV9979,C115,COMPRAS!$BW$2:BW9979)</f>
        <v>0</v>
      </c>
      <c r="I115" s="256"/>
      <c r="J115" s="517">
        <f>SUMIF(COMPRAS!$AP$2:AP9979,C115,COMPRAS!$AS$2:AS9979)+SUMIF(COMPRAS!$BD$2:BD9979,C115,COMPRAS!$BG$2:BG9979)+SUMIF(COMPRAS!$BP$2:BP9979,C115,COMPRAS!$BS$2:BS9979)+SUMIF(COMPRAS!$BV$2:BV9979,C115,COMPRAS!$BY$2:BY9979)</f>
        <v>0</v>
      </c>
      <c r="K115" s="251"/>
      <c r="L115" s="257">
        <f t="shared" si="15"/>
        <v>0</v>
      </c>
      <c r="M115" s="163"/>
    </row>
    <row r="116" spans="1:51" ht="15.75" hidden="1" customHeight="1" thickBot="1" x14ac:dyDescent="0.4">
      <c r="A116" s="70"/>
      <c r="B116" s="64" t="str">
        <f t="shared" si="14"/>
        <v>no</v>
      </c>
      <c r="C116" s="117">
        <f>TABLAS!B87</f>
        <v>320</v>
      </c>
      <c r="D116" s="575" t="str">
        <f>TABLAS!C87</f>
        <v>Arrendamiento bienes inmuebles</v>
      </c>
      <c r="E116" s="576" t="s">
        <v>742</v>
      </c>
      <c r="F116" s="577" t="s">
        <v>742</v>
      </c>
      <c r="G116" s="255">
        <f>COUNTIF(COMPRAS!$AP$2:$AP$9979,C116)+COUNTIF(COMPRAS!$BD$2:$BD$9979,C116)+COUNTIF(COMPRAS!$BP$2:$BP$9979,C116)+COUNTIF(COMPRAS!$BV$2:$BV$9979,C116)</f>
        <v>0</v>
      </c>
      <c r="H116" s="256">
        <f>SUMIF(COMPRAS!$AP$2:AP9979,C116,COMPRAS!$AQ$2:AQ9979)+SUMIF(COMPRAS!$BD$2:BD9979,C116,COMPRAS!$BE$2:BE9979)+SUMIF(COMPRAS!$BP$2:BP9979,C116,COMPRAS!$BQ$2:BQ9979)+SUMIF(COMPRAS!$BV$2:BV9979,C116,COMPRAS!$BW$2:BW9979)</f>
        <v>0</v>
      </c>
      <c r="I116" s="256"/>
      <c r="J116" s="517">
        <f>SUMIF(COMPRAS!$AP$2:AP9979,C116,COMPRAS!$AS$2:AS9979)+SUMIF(COMPRAS!$BD$2:BD9979,C116,COMPRAS!$BG$2:BG9979)+SUMIF(COMPRAS!$BP$2:BP9979,C116,COMPRAS!$BS$2:BS9979)+SUMIF(COMPRAS!$BV$2:BV9979,C116,COMPRAS!$BY$2:BY9979)</f>
        <v>0</v>
      </c>
      <c r="K116" s="251"/>
      <c r="L116" s="257">
        <f t="shared" si="15"/>
        <v>0</v>
      </c>
      <c r="M116" s="58">
        <f t="shared" si="16"/>
        <v>0</v>
      </c>
      <c r="N116" s="57">
        <f>INDEX(TABLAS!$B$67:$D$168,MATCH('TALON RESUMEN'!C116,TABLAS!$B$67:$B$168,0),3)</f>
        <v>8</v>
      </c>
    </row>
    <row r="117" spans="1:51" ht="15.75" hidden="1" customHeight="1" thickBot="1" x14ac:dyDescent="0.4">
      <c r="A117" s="70"/>
      <c r="B117" s="64" t="str">
        <f t="shared" si="14"/>
        <v>no</v>
      </c>
      <c r="C117" s="117">
        <f>TABLAS!B88</f>
        <v>322</v>
      </c>
      <c r="D117" s="575" t="str">
        <f>TABLAS!C88</f>
        <v>Seguros y reaseguros (primas y cesiones)</v>
      </c>
      <c r="E117" s="576" t="s">
        <v>742</v>
      </c>
      <c r="F117" s="577" t="s">
        <v>742</v>
      </c>
      <c r="G117" s="9">
        <f>COUNTIF(COMPRAS!$AP$2:$AP$9979,C117)+COUNTIF(COMPRAS!$BD$2:$BD$9979,C117)+COUNTIF(COMPRAS!$BP$2:$BP$9979,C117)+COUNTIF(COMPRAS!$BV$2:$BV$9979,C117)</f>
        <v>0</v>
      </c>
      <c r="H117" s="10">
        <f>SUMIF(COMPRAS!$AP$2:AP9979,C117,COMPRAS!$AQ$2:AQ9979)+SUMIF(COMPRAS!$BD$2:BD9979,C117,COMPRAS!$BE$2:BE9979)+SUMIF(COMPRAS!$BP$2:BP9979,C117,COMPRAS!$BQ$2:BQ9979)+SUMIF(COMPRAS!$BV$2:BV9979,C117,COMPRAS!$BW$2:BW9979)</f>
        <v>0</v>
      </c>
      <c r="I117" s="10"/>
      <c r="J117" s="516">
        <f>SUMIF(COMPRAS!$AP$2:AP9979,C117,COMPRAS!$AS$2:AS9979)+SUMIF(COMPRAS!$BD$2:BD9979,C117,COMPRAS!$BG$2:BG9979)+SUMIF(COMPRAS!$BP$2:BP9979,C117,COMPRAS!$BS$2:BS9979)+SUMIF(COMPRAS!$BV$2:BV9979,C117,COMPRAS!$BY$2:BY9979)</f>
        <v>0</v>
      </c>
      <c r="K117" s="189"/>
      <c r="L117" s="190">
        <f t="shared" si="15"/>
        <v>0</v>
      </c>
      <c r="M117" s="58">
        <f t="shared" si="16"/>
        <v>0</v>
      </c>
      <c r="N117" s="57">
        <f>INDEX(TABLAS!$B$67:$D$168,MATCH('TALON RESUMEN'!C117,TABLAS!$B$67:$B$168,0),3)</f>
        <v>1</v>
      </c>
    </row>
    <row r="118" spans="1:51" ht="15.75" hidden="1" customHeight="1" thickBot="1" x14ac:dyDescent="0.4">
      <c r="A118" s="70"/>
      <c r="B118" s="64" t="str">
        <f t="shared" si="14"/>
        <v>no</v>
      </c>
      <c r="C118" s="117">
        <f>TABLAS!B89</f>
        <v>323</v>
      </c>
      <c r="D118" s="575" t="str">
        <f>TABLAS!C89</f>
        <v>Rendimientos financieros pagados a naturales y sociedades  (No a IFIs)</v>
      </c>
      <c r="E118" s="576" t="s">
        <v>742</v>
      </c>
      <c r="F118" s="577" t="s">
        <v>742</v>
      </c>
      <c r="G118" s="9">
        <f>COUNTIF(COMPRAS!$AP$2:$AP$9979,C118)+COUNTIF(COMPRAS!$BD$2:$BD$9979,C118)+COUNTIF(COMPRAS!$BP$2:$BP$9979,C118)+COUNTIF(COMPRAS!$BV$2:$BV$9979,C118)</f>
        <v>0</v>
      </c>
      <c r="H118" s="10">
        <f>SUMIF(COMPRAS!$AP$2:AP9979,C118,COMPRAS!$AQ$2:AQ9979)+SUMIF(COMPRAS!$BD$2:BD9979,C118,COMPRAS!$BE$2:BE9979)+SUMIF(COMPRAS!$BP$2:BP9979,C118,COMPRAS!$BQ$2:BQ9979)+SUMIF(COMPRAS!$BV$2:BV9979,C118,COMPRAS!$BW$2:BW9979)</f>
        <v>0</v>
      </c>
      <c r="I118" s="10"/>
      <c r="J118" s="516">
        <f>SUMIF(COMPRAS!$AP$2:AP9979,C118,COMPRAS!$AS$2:AS9979)+SUMIF(COMPRAS!$BD$2:BD9979,C118,COMPRAS!$BG$2:BG9979)+SUMIF(COMPRAS!$BP$2:BP9979,C118,COMPRAS!$BS$2:BS9979)+SUMIF(COMPRAS!$BV$2:BV9979,C118,COMPRAS!$BY$2:BY9979)</f>
        <v>0</v>
      </c>
      <c r="K118" s="189"/>
      <c r="L118" s="190">
        <f t="shared" si="15"/>
        <v>0</v>
      </c>
      <c r="M118" s="58">
        <f t="shared" si="16"/>
        <v>0</v>
      </c>
      <c r="N118" s="57">
        <f>INDEX(TABLAS!$B$67:$D$168,MATCH('TALON RESUMEN'!C118,TABLAS!$B$67:$B$168,0),3)</f>
        <v>2</v>
      </c>
    </row>
    <row r="119" spans="1:51" ht="15.75" hidden="1" customHeight="1" thickBot="1" x14ac:dyDescent="0.4">
      <c r="A119" s="70"/>
      <c r="B119" s="64" t="str">
        <f t="shared" si="14"/>
        <v>no</v>
      </c>
      <c r="C119" s="117" t="str">
        <f>TABLAS!B90</f>
        <v>323A</v>
      </c>
      <c r="D119" s="575" t="str">
        <f>TABLAS!C90</f>
        <v>Rendimientos financieros depósitos Cta. Corriente</v>
      </c>
      <c r="E119" s="576" t="s">
        <v>742</v>
      </c>
      <c r="F119" s="577" t="s">
        <v>742</v>
      </c>
      <c r="G119" s="9">
        <f>COUNTIF(COMPRAS!$AP$2:$AP$9979,C119)+COUNTIF(COMPRAS!$BD$2:$BD$9979,C119)+COUNTIF(COMPRAS!$BP$2:$BP$9979,C119)+COUNTIF(COMPRAS!$BV$2:$BV$9979,C119)</f>
        <v>0</v>
      </c>
      <c r="H119" s="10">
        <f>SUMIF(COMPRAS!$AP$2:AP9979,C119,COMPRAS!$AQ$2:AQ9979)+SUMIF(COMPRAS!$BD$2:BD9979,C119,COMPRAS!$BE$2:BE9979)+SUMIF(COMPRAS!$BP$2:BP9979,C119,COMPRAS!$BQ$2:BQ9979)+SUMIF(COMPRAS!$BV$2:BV9979,C119,COMPRAS!$BW$2:BW9979)</f>
        <v>0</v>
      </c>
      <c r="I119" s="10"/>
      <c r="J119" s="516">
        <f>SUMIF(COMPRAS!$AP$2:AP9979,C119,COMPRAS!$AS$2:AS9979)+SUMIF(COMPRAS!$BD$2:BD9979,C119,COMPRAS!$BG$2:BG9979)+SUMIF(COMPRAS!$BP$2:BP9979,C119,COMPRAS!$BS$2:BS9979)+SUMIF(COMPRAS!$BV$2:BV9979,C119,COMPRAS!$BY$2:BY9979)</f>
        <v>0</v>
      </c>
      <c r="K119" s="189"/>
      <c r="L119" s="190">
        <f t="shared" si="15"/>
        <v>0</v>
      </c>
      <c r="M119" s="58">
        <f t="shared" si="16"/>
        <v>0</v>
      </c>
      <c r="N119" s="57">
        <f>INDEX(TABLAS!$B$67:$D$168,MATCH('TALON RESUMEN'!C119,TABLAS!$B$67:$B$168,0),3)</f>
        <v>2</v>
      </c>
    </row>
    <row r="120" spans="1:51" ht="15.75" hidden="1" customHeight="1" thickBot="1" x14ac:dyDescent="0.4">
      <c r="A120" s="70"/>
      <c r="B120" s="64" t="str">
        <f t="shared" si="14"/>
        <v>no</v>
      </c>
      <c r="C120" s="117" t="str">
        <f>TABLAS!B91</f>
        <v>323B1</v>
      </c>
      <c r="D120" s="575" t="str">
        <f>TABLAS!C91</f>
        <v>Rendimientos financieros  depósitos Cta. Ahorros Sociedades</v>
      </c>
      <c r="E120" s="576" t="s">
        <v>742</v>
      </c>
      <c r="F120" s="577" t="s">
        <v>742</v>
      </c>
      <c r="G120" s="9">
        <f>COUNTIF(COMPRAS!$AP$2:$AP$9979,C120)+COUNTIF(COMPRAS!$BD$2:$BD$9979,C120)+COUNTIF(COMPRAS!$BP$2:$BP$9979,C120)+COUNTIF(COMPRAS!$BV$2:$BV$9979,C120)</f>
        <v>0</v>
      </c>
      <c r="H120" s="10">
        <f>SUMIF(COMPRAS!$AP$2:AP9979,C120,COMPRAS!$AQ$2:AQ9979)+SUMIF(COMPRAS!$BD$2:BD9979,C120,COMPRAS!$BE$2:BE9979)+SUMIF(COMPRAS!$BP$2:BP9979,C120,COMPRAS!$BQ$2:BQ9979)+SUMIF(COMPRAS!$BV$2:BV9979,C120,COMPRAS!$BW$2:BW9979)</f>
        <v>0</v>
      </c>
      <c r="I120" s="10"/>
      <c r="J120" s="516">
        <f>SUMIF(COMPRAS!$AP$2:AP9979,C120,COMPRAS!$AS$2:AS9979)+SUMIF(COMPRAS!$BD$2:BD9979,C120,COMPRAS!$BG$2:BG9979)+SUMIF(COMPRAS!$BP$2:BP9979,C120,COMPRAS!$BS$2:BS9979)+SUMIF(COMPRAS!$BV$2:BV9979,C120,COMPRAS!$BY$2:BY9979)</f>
        <v>0</v>
      </c>
      <c r="K120" s="189"/>
      <c r="L120" s="190">
        <f t="shared" si="15"/>
        <v>0</v>
      </c>
      <c r="M120" s="58">
        <f t="shared" si="16"/>
        <v>0</v>
      </c>
      <c r="N120" s="57">
        <f>INDEX(TABLAS!$B$67:$D$168,MATCH('TALON RESUMEN'!C120,TABLAS!$B$67:$B$168,0),3)</f>
        <v>2</v>
      </c>
    </row>
    <row r="121" spans="1:51" ht="15.75" hidden="1" customHeight="1" thickBot="1" x14ac:dyDescent="0.4">
      <c r="A121" s="70"/>
      <c r="B121" s="64" t="str">
        <f t="shared" si="14"/>
        <v>no</v>
      </c>
      <c r="C121" s="117" t="str">
        <f>TABLAS!B92</f>
        <v>323E</v>
      </c>
      <c r="D121" s="575" t="str">
        <f>TABLAS!C92</f>
        <v>Rendimientos financieros depósito a plazo fijo  gravados</v>
      </c>
      <c r="E121" s="576" t="s">
        <v>742</v>
      </c>
      <c r="F121" s="577" t="s">
        <v>742</v>
      </c>
      <c r="G121" s="9">
        <f>COUNTIF(COMPRAS!$AP$2:$AP$9979,C121)+COUNTIF(COMPRAS!$BD$2:$BD$9979,C121)+COUNTIF(COMPRAS!$BP$2:$BP$9979,C121)+COUNTIF(COMPRAS!$BV$2:$BV$9979,C121)</f>
        <v>0</v>
      </c>
      <c r="H121" s="10">
        <f>SUMIF(COMPRAS!$AP$2:AP9979,C121,COMPRAS!$AQ$2:AQ9979)+SUMIF(COMPRAS!$BD$2:BD9979,C121,COMPRAS!$BE$2:BE9979)+SUMIF(COMPRAS!$BP$2:BP9979,C121,COMPRAS!$BQ$2:BQ9979)+SUMIF(COMPRAS!$BV$2:BV9979,C121,COMPRAS!$BW$2:BW9979)</f>
        <v>0</v>
      </c>
      <c r="I121" s="10"/>
      <c r="J121" s="10">
        <f>SUMIF(COMPRAS!$AP$2:AP9979,C121,COMPRAS!$AS$2:AS9979)+SUMIF(COMPRAS!$BD$2:BD9979,C121,COMPRAS!$BG$2:BG9979)+SUMIF(COMPRAS!$BP$2:BP9979,C121,COMPRAS!$BS$2:BS9979)+SUMIF(COMPRAS!$BV$2:BV9979,C121,COMPRAS!$BY$2:BY9979)</f>
        <v>0</v>
      </c>
      <c r="K121" s="189"/>
      <c r="L121" s="190">
        <f t="shared" si="15"/>
        <v>0</v>
      </c>
      <c r="M121" s="58">
        <f t="shared" si="16"/>
        <v>0</v>
      </c>
      <c r="N121" s="57">
        <f>INDEX(TABLAS!$B$67:$D$168,MATCH('TALON RESUMEN'!C121,TABLAS!$B$67:$B$168,0),3)</f>
        <v>2</v>
      </c>
    </row>
    <row r="122" spans="1:51" ht="15.75" hidden="1" customHeight="1" thickBot="1" x14ac:dyDescent="0.4">
      <c r="A122" s="70"/>
      <c r="B122" s="64" t="str">
        <f t="shared" si="14"/>
        <v>no</v>
      </c>
      <c r="C122" s="117" t="str">
        <f>TABLAS!B93</f>
        <v>323E2</v>
      </c>
      <c r="D122" s="575" t="str">
        <f>TABLAS!C93</f>
        <v>Rendimientos financieros depósito a plazo fijo exentos</v>
      </c>
      <c r="E122" s="576" t="s">
        <v>742</v>
      </c>
      <c r="F122" s="577" t="s">
        <v>742</v>
      </c>
      <c r="G122" s="9">
        <f>COUNTIF(COMPRAS!$AP$2:$AP$9979,C122)+COUNTIF(COMPRAS!$BD$2:$BD$9979,C122)+COUNTIF(COMPRAS!$BP$2:$BP$9979,C122)+COUNTIF(COMPRAS!$BV$2:$BV$9979,C122)</f>
        <v>0</v>
      </c>
      <c r="H122" s="10">
        <f>SUMIF(COMPRAS!$AP$2:AP9979,C122,COMPRAS!$AQ$2:AQ9979)+SUMIF(COMPRAS!$BD$2:BD9979,C122,COMPRAS!$BE$2:BE9979)+SUMIF(COMPRAS!$BP$2:BP9979,C122,COMPRAS!$BQ$2:BQ9979)+SUMIF(COMPRAS!$BV$2:BV9979,C122,COMPRAS!$BW$2:BW9979)</f>
        <v>0</v>
      </c>
      <c r="I122" s="10"/>
      <c r="J122" s="10">
        <f>SUMIF(COMPRAS!$AP$2:AP9979,C122,COMPRAS!$AS$2:AS9979)+SUMIF(COMPRAS!$BD$2:BD9979,C122,COMPRAS!$BG$2:BG9979)+SUMIF(COMPRAS!$BP$2:BP9979,C122,COMPRAS!$BS$2:BS9979)+SUMIF(COMPRAS!$BV$2:BV9979,C122,COMPRAS!$BY$2:BY9979)</f>
        <v>0</v>
      </c>
      <c r="K122" s="189"/>
      <c r="L122" s="190">
        <f t="shared" si="15"/>
        <v>0</v>
      </c>
      <c r="M122" s="58">
        <f t="shared" si="16"/>
        <v>0</v>
      </c>
      <c r="N122" s="57">
        <f>INDEX(TABLAS!$B$67:$D$168,MATCH('TALON RESUMEN'!C122,TABLAS!$B$67:$B$168,0),3)</f>
        <v>0</v>
      </c>
    </row>
    <row r="123" spans="1:51" ht="15.75" hidden="1" customHeight="1" thickBot="1" x14ac:dyDescent="0.4">
      <c r="A123" s="70"/>
      <c r="B123" s="64" t="str">
        <f t="shared" si="14"/>
        <v>no</v>
      </c>
      <c r="C123" s="117" t="str">
        <f>TABLAS!B94</f>
        <v>323F</v>
      </c>
      <c r="D123" s="575" t="str">
        <f>TABLAS!C94</f>
        <v>Rendimientos financieros operaciones de reporto - repos</v>
      </c>
      <c r="E123" s="576" t="s">
        <v>742</v>
      </c>
      <c r="F123" s="577" t="s">
        <v>742</v>
      </c>
      <c r="G123" s="9">
        <f>COUNTIF(COMPRAS!$AP$2:$AP$9979,C123)+COUNTIF(COMPRAS!$BD$2:$BD$9979,C123)+COUNTIF(COMPRAS!$BP$2:$BP$9979,C123)+COUNTIF(COMPRAS!$BV$2:$BV$9979,C123)</f>
        <v>0</v>
      </c>
      <c r="H123" s="10">
        <f>SUMIF(COMPRAS!$AP$2:AP9979,C123,COMPRAS!$AQ$2:AQ9979)+SUMIF(COMPRAS!$BD$2:BD9979,C123,COMPRAS!$BE$2:BE9979)+SUMIF(COMPRAS!$BP$2:BP9979,C123,COMPRAS!$BQ$2:BQ9979)+SUMIF(COMPRAS!$BV$2:BV9979,C123,COMPRAS!$BW$2:BW9979)</f>
        <v>0</v>
      </c>
      <c r="I123" s="10"/>
      <c r="J123" s="10">
        <f>SUMIF(COMPRAS!$AP$2:AP9979,C123,COMPRAS!$AS$2:AS9979)+SUMIF(COMPRAS!$BD$2:BD9979,C123,COMPRAS!$BG$2:BG9979)+SUMIF(COMPRAS!$BP$2:BP9979,C123,COMPRAS!$BS$2:BS9979)+SUMIF(COMPRAS!$BV$2:BV9979,C123,COMPRAS!$BY$2:BY9979)</f>
        <v>0</v>
      </c>
      <c r="K123" s="189"/>
      <c r="L123" s="190">
        <f t="shared" si="15"/>
        <v>0</v>
      </c>
      <c r="M123" s="58">
        <f t="shared" si="16"/>
        <v>0</v>
      </c>
      <c r="N123" s="57">
        <f>INDEX(TABLAS!$B$67:$D$168,MATCH('TALON RESUMEN'!C123,TABLAS!$B$67:$B$168,0),3)</f>
        <v>2</v>
      </c>
    </row>
    <row r="124" spans="1:51" ht="15.75" hidden="1" customHeight="1" thickBot="1" x14ac:dyDescent="0.4">
      <c r="A124" s="70"/>
      <c r="B124" s="64" t="str">
        <f t="shared" si="14"/>
        <v>no</v>
      </c>
      <c r="C124" s="117" t="str">
        <f>TABLAS!B95</f>
        <v>323G</v>
      </c>
      <c r="D124" s="575" t="str">
        <f>TABLAS!C95</f>
        <v>Inversiones (captaciones) rendimientos distintos de aquellos pagados a IFIs</v>
      </c>
      <c r="E124" s="576" t="s">
        <v>742</v>
      </c>
      <c r="F124" s="577" t="s">
        <v>742</v>
      </c>
      <c r="G124" s="9">
        <f>COUNTIF(COMPRAS!$AP$2:$AP$9979,C124)+COUNTIF(COMPRAS!$BD$2:$BD$9979,C124)+COUNTIF(COMPRAS!$BP$2:$BP$9979,C124)+COUNTIF(COMPRAS!$BV$2:$BV$9979,C124)</f>
        <v>0</v>
      </c>
      <c r="H124" s="10">
        <f>SUMIF(COMPRAS!$AP$2:AP9979,C124,COMPRAS!$AQ$2:AQ9979)+SUMIF(COMPRAS!$BD$2:BD9979,C124,COMPRAS!$BE$2:BE9979)+SUMIF(COMPRAS!$BP$2:BP9979,C124,COMPRAS!$BQ$2:BQ9979)+SUMIF(COMPRAS!$BV$2:BV9979,C124,COMPRAS!$BW$2:BW9979)</f>
        <v>0</v>
      </c>
      <c r="I124" s="10"/>
      <c r="J124" s="10">
        <f>SUMIF(COMPRAS!$AP$2:AP9979,C124,COMPRAS!$AS$2:AS9979)+SUMIF(COMPRAS!$BD$2:BD9979,C124,COMPRAS!$BG$2:BG9979)+SUMIF(COMPRAS!$BP$2:BP9979,C124,COMPRAS!$BS$2:BS9979)+SUMIF(COMPRAS!$BV$2:BV9979,C124,COMPRAS!$BY$2:BY9979)</f>
        <v>0</v>
      </c>
      <c r="K124" s="189"/>
      <c r="L124" s="190">
        <f t="shared" si="15"/>
        <v>0</v>
      </c>
      <c r="M124" s="58">
        <f t="shared" si="16"/>
        <v>0</v>
      </c>
      <c r="N124" s="57">
        <f>INDEX(TABLAS!$B$67:$D$168,MATCH('TALON RESUMEN'!C124,TABLAS!$B$67:$B$168,0),3)</f>
        <v>2</v>
      </c>
    </row>
    <row r="125" spans="1:51" ht="15.75" hidden="1" customHeight="1" thickBot="1" x14ac:dyDescent="0.4">
      <c r="A125" s="70"/>
      <c r="B125" s="64" t="str">
        <f t="shared" si="14"/>
        <v>no</v>
      </c>
      <c r="C125" s="117" t="str">
        <f>TABLAS!B96</f>
        <v>323H</v>
      </c>
      <c r="D125" s="575" t="str">
        <f>TABLAS!C96</f>
        <v>Rendimientos financieros  obligaciones</v>
      </c>
      <c r="E125" s="576" t="s">
        <v>742</v>
      </c>
      <c r="F125" s="577" t="s">
        <v>742</v>
      </c>
      <c r="G125" s="9">
        <f>COUNTIF(COMPRAS!$AP$2:$AP$9979,C125)+COUNTIF(COMPRAS!$BD$2:$BD$9979,C125)+COUNTIF(COMPRAS!$BP$2:$BP$9979,C125)+COUNTIF(COMPRAS!$BV$2:$BV$9979,C125)</f>
        <v>0</v>
      </c>
      <c r="H125" s="10">
        <f>SUMIF(COMPRAS!$AP$2:AP9979,C125,COMPRAS!$AQ$2:AQ9979)+SUMIF(COMPRAS!$BD$2:BD9979,C125,COMPRAS!$BE$2:BE9979)+SUMIF(COMPRAS!$BP$2:BP9979,C125,COMPRAS!$BQ$2:BQ9979)+SUMIF(COMPRAS!$BV$2:BV9979,C125,COMPRAS!$BW$2:BW9979)</f>
        <v>0</v>
      </c>
      <c r="I125" s="10"/>
      <c r="J125" s="10">
        <f>SUMIF(COMPRAS!$AP$2:AP9979,C125,COMPRAS!$AS$2:AS9979)+SUMIF(COMPRAS!$BD$2:BD9979,C125,COMPRAS!$BG$2:BG9979)+SUMIF(COMPRAS!$BP$2:BP9979,C125,COMPRAS!$BS$2:BS9979)+SUMIF(COMPRAS!$BV$2:BV9979,C125,COMPRAS!$BY$2:BY9979)</f>
        <v>0</v>
      </c>
      <c r="K125" s="189"/>
      <c r="L125" s="190">
        <f t="shared" si="15"/>
        <v>0</v>
      </c>
      <c r="M125" s="58">
        <f t="shared" si="16"/>
        <v>0</v>
      </c>
      <c r="N125" s="57">
        <f>INDEX(TABLAS!$B$67:$D$168,MATCH('TALON RESUMEN'!C125,TABLAS!$B$67:$B$168,0),3)</f>
        <v>2</v>
      </c>
    </row>
    <row r="126" spans="1:51" ht="15.75" hidden="1" customHeight="1" thickBot="1" x14ac:dyDescent="0.4">
      <c r="A126" s="70"/>
      <c r="B126" s="64" t="str">
        <f t="shared" si="14"/>
        <v>no</v>
      </c>
      <c r="C126" s="117" t="str">
        <f>TABLAS!B97</f>
        <v>323I</v>
      </c>
      <c r="D126" s="575" t="str">
        <f>TABLAS!C97</f>
        <v>Rendimientos financieros  bonos convertible en acciones</v>
      </c>
      <c r="E126" s="576" t="s">
        <v>742</v>
      </c>
      <c r="F126" s="577" t="s">
        <v>742</v>
      </c>
      <c r="G126" s="9">
        <f>COUNTIF(COMPRAS!$AP$2:$AP$9979,C126)+COUNTIF(COMPRAS!$BD$2:$BD$9979,C126)+COUNTIF(COMPRAS!$BP$2:$BP$9979,C126)+COUNTIF(COMPRAS!$BV$2:$BV$9979,C126)</f>
        <v>0</v>
      </c>
      <c r="H126" s="10">
        <f>SUMIF(COMPRAS!$AP$2:AP9979,C126,COMPRAS!$AQ$2:AQ9979)+SUMIF(COMPRAS!$BD$2:BD9979,C126,COMPRAS!$BE$2:BE9979)+SUMIF(COMPRAS!$BP$2:BP9979,C126,COMPRAS!$BQ$2:BQ9979)+SUMIF(COMPRAS!$BV$2:BV9979,C126,COMPRAS!$BW$2:BW9979)</f>
        <v>0</v>
      </c>
      <c r="I126" s="10"/>
      <c r="J126" s="10">
        <f>SUMIF(COMPRAS!$AP$2:AP9979,C126,COMPRAS!$AS$2:AS9979)+SUMIF(COMPRAS!$BD$2:BD9979,C126,COMPRAS!$BG$2:BG9979)+SUMIF(COMPRAS!$BP$2:BP9979,C126,COMPRAS!$BS$2:BS9979)+SUMIF(COMPRAS!$BV$2:BV9979,C126,COMPRAS!$BY$2:BY9979)</f>
        <v>0</v>
      </c>
      <c r="K126" s="189"/>
      <c r="L126" s="190">
        <f t="shared" si="15"/>
        <v>0</v>
      </c>
      <c r="M126" s="58">
        <f t="shared" si="16"/>
        <v>0</v>
      </c>
      <c r="N126" s="57">
        <f>INDEX(TABLAS!$B$67:$D$168,MATCH('TALON RESUMEN'!C126,TABLAS!$B$67:$B$168,0),3)</f>
        <v>2</v>
      </c>
    </row>
    <row r="127" spans="1:51" ht="15.75" hidden="1" customHeight="1" thickBot="1" x14ac:dyDescent="0.4">
      <c r="A127" s="70"/>
      <c r="B127" s="64" t="str">
        <f t="shared" si="14"/>
        <v>no</v>
      </c>
      <c r="C127" s="117" t="str">
        <f>TABLAS!B98</f>
        <v>323 M</v>
      </c>
      <c r="D127" s="575" t="str">
        <f>TABLAS!C98</f>
        <v xml:space="preserve">Rendimientos financieros : Inversiones en títulos valores en renta fija gravados </v>
      </c>
      <c r="E127" s="576" t="s">
        <v>742</v>
      </c>
      <c r="F127" s="577" t="s">
        <v>742</v>
      </c>
      <c r="G127" s="9">
        <f>COUNTIF(COMPRAS!$AP$2:$AP$9979,C127)+COUNTIF(COMPRAS!$BD$2:$BD$9979,C127)+COUNTIF(COMPRAS!$BP$2:$BP$9979,C127)+COUNTIF(COMPRAS!$BV$2:$BV$9979,C127)</f>
        <v>0</v>
      </c>
      <c r="H127" s="10">
        <f>SUMIF(COMPRAS!$AP$2:AP9979,C127,COMPRAS!$AQ$2:AQ9979)+SUMIF(COMPRAS!$BD$2:BD9979,C127,COMPRAS!$BE$2:BE9979)+SUMIF(COMPRAS!$BP$2:BP9979,C127,COMPRAS!$BQ$2:BQ9979)+SUMIF(COMPRAS!$BV$2:BV9979,C127,COMPRAS!$BW$2:BW9979)</f>
        <v>0</v>
      </c>
      <c r="I127" s="10"/>
      <c r="J127" s="10">
        <f>SUMIF(COMPRAS!$AP$2:AP9979,C127,COMPRAS!$AS$2:AS9979)+SUMIF(COMPRAS!$BD$2:BD9979,C127,COMPRAS!$BG$2:BG9979)+SUMIF(COMPRAS!$BP$2:BP9979,C127,COMPRAS!$BS$2:BS9979)+SUMIF(COMPRAS!$BV$2:BV9979,C127,COMPRAS!$BY$2:BY9979)</f>
        <v>0</v>
      </c>
      <c r="K127" s="189"/>
      <c r="L127" s="190">
        <f t="shared" si="15"/>
        <v>0</v>
      </c>
      <c r="M127" s="58">
        <f t="shared" si="16"/>
        <v>0</v>
      </c>
      <c r="N127" s="57">
        <f>INDEX(TABLAS!$B$67:$D$168,MATCH('TALON RESUMEN'!C127,TABLAS!$B$67:$B$168,0),3)</f>
        <v>2</v>
      </c>
      <c r="AK127" s="13"/>
      <c r="AL127" s="13"/>
      <c r="AM127" s="13"/>
      <c r="AN127" s="13"/>
      <c r="AO127" s="16"/>
      <c r="AP127" s="16"/>
      <c r="AQ127" s="16"/>
      <c r="AR127" s="16"/>
      <c r="AS127" s="16"/>
      <c r="AT127" s="16"/>
      <c r="AU127" s="16"/>
      <c r="AV127" s="16"/>
      <c r="AW127" s="16"/>
      <c r="AX127" s="16"/>
      <c r="AY127" s="16"/>
    </row>
    <row r="128" spans="1:51" ht="15.75" hidden="1" customHeight="1" thickBot="1" x14ac:dyDescent="0.4">
      <c r="A128" s="70"/>
      <c r="B128" s="64" t="str">
        <f t="shared" si="14"/>
        <v>no</v>
      </c>
      <c r="C128" s="117" t="str">
        <f>TABLAS!B99</f>
        <v>323 N</v>
      </c>
      <c r="D128" s="575" t="str">
        <f>TABLAS!C99</f>
        <v>Rendimientos financieros  Inversiones en títulos valores en renta fija exentos</v>
      </c>
      <c r="E128" s="576" t="s">
        <v>742</v>
      </c>
      <c r="F128" s="577" t="s">
        <v>742</v>
      </c>
      <c r="G128" s="9">
        <f>COUNTIF(COMPRAS!$AP$2:$AP$9979,C128)+COUNTIF(COMPRAS!$BD$2:$BD$9979,C128)+COUNTIF(COMPRAS!$BP$2:$BP$9979,C128)+COUNTIF(COMPRAS!$BV$2:$BV$9979,C128)</f>
        <v>0</v>
      </c>
      <c r="H128" s="10">
        <f>SUMIF(COMPRAS!$AP$2:AP9979,C128,COMPRAS!$AQ$2:AQ9979)+SUMIF(COMPRAS!$BD$2:BD9979,C128,COMPRAS!$BE$2:BE9979)+SUMIF(COMPRAS!$BP$2:BP9979,C128,COMPRAS!$BQ$2:BQ9979)+SUMIF(COMPRAS!$BV$2:BV9979,C128,COMPRAS!$BW$2:BW9979)</f>
        <v>0</v>
      </c>
      <c r="I128" s="10"/>
      <c r="J128" s="10">
        <f>SUMIF(COMPRAS!$AP$2:AP9979,C128,COMPRAS!$AS$2:AS9979)+SUMIF(COMPRAS!$BD$2:BD9979,C128,COMPRAS!$BG$2:BG9979)+SUMIF(COMPRAS!$BP$2:BP9979,C128,COMPRAS!$BS$2:BS9979)+SUMIF(COMPRAS!$BV$2:BV9979,C128,COMPRAS!$BY$2:BY9979)</f>
        <v>0</v>
      </c>
      <c r="K128" s="189"/>
      <c r="L128" s="190">
        <f t="shared" si="15"/>
        <v>0</v>
      </c>
      <c r="M128" s="58">
        <f t="shared" si="16"/>
        <v>0</v>
      </c>
      <c r="N128" s="57">
        <f>INDEX(TABLAS!$B$67:$D$168,MATCH('TALON RESUMEN'!C128,TABLAS!$B$67:$B$168,0),3)</f>
        <v>0</v>
      </c>
    </row>
    <row r="129" spans="1:51" ht="15.75" hidden="1" customHeight="1" thickBot="1" x14ac:dyDescent="0.4">
      <c r="A129" s="70"/>
      <c r="B129" s="64" t="str">
        <f t="shared" si="14"/>
        <v>no</v>
      </c>
      <c r="C129" s="117" t="str">
        <f>TABLAS!B100</f>
        <v>323 O</v>
      </c>
      <c r="D129" s="575" t="str">
        <f>TABLAS!C100</f>
        <v>Intereses y demás rendimientos financieros pagados a bancos y otras entidades sometidas al control de la Superintendencia de Bancos y de la Economía Popular y Solidaria</v>
      </c>
      <c r="E129" s="576" t="s">
        <v>742</v>
      </c>
      <c r="F129" s="577" t="s">
        <v>742</v>
      </c>
      <c r="G129" s="9">
        <f>COUNTIF(COMPRAS!$AP$2:$AP$9979,C129)+COUNTIF(COMPRAS!$BD$2:$BD$9979,C129)+COUNTIF(COMPRAS!$BP$2:$BP$9979,C129)+COUNTIF(COMPRAS!$BV$2:$BV$9979,C129)</f>
        <v>0</v>
      </c>
      <c r="H129" s="10">
        <f>SUMIF(COMPRAS!$AP$2:AP9979,C129,COMPRAS!$AQ$2:AQ9979)+SUMIF(COMPRAS!$BD$2:BD9979,C129,COMPRAS!$BE$2:BE9979)+SUMIF(COMPRAS!$BP$2:BP9979,C129,COMPRAS!$BQ$2:BQ9979)+SUMIF(COMPRAS!$BV$2:BV9979,C129,COMPRAS!$BW$2:BW9979)</f>
        <v>0</v>
      </c>
      <c r="I129" s="10"/>
      <c r="J129" s="10">
        <f>SUMIF(COMPRAS!$AP$2:AP9979,C129,COMPRAS!$AS$2:AS9979)+SUMIF(COMPRAS!$BD$2:BD9979,C129,COMPRAS!$BG$2:BG9979)+SUMIF(COMPRAS!$BP$2:BP9979,C129,COMPRAS!$BS$2:BS9979)+SUMIF(COMPRAS!$BV$2:BV9979,C129,COMPRAS!$BY$2:BY9979)</f>
        <v>0</v>
      </c>
      <c r="K129" s="189"/>
      <c r="L129" s="190">
        <f t="shared" si="15"/>
        <v>0</v>
      </c>
      <c r="M129" s="58">
        <f t="shared" si="16"/>
        <v>0</v>
      </c>
      <c r="N129" s="57">
        <f>INDEX(TABLAS!$B$67:$D$168,MATCH('TALON RESUMEN'!C129,TABLAS!$B$67:$B$168,0),3)</f>
        <v>0</v>
      </c>
    </row>
    <row r="130" spans="1:51" ht="15.75" hidden="1" customHeight="1" thickBot="1" x14ac:dyDescent="0.4">
      <c r="A130" s="70"/>
      <c r="B130" s="64" t="str">
        <f t="shared" si="14"/>
        <v>no</v>
      </c>
      <c r="C130" s="117" t="str">
        <f>TABLAS!B101</f>
        <v>323 P</v>
      </c>
      <c r="D130" s="575" t="str">
        <f>TABLAS!C101</f>
        <v xml:space="preserve"> Intereses pagados por entidades del sector público a favor de sujetos pasivos</v>
      </c>
      <c r="E130" s="576" t="s">
        <v>742</v>
      </c>
      <c r="F130" s="577" t="s">
        <v>742</v>
      </c>
      <c r="G130" s="9">
        <f>COUNTIF(COMPRAS!$AP$2:$AP$9979,C130)+COUNTIF(COMPRAS!$BD$2:$BD$9979,C130)+COUNTIF(COMPRAS!$BP$2:$BP$9979,C130)+COUNTIF(COMPRAS!$BV$2:$BV$9979,C130)</f>
        <v>0</v>
      </c>
      <c r="H130" s="10">
        <f>SUMIF(COMPRAS!$AP$2:AP9979,C130,COMPRAS!$AQ$2:AQ9979)+SUMIF(COMPRAS!$BD$2:BD9979,C130,COMPRAS!$BE$2:BE9979)+SUMIF(COMPRAS!$BP$2:BP9979,C130,COMPRAS!$BQ$2:BQ9979)+SUMIF(COMPRAS!$BV$2:BV9979,C130,COMPRAS!$BW$2:BW9979)</f>
        <v>0</v>
      </c>
      <c r="I130" s="10"/>
      <c r="J130" s="10">
        <f>SUMIF(COMPRAS!$AP$2:AP9979,C130,COMPRAS!$AS$2:AS9979)+SUMIF(COMPRAS!$BD$2:BD9979,C130,COMPRAS!$BG$2:BG9979)+SUMIF(COMPRAS!$BP$2:BP9979,C130,COMPRAS!$BS$2:BS9979)+SUMIF(COMPRAS!$BV$2:BV9979,C130,COMPRAS!$BY$2:BY9979)</f>
        <v>0</v>
      </c>
      <c r="K130" s="189"/>
      <c r="L130" s="190">
        <f t="shared" si="15"/>
        <v>0</v>
      </c>
      <c r="M130" s="58">
        <f t="shared" si="16"/>
        <v>0</v>
      </c>
      <c r="N130" s="57">
        <f>INDEX(TABLAS!$B$67:$D$168,MATCH('TALON RESUMEN'!C130,TABLAS!$B$67:$B$168,0),3)</f>
        <v>2</v>
      </c>
    </row>
    <row r="131" spans="1:51" ht="15.75" hidden="1" customHeight="1" thickBot="1" x14ac:dyDescent="0.4">
      <c r="A131" s="70"/>
      <c r="B131" s="64" t="str">
        <f t="shared" si="14"/>
        <v>no</v>
      </c>
      <c r="C131" s="117" t="str">
        <f>TABLAS!B102</f>
        <v>323Q</v>
      </c>
      <c r="D131" s="575" t="str">
        <f>TABLAS!C102</f>
        <v xml:space="preserve">Otros intereses y rendimientos financieros gravados </v>
      </c>
      <c r="E131" s="576" t="s">
        <v>742</v>
      </c>
      <c r="F131" s="577" t="s">
        <v>742</v>
      </c>
      <c r="G131" s="9">
        <f>COUNTIF(COMPRAS!$AP$2:$AP$9979,C131)+COUNTIF(COMPRAS!$BD$2:$BD$9979,C131)+COUNTIF(COMPRAS!$BP$2:$BP$9979,C131)+COUNTIF(COMPRAS!$BV$2:$BV$9979,C131)</f>
        <v>0</v>
      </c>
      <c r="H131" s="10">
        <f>SUMIF(COMPRAS!$AP$2:AP9979,C131,COMPRAS!$AQ$2:AQ9979)+SUMIF(COMPRAS!$BD$2:BD9979,C131,COMPRAS!$BE$2:BE9979)+SUMIF(COMPRAS!$BP$2:BP9979,C131,COMPRAS!$BQ$2:BQ9979)+SUMIF(COMPRAS!$BV$2:BV9979,C131,COMPRAS!$BW$2:BW9979)</f>
        <v>0</v>
      </c>
      <c r="I131" s="10"/>
      <c r="J131" s="10">
        <f>SUMIF(COMPRAS!$AP$2:AP9979,C131,COMPRAS!$AS$2:AS9979)+SUMIF(COMPRAS!$BD$2:BD9979,C131,COMPRAS!$BG$2:BG9979)+SUMIF(COMPRAS!$BP$2:BP9979,C131,COMPRAS!$BS$2:BS9979)+SUMIF(COMPRAS!$BV$2:BV9979,C131,COMPRAS!$BY$2:BY9979)</f>
        <v>0</v>
      </c>
      <c r="K131" s="189"/>
      <c r="L131" s="190">
        <f t="shared" si="15"/>
        <v>0</v>
      </c>
      <c r="M131" s="58">
        <f t="shared" si="16"/>
        <v>0</v>
      </c>
      <c r="N131" s="57">
        <f>INDEX(TABLAS!$B$67:$D$168,MATCH('TALON RESUMEN'!C131,TABLAS!$B$67:$B$168,0),3)</f>
        <v>2</v>
      </c>
    </row>
    <row r="132" spans="1:51" ht="15.75" hidden="1" customHeight="1" thickBot="1" x14ac:dyDescent="0.4">
      <c r="A132" s="70"/>
      <c r="B132" s="64" t="str">
        <f t="shared" si="14"/>
        <v>no</v>
      </c>
      <c r="C132" s="117" t="str">
        <f>TABLAS!B103</f>
        <v>323R</v>
      </c>
      <c r="D132" s="575" t="str">
        <f>TABLAS!C103</f>
        <v>Otros intereses y rendimientos financieros exentos</v>
      </c>
      <c r="E132" s="576" t="s">
        <v>742</v>
      </c>
      <c r="F132" s="577" t="s">
        <v>742</v>
      </c>
      <c r="G132" s="9">
        <f>COUNTIF(COMPRAS!$AP$2:$AP$9979,C132)+COUNTIF(COMPRAS!$BD$2:$BD$9979,C132)+COUNTIF(COMPRAS!$BP$2:$BP$9979,C132)+COUNTIF(COMPRAS!$BV$2:$BV$9979,C132)</f>
        <v>0</v>
      </c>
      <c r="H132" s="10">
        <f>SUMIF(COMPRAS!$AP$2:AP9979,C132,COMPRAS!$AQ$2:AQ9979)+SUMIF(COMPRAS!$BD$2:BD9979,C132,COMPRAS!$BE$2:BE9979)+SUMIF(COMPRAS!$BP$2:BP9979,C132,COMPRAS!$BQ$2:BQ9979)+SUMIF(COMPRAS!$BV$2:BV9979,C132,COMPRAS!$BW$2:BW9979)</f>
        <v>0</v>
      </c>
      <c r="I132" s="10"/>
      <c r="J132" s="10">
        <f>SUMIF(COMPRAS!$AP$2:AP9979,C132,COMPRAS!$AS$2:AS9979)+SUMIF(COMPRAS!$BD$2:BD9979,C132,COMPRAS!$BG$2:BG9979)+SUMIF(COMPRAS!$BP$2:BP9979,C132,COMPRAS!$BS$2:BS9979)+SUMIF(COMPRAS!$BV$2:BV9979,C132,COMPRAS!$BY$2:BY9979)</f>
        <v>0</v>
      </c>
      <c r="K132" s="189"/>
      <c r="L132" s="190">
        <f t="shared" si="15"/>
        <v>0</v>
      </c>
      <c r="M132" s="58">
        <f t="shared" si="16"/>
        <v>0</v>
      </c>
      <c r="N132" s="57">
        <f>INDEX(TABLAS!$B$67:$D$168,MATCH('TALON RESUMEN'!C132,TABLAS!$B$67:$B$168,0),3)</f>
        <v>0</v>
      </c>
      <c r="AK132" s="13"/>
      <c r="AL132" s="13"/>
      <c r="AM132" s="13"/>
      <c r="AN132" s="13"/>
      <c r="AO132" s="16"/>
      <c r="AP132" s="16"/>
      <c r="AQ132" s="16"/>
      <c r="AR132" s="16"/>
      <c r="AS132" s="16"/>
      <c r="AT132" s="16"/>
      <c r="AU132" s="16"/>
      <c r="AV132" s="16"/>
      <c r="AW132" s="16"/>
      <c r="AX132" s="16"/>
      <c r="AY132" s="16"/>
    </row>
    <row r="133" spans="1:51" ht="15.75" hidden="1" customHeight="1" thickBot="1" x14ac:dyDescent="0.4">
      <c r="A133" s="70"/>
      <c r="B133" s="64" t="str">
        <f t="shared" si="14"/>
        <v>no</v>
      </c>
      <c r="C133" s="117" t="str">
        <f>TABLAS!B104</f>
        <v>323S</v>
      </c>
      <c r="D133" s="575" t="str">
        <f>TABLAS!C104</f>
        <v>Pagos y créditos en cuenta efectuados por el BCE y los depósitos centralizados de valores, en calidad de intermediarios, a instituciones del sistema financiero por cuenta de otras personas naturales y sociedades</v>
      </c>
      <c r="E133" s="576" t="s">
        <v>742</v>
      </c>
      <c r="F133" s="577" t="s">
        <v>742</v>
      </c>
      <c r="G133" s="9">
        <f>COUNTIF(COMPRAS!$AP$2:$AP$9979,C133)+COUNTIF(COMPRAS!$BD$2:$BD$9979,C133)+COUNTIF(COMPRAS!$BP$2:$BP$9979,C133)+COUNTIF(COMPRAS!$BV$2:$BV$9979,C133)</f>
        <v>0</v>
      </c>
      <c r="H133" s="10">
        <f>SUMIF(COMPRAS!$AP$2:AP9979,C133,COMPRAS!$AQ$2:AQ9979)+SUMIF(COMPRAS!$BD$2:BD9979,C133,COMPRAS!$BE$2:BE9979)+SUMIF(COMPRAS!$BP$2:BP9979,C133,COMPRAS!$BQ$2:BQ9979)+SUMIF(COMPRAS!$BV$2:BV9979,C133,COMPRAS!$BW$2:BW9979)</f>
        <v>0</v>
      </c>
      <c r="I133" s="10"/>
      <c r="J133" s="10">
        <f>SUMIF(COMPRAS!$AP$2:AP9979,C133,COMPRAS!$AS$2:AS9979)+SUMIF(COMPRAS!$BD$2:BD9979,C133,COMPRAS!$BG$2:BG9979)+SUMIF(COMPRAS!$BP$2:BP9979,C133,COMPRAS!$BS$2:BS9979)+SUMIF(COMPRAS!$BV$2:BV9979,C133,COMPRAS!$BY$2:BY9979)</f>
        <v>0</v>
      </c>
      <c r="K133" s="189"/>
      <c r="L133" s="190">
        <f t="shared" si="15"/>
        <v>0</v>
      </c>
      <c r="M133" s="58">
        <f t="shared" si="16"/>
        <v>0</v>
      </c>
      <c r="N133" s="57">
        <f>INDEX(TABLAS!$B$67:$D$168,MATCH('TALON RESUMEN'!C133,TABLAS!$B$67:$B$168,0),3)</f>
        <v>2</v>
      </c>
      <c r="AK133" s="13"/>
      <c r="AL133" s="13"/>
      <c r="AM133" s="13"/>
      <c r="AN133" s="13"/>
      <c r="AO133" s="16"/>
      <c r="AP133" s="16"/>
      <c r="AQ133" s="16"/>
      <c r="AR133" s="16"/>
      <c r="AS133" s="16"/>
      <c r="AT133" s="16"/>
      <c r="AU133" s="16"/>
      <c r="AV133" s="16"/>
      <c r="AW133" s="16"/>
      <c r="AX133" s="16"/>
      <c r="AY133" s="16"/>
    </row>
    <row r="134" spans="1:51" ht="15.75" hidden="1" customHeight="1" thickBot="1" x14ac:dyDescent="0.4">
      <c r="A134" s="70"/>
      <c r="B134" s="64" t="str">
        <f t="shared" si="14"/>
        <v>no</v>
      </c>
      <c r="C134" s="117" t="str">
        <f>TABLAS!B105</f>
        <v>323T</v>
      </c>
      <c r="D134" s="575" t="str">
        <f>TABLAS!C105</f>
        <v>Rendimientos financieros originados en la deuda pública ecuatoriana</v>
      </c>
      <c r="E134" s="576" t="s">
        <v>742</v>
      </c>
      <c r="F134" s="577" t="s">
        <v>742</v>
      </c>
      <c r="G134" s="9">
        <f>COUNTIF(COMPRAS!$AP$2:$AP$9979,C134)+COUNTIF(COMPRAS!$BD$2:$BD$9979,C134)+COUNTIF(COMPRAS!$BP$2:$BP$9979,C134)+COUNTIF(COMPRAS!$BV$2:$BV$9979,C134)</f>
        <v>0</v>
      </c>
      <c r="H134" s="10">
        <f>SUMIF(COMPRAS!$AP$2:AP9979,C134,COMPRAS!$AQ$2:AQ9979)+SUMIF(COMPRAS!$BD$2:BD9979,C134,COMPRAS!$BE$2:BE9979)+SUMIF(COMPRAS!$BP$2:BP9979,C134,COMPRAS!$BQ$2:BQ9979)+SUMIF(COMPRAS!$BV$2:BV9979,C134,COMPRAS!$BW$2:BW9979)</f>
        <v>0</v>
      </c>
      <c r="I134" s="10"/>
      <c r="J134" s="10">
        <f>SUMIF(COMPRAS!$AP$2:AP9979,C134,COMPRAS!$AS$2:AS9979)+SUMIF(COMPRAS!$BD$2:BD9979,C134,COMPRAS!$BG$2:BG9979)+SUMIF(COMPRAS!$BP$2:BP9979,C134,COMPRAS!$BS$2:BS9979)+SUMIF(COMPRAS!$BV$2:BV9979,C134,COMPRAS!$BY$2:BY9979)</f>
        <v>0</v>
      </c>
      <c r="K134" s="189"/>
      <c r="L134" s="190">
        <f t="shared" si="15"/>
        <v>0</v>
      </c>
      <c r="M134" s="58">
        <f t="shared" si="16"/>
        <v>0</v>
      </c>
      <c r="N134" s="57">
        <f>INDEX(TABLAS!$B$67:$D$168,MATCH('TALON RESUMEN'!C134,TABLAS!$B$67:$B$168,0),3)</f>
        <v>0</v>
      </c>
    </row>
    <row r="135" spans="1:51" ht="15.75" hidden="1" customHeight="1" thickBot="1" x14ac:dyDescent="0.4">
      <c r="A135" s="70"/>
      <c r="B135" s="64" t="str">
        <f t="shared" si="14"/>
        <v>no</v>
      </c>
      <c r="C135" s="117" t="str">
        <f>TABLAS!B106</f>
        <v>323U</v>
      </c>
      <c r="D135" s="575" t="str">
        <f>TABLAS!C106</f>
        <v>Rendimientos financieros originados en títulos valores de obligaciones de 360 días o más para el financiamiento de proyectos públicos en asociación público-privada</v>
      </c>
      <c r="E135" s="576" t="s">
        <v>742</v>
      </c>
      <c r="F135" s="577" t="s">
        <v>742</v>
      </c>
      <c r="G135" s="9">
        <f>COUNTIF(COMPRAS!$AP$2:$AP$9979,C135)+COUNTIF(COMPRAS!$BD$2:$BD$9979,C135)+COUNTIF(COMPRAS!$BP$2:$BP$9979,C135)+COUNTIF(COMPRAS!$BV$2:$BV$9979,C135)</f>
        <v>0</v>
      </c>
      <c r="H135" s="10">
        <f>SUMIF(COMPRAS!$AP$2:AP9979,C135,COMPRAS!$AQ$2:AQ9979)+SUMIF(COMPRAS!$BD$2:BD9979,C135,COMPRAS!$BE$2:BE9979)+SUMIF(COMPRAS!$BP$2:BP9979,C135,COMPRAS!$BQ$2:BQ9979)+SUMIF(COMPRAS!$BV$2:BV9979,C135,COMPRAS!$BW$2:BW9979)</f>
        <v>0</v>
      </c>
      <c r="I135" s="10"/>
      <c r="J135" s="10">
        <f>SUMIF(COMPRAS!$AP$2:AP9979,C135,COMPRAS!$AS$2:AS9979)+SUMIF(COMPRAS!$BD$2:BD9979,C135,COMPRAS!$BG$2:BG9979)+SUMIF(COMPRAS!$BP$2:BP9979,C135,COMPRAS!$BS$2:BS9979)+SUMIF(COMPRAS!$BV$2:BV9979,C135,COMPRAS!$BY$2:BY9979)</f>
        <v>0</v>
      </c>
      <c r="K135" s="189"/>
      <c r="L135" s="190">
        <f t="shared" si="15"/>
        <v>0</v>
      </c>
      <c r="M135" s="58">
        <f t="shared" si="16"/>
        <v>0</v>
      </c>
      <c r="N135" s="57">
        <f>INDEX(TABLAS!$B$67:$D$168,MATCH('TALON RESUMEN'!C135,TABLAS!$B$67:$B$168,0),3)</f>
        <v>0</v>
      </c>
    </row>
    <row r="136" spans="1:51" ht="15.75" hidden="1" customHeight="1" thickBot="1" x14ac:dyDescent="0.4">
      <c r="A136" s="70"/>
      <c r="B136" s="64" t="str">
        <f t="shared" si="14"/>
        <v>no</v>
      </c>
      <c r="C136" s="117" t="str">
        <f>TABLAS!B107</f>
        <v>324A</v>
      </c>
      <c r="D136" s="575" t="str">
        <f>TABLAS!C107</f>
        <v xml:space="preserve"> Intereses en operaciones de crédito entre instituciones del sistema financiero y entidades economía popular y solidaria. </v>
      </c>
      <c r="E136" s="576" t="s">
        <v>742</v>
      </c>
      <c r="F136" s="577" t="s">
        <v>742</v>
      </c>
      <c r="G136" s="9">
        <f>COUNTIF(COMPRAS!$AP$2:$AP$9979,C136)+COUNTIF(COMPRAS!$BD$2:$BD$9979,C136)+COUNTIF(COMPRAS!$BP$2:$BP$9979,C136)+COUNTIF(COMPRAS!$BV$2:$BV$9979,C136)</f>
        <v>0</v>
      </c>
      <c r="H136" s="10">
        <f>SUMIF(COMPRAS!$AP$2:AP9979,C136,COMPRAS!$AQ$2:AQ9979)+SUMIF(COMPRAS!$BD$2:BD9979,C136,COMPRAS!$BE$2:BE9979)+SUMIF(COMPRAS!$BP$2:BP9979,C136,COMPRAS!$BQ$2:BQ9979)+SUMIF(COMPRAS!$BV$2:BV9979,C136,COMPRAS!$BW$2:BW9979)</f>
        <v>0</v>
      </c>
      <c r="I136" s="10"/>
      <c r="J136" s="10">
        <f>SUMIF(COMPRAS!$AP$2:AP9979,C136,COMPRAS!$AS$2:AS9979)+SUMIF(COMPRAS!$BD$2:BD9979,C136,COMPRAS!$BG$2:BG9979)+SUMIF(COMPRAS!$BP$2:BP9979,C136,COMPRAS!$BS$2:BS9979)+SUMIF(COMPRAS!$BV$2:BV9979,C136,COMPRAS!$BY$2:BY9979)</f>
        <v>0</v>
      </c>
      <c r="K136" s="189"/>
      <c r="L136" s="190">
        <f t="shared" si="15"/>
        <v>0</v>
      </c>
      <c r="M136" s="58">
        <f t="shared" si="16"/>
        <v>0</v>
      </c>
      <c r="N136" s="57">
        <f>INDEX(TABLAS!$B$67:$D$168,MATCH('TALON RESUMEN'!C136,TABLAS!$B$67:$B$168,0),3)</f>
        <v>1</v>
      </c>
    </row>
    <row r="137" spans="1:51" ht="15.75" hidden="1" customHeight="1" thickBot="1" x14ac:dyDescent="0.4">
      <c r="A137" s="70"/>
      <c r="B137" s="64" t="str">
        <f t="shared" si="14"/>
        <v>no</v>
      </c>
      <c r="C137" s="117" t="str">
        <f>TABLAS!B108</f>
        <v>324B</v>
      </c>
      <c r="D137" s="575" t="str">
        <f>TABLAS!C108</f>
        <v>Inversiones entre instituciones del sistema financiero y entidades economía popular y solidaria</v>
      </c>
      <c r="E137" s="576" t="s">
        <v>742</v>
      </c>
      <c r="F137" s="577" t="s">
        <v>742</v>
      </c>
      <c r="G137" s="9">
        <f>COUNTIF(COMPRAS!$AP$2:$AP$9979,C137)+COUNTIF(COMPRAS!$BD$2:$BD$9979,C137)+COUNTIF(COMPRAS!$BP$2:$BP$9979,C137)+COUNTIF(COMPRAS!$BV$2:$BV$9979,C137)</f>
        <v>0</v>
      </c>
      <c r="H137" s="10">
        <f>SUMIF(COMPRAS!$AP$2:AP9979,C137,COMPRAS!$AQ$2:AQ9979)+SUMIF(COMPRAS!$BD$2:BD9979,C137,COMPRAS!$BE$2:BE9979)+SUMIF(COMPRAS!$BP$2:BP9979,C137,COMPRAS!$BQ$2:BQ9979)+SUMIF(COMPRAS!$BV$2:BV9979,C137,COMPRAS!$BW$2:BW9979)</f>
        <v>0</v>
      </c>
      <c r="I137" s="10"/>
      <c r="J137" s="10">
        <f>SUMIF(COMPRAS!$AP$2:AP9979,C137,COMPRAS!$AS$2:AS9979)+SUMIF(COMPRAS!$BD$2:BD9979,C137,COMPRAS!$BG$2:BG9979)+SUMIF(COMPRAS!$BP$2:BP9979,C137,COMPRAS!$BS$2:BS9979)+SUMIF(COMPRAS!$BV$2:BV9979,C137,COMPRAS!$BY$2:BY9979)</f>
        <v>0</v>
      </c>
      <c r="K137" s="189"/>
      <c r="L137" s="190">
        <f t="shared" si="15"/>
        <v>0</v>
      </c>
      <c r="M137" s="58">
        <f t="shared" si="16"/>
        <v>0</v>
      </c>
      <c r="N137" s="57">
        <f>INDEX(TABLAS!$B$67:$D$168,MATCH('TALON RESUMEN'!C137,TABLAS!$B$67:$B$168,0),3)</f>
        <v>1</v>
      </c>
    </row>
    <row r="138" spans="1:51" ht="15.75" hidden="1" customHeight="1" thickBot="1" x14ac:dyDescent="0.4">
      <c r="A138" s="70"/>
      <c r="B138" s="64" t="str">
        <f t="shared" si="14"/>
        <v>no</v>
      </c>
      <c r="C138" s="117" t="str">
        <f>TABLAS!B109</f>
        <v>324C</v>
      </c>
      <c r="D138" s="575" t="str">
        <f>TABLAS!C109</f>
        <v>Pagos y créditos en cuenta efectuados por el BCE y los depósitos centralizados de valores, en calidad de intermediarios, a instituciones del sistema financiero por cuenta de otras instituciones del sistema financiero</v>
      </c>
      <c r="E138" s="576" t="s">
        <v>742</v>
      </c>
      <c r="F138" s="577" t="s">
        <v>742</v>
      </c>
      <c r="G138" s="9">
        <f>COUNTIF(COMPRAS!$AP$2:$AP$9979,C138)+COUNTIF(COMPRAS!$BD$2:$BD$9979,C138)+COUNTIF(COMPRAS!$BP$2:$BP$9979,C138)+COUNTIF(COMPRAS!$BV$2:$BV$9979,C138)</f>
        <v>0</v>
      </c>
      <c r="H138" s="10">
        <f>SUMIF(COMPRAS!$AP$2:AP9979,C138,COMPRAS!$AQ$2:AQ9979)+SUMIF(COMPRAS!$BD$2:BD9979,C138,COMPRAS!$BE$2:BE9979)+SUMIF(COMPRAS!$BP$2:BP9979,C138,COMPRAS!$BQ$2:BQ9979)+SUMIF(COMPRAS!$BV$2:BV9979,C138,COMPRAS!$BW$2:BW9979)</f>
        <v>0</v>
      </c>
      <c r="I138" s="10"/>
      <c r="J138" s="10">
        <f>SUMIF(COMPRAS!$AP$2:AP9979,C138,COMPRAS!$AS$2:AS9979)+SUMIF(COMPRAS!$BD$2:BD9979,C138,COMPRAS!$BG$2:BG9979)+SUMIF(COMPRAS!$BP$2:BP9979,C138,COMPRAS!$BS$2:BS9979)+SUMIF(COMPRAS!$BV$2:BV9979,C138,COMPRAS!$BY$2:BY9979)</f>
        <v>0</v>
      </c>
      <c r="K138" s="189"/>
      <c r="L138" s="190">
        <f t="shared" si="15"/>
        <v>0</v>
      </c>
      <c r="M138" s="58">
        <f t="shared" si="16"/>
        <v>0</v>
      </c>
      <c r="N138" s="57">
        <f>INDEX(TABLAS!$B$67:$D$168,MATCH('TALON RESUMEN'!C138,TABLAS!$B$67:$B$168,0),3)</f>
        <v>1</v>
      </c>
    </row>
    <row r="139" spans="1:51" ht="15.75" hidden="1" customHeight="1" thickBot="1" x14ac:dyDescent="0.4">
      <c r="A139" s="70"/>
      <c r="B139" s="64" t="str">
        <f t="shared" si="14"/>
        <v>no</v>
      </c>
      <c r="C139" s="117">
        <f>TABLAS!B110</f>
        <v>325</v>
      </c>
      <c r="D139" s="575" t="str">
        <f>TABLAS!C110</f>
        <v>Anticipo dividendos</v>
      </c>
      <c r="E139" s="576" t="s">
        <v>742</v>
      </c>
      <c r="F139" s="577" t="s">
        <v>742</v>
      </c>
      <c r="G139" s="9">
        <f>COUNTIF(COMPRAS!$AP$2:$AP$9979,C139)+COUNTIF(COMPRAS!$BD$2:$BD$9979,C139)+COUNTIF(COMPRAS!$BP$2:$BP$9979,C139)+COUNTIF(COMPRAS!$BV$2:$BV$9979,C139)</f>
        <v>0</v>
      </c>
      <c r="H139" s="10">
        <f>SUMIF(COMPRAS!$AP$2:AP9979,C139,COMPRAS!$AQ$2:AQ9979)+SUMIF(COMPRAS!$BD$2:BD9979,C139,COMPRAS!$BE$2:BE9979)+SUMIF(COMPRAS!$BP$2:BP9979,C139,COMPRAS!$BQ$2:BQ9979)+SUMIF(COMPRAS!$BV$2:BV9979,C139,COMPRAS!$BW$2:BW9979)</f>
        <v>0</v>
      </c>
      <c r="I139" s="10"/>
      <c r="J139" s="10">
        <f>SUMIF(COMPRAS!$AP$2:AP9979,C139,COMPRAS!$AS$2:AS9979)+SUMIF(COMPRAS!$BD$2:BD9979,C139,COMPRAS!$BG$2:BG9979)+SUMIF(COMPRAS!$BP$2:BP9979,C139,COMPRAS!$BS$2:BS9979)+SUMIF(COMPRAS!$BV$2:BV9979,C139,COMPRAS!$BY$2:BY9979)</f>
        <v>0</v>
      </c>
      <c r="K139" s="189"/>
      <c r="L139" s="190">
        <f t="shared" si="15"/>
        <v>0</v>
      </c>
      <c r="M139" s="58">
        <f t="shared" si="16"/>
        <v>0</v>
      </c>
      <c r="N139" s="57" t="str">
        <f>INDEX(TABLAS!$B$67:$D$168,MATCH('TALON RESUMEN'!C139,TABLAS!$B$67:$B$168,0),3)</f>
        <v>22 o 25</v>
      </c>
    </row>
    <row r="140" spans="1:51" ht="15.75" hidden="1" customHeight="1" thickBot="1" x14ac:dyDescent="0.4">
      <c r="A140" s="70"/>
      <c r="B140" s="64" t="str">
        <f t="shared" si="14"/>
        <v>no</v>
      </c>
      <c r="C140" s="117" t="str">
        <f>TABLAS!B111</f>
        <v>325A</v>
      </c>
      <c r="D140" s="575" t="str">
        <f>TABLAS!C111</f>
        <v>Préstamos accionistas, beneficiarios o partícipes residentes o establecidos en el Ecuador</v>
      </c>
      <c r="E140" s="576" t="s">
        <v>742</v>
      </c>
      <c r="F140" s="577" t="s">
        <v>742</v>
      </c>
      <c r="G140" s="9">
        <f>COUNTIF(COMPRAS!$AP$2:$AP$9979,C140)+COUNTIF(COMPRAS!$BD$2:$BD$9979,C140)+COUNTIF(COMPRAS!$BP$2:$BP$9979,C140)+COUNTIF(COMPRAS!$BV$2:$BV$9979,C140)</f>
        <v>0</v>
      </c>
      <c r="H140" s="10">
        <f>SUMIF(COMPRAS!$AP$2:AP9979,C140,COMPRAS!$AQ$2:AQ9979)+SUMIF(COMPRAS!$BD$2:BD9979,C140,COMPRAS!$BE$2:BE9979)+SUMIF(COMPRAS!$BP$2:BP9979,C140,COMPRAS!$BQ$2:BQ9979)+SUMIF(COMPRAS!$BV$2:BV9979,C140,COMPRAS!$BW$2:BW9979)</f>
        <v>0</v>
      </c>
      <c r="I140" s="10"/>
      <c r="J140" s="10">
        <f>SUMIF(COMPRAS!$AP$2:AP9979,C140,COMPRAS!$AS$2:AS9979)+SUMIF(COMPRAS!$BD$2:BD9979,C140,COMPRAS!$BG$2:BG9979)+SUMIF(COMPRAS!$BP$2:BP9979,C140,COMPRAS!$BS$2:BS9979)+SUMIF(COMPRAS!$BV$2:BV9979,C140,COMPRAS!$BY$2:BY9979)</f>
        <v>0</v>
      </c>
      <c r="K140" s="189"/>
      <c r="L140" s="190">
        <f t="shared" si="15"/>
        <v>0</v>
      </c>
      <c r="M140" s="58">
        <f t="shared" si="16"/>
        <v>0</v>
      </c>
      <c r="N140" s="57" t="str">
        <f>INDEX(TABLAS!$B$67:$D$168,MATCH('TALON RESUMEN'!C140,TABLAS!$B$67:$B$168,0),3)</f>
        <v>22 o 25</v>
      </c>
    </row>
    <row r="141" spans="1:51" ht="15.75" hidden="1" customHeight="1" thickBot="1" x14ac:dyDescent="0.4">
      <c r="A141" s="70"/>
      <c r="B141" s="64" t="str">
        <f t="shared" si="14"/>
        <v>no</v>
      </c>
      <c r="C141" s="117">
        <f>TABLAS!B112</f>
        <v>326</v>
      </c>
      <c r="D141" s="575" t="str">
        <f>TABLAS!C112</f>
        <v>Dividendos distribuidos que correspondan al impuesto a la renta único establecido en el art. 27 de la lrti</v>
      </c>
      <c r="E141" s="576" t="s">
        <v>742</v>
      </c>
      <c r="F141" s="577" t="s">
        <v>742</v>
      </c>
      <c r="G141" s="9">
        <f>COUNTIF(COMPRAS!$AP$2:$AP$9979,C141)+COUNTIF(COMPRAS!$BD$2:$BD$9979,C141)+COUNTIF(COMPRAS!$BP$2:$BP$9979,C141)+COUNTIF(COMPRAS!$BV$2:$BV$9979,C141)</f>
        <v>0</v>
      </c>
      <c r="H141" s="10">
        <f>SUMIF(COMPRAS!$AP$2:AP9979,C141,COMPRAS!$AQ$2:AQ9979)+SUMIF(COMPRAS!$BD$2:BD9979,C141,COMPRAS!$BE$2:BE9979)+SUMIF(COMPRAS!$BP$2:BP9979,C141,COMPRAS!$BQ$2:BQ9979)+SUMIF(COMPRAS!$BV$2:BV9979,C141,COMPRAS!$BW$2:BW9979)</f>
        <v>0</v>
      </c>
      <c r="I141" s="10"/>
      <c r="J141" s="10">
        <f>SUMIF(COMPRAS!$AP$2:AP9979,C141,COMPRAS!$AS$2:AS9979)+SUMIF(COMPRAS!$BD$2:BD9979,C141,COMPRAS!$BG$2:BG9979)+SUMIF(COMPRAS!$BP$2:BP9979,C141,COMPRAS!$BS$2:BS9979)+SUMIF(COMPRAS!$BV$2:BV9979,C141,COMPRAS!$BY$2:BY9979)</f>
        <v>0</v>
      </c>
      <c r="K141" s="189"/>
      <c r="L141" s="190">
        <f t="shared" si="15"/>
        <v>0</v>
      </c>
      <c r="M141" s="58">
        <f t="shared" si="16"/>
        <v>0</v>
      </c>
      <c r="N141" s="57" t="str">
        <f>INDEX(TABLAS!$B$67:$D$168,MATCH('TALON RESUMEN'!C141,TABLAS!$B$67:$B$168,0),3)</f>
        <v>según art 36 LRTI literal a) y  deducción de créditos tributarios por dividendos</v>
      </c>
    </row>
    <row r="142" spans="1:51" ht="15.75" hidden="1" customHeight="1" thickBot="1" x14ac:dyDescent="0.4">
      <c r="A142" s="70"/>
      <c r="B142" s="64" t="str">
        <f t="shared" si="14"/>
        <v>no</v>
      </c>
      <c r="C142" s="117">
        <f>TABLAS!B113</f>
        <v>327</v>
      </c>
      <c r="D142" s="575" t="str">
        <f>TABLAS!C113</f>
        <v>Dividendos distribuidos a personas naturales residentes cuando la sociedad que distribuye aplicó tarifa del 22% IR</v>
      </c>
      <c r="E142" s="576" t="s">
        <v>742</v>
      </c>
      <c r="F142" s="577" t="s">
        <v>742</v>
      </c>
      <c r="G142" s="255">
        <f>COUNTIF(COMPRAS!$AP$2:$AP$9979,C142)+COUNTIF(COMPRAS!$BD$2:$BD$9979,C142)+COUNTIF(COMPRAS!$BP$2:$BP$9979,C142)+COUNTIF(COMPRAS!$BV$2:$BV$9979,C142)</f>
        <v>0</v>
      </c>
      <c r="H142" s="256">
        <f>SUMIF(COMPRAS!$AP$2:AP9979,C142,COMPRAS!$AQ$2:AQ9979)+SUMIF(COMPRAS!$BD$2:BD9979,C142,COMPRAS!$BE$2:BE9979)+SUMIF(COMPRAS!$BP$2:BP9979,C142,COMPRAS!$BQ$2:BQ9979)+SUMIF(COMPRAS!$BV$2:BV9979,C142,COMPRAS!$BW$2:BW9979)</f>
        <v>0</v>
      </c>
      <c r="I142" s="256"/>
      <c r="J142" s="256">
        <f>SUMIF(COMPRAS!$AP$2:AP9979,C142,COMPRAS!$AS$2:AS9979)+SUMIF(COMPRAS!$BD$2:BD9979,C142,COMPRAS!$BG$2:BG9979)+SUMIF(COMPRAS!$BP$2:BP9979,C142,COMPRAS!$BS$2:BS9979)+SUMIF(COMPRAS!$BV$2:BV9979,C142,COMPRAS!$BY$2:BY9979)</f>
        <v>0</v>
      </c>
      <c r="K142" s="251"/>
      <c r="L142" s="257">
        <f t="shared" si="15"/>
        <v>0</v>
      </c>
      <c r="M142" s="163"/>
    </row>
    <row r="143" spans="1:51" ht="15.75" hidden="1" customHeight="1" thickBot="1" x14ac:dyDescent="0.4">
      <c r="A143" s="70"/>
      <c r="B143" s="64" t="str">
        <f t="shared" si="14"/>
        <v>no</v>
      </c>
      <c r="C143" s="117">
        <f>TABLAS!B114</f>
        <v>328</v>
      </c>
      <c r="D143" s="575" t="str">
        <f>TABLAS!C114</f>
        <v>Dividendos distribuidos a sociedades residentes</v>
      </c>
      <c r="E143" s="576" t="s">
        <v>742</v>
      </c>
      <c r="F143" s="577" t="s">
        <v>742</v>
      </c>
      <c r="G143" s="9">
        <f>COUNTIF(COMPRAS!$AP$2:$AP$9979,C143)+COUNTIF(COMPRAS!$BD$2:$BD$9979,C143)+COUNTIF(COMPRAS!$BP$2:$BP$9979,C143)+COUNTIF(COMPRAS!$BV$2:$BV$9979,C143)</f>
        <v>0</v>
      </c>
      <c r="H143" s="10">
        <f>SUMIF(COMPRAS!$AP$2:AP9979,C143,COMPRAS!$AQ$2:AQ9979)+SUMIF(COMPRAS!$BD$2:BD9979,C143,COMPRAS!$BE$2:BE9979)+SUMIF(COMPRAS!$BP$2:BP9979,C143,COMPRAS!$BQ$2:BQ9979)+SUMIF(COMPRAS!$BV$2:BV9979,C143,COMPRAS!$BW$2:BW9979)</f>
        <v>0</v>
      </c>
      <c r="I143" s="10"/>
      <c r="J143" s="10">
        <f>SUMIF(COMPRAS!$AP$2:AP9979,C143,COMPRAS!$AS$2:AS9979)+SUMIF(COMPRAS!$BD$2:BD9979,C143,COMPRAS!$BG$2:BG9979)+SUMIF(COMPRAS!$BP$2:BP9979,C143,COMPRAS!$BS$2:BS9979)+SUMIF(COMPRAS!$BV$2:BV9979,C143,COMPRAS!$BY$2:BY9979)</f>
        <v>0</v>
      </c>
      <c r="K143" s="189"/>
      <c r="L143" s="190">
        <f t="shared" si="15"/>
        <v>0</v>
      </c>
      <c r="M143" s="58">
        <f t="shared" si="16"/>
        <v>0</v>
      </c>
      <c r="N143" s="57">
        <f>INDEX(TABLAS!$B$67:$D$168,MATCH('TALON RESUMEN'!C143,TABLAS!$B$67:$B$168,0),3)</f>
        <v>0</v>
      </c>
    </row>
    <row r="144" spans="1:51" ht="15.75" hidden="1" customHeight="1" thickBot="1" x14ac:dyDescent="0.4">
      <c r="A144" s="70"/>
      <c r="B144" s="64" t="str">
        <f t="shared" si="14"/>
        <v>no</v>
      </c>
      <c r="C144" s="117">
        <f>TABLAS!B115</f>
        <v>329</v>
      </c>
      <c r="D144" s="575" t="str">
        <f>TABLAS!C115</f>
        <v>dividendos distribuidos a fideicomisos residentes</v>
      </c>
      <c r="E144" s="576" t="s">
        <v>742</v>
      </c>
      <c r="F144" s="577" t="s">
        <v>742</v>
      </c>
      <c r="G144" s="9">
        <f>COUNTIF(COMPRAS!$AP$2:$AP$9979,C144)+COUNTIF(COMPRAS!$BD$2:$BD$9979,C144)+COUNTIF(COMPRAS!$BP$2:$BP$9979,C144)+COUNTIF(COMPRAS!$BV$2:$BV$9979,C144)</f>
        <v>0</v>
      </c>
      <c r="H144" s="10">
        <f>SUMIF(COMPRAS!$AP$2:AP9979,C144,COMPRAS!$AQ$2:AQ9979)+SUMIF(COMPRAS!$BD$2:BD9979,C144,COMPRAS!$BE$2:BE9979)+SUMIF(COMPRAS!$BP$2:BP9979,C144,COMPRAS!$BQ$2:BQ9979)+SUMIF(COMPRAS!$BV$2:BV9979,C144,COMPRAS!$BW$2:BW9979)</f>
        <v>0</v>
      </c>
      <c r="I144" s="10"/>
      <c r="J144" s="10">
        <f>SUMIF(COMPRAS!$AP$2:AP9979,C144,COMPRAS!$AS$2:AS9979)+SUMIF(COMPRAS!$BD$2:BD9979,C144,COMPRAS!$BG$2:BG9979)+SUMIF(COMPRAS!$BP$2:BP9979,C144,COMPRAS!$BS$2:BS9979)+SUMIF(COMPRAS!$BV$2:BV9979,C144,COMPRAS!$BY$2:BY9979)</f>
        <v>0</v>
      </c>
      <c r="K144" s="189"/>
      <c r="L144" s="190">
        <f t="shared" si="15"/>
        <v>0</v>
      </c>
      <c r="M144" s="58">
        <f t="shared" si="16"/>
        <v>0</v>
      </c>
      <c r="N144" s="57">
        <f>INDEX(TABLAS!$B$67:$D$168,MATCH('TALON RESUMEN'!C144,TABLAS!$B$67:$B$168,0),3)</f>
        <v>0</v>
      </c>
    </row>
    <row r="145" spans="1:14" ht="15.75" hidden="1" customHeight="1" thickBot="1" x14ac:dyDescent="0.4">
      <c r="A145" s="70"/>
      <c r="B145" s="64" t="str">
        <f t="shared" si="14"/>
        <v>no</v>
      </c>
      <c r="C145" s="117">
        <f>TABLAS!B116</f>
        <v>330</v>
      </c>
      <c r="D145" s="575" t="str">
        <f>TABLAS!C116</f>
        <v>Dividendos gravados distribuidos en acciones (reinversión de utilidades sin derecho a reducción tarifa IR) cuando la sociedad que distribuye aplicó tarifa del 22% IR</v>
      </c>
      <c r="E145" s="576" t="s">
        <v>742</v>
      </c>
      <c r="F145" s="577" t="s">
        <v>742</v>
      </c>
      <c r="G145" s="9">
        <f>COUNTIF(COMPRAS!$AP$2:$AP$9979,C145)+COUNTIF(COMPRAS!$BD$2:$BD$9979,C145)+COUNTIF(COMPRAS!$BP$2:$BP$9979,C145)+COUNTIF(COMPRAS!$BV$2:$BV$9979,C145)</f>
        <v>0</v>
      </c>
      <c r="H145" s="10">
        <f>SUMIF(COMPRAS!$AP$2:AP9979,C145,COMPRAS!$AQ$2:AQ9979)+SUMIF(COMPRAS!$BD$2:BD9979,C145,COMPRAS!$BE$2:BE9979)+SUMIF(COMPRAS!$BP$2:BP9979,C145,COMPRAS!$BQ$2:BQ9979)+SUMIF(COMPRAS!$BV$2:BV9979,C145,COMPRAS!$BW$2:BW9979)</f>
        <v>0</v>
      </c>
      <c r="I145" s="10"/>
      <c r="J145" s="10">
        <f>SUMIF(COMPRAS!$AP$2:AP9979,C145,COMPRAS!$AS$2:AS9979)+SUMIF(COMPRAS!$BD$2:BD9979,C145,COMPRAS!$BG$2:BG9979)+SUMIF(COMPRAS!$BP$2:BP9979,C145,COMPRAS!$BS$2:BS9979)+SUMIF(COMPRAS!$BV$2:BV9979,C145,COMPRAS!$BY$2:BY9979)</f>
        <v>0</v>
      </c>
      <c r="K145" s="189"/>
      <c r="L145" s="190">
        <f t="shared" si="15"/>
        <v>0</v>
      </c>
      <c r="M145" s="58">
        <f t="shared" si="16"/>
        <v>0</v>
      </c>
      <c r="N145" s="57" t="str">
        <f>INDEX(TABLAS!$B$67:$D$168,MATCH('TALON RESUMEN'!C145,TABLAS!$B$67:$B$168,0),3)</f>
        <v>según art 36 LRTI y  deducción de créditos tributarios por dividendos</v>
      </c>
    </row>
    <row r="146" spans="1:14" ht="15.75" hidden="1" customHeight="1" thickBot="1" x14ac:dyDescent="0.4">
      <c r="A146" s="70"/>
      <c r="B146" s="64" t="str">
        <f t="shared" si="14"/>
        <v>no</v>
      </c>
      <c r="C146" s="117">
        <f>TABLAS!B117</f>
        <v>331</v>
      </c>
      <c r="D146" s="575" t="str">
        <f>TABLAS!C117</f>
        <v xml:space="preserve">Dividendos exentos distribuidos en acciones (reinversión de utilidades con derecho a reducción tarifa IR) </v>
      </c>
      <c r="E146" s="576" t="s">
        <v>742</v>
      </c>
      <c r="F146" s="577" t="s">
        <v>742</v>
      </c>
      <c r="G146" s="9">
        <f>COUNTIF(COMPRAS!$AP$2:$AP$9979,C146)+COUNTIF(COMPRAS!$BD$2:$BD$9979,C146)+COUNTIF(COMPRAS!$BP$2:$BP$9979,C146)+COUNTIF(COMPRAS!$BV$2:$BV$9979,C146)</f>
        <v>0</v>
      </c>
      <c r="H146" s="10">
        <f>SUMIF(COMPRAS!$AP$2:AP9979,C146,COMPRAS!$AQ$2:AQ9979)+SUMIF(COMPRAS!$BD$2:BD9979,C146,COMPRAS!$BE$2:BE9979)+SUMIF(COMPRAS!$BP$2:BP9979,C146,COMPRAS!$BQ$2:BQ9979)+SUMIF(COMPRAS!$BV$2:BV9979,C146,COMPRAS!$BW$2:BW9979)</f>
        <v>0</v>
      </c>
      <c r="I146" s="10"/>
      <c r="J146" s="10">
        <f>SUMIF(COMPRAS!$AP$2:AP9979,C146,COMPRAS!$AS$2:AS9979)+SUMIF(COMPRAS!$BD$2:BD9979,C146,COMPRAS!$BG$2:BG9979)+SUMIF(COMPRAS!$BP$2:BP9979,C146,COMPRAS!$BS$2:BS9979)+SUMIF(COMPRAS!$BV$2:BV9979,C146,COMPRAS!$BY$2:BY9979)</f>
        <v>0</v>
      </c>
      <c r="K146" s="189"/>
      <c r="L146" s="190">
        <f t="shared" si="15"/>
        <v>0</v>
      </c>
      <c r="M146" s="58">
        <f t="shared" si="16"/>
        <v>0</v>
      </c>
      <c r="N146" s="57">
        <f>INDEX(TABLAS!$B$67:$D$168,MATCH('TALON RESUMEN'!C146,TABLAS!$B$67:$B$168,0),3)</f>
        <v>0</v>
      </c>
    </row>
    <row r="147" spans="1:14" ht="15.75" customHeight="1" thickBot="1" x14ac:dyDescent="0.4">
      <c r="A147" s="70"/>
      <c r="B147" s="64" t="str">
        <f t="shared" si="14"/>
        <v>si</v>
      </c>
      <c r="C147" s="117">
        <f>TABLAS!B118</f>
        <v>332</v>
      </c>
      <c r="D147" s="575" t="str">
        <f>TABLAS!C118</f>
        <v>Otras compras de bienes y servicios no sujetas a retención</v>
      </c>
      <c r="E147" s="576" t="s">
        <v>742</v>
      </c>
      <c r="F147" s="577" t="s">
        <v>742</v>
      </c>
      <c r="G147" s="9">
        <f>COUNTIF(COMPRAS!$AP$2:$AP$9979,C147)+COUNTIF(COMPRAS!$BD$2:$BD$9979,C147)+COUNTIF(COMPRAS!$BP$2:$BP$9979,C147)+COUNTIF(COMPRAS!$BV$2:$BV$9979,C147)</f>
        <v>4</v>
      </c>
      <c r="H147" s="10">
        <f>SUMIF(COMPRAS!$AP$2:AP9979,C147,COMPRAS!$AQ$2:AQ9979)+SUMIF(COMPRAS!$BD$2:BD9979,C147,COMPRAS!$BE$2:BE9979)+SUMIF(COMPRAS!$BP$2:BP9979,C147,COMPRAS!$BQ$2:BQ9979)+SUMIF(COMPRAS!$BV$2:BV9979,C147,COMPRAS!$BW$2:BW9979)</f>
        <v>473.1</v>
      </c>
      <c r="I147" s="10"/>
      <c r="J147" s="10">
        <f>SUMIF(COMPRAS!$AP$2:AP9979,C147,COMPRAS!$AS$2:AS9979)+SUMIF(COMPRAS!$BD$2:BD9979,C147,COMPRAS!$BG$2:BG9979)+SUMIF(COMPRAS!$BP$2:BP9979,C147,COMPRAS!$BS$2:BS9979)+SUMIF(COMPRAS!$BV$2:BV9979,C147,COMPRAS!$BY$2:BY9979)</f>
        <v>0</v>
      </c>
      <c r="K147" s="189"/>
      <c r="L147" s="190">
        <f t="shared" si="15"/>
        <v>473.1</v>
      </c>
      <c r="M147" s="58">
        <f t="shared" si="16"/>
        <v>0</v>
      </c>
      <c r="N147" s="57">
        <f>INDEX(TABLAS!$B$67:$D$168,MATCH('TALON RESUMEN'!C147,TABLAS!$B$67:$B$168,0),3)</f>
        <v>0</v>
      </c>
    </row>
    <row r="148" spans="1:14" ht="15.75" hidden="1" customHeight="1" thickBot="1" x14ac:dyDescent="0.4">
      <c r="A148" s="70"/>
      <c r="B148" s="64" t="str">
        <f t="shared" si="14"/>
        <v>no</v>
      </c>
      <c r="C148" s="117" t="str">
        <f>TABLAS!B119</f>
        <v>332B</v>
      </c>
      <c r="D148" s="575" t="str">
        <f>TABLAS!C119</f>
        <v>Compra de bienes inmuebles</v>
      </c>
      <c r="E148" s="576" t="s">
        <v>742</v>
      </c>
      <c r="F148" s="577" t="s">
        <v>742</v>
      </c>
      <c r="G148" s="9">
        <f>COUNTIF(COMPRAS!$AP$2:$AP$9979,C148)+COUNTIF(COMPRAS!$BD$2:$BD$9979,C148)+COUNTIF(COMPRAS!$BP$2:$BP$9979,C148)+COUNTIF(COMPRAS!$BV$2:$BV$9979,C148)</f>
        <v>0</v>
      </c>
      <c r="H148" s="10">
        <f>SUMIF(COMPRAS!$AP$2:AP9979,C148,COMPRAS!$AQ$2:AQ9979)+SUMIF(COMPRAS!$BD$2:BD9979,C148,COMPRAS!$BE$2:BE9979)+SUMIF(COMPRAS!$BP$2:BP9979,C148,COMPRAS!$BQ$2:BQ9979)+SUMIF(COMPRAS!$BV$2:BV9979,C148,COMPRAS!$BW$2:BW9979)</f>
        <v>0</v>
      </c>
      <c r="I148" s="10"/>
      <c r="J148" s="10">
        <f>SUMIF(COMPRAS!$AP$2:AP9979,C148,COMPRAS!$AS$2:AS9979)+SUMIF(COMPRAS!$BD$2:BD9979,C148,COMPRAS!$BG$2:BG9979)+SUMIF(COMPRAS!$BP$2:BP9979,C148,COMPRAS!$BS$2:BS9979)+SUMIF(COMPRAS!$BV$2:BV9979,C148,COMPRAS!$BY$2:BY9979)</f>
        <v>0</v>
      </c>
      <c r="K148" s="189"/>
      <c r="L148" s="190">
        <f t="shared" si="15"/>
        <v>0</v>
      </c>
      <c r="M148" s="58">
        <f t="shared" si="16"/>
        <v>0</v>
      </c>
      <c r="N148" s="57">
        <f>INDEX(TABLAS!$B$67:$D$168,MATCH('TALON RESUMEN'!C148,TABLAS!$B$67:$B$168,0),3)</f>
        <v>0</v>
      </c>
    </row>
    <row r="149" spans="1:14" ht="15.75" hidden="1" customHeight="1" thickBot="1" x14ac:dyDescent="0.4">
      <c r="A149" s="70"/>
      <c r="B149" s="64" t="str">
        <f t="shared" si="14"/>
        <v>no</v>
      </c>
      <c r="C149" s="117" t="str">
        <f>TABLAS!B120</f>
        <v>332C</v>
      </c>
      <c r="D149" s="575" t="str">
        <f>TABLAS!C120</f>
        <v>Transporte público de pasajeros</v>
      </c>
      <c r="E149" s="576" t="s">
        <v>742</v>
      </c>
      <c r="F149" s="577" t="s">
        <v>742</v>
      </c>
      <c r="G149" s="9">
        <f>COUNTIF(COMPRAS!$AP$2:$AP$9979,C149)+COUNTIF(COMPRAS!$BD$2:$BD$9979,C149)+COUNTIF(COMPRAS!$BP$2:$BP$9979,C149)+COUNTIF(COMPRAS!$BV$2:$BV$9979,C149)</f>
        <v>0</v>
      </c>
      <c r="H149" s="10">
        <f>SUMIF(COMPRAS!$AP$2:AP9979,C149,COMPRAS!$AQ$2:AQ9979)+SUMIF(COMPRAS!$BD$2:BD9979,C149,COMPRAS!$BE$2:BE9979)+SUMIF(COMPRAS!$BP$2:BP9979,C149,COMPRAS!$BQ$2:BQ9979)+SUMIF(COMPRAS!$BV$2:BV9979,C149,COMPRAS!$BW$2:BW9979)</f>
        <v>0</v>
      </c>
      <c r="I149" s="10"/>
      <c r="J149" s="10">
        <f>SUMIF(COMPRAS!$AP$2:AP9979,C149,COMPRAS!$AS$2:AS9979)+SUMIF(COMPRAS!$BD$2:BD9979,C149,COMPRAS!$BG$2:BG9979)+SUMIF(COMPRAS!$BP$2:BP9979,C149,COMPRAS!$BS$2:BS9979)+SUMIF(COMPRAS!$BV$2:BV9979,C149,COMPRAS!$BY$2:BY9979)</f>
        <v>0</v>
      </c>
      <c r="K149" s="189"/>
      <c r="L149" s="190">
        <f t="shared" si="15"/>
        <v>0</v>
      </c>
      <c r="M149" s="58">
        <f>J148+J149</f>
        <v>0</v>
      </c>
      <c r="N149" s="57">
        <f>INDEX(TABLAS!$B$67:$D$168,MATCH('TALON RESUMEN'!C149,TABLAS!$B$67:$B$168,0),3)</f>
        <v>0</v>
      </c>
    </row>
    <row r="150" spans="1:14" ht="15.75" hidden="1" customHeight="1" thickBot="1" x14ac:dyDescent="0.4">
      <c r="A150" s="70"/>
      <c r="B150" s="64" t="str">
        <f t="shared" si="14"/>
        <v>no</v>
      </c>
      <c r="C150" s="117" t="str">
        <f>TABLAS!B121</f>
        <v>332D</v>
      </c>
      <c r="D150" s="575" t="str">
        <f>TABLAS!C121</f>
        <v>Pagos en el país por transporte de pasajeros o transporte internacional de carga, a compañías nacionales o extranjeras de aviación o marítimas</v>
      </c>
      <c r="E150" s="576" t="s">
        <v>742</v>
      </c>
      <c r="F150" s="577" t="s">
        <v>742</v>
      </c>
      <c r="G150" s="9">
        <f>COUNTIF(COMPRAS!$AP$2:$AP$9979,C150)+COUNTIF(COMPRAS!$BD$2:$BD$9979,C150)+COUNTIF(COMPRAS!$BP$2:$BP$9979,C150)+COUNTIF(COMPRAS!$BV$2:$BV$9979,C150)</f>
        <v>0</v>
      </c>
      <c r="H150" s="10">
        <f>SUMIF(COMPRAS!$AP$2:AP9979,C150,COMPRAS!$AQ$2:AQ9979)+SUMIF(COMPRAS!$BD$2:BD9979,C150,COMPRAS!$BE$2:BE9979)+SUMIF(COMPRAS!$BP$2:BP9979,C150,COMPRAS!$BQ$2:BQ9979)+SUMIF(COMPRAS!$BV$2:BV9979,C150,COMPRAS!$BW$2:BW9979)</f>
        <v>0</v>
      </c>
      <c r="I150" s="10"/>
      <c r="J150" s="10">
        <f>SUMIF(COMPRAS!$AP$2:AP9979,C150,COMPRAS!$AS$2:AS9979)+SUMIF(COMPRAS!$BD$2:BD9979,C150,COMPRAS!$BG$2:BG9979)+SUMIF(COMPRAS!$BP$2:BP9979,C150,COMPRAS!$BS$2:BS9979)+SUMIF(COMPRAS!$BV$2:BV9979,C150,COMPRAS!$BY$2:BY9979)</f>
        <v>0</v>
      </c>
      <c r="K150" s="189"/>
      <c r="L150" s="190">
        <f t="shared" si="15"/>
        <v>0</v>
      </c>
      <c r="M150" s="58">
        <f t="shared" si="16"/>
        <v>0</v>
      </c>
      <c r="N150" s="57">
        <f>INDEX(TABLAS!$B$67:$D$168,MATCH('TALON RESUMEN'!C150,TABLAS!$B$67:$B$168,0),3)</f>
        <v>0</v>
      </c>
    </row>
    <row r="151" spans="1:14" ht="15.75" hidden="1" customHeight="1" thickBot="1" x14ac:dyDescent="0.4">
      <c r="A151" s="70"/>
      <c r="B151" s="64" t="str">
        <f t="shared" si="14"/>
        <v>no</v>
      </c>
      <c r="C151" s="117" t="str">
        <f>TABLAS!B122</f>
        <v>332E</v>
      </c>
      <c r="D151" s="575" t="str">
        <f>TABLAS!C122</f>
        <v>Valores entregados por las cooperativas de transporte a sus socios</v>
      </c>
      <c r="E151" s="576" t="s">
        <v>742</v>
      </c>
      <c r="F151" s="577" t="s">
        <v>742</v>
      </c>
      <c r="G151" s="9">
        <f>COUNTIF(COMPRAS!$AP$2:$AP$9979,C151)+COUNTIF(COMPRAS!$BD$2:$BD$9979,C151)+COUNTIF(COMPRAS!$BP$2:$BP$9979,C151)+COUNTIF(COMPRAS!$BV$2:$BV$9979,C151)</f>
        <v>0</v>
      </c>
      <c r="H151" s="10">
        <f>SUMIF(COMPRAS!$AP$2:AP9979,C151,COMPRAS!$AQ$2:AQ9979)+SUMIF(COMPRAS!$BD$2:BD9979,C151,COMPRAS!$BE$2:BE9979)+SUMIF(COMPRAS!$BP$2:BP9979,C151,COMPRAS!$BQ$2:BQ9979)+SUMIF(COMPRAS!$BV$2:BV9979,C151,COMPRAS!$BW$2:BW9979)</f>
        <v>0</v>
      </c>
      <c r="I151" s="10"/>
      <c r="J151" s="10">
        <f>SUMIF(COMPRAS!$AP$2:AP9979,C151,COMPRAS!$AS$2:AS9979)+SUMIF(COMPRAS!$BD$2:BD9979,C151,COMPRAS!$BG$2:BG9979)+SUMIF(COMPRAS!$BP$2:BP9979,C151,COMPRAS!$BS$2:BS9979)+SUMIF(COMPRAS!$BV$2:BV9979,C151,COMPRAS!$BY$2:BY9979)</f>
        <v>0</v>
      </c>
      <c r="K151" s="189"/>
      <c r="L151" s="190">
        <f t="shared" si="15"/>
        <v>0</v>
      </c>
      <c r="M151" s="58">
        <f t="shared" si="16"/>
        <v>0</v>
      </c>
      <c r="N151" s="57">
        <f>INDEX(TABLAS!$B$67:$D$168,MATCH('TALON RESUMEN'!C151,TABLAS!$B$67:$B$168,0),3)</f>
        <v>0</v>
      </c>
    </row>
    <row r="152" spans="1:14" ht="15.75" hidden="1" customHeight="1" thickBot="1" x14ac:dyDescent="0.4">
      <c r="A152" s="70"/>
      <c r="B152" s="64" t="str">
        <f t="shared" si="14"/>
        <v>no</v>
      </c>
      <c r="C152" s="117" t="str">
        <f>TABLAS!B123</f>
        <v>332F</v>
      </c>
      <c r="D152" s="575" t="str">
        <f>TABLAS!C123</f>
        <v>Compraventa de divisas distintas al dólar de los Estados Unidos de América</v>
      </c>
      <c r="E152" s="576" t="s">
        <v>742</v>
      </c>
      <c r="F152" s="577" t="s">
        <v>742</v>
      </c>
      <c r="G152" s="9">
        <f>COUNTIF(COMPRAS!$AP$2:$AP$9979,C152)+COUNTIF(COMPRAS!$BD$2:$BD$9979,C152)+COUNTIF(COMPRAS!$BP$2:$BP$9979,C152)+COUNTIF(COMPRAS!$BV$2:$BV$9979,C152)</f>
        <v>0</v>
      </c>
      <c r="H152" s="10">
        <f>SUMIF(COMPRAS!$AP$2:AP9979,C152,COMPRAS!$AQ$2:AQ9979)+SUMIF(COMPRAS!$BD$2:BD9979,C152,COMPRAS!$BE$2:BE9979)+SUMIF(COMPRAS!$BP$2:BP9979,C152,COMPRAS!$BQ$2:BQ9979)+SUMIF(COMPRAS!$BV$2:BV9979,C152,COMPRAS!$BW$2:BW9979)</f>
        <v>0</v>
      </c>
      <c r="I152" s="10"/>
      <c r="J152" s="10">
        <f>SUMIF(COMPRAS!$AP$2:AP9979,C152,COMPRAS!$AS$2:AS9979)+SUMIF(COMPRAS!$BD$2:BD9979,C152,COMPRAS!$BG$2:BG9979)+SUMIF(COMPRAS!$BP$2:BP9979,C152,COMPRAS!$BS$2:BS9979)+SUMIF(COMPRAS!$BV$2:BV9979,C152,COMPRAS!$BY$2:BY9979)</f>
        <v>0</v>
      </c>
      <c r="K152" s="189"/>
      <c r="L152" s="190">
        <f t="shared" si="15"/>
        <v>0</v>
      </c>
      <c r="M152" s="58">
        <f t="shared" si="16"/>
        <v>0</v>
      </c>
      <c r="N152" s="57">
        <f>INDEX(TABLAS!$B$67:$D$168,MATCH('TALON RESUMEN'!C152,TABLAS!$B$67:$B$168,0),3)</f>
        <v>0</v>
      </c>
    </row>
    <row r="153" spans="1:14" ht="15.75" hidden="1" customHeight="1" thickBot="1" x14ac:dyDescent="0.4">
      <c r="A153" s="70"/>
      <c r="B153" s="64" t="str">
        <f t="shared" si="14"/>
        <v>no</v>
      </c>
      <c r="C153" s="117" t="str">
        <f>TABLAS!B124</f>
        <v>332G</v>
      </c>
      <c r="D153" s="575" t="str">
        <f>TABLAS!C124</f>
        <v xml:space="preserve">Pagos con tarjeta de crédito </v>
      </c>
      <c r="E153" s="576" t="s">
        <v>742</v>
      </c>
      <c r="F153" s="577" t="s">
        <v>742</v>
      </c>
      <c r="G153" s="9">
        <f>COUNTIF(COMPRAS!$AP$2:$AP$9979,C153)+COUNTIF(COMPRAS!$BD$2:$BD$9979,C153)+COUNTIF(COMPRAS!$BP$2:$BP$9979,C153)+COUNTIF(COMPRAS!$BV$2:$BV$9979,C153)</f>
        <v>0</v>
      </c>
      <c r="H153" s="10">
        <f>SUMIF(COMPRAS!$AP$2:AP9979,C153,COMPRAS!$AQ$2:AQ9979)+SUMIF(COMPRAS!$BD$2:BD9979,C153,COMPRAS!$BE$2:BE9979)+SUMIF(COMPRAS!$BP$2:BP9979,C153,COMPRAS!$BQ$2:BQ9979)+SUMIF(COMPRAS!$BV$2:BV9979,C153,COMPRAS!$BW$2:BW9979)</f>
        <v>0</v>
      </c>
      <c r="I153" s="10"/>
      <c r="J153" s="10">
        <f>SUMIF(COMPRAS!$AP$2:AP9979,C153,COMPRAS!$AS$2:AS9979)+SUMIF(COMPRAS!$BD$2:BD9979,C153,COMPRAS!$BG$2:BG9979)+SUMIF(COMPRAS!$BP$2:BP9979,C153,COMPRAS!$BS$2:BS9979)+SUMIF(COMPRAS!$BV$2:BV9979,C153,COMPRAS!$BY$2:BY9979)</f>
        <v>0</v>
      </c>
      <c r="K153" s="189"/>
      <c r="L153" s="190">
        <f t="shared" si="15"/>
        <v>0</v>
      </c>
      <c r="M153" s="58">
        <f t="shared" si="16"/>
        <v>0</v>
      </c>
      <c r="N153" s="57">
        <f>INDEX(TABLAS!$B$67:$D$168,MATCH('TALON RESUMEN'!C153,TABLAS!$B$67:$B$168,0),3)</f>
        <v>0</v>
      </c>
    </row>
    <row r="154" spans="1:14" ht="15.75" hidden="1" customHeight="1" thickBot="1" x14ac:dyDescent="0.4">
      <c r="A154" s="70"/>
      <c r="B154" s="64" t="str">
        <f>IF(I12&gt;0,"si","no")</f>
        <v>no</v>
      </c>
      <c r="C154" s="117" t="str">
        <f>TABLAS!B125</f>
        <v>332H</v>
      </c>
      <c r="D154" s="575" t="str">
        <f>TABLAS!C125</f>
        <v>Pago al exterior tarjeta de crédito reportada por la Emisora de tarjeta de crédito, solo recap</v>
      </c>
      <c r="E154" s="576" t="s">
        <v>742</v>
      </c>
      <c r="F154" s="577" t="s">
        <v>742</v>
      </c>
      <c r="G154" s="9">
        <f>COUNTIF(COMPRAS!$AP$2:$AP$9979,C12)+COUNTIF(COMPRAS!$BD$2:$BD$9979,C12)+COUNTIF(COMPRAS!$BP$2:$BP$9979,C12)+COUNTIF(COMPRAS!$BV$2:$BV$9979,C12)</f>
        <v>0</v>
      </c>
      <c r="H154" s="10">
        <f>SUMIF(COMPRAS!$AP$2:AP9979,C12,COMPRAS!$AQ$2:AQ9979)+SUMIF(COMPRAS!$BD$2:BD9979,C12,COMPRAS!$BE$2:BE9979)+SUMIF(COMPRAS!$BP$2:BP9979,C12,COMPRAS!$BQ$2:BQ9979)+SUMIF(COMPRAS!$BV$2:BV9979,C12,COMPRAS!$BW$2:BW9979)</f>
        <v>0</v>
      </c>
      <c r="I154" s="10"/>
      <c r="J154" s="10">
        <f>SUMIF(COMPRAS!$AP$2:AP9979,C12,COMPRAS!$AS$2:AS9979)+SUMIF(COMPRAS!$BD$2:BD9979,C12,COMPRAS!$BG$2:BG9979)+SUMIF(COMPRAS!$BP$2:BP9979,C12,COMPRAS!$BS$2:BS9979)+SUMIF(COMPRAS!$BV$2:BV9979,C12,COMPRAS!$BY$2:BY9979)</f>
        <v>0</v>
      </c>
      <c r="K154" s="189"/>
      <c r="L154" s="190">
        <f>I12</f>
        <v>0</v>
      </c>
      <c r="M154" s="58">
        <f>L12</f>
        <v>0</v>
      </c>
      <c r="N154" s="57" t="e">
        <f>INDEX(TABLAS!$B$67:$D$168,MATCH('TALON RESUMEN'!C12,TABLAS!$B$67:$B$168,0),3)</f>
        <v>#N/A</v>
      </c>
    </row>
    <row r="155" spans="1:14" ht="15.75" hidden="1" customHeight="1" thickBot="1" x14ac:dyDescent="0.4">
      <c r="A155" s="70"/>
      <c r="B155" s="64" t="str">
        <f t="shared" si="14"/>
        <v>no</v>
      </c>
      <c r="C155" s="117" t="str">
        <f>TABLAS!B126</f>
        <v>332I</v>
      </c>
      <c r="D155" s="575" t="str">
        <f>TABLAS!C126</f>
        <v>Pago a través de convenio de debito (Clientes IFI`s)</v>
      </c>
      <c r="E155" s="576" t="s">
        <v>742</v>
      </c>
      <c r="F155" s="577" t="s">
        <v>742</v>
      </c>
      <c r="G155" s="9">
        <f>COUNTIF(COMPRAS!$AP$2:$AP$9979,C155)+COUNTIF(COMPRAS!$BD$2:$BD$9979,C155)+COUNTIF(COMPRAS!$BP$2:$BP$9979,C155)+COUNTIF(COMPRAS!$BV$2:$BV$9979,C155)</f>
        <v>0</v>
      </c>
      <c r="H155" s="10">
        <f>SUMIF(COMPRAS!$AP$2:AP9979,C155,COMPRAS!$AQ$2:AQ9979)+SUMIF(COMPRAS!$BD$2:BD9979,C155,COMPRAS!$BE$2:BE9979)+SUMIF(COMPRAS!$BP$2:BP9979,C155,COMPRAS!$BQ$2:BQ9979)+SUMIF(COMPRAS!$BV$2:BV9979,C155,COMPRAS!$BW$2:BW9979)</f>
        <v>0</v>
      </c>
      <c r="I155" s="10"/>
      <c r="J155" s="10">
        <f>SUMIF(COMPRAS!$AP$2:AP9979,C155,COMPRAS!$AS$2:AS9979)+SUMIF(COMPRAS!$BD$2:BD9979,C155,COMPRAS!$BG$2:BG9979)+SUMIF(COMPRAS!$BP$2:BP9979,C155,COMPRAS!$BS$2:BS9979)+SUMIF(COMPRAS!$BV$2:BV9979,C155,COMPRAS!$BY$2:BY9979)</f>
        <v>0</v>
      </c>
      <c r="K155" s="189"/>
      <c r="L155" s="190">
        <f t="shared" si="15"/>
        <v>0</v>
      </c>
      <c r="M155" s="58">
        <f t="shared" si="16"/>
        <v>0</v>
      </c>
      <c r="N155" s="57">
        <f>INDEX(TABLAS!$B$67:$D$168,MATCH('TALON RESUMEN'!C155,TABLAS!$B$67:$B$168,0),3)</f>
        <v>0</v>
      </c>
    </row>
    <row r="156" spans="1:14" ht="15.75" hidden="1" customHeight="1" thickBot="1" x14ac:dyDescent="0.4">
      <c r="A156" s="70"/>
      <c r="B156" s="64" t="str">
        <f t="shared" si="14"/>
        <v>no</v>
      </c>
      <c r="C156" s="117">
        <f>TABLAS!B127</f>
        <v>333</v>
      </c>
      <c r="D156" s="575" t="str">
        <f>TABLAS!C127</f>
        <v>Enajenación de derechos representativos de capital y otros derechos cotizados en bolsa ecuatoriana</v>
      </c>
      <c r="E156" s="576" t="s">
        <v>742</v>
      </c>
      <c r="F156" s="577" t="s">
        <v>742</v>
      </c>
      <c r="G156" s="9">
        <f>COUNTIF(COMPRAS!$AP$2:$AP$9979,C156)+COUNTIF(COMPRAS!$BD$2:$BD$9979,C156)+COUNTIF(COMPRAS!$BP$2:$BP$9979,C156)+COUNTIF(COMPRAS!$BV$2:$BV$9979,C156)</f>
        <v>0</v>
      </c>
      <c r="H156" s="10">
        <f>SUMIF(COMPRAS!$AP$2:AP9979,C156,COMPRAS!$AQ$2:AQ9979)+SUMIF(COMPRAS!$BD$2:BD9979,C156,COMPRAS!$BE$2:BE9979)+SUMIF(COMPRAS!$BP$2:BP9979,C156,COMPRAS!$BQ$2:BQ9979)+SUMIF(COMPRAS!$BV$2:BV9979,C156,COMPRAS!$BW$2:BW9979)</f>
        <v>0</v>
      </c>
      <c r="I156" s="10"/>
      <c r="J156" s="10">
        <f>SUMIF(COMPRAS!$AP$2:AP421,C156,COMPRAS!$AS$2:AS421)+SUMIF(COMPRAS!$BD$2:BD421,C156,COMPRAS!$BG$2:BG421)+SUMIF(COMPRAS!$BP$2:BP421,C156,COMPRAS!$BS$2:BS421)+SUMIF(COMPRAS!$BV$2:BV421,C156,COMPRAS!$BY$2:BY421)</f>
        <v>0</v>
      </c>
      <c r="K156" s="189"/>
      <c r="L156" s="190">
        <f t="shared" si="15"/>
        <v>0</v>
      </c>
      <c r="M156" s="58">
        <f t="shared" si="16"/>
        <v>0</v>
      </c>
      <c r="N156" s="57" t="str">
        <f>INDEX(TABLAS!$B$67:$D$168,MATCH('TALON RESUMEN'!C156,TABLAS!$B$67:$B$168,0),3)</f>
        <v>el 0,2% o según art 36 LRTI literal a)</v>
      </c>
    </row>
    <row r="157" spans="1:14" ht="30.75" hidden="1" customHeight="1" thickBot="1" x14ac:dyDescent="0.4">
      <c r="A157" s="70"/>
      <c r="B157" s="64" t="str">
        <f t="shared" si="14"/>
        <v>no</v>
      </c>
      <c r="C157" s="117">
        <f>TABLAS!B128</f>
        <v>334</v>
      </c>
      <c r="D157" s="575" t="str">
        <f>TABLAS!C128</f>
        <v>Enajenación de derechos representativos de capital y otros derechos no cotizados en bolsa ecuatoriana</v>
      </c>
      <c r="E157" s="576" t="s">
        <v>742</v>
      </c>
      <c r="F157" s="577" t="s">
        <v>742</v>
      </c>
      <c r="G157" s="9">
        <f>COUNTIF(COMPRAS!$AP$2:$AP$9979,C157)+COUNTIF(COMPRAS!$BD$2:$BD$9979,C157)+COUNTIF(COMPRAS!$BP$2:$BP$9979,C157)+COUNTIF(COMPRAS!$BV$2:$BV$9979,C157)</f>
        <v>0</v>
      </c>
      <c r="H157" s="10">
        <f>SUMIF(COMPRAS!$AP$2:AP9979,C157,COMPRAS!$AQ$2:AQ9979)+SUMIF(COMPRAS!$BD$2:BD9979,C157,COMPRAS!$BE$2:BE9979)+SUMIF(COMPRAS!$BP$2:BP9979,C157,COMPRAS!$BQ$2:BQ9979)+SUMIF(COMPRAS!$BV$2:BV9979,C157,COMPRAS!$BW$2:BW9979)</f>
        <v>0</v>
      </c>
      <c r="I157" s="10"/>
      <c r="J157" s="10">
        <f>SUMIF(COMPRAS!$AP$2:AP9979,C157,COMPRAS!$AS$2:AS9979)+SUMIF(COMPRAS!$BD$2:BD9979,C157,COMPRAS!$BG$2:BG9979)+SUMIF(COMPRAS!$BP$2:BP9979,C157,COMPRAS!$BS$2:BS9979)+SUMIF(COMPRAS!$BV$2:BV9979,C157,COMPRAS!$BY$2:BY9979)</f>
        <v>0</v>
      </c>
      <c r="K157" s="189"/>
      <c r="L157" s="190">
        <f t="shared" si="15"/>
        <v>0</v>
      </c>
      <c r="M157" s="58">
        <f t="shared" si="16"/>
        <v>0</v>
      </c>
      <c r="N157" s="57">
        <f>INDEX(TABLAS!$B$67:$D$168,MATCH('TALON RESUMEN'!C157,TABLAS!$B$67:$B$168,0),3)</f>
        <v>1</v>
      </c>
    </row>
    <row r="158" spans="1:14" ht="35.5" hidden="1" customHeight="1" thickBot="1" x14ac:dyDescent="0.4">
      <c r="A158" s="70"/>
      <c r="B158" s="64" t="str">
        <f t="shared" si="14"/>
        <v>no</v>
      </c>
      <c r="C158" s="117">
        <f>TABLAS!B129</f>
        <v>335</v>
      </c>
      <c r="D158" s="575" t="str">
        <f>TABLAS!C129</f>
        <v>Loterías, rifas, apuestas y similares</v>
      </c>
      <c r="E158" s="576" t="s">
        <v>742</v>
      </c>
      <c r="F158" s="577" t="s">
        <v>742</v>
      </c>
      <c r="G158" s="9">
        <f>COUNTIF(COMPRAS!$AP$2:$AP$9979,C158)+COUNTIF(COMPRAS!$BD$2:$BD$9979,C158)+COUNTIF(COMPRAS!$BP$2:$BP$9979,C158)+COUNTIF(COMPRAS!$BV$2:$BV$9979,C158)</f>
        <v>0</v>
      </c>
      <c r="H158" s="10">
        <f>SUMIF(COMPRAS!$AP$2:AP9979,C158,COMPRAS!$AQ$2:AQ9979)+SUMIF(COMPRAS!$BD$2:BD9979,C158,COMPRAS!$BE$2:BE9979)+SUMIF(COMPRAS!$BP$2:BP9979,C158,COMPRAS!$BQ$2:BQ9979)+SUMIF(COMPRAS!$BV$2:BV9979,C158,COMPRAS!$BW$2:BW9979)</f>
        <v>0</v>
      </c>
      <c r="I158" s="10"/>
      <c r="J158" s="10">
        <f>SUMIF(COMPRAS!$AP$2:AP9979,C158,COMPRAS!$AS$2:AS9979)+SUMIF(COMPRAS!$BD$2:BD9979,C158,COMPRAS!$BG$2:BG9979)+SUMIF(COMPRAS!$BP$2:BP9979,C158,COMPRAS!$BS$2:BS9979)+SUMIF(COMPRAS!$BV$2:BV9979,C158,COMPRAS!$BY$2:BY9979)</f>
        <v>0</v>
      </c>
      <c r="K158" s="189"/>
      <c r="L158" s="190">
        <f t="shared" si="15"/>
        <v>0</v>
      </c>
      <c r="M158" s="58">
        <f t="shared" si="16"/>
        <v>0</v>
      </c>
      <c r="N158" s="57">
        <f>INDEX(TABLAS!$B$67:$D$168,MATCH('TALON RESUMEN'!C158,TABLAS!$B$67:$B$168,0),3)</f>
        <v>15</v>
      </c>
    </row>
    <row r="159" spans="1:14" ht="32.25" hidden="1" customHeight="1" thickBot="1" x14ac:dyDescent="0.4">
      <c r="A159" s="70"/>
      <c r="B159" s="64" t="str">
        <f t="shared" ref="B159:B229" si="17">IF(H159&gt;0,"si","no")</f>
        <v>no</v>
      </c>
      <c r="C159" s="117">
        <f>TABLAS!B130</f>
        <v>336</v>
      </c>
      <c r="D159" s="575" t="str">
        <f>TABLAS!C130</f>
        <v>Venta de combustibles a comercializadoras</v>
      </c>
      <c r="E159" s="576" t="s">
        <v>742</v>
      </c>
      <c r="F159" s="577" t="s">
        <v>742</v>
      </c>
      <c r="G159" s="255">
        <f>COUNTIF(COMPRAS!$AP$2:$AP$9979,C159)+COUNTIF(COMPRAS!$BD$2:$BD$9979,C159)+COUNTIF(COMPRAS!$BP$2:$BP$9979,C159)+COUNTIF(COMPRAS!$BV$2:$BV$9979,C159)</f>
        <v>0</v>
      </c>
      <c r="H159" s="256">
        <f>SUMIF(COMPRAS!$AP$2:AP9979,C159,COMPRAS!$AQ$2:AQ9979)+SUMIF(COMPRAS!$BD$2:BD9979,C159,COMPRAS!$BE$2:BE9979)+SUMIF(COMPRAS!$BP$2:BP9979,C159,COMPRAS!$BQ$2:BQ9979)+SUMIF(COMPRAS!$BV$2:BV9979,C159,COMPRAS!$BW$2:BW9979)</f>
        <v>0</v>
      </c>
      <c r="I159" s="256"/>
      <c r="J159" s="256">
        <f>SUMIF(COMPRAS!$AP$2:AP9979,C159,COMPRAS!$AS$2:AS9979)+SUMIF(COMPRAS!$BD$2:BD9979,C159,COMPRAS!$BG$2:BG9979)+SUMIF(COMPRAS!$BP$2:BP9979,C159,COMPRAS!$BS$2:BS9979)+SUMIF(COMPRAS!$BV$2:BV9979,C159,COMPRAS!$BY$2:BY9979)</f>
        <v>0</v>
      </c>
      <c r="K159" s="251"/>
      <c r="L159" s="257">
        <f t="shared" si="15"/>
        <v>0</v>
      </c>
      <c r="M159" s="58">
        <f t="shared" si="16"/>
        <v>0</v>
      </c>
      <c r="N159" s="57" t="str">
        <f>INDEX(TABLAS!$B$67:$D$168,MATCH('TALON RESUMEN'!C159,TABLAS!$B$67:$B$168,0),3)</f>
        <v>2/mil</v>
      </c>
    </row>
    <row r="160" spans="1:14" ht="15.75" hidden="1" customHeight="1" thickBot="1" x14ac:dyDescent="0.4">
      <c r="A160" s="70"/>
      <c r="B160" s="64" t="str">
        <f t="shared" si="17"/>
        <v>no</v>
      </c>
      <c r="C160" s="117">
        <f>TABLAS!B131</f>
        <v>337</v>
      </c>
      <c r="D160" s="575" t="str">
        <f>TABLAS!C131</f>
        <v>Venta de combustibles a distribuidores</v>
      </c>
      <c r="E160" s="576" t="s">
        <v>742</v>
      </c>
      <c r="F160" s="577" t="s">
        <v>742</v>
      </c>
      <c r="G160" s="9">
        <f>COUNTIF(COMPRAS!$AP$2:$AP$9979,C160)+COUNTIF(COMPRAS!$BD$2:$BD$9979,C160)+COUNTIF(COMPRAS!$BP$2:$BP$9979,C160)+COUNTIF(COMPRAS!$BV$2:$BV$9979,C160)</f>
        <v>0</v>
      </c>
      <c r="H160" s="10">
        <f>SUMIF(COMPRAS!$AP$2:AP9979,C160,COMPRAS!$AQ$2:AQ9979)+SUMIF(COMPRAS!$BD$2:BD9979,C160,COMPRAS!$BE$2:BE9979)+SUMIF(COMPRAS!$BP$2:BP9979,C160,COMPRAS!$BQ$2:BQ9979)+SUMIF(COMPRAS!$BV$2:BV9979,C160,COMPRAS!$BW$2:BW9979)</f>
        <v>0</v>
      </c>
      <c r="I160" s="10"/>
      <c r="J160" s="10">
        <f>SUMIF(COMPRAS!$AP$2:AP9979,C160,COMPRAS!$AS$2:AS9979)+SUMIF(COMPRAS!$BD$2:BD9979,C160,COMPRAS!$BG$2:BG9979)+SUMIF(COMPRAS!$BP$2:BP9979,C160,COMPRAS!$BS$2:BS9979)+SUMIF(COMPRAS!$BV$2:BV9979,C160,COMPRAS!$BY$2:BY9979)</f>
        <v>0</v>
      </c>
      <c r="K160" s="189"/>
      <c r="L160" s="190">
        <f t="shared" si="15"/>
        <v>0</v>
      </c>
      <c r="M160" s="58">
        <f t="shared" si="16"/>
        <v>0</v>
      </c>
      <c r="N160" s="57" t="str">
        <f>INDEX(TABLAS!$B$67:$D$168,MATCH('TALON RESUMEN'!C160,TABLAS!$B$67:$B$168,0),3)</f>
        <v>3/mil</v>
      </c>
    </row>
    <row r="161" spans="1:51" ht="15.75" hidden="1" customHeight="1" thickBot="1" x14ac:dyDescent="0.4">
      <c r="A161" s="70"/>
      <c r="B161" s="64" t="str">
        <f t="shared" si="17"/>
        <v>si</v>
      </c>
      <c r="C161" s="117">
        <f>TABLAS!B132</f>
        <v>338</v>
      </c>
      <c r="D161" s="575" t="str">
        <f>TABLAS!C132</f>
        <v>Compra local de banano a productor</v>
      </c>
      <c r="E161" s="576" t="s">
        <v>742</v>
      </c>
      <c r="F161" s="577" t="s">
        <v>742</v>
      </c>
      <c r="G161" s="9">
        <f>COUNTIF(COMPRAS!$AP$2:$AP$9979,C161)+COUNTIF(COMPRAS!$BD$2:$BD$9979,C161)+COUNTIF(COMPRAS!$BP$2:$BP$9979,C161)+COUNTIF(COMPRAS!$BV$2:$BV$9979,C161)</f>
        <v>1</v>
      </c>
      <c r="H161" s="10">
        <f>SUMIF(COMPRAS!$AP$2:AP9979,C161,COMPRAS!$AQ$2:AQ9979)+SUMIF(COMPRAS!$BD$2:BD9979,C161,COMPRAS!$BE$2:BE9979)+SUMIF(COMPRAS!$BP$2:BP9979,C161,COMPRAS!$BQ$2:BQ9979)+SUMIF(COMPRAS!$BV$2:BV9979,C161,COMPRAS!$BW$2:BW9979)</f>
        <v>7547.4</v>
      </c>
      <c r="I161" s="10"/>
      <c r="J161" s="10">
        <f>SUMIF(COMPRAS!$AP$2:AP9979,C161,COMPRAS!$AS$2:AS9979)+SUMIF(COMPRAS!$BD$2:BD9979,C161,COMPRAS!$BG$2:BG9979)+SUMIF(COMPRAS!$BP$2:BP9979,C161,COMPRAS!$BS$2:BS9979)+SUMIF(COMPRAS!$BV$2:BV9979,C161,COMPRAS!$BY$2:BY9979)</f>
        <v>89.814059999999984</v>
      </c>
      <c r="K161" s="189"/>
      <c r="L161" s="190">
        <f t="shared" ref="L161:L229" si="18">H161</f>
        <v>7547.4</v>
      </c>
      <c r="M161" s="58">
        <f t="shared" ref="M161:M229" si="19">J161</f>
        <v>89.814059999999984</v>
      </c>
      <c r="N161" s="57" t="str">
        <f>INDEX(TABLAS!$B$67:$D$168,MATCH('TALON RESUMEN'!C161,TABLAS!$B$67:$B$168,0),3)</f>
        <v>De acuerdo a tabla progresiva  del numeral a) de la disposición transitoria primera de la Ley de Incentivos a la Producción y Prevención Fraude Fiscal  .</v>
      </c>
    </row>
    <row r="162" spans="1:51" ht="15.75" hidden="1" customHeight="1" thickBot="1" x14ac:dyDescent="0.4">
      <c r="A162" s="70"/>
      <c r="B162" s="64" t="str">
        <f t="shared" si="17"/>
        <v>no</v>
      </c>
      <c r="C162" s="117">
        <f>TABLAS!B133</f>
        <v>339</v>
      </c>
      <c r="D162" s="575" t="str">
        <f>TABLAS!C133</f>
        <v>Liquidación impuesto único a la venta local de banano de producción propia</v>
      </c>
      <c r="E162" s="576" t="s">
        <v>742</v>
      </c>
      <c r="F162" s="577" t="s">
        <v>742</v>
      </c>
      <c r="G162" s="9">
        <f>COUNTIF(COMPRAS!$AP$2:$AP$9979,C162)+COUNTIF(COMPRAS!$BD$2:$BD$9979,C162)+COUNTIF(COMPRAS!$BP$2:$BP$9979,C162)+COUNTIF(COMPRAS!$BV$2:$BV$9979,C162)</f>
        <v>0</v>
      </c>
      <c r="H162" s="10">
        <f>SUMIF(COMPRAS!$AP$2:AP9979,C162,COMPRAS!$AQ$2:AQ9979)+SUMIF(COMPRAS!$BD$2:BD9979,C162,COMPRAS!$BE$2:BE9979)+SUMIF(COMPRAS!$BP$2:BP9979,C162,COMPRAS!$BQ$2:BQ9979)+SUMIF(COMPRAS!$BV$2:BV9979,C162,COMPRAS!$BW$2:BW9979)</f>
        <v>0</v>
      </c>
      <c r="I162" s="10"/>
      <c r="J162" s="10">
        <f>SUMIF(COMPRAS!$AP$2:AP9979,C162,COMPRAS!$AS$2:AS9979)+SUMIF(COMPRAS!$BD$2:BD9979,C162,COMPRAS!$BG$2:BG9979)+SUMIF(COMPRAS!$BP$2:BP9979,C162,COMPRAS!$BS$2:BS9979)+SUMIF(COMPRAS!$BV$2:BV9979,C162,COMPRAS!$BY$2:BY9979)</f>
        <v>0</v>
      </c>
      <c r="K162" s="189"/>
      <c r="L162" s="190">
        <f t="shared" si="18"/>
        <v>0</v>
      </c>
      <c r="M162" s="58">
        <f t="shared" si="19"/>
        <v>0</v>
      </c>
      <c r="N162" s="57" t="str">
        <f>INDEX(TABLAS!$B$67:$D$168,MATCH('TALON RESUMEN'!C162,TABLAS!$B$67:$B$168,0),3)</f>
        <v>hasta el 100%</v>
      </c>
    </row>
    <row r="163" spans="1:51" ht="15.75" hidden="1" customHeight="1" thickBot="1" x14ac:dyDescent="0.4">
      <c r="A163" s="70"/>
      <c r="B163" s="64" t="str">
        <f t="shared" si="17"/>
        <v>no</v>
      </c>
      <c r="C163" s="117">
        <f>TABLAS!B134</f>
        <v>340</v>
      </c>
      <c r="D163" s="575" t="str">
        <f>TABLAS!C134</f>
        <v>Impuesto único a la exportación de banano de producción propia - componente 1</v>
      </c>
      <c r="E163" s="576" t="s">
        <v>742</v>
      </c>
      <c r="F163" s="577" t="s">
        <v>742</v>
      </c>
      <c r="G163" s="9">
        <f>COUNTIF(COMPRAS!$AP$2:$AP$9979,C163)+COUNTIF(COMPRAS!$BD$2:$BD$9979,C163)+COUNTIF(COMPRAS!$BP$2:$BP$9979,C163)+COUNTIF(COMPRAS!$BV$2:$BV$9979,C163)</f>
        <v>0</v>
      </c>
      <c r="H163" s="10">
        <f>SUMIF(COMPRAS!$AP$2:AP9979,C163,COMPRAS!$AQ$2:AQ9979)+SUMIF(COMPRAS!$BD$2:BD9979,C163,COMPRAS!$BE$2:BE9979)+SUMIF(COMPRAS!$BP$2:BP9979,C163,COMPRAS!$BQ$2:BQ9979)+SUMIF(COMPRAS!$BV$2:BV9979,C163,COMPRAS!$BW$2:BW9979)</f>
        <v>0</v>
      </c>
      <c r="I163" s="10"/>
      <c r="J163" s="10">
        <f>SUMIF(COMPRAS!$AP$2:AP9979,C163,COMPRAS!$AS$2:AS9979)+SUMIF(COMPRAS!$BD$2:BD9979,C163,COMPRAS!$BG$2:BG9979)+SUMIF(COMPRAS!$BP$2:BP9979,C163,COMPRAS!$BS$2:BS9979)+SUMIF(COMPRAS!$BV$2:BV9979,C163,COMPRAS!$BY$2:BY9979)</f>
        <v>0</v>
      </c>
      <c r="K163" s="189"/>
      <c r="L163" s="190">
        <f t="shared" si="18"/>
        <v>0</v>
      </c>
      <c r="M163" s="163"/>
    </row>
    <row r="164" spans="1:51" ht="15.75" hidden="1" customHeight="1" thickBot="1" x14ac:dyDescent="0.4">
      <c r="A164" s="70"/>
      <c r="B164" s="64" t="str">
        <f t="shared" si="17"/>
        <v>no</v>
      </c>
      <c r="C164" s="117">
        <f>TABLAS!B135</f>
        <v>341</v>
      </c>
      <c r="D164" s="575" t="str">
        <f>TABLAS!C135</f>
        <v>Impuesto único a la exportación de banano de producción propia - componente 2</v>
      </c>
      <c r="E164" s="576" t="s">
        <v>742</v>
      </c>
      <c r="F164" s="577" t="s">
        <v>742</v>
      </c>
      <c r="G164" s="9">
        <f>COUNTIF(COMPRAS!$AP$2:$AP$9979,C164)+COUNTIF(COMPRAS!$BD$2:$BD$9979,C164)+COUNTIF(COMPRAS!$BP$2:$BP$9979,C164)+COUNTIF(COMPRAS!$BV$2:$BV$9979,C164)</f>
        <v>0</v>
      </c>
      <c r="H164" s="10">
        <f>SUMIF(COMPRAS!$AP$2:AP9979,C164,COMPRAS!$AQ$2:AQ9979)+SUMIF(COMPRAS!$BD$2:BD9979,C164,COMPRAS!$BE$2:BE9979)+SUMIF(COMPRAS!$BP$2:BP9979,C164,COMPRAS!$BQ$2:BQ9979)+SUMIF(COMPRAS!$BV$2:BV9979,C164,COMPRAS!$BW$2:BW9979)</f>
        <v>0</v>
      </c>
      <c r="I164" s="10"/>
      <c r="J164" s="10">
        <f>SUMIF(COMPRAS!$AP$2:AP9979,C164,COMPRAS!$AS$2:AS9979)+SUMIF(COMPRAS!$BD$2:BD9979,C164,COMPRAS!$BG$2:BG9979)+SUMIF(COMPRAS!$BP$2:BP9979,C164,COMPRAS!$BS$2:BS9979)+SUMIF(COMPRAS!$BV$2:BV9979,C164,COMPRAS!$BY$2:BY9979)</f>
        <v>0</v>
      </c>
      <c r="K164" s="189"/>
      <c r="L164" s="190">
        <f t="shared" si="18"/>
        <v>0</v>
      </c>
      <c r="M164" s="58">
        <f t="shared" si="19"/>
        <v>0</v>
      </c>
      <c r="N164" s="57" t="str">
        <f>INDEX(TABLAS!$B$67:$D$168,MATCH('TALON RESUMEN'!C164,TABLAS!$B$67:$B$168,0),3)</f>
        <v>De acuerdo a tabla progresiva  del numeral c) de la disposición transitoria primera de la Ley de Incentivos a la Producción y Prevención Fraude Fiscal  . De 1,25% a 1,5%. 
Si hay la marca de "relacionada" no puede ser menor al 2%</v>
      </c>
    </row>
    <row r="165" spans="1:51" ht="15.75" hidden="1" customHeight="1" thickBot="1" x14ac:dyDescent="0.4">
      <c r="A165" s="70"/>
      <c r="B165" s="64" t="str">
        <f t="shared" si="17"/>
        <v>no</v>
      </c>
      <c r="C165" s="117">
        <f>TABLAS!B136</f>
        <v>342</v>
      </c>
      <c r="D165" s="575" t="str">
        <f>TABLAS!C136</f>
        <v>Impuesto único a la exportación de banano producido por terceros</v>
      </c>
      <c r="E165" s="576" t="s">
        <v>742</v>
      </c>
      <c r="F165" s="577" t="s">
        <v>742</v>
      </c>
      <c r="G165" s="9">
        <f>COUNTIF(COMPRAS!$AP$2:$AP$9979,C165)+COUNTIF(COMPRAS!$BD$2:$BD$9979,C165)+COUNTIF(COMPRAS!$BP$2:$BP$9979,C165)+COUNTIF(COMPRAS!$BV$2:$BV$9979,C165)</f>
        <v>0</v>
      </c>
      <c r="H165" s="10">
        <f>SUMIF(COMPRAS!$AP$2:AP9979,C165,COMPRAS!$AQ$2:AQ9979)+SUMIF(COMPRAS!$BD$2:BD9979,C165,COMPRAS!$BE$2:BE9979)+SUMIF(COMPRAS!$BP$2:BP9979,C165,COMPRAS!$BQ$2:BQ9979)+SUMIF(COMPRAS!$BV$2:BV9979,C165,COMPRAS!$BW$2:BW9979)</f>
        <v>0</v>
      </c>
      <c r="I165" s="10"/>
      <c r="J165" s="10">
        <f>SUMIF(COMPRAS!$AP$2:AP9979,C165,COMPRAS!$AS$2:AS9979)+SUMIF(COMPRAS!$BD$2:BD9979,C165,COMPRAS!$BG$2:BG9979)+SUMIF(COMPRAS!$BP$2:BP9979,C165,COMPRAS!$BS$2:BS9979)+SUMIF(COMPRAS!$BV$2:BV9979,C165,COMPRAS!$BY$2:BY9979)</f>
        <v>0</v>
      </c>
      <c r="K165" s="189"/>
      <c r="L165" s="190">
        <f t="shared" si="18"/>
        <v>0</v>
      </c>
      <c r="M165" s="58">
        <f t="shared" si="19"/>
        <v>0</v>
      </c>
      <c r="N165" s="57" t="str">
        <f>INDEX(TABLAS!$B$67:$D$168,MATCH('TALON RESUMEN'!C165,TABLAS!$B$67:$B$168,0),3)</f>
        <v>1,75%. 
Si hay la marca de "relacionada" no puede ser menor al 2%</v>
      </c>
    </row>
    <row r="166" spans="1:51" ht="15.75" hidden="1" customHeight="1" thickBot="1" x14ac:dyDescent="0.4">
      <c r="A166" s="70"/>
      <c r="B166" s="64" t="str">
        <f t="shared" si="17"/>
        <v>no</v>
      </c>
      <c r="C166" s="117">
        <f>TABLAS!B137</f>
        <v>343</v>
      </c>
      <c r="D166" s="575" t="str">
        <f>TABLAS!C137</f>
        <v>Otras retenciones aplicables el 1%</v>
      </c>
      <c r="E166" s="576" t="s">
        <v>742</v>
      </c>
      <c r="F166" s="577" t="s">
        <v>742</v>
      </c>
      <c r="G166" s="9">
        <f>COUNTIF(COMPRAS!$AP$2:$AP$9979,C166)+COUNTIF(COMPRAS!$BD$2:$BD$9979,C166)+COUNTIF(COMPRAS!$BP$2:$BP$9979,C166)+COUNTIF(COMPRAS!$BV$2:$BV$9979,C166)</f>
        <v>0</v>
      </c>
      <c r="H166" s="10">
        <f>SUMIF(COMPRAS!$AP$2:AP9979,C166,COMPRAS!$AQ$2:AQ9979)+SUMIF(COMPRAS!$BD$2:BD9979,C166,COMPRAS!$BE$2:BE9979)+SUMIF(COMPRAS!$BP$2:BP9979,C166,COMPRAS!$BQ$2:BQ9979)+SUMIF(COMPRAS!$BV$2:BV9979,C166,COMPRAS!$BW$2:BW9979)</f>
        <v>0</v>
      </c>
      <c r="I166" s="10"/>
      <c r="J166" s="516">
        <f>SUMIF(COMPRAS!$AP$2:AP9979,C166,COMPRAS!$AS$2:AS9979)+SUMIF(COMPRAS!$BD$2:BD9979,C166,COMPRAS!$BG$2:BG9979)+SUMIF(COMPRAS!$BP$2:BP9979,C166,COMPRAS!$BS$2:BS9979)+SUMIF(COMPRAS!$BV$2:BV9979,C166,COMPRAS!$BY$2:BY9979)</f>
        <v>0</v>
      </c>
      <c r="K166" s="189"/>
      <c r="L166" s="190">
        <f t="shared" si="18"/>
        <v>0</v>
      </c>
      <c r="M166" s="58">
        <f t="shared" si="19"/>
        <v>0</v>
      </c>
      <c r="N166" s="57">
        <f>INDEX(TABLAS!$B$67:$D$168,MATCH('TALON RESUMEN'!C166,TABLAS!$B$67:$B$168,0),3)</f>
        <v>1</v>
      </c>
    </row>
    <row r="167" spans="1:51" ht="15.75" hidden="1" customHeight="1" thickBot="1" x14ac:dyDescent="0.4">
      <c r="A167" s="70"/>
      <c r="B167" s="64" t="str">
        <f t="shared" si="17"/>
        <v>no</v>
      </c>
      <c r="C167" s="117" t="str">
        <f>TABLAS!B138</f>
        <v>343A</v>
      </c>
      <c r="D167" s="575" t="str">
        <f>TABLAS!C138</f>
        <v>Energía eléctrica</v>
      </c>
      <c r="E167" s="576" t="s">
        <v>742</v>
      </c>
      <c r="F167" s="577" t="s">
        <v>742</v>
      </c>
      <c r="G167" s="9">
        <f>COUNTIF(COMPRAS!$AP$2:$AP$9979,C167)+COUNTIF(COMPRAS!$BD$2:$BD$9979,C167)+COUNTIF(COMPRAS!$BP$2:$BP$9979,C167)+COUNTIF(COMPRAS!$BV$2:$BV$9979,C167)</f>
        <v>0</v>
      </c>
      <c r="H167" s="10">
        <f>SUMIF(COMPRAS!$AP$2:AP9979,C167,COMPRAS!$AQ$2:AQ9979)+SUMIF(COMPRAS!$BD$2:BD9979,C167,COMPRAS!$BE$2:BE9979)+SUMIF(COMPRAS!$BP$2:BP9979,C167,COMPRAS!$BQ$2:BQ9979)+SUMIF(COMPRAS!$BV$2:BV9979,C167,COMPRAS!$BW$2:BW9979)</f>
        <v>0</v>
      </c>
      <c r="I167" s="10"/>
      <c r="J167" s="10">
        <f>SUMIF(COMPRAS!$AP$2:AP9979,C167,COMPRAS!$AS$2:AS9979)+SUMIF(COMPRAS!$BD$2:BD9979,C167,COMPRAS!$BG$2:BG9979)+SUMIF(COMPRAS!$BP$2:BP9979,C167,COMPRAS!$BS$2:BS9979)+SUMIF(COMPRAS!$BV$2:BV9979,C167,COMPRAS!$BY$2:BY9979)</f>
        <v>0</v>
      </c>
      <c r="K167" s="189"/>
      <c r="L167" s="190">
        <f t="shared" si="18"/>
        <v>0</v>
      </c>
      <c r="M167" s="58">
        <f t="shared" si="19"/>
        <v>0</v>
      </c>
      <c r="N167" s="57">
        <f>INDEX(TABLAS!$B$67:$D$168,MATCH('TALON RESUMEN'!C167,TABLAS!$B$67:$B$168,0),3)</f>
        <v>1</v>
      </c>
    </row>
    <row r="168" spans="1:51" ht="15.75" hidden="1" customHeight="1" thickBot="1" x14ac:dyDescent="0.4">
      <c r="A168" s="70"/>
      <c r="B168" s="64" t="str">
        <f t="shared" si="17"/>
        <v>no</v>
      </c>
      <c r="C168" s="117" t="str">
        <f>TABLAS!B139</f>
        <v>343B</v>
      </c>
      <c r="D168" s="575" t="str">
        <f>TABLAS!C139</f>
        <v>Actividades de construcción de obra material inmueble, urbanización, lotización o actividades similares</v>
      </c>
      <c r="E168" s="576" t="s">
        <v>742</v>
      </c>
      <c r="F168" s="577" t="s">
        <v>742</v>
      </c>
      <c r="G168" s="9">
        <f>COUNTIF(COMPRAS!$AP$2:$AP$9979,C168)+COUNTIF(COMPRAS!$BD$2:$BD$9979,C168)+COUNTIF(COMPRAS!$BP$2:$BP$9979,C168)+COUNTIF(COMPRAS!$BV$2:$BV$9979,C168)</f>
        <v>0</v>
      </c>
      <c r="H168" s="10">
        <f>SUMIF(COMPRAS!$AP$2:AP9979,C168,COMPRAS!$AQ$2:AQ9979)+SUMIF(COMPRAS!$BD$2:BD9979,C168,COMPRAS!$BE$2:BE9979)+SUMIF(COMPRAS!$BP$2:BP9979,C168,COMPRAS!$BQ$2:BQ9979)+SUMIF(COMPRAS!$BV$2:BV9979,C168,COMPRAS!$BW$2:BW9979)</f>
        <v>0</v>
      </c>
      <c r="I168" s="10"/>
      <c r="J168" s="10">
        <f>SUMIF(COMPRAS!$AP$2:AP9979,C168,COMPRAS!$AS$2:AS9979)+SUMIF(COMPRAS!$BD$2:BD9979,C168,COMPRAS!$BG$2:BG9979)+SUMIF(COMPRAS!$BP$2:BP9979,C168,COMPRAS!$BS$2:BS9979)+SUMIF(COMPRAS!$BV$2:BV9979,C168,COMPRAS!$BY$2:BY9979)</f>
        <v>0</v>
      </c>
      <c r="K168" s="189"/>
      <c r="L168" s="190">
        <f t="shared" si="18"/>
        <v>0</v>
      </c>
      <c r="M168" s="58">
        <f t="shared" si="19"/>
        <v>0</v>
      </c>
      <c r="N168" s="57">
        <f>INDEX(TABLAS!$B$67:$D$168,MATCH('TALON RESUMEN'!C168,TABLAS!$B$67:$B$168,0),3)</f>
        <v>1</v>
      </c>
    </row>
    <row r="169" spans="1:51" ht="15.75" hidden="1" customHeight="1" thickBot="1" x14ac:dyDescent="0.4">
      <c r="A169" s="70"/>
      <c r="B169" s="64" t="str">
        <f t="shared" si="17"/>
        <v>no</v>
      </c>
      <c r="C169" s="117" t="str">
        <f>TABLAS!B140</f>
        <v>343C</v>
      </c>
      <c r="D169" s="575" t="str">
        <f>TABLAS!C140</f>
        <v>Impuesto Redimible a las botellas plásticas - IRBP</v>
      </c>
      <c r="E169" s="576" t="s">
        <v>742</v>
      </c>
      <c r="F169" s="577" t="s">
        <v>742</v>
      </c>
      <c r="G169" s="9">
        <f>COUNTIF(COMPRAS!$AP$2:$AP$9979,C169)+COUNTIF(COMPRAS!$BD$2:$BD$9979,C169)+COUNTIF(COMPRAS!$BP$2:$BP$9979,C169)+COUNTIF(COMPRAS!$BV$2:$BV$9979,C169)</f>
        <v>0</v>
      </c>
      <c r="H169" s="10">
        <f>SUMIF(COMPRAS!$AP$2:AP9979,C169,COMPRAS!$AQ$2:AQ9979)+SUMIF(COMPRAS!$BD$2:BD9979,C169,COMPRAS!$BE$2:BE9979)+SUMIF(COMPRAS!$BP$2:BP9979,C169,COMPRAS!$BQ$2:BQ9979)+SUMIF(COMPRAS!$BV$2:BV9979,C169,COMPRAS!$BW$2:BW9979)</f>
        <v>0</v>
      </c>
      <c r="I169" s="10"/>
      <c r="J169" s="10">
        <f>SUMIF(COMPRAS!$AP$2:AP9979,C169,COMPRAS!$AS$2:AS9979)+SUMIF(COMPRAS!$BD$2:BD9979,C169,COMPRAS!$BG$2:BG9979)+SUMIF(COMPRAS!$BP$2:BP9979,C169,COMPRAS!$BS$2:BS9979)+SUMIF(COMPRAS!$BV$2:BV9979,C169,COMPRAS!$BY$2:BY9979)</f>
        <v>0</v>
      </c>
      <c r="K169" s="189"/>
      <c r="L169" s="190">
        <f t="shared" si="18"/>
        <v>0</v>
      </c>
      <c r="M169" s="58">
        <f t="shared" si="19"/>
        <v>0</v>
      </c>
      <c r="N169" s="57">
        <f>INDEX(TABLAS!$B$67:$D$168,MATCH('TALON RESUMEN'!C169,TABLAS!$B$67:$B$168,0),3)</f>
        <v>1</v>
      </c>
    </row>
    <row r="170" spans="1:51" ht="15.75" customHeight="1" thickBot="1" x14ac:dyDescent="0.4">
      <c r="A170" s="70"/>
      <c r="B170" s="64" t="str">
        <f t="shared" si="17"/>
        <v>si</v>
      </c>
      <c r="C170" s="117">
        <f>TABLAS!B141</f>
        <v>344</v>
      </c>
      <c r="D170" s="575" t="str">
        <f>TABLAS!C141</f>
        <v>Otras retenciones aplicables el 2%</v>
      </c>
      <c r="E170" s="576" t="s">
        <v>742</v>
      </c>
      <c r="F170" s="577" t="s">
        <v>742</v>
      </c>
      <c r="G170" s="9">
        <f>COUNTIF(COMPRAS!$AP$2:$AP$9979,C170)+COUNTIF(COMPRAS!$BD$2:$BD$9979,C170)+COUNTIF(COMPRAS!$BP$2:$BP$9979,C170)+COUNTIF(COMPRAS!$BV$2:$BV$9979,C170)</f>
        <v>1</v>
      </c>
      <c r="H170" s="10">
        <f>SUMIF(COMPRAS!$AP$2:AP9979,C170,COMPRAS!$AQ$2:AQ9979)+SUMIF(COMPRAS!$BD$2:BD9979,C170,COMPRAS!$BE$2:BE9979)+SUMIF(COMPRAS!$BP$2:BP9979,C170,COMPRAS!$BQ$2:BQ9979)+SUMIF(COMPRAS!$BV$2:BV9979,C170,COMPRAS!$BW$2:BW9979)</f>
        <v>29.75</v>
      </c>
      <c r="I170" s="10"/>
      <c r="J170" s="10">
        <f>SUMIF(COMPRAS!$AP$2:AP9979,C170,COMPRAS!$AS$2:AS9979)+SUMIF(COMPRAS!$BD$2:BD9979,C170,COMPRAS!$BG$2:BG9979)+SUMIF(COMPRAS!$BP$2:BP9979,C170,COMPRAS!$BS$2:BS9979)+SUMIF(COMPRAS!$BV$2:BV9979,C170,COMPRAS!$BY$2:BY9979)</f>
        <v>0.59499999999999997</v>
      </c>
      <c r="K170" s="189"/>
      <c r="L170" s="190">
        <f t="shared" si="18"/>
        <v>29.75</v>
      </c>
      <c r="M170" s="58">
        <f t="shared" si="19"/>
        <v>0.59499999999999997</v>
      </c>
      <c r="N170" s="57">
        <f>INDEX(TABLAS!$B$67:$D$168,MATCH('TALON RESUMEN'!C170,TABLAS!$B$67:$B$168,0),3)</f>
        <v>2</v>
      </c>
    </row>
    <row r="171" spans="1:51" s="13" customFormat="1" ht="15.75" hidden="1" customHeight="1" thickBot="1" x14ac:dyDescent="0.4">
      <c r="A171" s="64"/>
      <c r="B171" s="64" t="str">
        <f t="shared" si="17"/>
        <v>no</v>
      </c>
      <c r="C171" s="117" t="str">
        <f>TABLAS!B142</f>
        <v>344A</v>
      </c>
      <c r="D171" s="575" t="str">
        <f>TABLAS!C142</f>
        <v>Pago local tarjeta de crédito /débito reportada por la Emisora de tarjeta de crédito / entidades del sistema financiero</v>
      </c>
      <c r="E171" s="576" t="s">
        <v>742</v>
      </c>
      <c r="F171" s="577" t="s">
        <v>742</v>
      </c>
      <c r="G171" s="9">
        <f>COUNTIF(COMPRAS!$AP$2:$AP$9979,C171)+COUNTIF(COMPRAS!$BD$2:$BD$9979,C171)+COUNTIF(COMPRAS!$BP$2:$BP$9979,C171)+COUNTIF(COMPRAS!$BV$2:$BV$9979,C171)</f>
        <v>0</v>
      </c>
      <c r="H171" s="10">
        <f>SUMIF(COMPRAS!$AP$2:AP9979,C171,COMPRAS!$AQ$2:AQ9979)+SUMIF(COMPRAS!$BD$2:BD9979,C171,COMPRAS!$BE$2:BE9979)+SUMIF(COMPRAS!$BP$2:BP9979,C171,COMPRAS!$BQ$2:BQ9979)+SUMIF(COMPRAS!$BV$2:BV9979,C171,COMPRAS!$BW$2:BW9979)</f>
        <v>0</v>
      </c>
      <c r="I171" s="10"/>
      <c r="J171" s="10">
        <f>SUMIF(COMPRAS!$AP$2:AP9979,C171,COMPRAS!$AS$2:AS9979)+SUMIF(COMPRAS!$BD$2:BD9979,C171,COMPRAS!$BG$2:BG9979)+SUMIF(COMPRAS!$BP$2:BP9979,C171,COMPRAS!$BS$2:BS9979)+SUMIF(COMPRAS!$BV$2:BV9979,C171,COMPRAS!$BY$2:BY9979)</f>
        <v>0</v>
      </c>
      <c r="K171" s="189"/>
      <c r="L171" s="190">
        <f t="shared" si="18"/>
        <v>0</v>
      </c>
      <c r="M171" s="58">
        <f t="shared" si="19"/>
        <v>0</v>
      </c>
      <c r="N171" s="57">
        <f>INDEX(TABLAS!$B$67:$D$168,MATCH('TALON RESUMEN'!C171,TABLAS!$B$67:$B$168,0),3)</f>
        <v>2</v>
      </c>
      <c r="O171" s="57"/>
      <c r="P171" s="57"/>
      <c r="Q171" s="57"/>
      <c r="R171" s="57"/>
      <c r="S171" s="57"/>
      <c r="T171" s="57"/>
      <c r="U171" s="57"/>
      <c r="V171" s="57"/>
      <c r="W171" s="57"/>
      <c r="X171" s="57"/>
      <c r="Y171" s="57"/>
      <c r="Z171" s="57"/>
      <c r="AA171" s="57"/>
      <c r="AB171" s="57"/>
      <c r="AC171" s="57"/>
      <c r="AD171" s="57"/>
      <c r="AE171" s="57"/>
      <c r="AF171" s="57"/>
      <c r="AG171" s="57"/>
      <c r="AH171" s="57"/>
      <c r="AI171" s="57"/>
      <c r="AJ171" s="57"/>
      <c r="AO171" s="17"/>
      <c r="AP171" s="17"/>
      <c r="AQ171" s="17"/>
      <c r="AR171" s="16"/>
      <c r="AS171" s="16"/>
      <c r="AT171" s="16"/>
      <c r="AU171" s="16"/>
      <c r="AV171" s="16"/>
      <c r="AW171" s="16"/>
      <c r="AX171" s="16"/>
      <c r="AY171" s="16"/>
    </row>
    <row r="172" spans="1:51" s="13" customFormat="1" ht="15.75" hidden="1" customHeight="1" thickBot="1" x14ac:dyDescent="0.4">
      <c r="A172" s="64"/>
      <c r="B172" s="64" t="str">
        <f t="shared" si="17"/>
        <v>no</v>
      </c>
      <c r="C172" s="117" t="str">
        <f>TABLAS!B143</f>
        <v>344B</v>
      </c>
      <c r="D172" s="575" t="str">
        <f>TABLAS!C143</f>
        <v>Adquisición de sustancias minerales dentro del territorio nacional</v>
      </c>
      <c r="E172" s="576" t="s">
        <v>742</v>
      </c>
      <c r="F172" s="577" t="s">
        <v>742</v>
      </c>
      <c r="G172" s="9">
        <f>COUNTIF(COMPRAS!$AP$2:$AP$9979,C172)+COUNTIF(COMPRAS!$BD$2:$BD$9979,C172)+COUNTIF(COMPRAS!$BP$2:$BP$9979,C172)+COUNTIF(COMPRAS!$BV$2:$BV$9979,C172)</f>
        <v>0</v>
      </c>
      <c r="H172" s="10">
        <f>SUMIF(COMPRAS!$AP$2:AP9979,C172,COMPRAS!$AQ$2:AQ9979)+SUMIF(COMPRAS!$BD$2:BD9979,C172,COMPRAS!$BE$2:BE9979)+SUMIF(COMPRAS!$BP$2:BP9979,C172,COMPRAS!$BQ$2:BQ9979)+SUMIF(COMPRAS!$BV$2:BV9979,C172,COMPRAS!$BW$2:BW9979)</f>
        <v>0</v>
      </c>
      <c r="I172" s="10"/>
      <c r="J172" s="10">
        <f>SUMIF(COMPRAS!$AP$2:AP9979,C172,COMPRAS!$AS$2:AS9979)+SUMIF(COMPRAS!$BD$2:BD9979,C172,COMPRAS!$BG$2:BG9979)+SUMIF(COMPRAS!$BP$2:BP9979,C172,COMPRAS!$BS$2:BS9979)+SUMIF(COMPRAS!$BV$2:BV9979,C172,COMPRAS!$BY$2:BY9979)</f>
        <v>0</v>
      </c>
      <c r="K172" s="189"/>
      <c r="L172" s="190">
        <f t="shared" si="18"/>
        <v>0</v>
      </c>
      <c r="M172" s="58">
        <f t="shared" si="19"/>
        <v>0</v>
      </c>
      <c r="N172" s="57">
        <f>INDEX(TABLAS!$B$67:$D$168,MATCH('TALON RESUMEN'!C172,TABLAS!$B$67:$B$168,0),3)</f>
        <v>2</v>
      </c>
      <c r="O172" s="57"/>
      <c r="P172" s="57"/>
      <c r="Q172" s="57"/>
      <c r="R172" s="57"/>
      <c r="S172" s="57"/>
      <c r="T172" s="57"/>
      <c r="U172" s="57"/>
      <c r="V172" s="57"/>
      <c r="W172" s="57"/>
      <c r="X172" s="57"/>
      <c r="Y172" s="57"/>
      <c r="Z172" s="57"/>
      <c r="AA172" s="57"/>
      <c r="AB172" s="57"/>
      <c r="AC172" s="57"/>
      <c r="AD172" s="57"/>
      <c r="AE172" s="57"/>
      <c r="AF172" s="57"/>
      <c r="AG172" s="57"/>
      <c r="AH172" s="57"/>
      <c r="AI172" s="57"/>
      <c r="AJ172" s="57"/>
      <c r="AO172" s="17"/>
      <c r="AP172" s="17"/>
      <c r="AQ172" s="17"/>
      <c r="AR172" s="16"/>
      <c r="AS172" s="16"/>
      <c r="AT172" s="16"/>
      <c r="AU172" s="16"/>
      <c r="AV172" s="16"/>
      <c r="AW172" s="16"/>
      <c r="AX172" s="16"/>
      <c r="AY172" s="16"/>
    </row>
    <row r="173" spans="1:51" s="13" customFormat="1" ht="15.75" hidden="1" customHeight="1" thickBot="1" x14ac:dyDescent="0.4">
      <c r="A173" s="64"/>
      <c r="B173" s="64" t="str">
        <f t="shared" si="17"/>
        <v>no</v>
      </c>
      <c r="C173" s="117">
        <f>TABLAS!B144</f>
        <v>345</v>
      </c>
      <c r="D173" s="575" t="str">
        <f>TABLAS!C144</f>
        <v>Otras retenciones aplicables el 8%</v>
      </c>
      <c r="E173" s="576" t="s">
        <v>742</v>
      </c>
      <c r="F173" s="577" t="s">
        <v>742</v>
      </c>
      <c r="G173" s="9">
        <f>COUNTIF(COMPRAS!$AP$2:$AP$9979,C173)+COUNTIF(COMPRAS!$BD$2:$BD$9979,C173)+COUNTIF(COMPRAS!$BP$2:$BP$9979,C173)+COUNTIF(COMPRAS!$BV$2:$BV$9979,C173)</f>
        <v>0</v>
      </c>
      <c r="H173" s="10">
        <f>SUMIF(COMPRAS!$AP$2:AP9979,C173,COMPRAS!$AQ$2:AQ9979)+SUMIF(COMPRAS!$BD$2:BD9979,C173,COMPRAS!$BE$2:BE9979)+SUMIF(COMPRAS!$BP$2:BP9979,C173,COMPRAS!$BQ$2:BQ9979)+SUMIF(COMPRAS!$BV$2:BV9979,C173,COMPRAS!$BW$2:BW9979)</f>
        <v>0</v>
      </c>
      <c r="I173" s="10"/>
      <c r="J173" s="10">
        <f>SUMIF(COMPRAS!$AP$2:AP9979,C173,COMPRAS!$AS$2:AS9979)+SUMIF(COMPRAS!$BD$2:BD9979,C173,COMPRAS!$BG$2:BG9979)+SUMIF(COMPRAS!$BP$2:BP9979,C173,COMPRAS!$BS$2:BS9979)+SUMIF(COMPRAS!$BV$2:BV9979,C173,COMPRAS!$BY$2:BY9979)</f>
        <v>0</v>
      </c>
      <c r="K173" s="189"/>
      <c r="L173" s="190">
        <f t="shared" si="18"/>
        <v>0</v>
      </c>
      <c r="M173" s="58">
        <f t="shared" si="19"/>
        <v>0</v>
      </c>
      <c r="N173" s="57">
        <f>INDEX(TABLAS!$B$67:$D$168,MATCH('TALON RESUMEN'!C173,TABLAS!$B$67:$B$168,0),3)</f>
        <v>8</v>
      </c>
      <c r="O173" s="57"/>
      <c r="P173" s="57"/>
      <c r="Q173" s="57"/>
      <c r="R173" s="57"/>
      <c r="S173" s="57"/>
      <c r="T173" s="57"/>
      <c r="U173" s="57"/>
      <c r="V173" s="57"/>
      <c r="W173" s="57"/>
      <c r="X173" s="57"/>
      <c r="Y173" s="57"/>
      <c r="Z173" s="57"/>
      <c r="AA173" s="57"/>
      <c r="AB173" s="57"/>
      <c r="AC173" s="57"/>
      <c r="AD173" s="57"/>
      <c r="AE173" s="57"/>
      <c r="AF173" s="57"/>
      <c r="AG173" s="57"/>
      <c r="AH173" s="57"/>
      <c r="AI173" s="57"/>
      <c r="AJ173" s="57"/>
      <c r="AO173" s="17"/>
      <c r="AP173" s="17"/>
      <c r="AQ173" s="17"/>
      <c r="AR173" s="16"/>
      <c r="AS173" s="16"/>
      <c r="AT173" s="16"/>
      <c r="AU173" s="16"/>
      <c r="AV173" s="16"/>
      <c r="AW173" s="16"/>
      <c r="AX173" s="16"/>
      <c r="AY173" s="16"/>
    </row>
    <row r="174" spans="1:51" s="13" customFormat="1" ht="15.75" hidden="1" customHeight="1" thickBot="1" x14ac:dyDescent="0.4">
      <c r="A174" s="64"/>
      <c r="B174" s="64" t="str">
        <f t="shared" si="17"/>
        <v>no</v>
      </c>
      <c r="C174" s="117">
        <f>TABLAS!B145</f>
        <v>346</v>
      </c>
      <c r="D174" s="575" t="str">
        <f>TABLAS!C145</f>
        <v xml:space="preserve">Otras retenciones aplicables a otros porcentajes </v>
      </c>
      <c r="E174" s="576" t="s">
        <v>742</v>
      </c>
      <c r="F174" s="577" t="s">
        <v>742</v>
      </c>
      <c r="G174" s="9">
        <f>COUNTIF(COMPRAS!$AP$2:$AP$9979,C174)+COUNTIF(COMPRAS!$BD$2:$BD$9979,C174)+COUNTIF(COMPRAS!$BP$2:$BP$9979,C174)+COUNTIF(COMPRAS!$BV$2:$BV$9979,C174)</f>
        <v>0</v>
      </c>
      <c r="H174" s="10">
        <f>SUMIF(COMPRAS!$AP$2:AP9979,C174,COMPRAS!$AQ$2:AQ9979)+SUMIF(COMPRAS!$BD$2:BD9979,C174,COMPRAS!$BE$2:BE9979)+SUMIF(COMPRAS!$BP$2:BP9979,C174,COMPRAS!$BQ$2:BQ9979)+SUMIF(COMPRAS!$BV$2:BV9979,C174,COMPRAS!$BW$2:BW9979)</f>
        <v>0</v>
      </c>
      <c r="I174" s="10"/>
      <c r="J174" s="10">
        <f>SUMIF(COMPRAS!$AP$2:AP9979,C174,COMPRAS!$AS$2:AS9979)+SUMIF(COMPRAS!$BD$2:BD9979,C174,COMPRAS!$BG$2:BG9979)+SUMIF(COMPRAS!$BP$2:BP9979,C174,COMPRAS!$BS$2:BS9979)+SUMIF(COMPRAS!$BV$2:BV9979,C174,COMPRAS!$BY$2:BY9979)</f>
        <v>0</v>
      </c>
      <c r="K174" s="189"/>
      <c r="L174" s="190">
        <f t="shared" si="18"/>
        <v>0</v>
      </c>
      <c r="M174" s="58">
        <f t="shared" si="19"/>
        <v>0</v>
      </c>
      <c r="N174" s="57" t="str">
        <f>INDEX(TABLAS!$B$67:$D$168,MATCH('TALON RESUMEN'!C174,TABLAS!$B$67:$B$168,0),3)</f>
        <v>varios porcentajes</v>
      </c>
      <c r="O174" s="57"/>
      <c r="P174" s="57"/>
      <c r="Q174" s="57"/>
      <c r="R174" s="57"/>
      <c r="S174" s="57"/>
      <c r="T174" s="57"/>
      <c r="U174" s="57"/>
      <c r="V174" s="57"/>
      <c r="W174" s="57"/>
      <c r="X174" s="57"/>
      <c r="Y174" s="57"/>
      <c r="Z174" s="57"/>
      <c r="AA174" s="57"/>
      <c r="AB174" s="57"/>
      <c r="AC174" s="57"/>
      <c r="AD174" s="57"/>
      <c r="AE174" s="57"/>
      <c r="AF174" s="57"/>
      <c r="AG174" s="57"/>
      <c r="AH174" s="57"/>
      <c r="AI174" s="57"/>
      <c r="AJ174" s="57"/>
      <c r="AO174" s="17"/>
      <c r="AP174" s="17"/>
      <c r="AQ174" s="17"/>
      <c r="AR174" s="16"/>
      <c r="AS174" s="16"/>
      <c r="AT174" s="16"/>
      <c r="AU174" s="16"/>
      <c r="AV174" s="16"/>
      <c r="AW174" s="16"/>
      <c r="AX174" s="16"/>
      <c r="AY174" s="16"/>
    </row>
    <row r="175" spans="1:51" s="13" customFormat="1" ht="15.75" hidden="1" customHeight="1" thickBot="1" x14ac:dyDescent="0.4">
      <c r="A175" s="64"/>
      <c r="B175" s="64" t="str">
        <f t="shared" si="17"/>
        <v>no</v>
      </c>
      <c r="C175" s="117" t="str">
        <f>TABLAS!B146</f>
        <v>346A</v>
      </c>
      <c r="D175" s="575" t="str">
        <f>TABLAS!C146</f>
        <v xml:space="preserve">Otras ganancias de capital distintas de enajenación de derechos representativos de capital </v>
      </c>
      <c r="E175" s="576" t="s">
        <v>742</v>
      </c>
      <c r="F175" s="577" t="s">
        <v>742</v>
      </c>
      <c r="G175" s="9">
        <f>COUNTIF(COMPRAS!$AP$2:$AP$9979,C175)+COUNTIF(COMPRAS!$BD$2:$BD$9979,C175)+COUNTIF(COMPRAS!$BP$2:$BP$9979,C175)+COUNTIF(COMPRAS!$BV$2:$BV$9979,C175)</f>
        <v>0</v>
      </c>
      <c r="H175" s="10">
        <f>SUMIF(COMPRAS!$AP$2:AP9979,C175,COMPRAS!$AQ$2:AQ9979)+SUMIF(COMPRAS!$BD$2:BD9979,C175,COMPRAS!$BE$2:BE9979)+SUMIF(COMPRAS!$BP$2:BP9979,C175,COMPRAS!$BQ$2:BQ9979)+SUMIF(COMPRAS!$BV$2:BV9979,C175,COMPRAS!$BW$2:BW9979)</f>
        <v>0</v>
      </c>
      <c r="I175" s="10"/>
      <c r="J175" s="10">
        <f>SUMIF(COMPRAS!$AP$2:AP9979,C175,COMPRAS!$AS$2:AS9979)+SUMIF(COMPRAS!$BD$2:BD9979,C175,COMPRAS!$BG$2:BG9979)+SUMIF(COMPRAS!$BP$2:BP9979,C175,COMPRAS!$BS$2:BS9979)+SUMIF(COMPRAS!$BV$2:BV9979,C175,COMPRAS!$BY$2:BY9979)</f>
        <v>0</v>
      </c>
      <c r="K175" s="189"/>
      <c r="L175" s="190">
        <f t="shared" si="18"/>
        <v>0</v>
      </c>
      <c r="M175" s="58">
        <f t="shared" si="19"/>
        <v>0</v>
      </c>
      <c r="N175" s="57" t="str">
        <f>INDEX(TABLAS!$B$67:$D$168,MATCH('TALON RESUMEN'!C175,TABLAS!$B$67:$B$168,0),3)</f>
        <v>varios porcentajes</v>
      </c>
      <c r="O175" s="57"/>
      <c r="P175" s="57"/>
      <c r="Q175" s="57"/>
      <c r="R175" s="57"/>
      <c r="S175" s="57"/>
      <c r="T175" s="57"/>
      <c r="U175" s="57"/>
      <c r="V175" s="57"/>
      <c r="W175" s="57"/>
      <c r="X175" s="57"/>
      <c r="Y175" s="57"/>
      <c r="Z175" s="57"/>
      <c r="AA175" s="57"/>
      <c r="AB175" s="57"/>
      <c r="AC175" s="57"/>
      <c r="AD175" s="57"/>
      <c r="AE175" s="57"/>
      <c r="AF175" s="57"/>
      <c r="AG175" s="57"/>
      <c r="AH175" s="57"/>
      <c r="AI175" s="57"/>
      <c r="AJ175" s="57"/>
      <c r="AO175" s="17"/>
      <c r="AP175" s="17"/>
      <c r="AQ175" s="17"/>
      <c r="AR175" s="16"/>
      <c r="AS175" s="16"/>
      <c r="AT175" s="16"/>
      <c r="AU175" s="16"/>
      <c r="AV175" s="16"/>
      <c r="AW175" s="16"/>
      <c r="AX175" s="16"/>
      <c r="AY175" s="16"/>
    </row>
    <row r="176" spans="1:51" s="13" customFormat="1" ht="15.75" hidden="1" customHeight="1" thickBot="1" x14ac:dyDescent="0.4">
      <c r="A176" s="64"/>
      <c r="B176" s="64" t="str">
        <f t="shared" si="17"/>
        <v>no</v>
      </c>
      <c r="C176" s="117" t="str">
        <f>TABLAS!B147</f>
        <v>346B</v>
      </c>
      <c r="D176" s="575" t="str">
        <f>TABLAS!C147</f>
        <v xml:space="preserve">Donaciones en dinero -Impuesto a la donaciones </v>
      </c>
      <c r="E176" s="576" t="s">
        <v>742</v>
      </c>
      <c r="F176" s="577" t="s">
        <v>742</v>
      </c>
      <c r="G176" s="9">
        <f>COUNTIF(COMPRAS!$AP$2:$AP$9979,C176)+COUNTIF(COMPRAS!$BD$2:$BD$9979,C176)+COUNTIF(COMPRAS!$BP$2:$BP$9979,C176)+COUNTIF(COMPRAS!$BV$2:$BV$9979,C176)</f>
        <v>0</v>
      </c>
      <c r="H176" s="10">
        <f>SUMIF(COMPRAS!$AP$2:AP9979,C176,COMPRAS!$AQ$2:AQ9979)+SUMIF(COMPRAS!$BD$2:BD9979,C176,COMPRAS!$BE$2:BE9979)+SUMIF(COMPRAS!$BP$2:BP9979,C176,COMPRAS!$BQ$2:BQ9979)+SUMIF(COMPRAS!$BV$2:BV9979,C176,COMPRAS!$BW$2:BW9979)</f>
        <v>0</v>
      </c>
      <c r="I176" s="10"/>
      <c r="J176" s="10">
        <f>SUMIF(COMPRAS!$AP$2:AP9979,C176,COMPRAS!$AS$2:AS9979)+SUMIF(COMPRAS!$BD$2:BD9979,C176,COMPRAS!$BG$2:BG9979)+SUMIF(COMPRAS!$BP$2:BP9979,C176,COMPRAS!$BS$2:BS9979)+SUMIF(COMPRAS!$BV$2:BV9979,C176,COMPRAS!$BY$2:BY9979)</f>
        <v>0</v>
      </c>
      <c r="K176" s="189"/>
      <c r="L176" s="190">
        <f t="shared" si="18"/>
        <v>0</v>
      </c>
      <c r="M176" s="58">
        <f t="shared" si="19"/>
        <v>0</v>
      </c>
      <c r="N176" s="57" t="str">
        <f>INDEX(TABLAS!$B$67:$D$168,MATCH('TALON RESUMEN'!C176,TABLAS!$B$67:$B$168,0),3)</f>
        <v>Según art 36 LRTI literal d)</v>
      </c>
      <c r="O176" s="57"/>
      <c r="P176" s="57"/>
      <c r="Q176" s="57"/>
      <c r="R176" s="57"/>
      <c r="S176" s="57"/>
      <c r="T176" s="57"/>
      <c r="U176" s="57"/>
      <c r="V176" s="57"/>
      <c r="W176" s="57"/>
      <c r="X176" s="57"/>
      <c r="Y176" s="57"/>
      <c r="Z176" s="57"/>
      <c r="AA176" s="57"/>
      <c r="AB176" s="57"/>
      <c r="AC176" s="57"/>
      <c r="AD176" s="57"/>
      <c r="AE176" s="57"/>
      <c r="AF176" s="57"/>
      <c r="AG176" s="57"/>
      <c r="AH176" s="57"/>
      <c r="AI176" s="57"/>
      <c r="AJ176" s="57"/>
      <c r="AO176" s="17"/>
      <c r="AP176" s="17"/>
      <c r="AQ176" s="17"/>
      <c r="AR176" s="16"/>
      <c r="AS176" s="16"/>
      <c r="AT176" s="16"/>
      <c r="AU176" s="16"/>
      <c r="AV176" s="16"/>
      <c r="AW176" s="16"/>
      <c r="AX176" s="16"/>
      <c r="AY176" s="16"/>
    </row>
    <row r="177" spans="1:51" s="13" customFormat="1" ht="15.75" hidden="1" customHeight="1" thickBot="1" x14ac:dyDescent="0.4">
      <c r="A177" s="64"/>
      <c r="B177" s="64" t="str">
        <f t="shared" si="17"/>
        <v>no</v>
      </c>
      <c r="C177" s="117" t="str">
        <f>TABLAS!B148</f>
        <v>346C</v>
      </c>
      <c r="D177" s="575" t="str">
        <f>TABLAS!C148</f>
        <v>Retención a cargo del propio sujeto pasivo por la exportación de concentrados y/o elementos metálicos</v>
      </c>
      <c r="E177" s="576" t="s">
        <v>742</v>
      </c>
      <c r="F177" s="577" t="s">
        <v>742</v>
      </c>
      <c r="G177" s="9">
        <f>COUNTIF(COMPRAS!$AP$2:$AP$9979,C177)+COUNTIF(COMPRAS!$BD$2:$BD$9979,C177)+COUNTIF(COMPRAS!$BP$2:$BP$9979,C177)+COUNTIF(COMPRAS!$BV$2:$BV$9979,C177)</f>
        <v>0</v>
      </c>
      <c r="H177" s="10">
        <f>SUMIF(COMPRAS!$AP$2:AP9979,C177,COMPRAS!$AQ$2:AQ9979)+SUMIF(COMPRAS!$BD$2:BD9979,C177,COMPRAS!$BE$2:BE9979)+SUMIF(COMPRAS!$BP$2:BP9979,C177,COMPRAS!$BQ$2:BQ9979)+SUMIF(COMPRAS!$BV$2:BV9979,C177,COMPRAS!$BW$2:BW9979)</f>
        <v>0</v>
      </c>
      <c r="I177" s="10"/>
      <c r="J177" s="10">
        <f>SUMIF(COMPRAS!$AP$2:AP9979,C177,COMPRAS!$AS$2:AS9979)+SUMIF(COMPRAS!$BD$2:BD9979,C177,COMPRAS!$BG$2:BG9979)+SUMIF(COMPRAS!$BP$2:BP9979,C177,COMPRAS!$BS$2:BS9979)+SUMIF(COMPRAS!$BV$2:BV9979,C177,COMPRAS!$BY$2:BY9979)</f>
        <v>0</v>
      </c>
      <c r="K177" s="189"/>
      <c r="L177" s="190">
        <f t="shared" si="18"/>
        <v>0</v>
      </c>
      <c r="M177" s="58">
        <f t="shared" si="19"/>
        <v>0</v>
      </c>
      <c r="N177" s="57" t="str">
        <f>INDEX(TABLAS!$B$67:$D$168,MATCH('TALON RESUMEN'!C177,TABLAS!$B$67:$B$168,0),3)</f>
        <v xml:space="preserve"> 0 ó 10</v>
      </c>
      <c r="O177" s="57"/>
      <c r="P177" s="57"/>
      <c r="Q177" s="57"/>
      <c r="R177" s="57"/>
      <c r="S177" s="57"/>
      <c r="T177" s="57"/>
      <c r="U177" s="57"/>
      <c r="V177" s="57"/>
      <c r="W177" s="57"/>
      <c r="X177" s="57"/>
      <c r="Y177" s="57"/>
      <c r="Z177" s="57"/>
      <c r="AA177" s="57"/>
      <c r="AB177" s="57"/>
      <c r="AC177" s="57"/>
      <c r="AD177" s="57"/>
      <c r="AE177" s="57"/>
      <c r="AF177" s="57"/>
      <c r="AG177" s="57"/>
      <c r="AH177" s="57"/>
      <c r="AI177" s="57"/>
      <c r="AJ177" s="57"/>
      <c r="AO177" s="17"/>
      <c r="AP177" s="17"/>
      <c r="AQ177" s="17"/>
      <c r="AR177" s="16"/>
      <c r="AS177" s="16"/>
      <c r="AT177" s="16"/>
      <c r="AU177" s="16"/>
      <c r="AV177" s="16"/>
      <c r="AW177" s="16"/>
      <c r="AX177" s="16"/>
      <c r="AY177" s="16"/>
    </row>
    <row r="178" spans="1:51" s="13" customFormat="1" ht="15.75" hidden="1" customHeight="1" thickBot="1" x14ac:dyDescent="0.4">
      <c r="A178" s="64"/>
      <c r="B178" s="64" t="str">
        <f t="shared" si="17"/>
        <v>no</v>
      </c>
      <c r="C178" s="117" t="str">
        <f>TABLAS!B149</f>
        <v>346D</v>
      </c>
      <c r="D178" s="575" t="str">
        <f>TABLAS!C149</f>
        <v>Retención a cargo del propio sujeto pasivo por la comercialización de productos forestales</v>
      </c>
      <c r="E178" s="576" t="s">
        <v>742</v>
      </c>
      <c r="F178" s="577" t="s">
        <v>742</v>
      </c>
      <c r="G178" s="9">
        <f>COUNTIF(COMPRAS!$AP$2:$AP$9979,C178)+COUNTIF(COMPRAS!$BD$2:$BD$9979,C178)+COUNTIF(COMPRAS!$BP$2:$BP$9979,C178)+COUNTIF(COMPRAS!$BV$2:$BV$9979,C178)</f>
        <v>0</v>
      </c>
      <c r="H178" s="10">
        <f>SUMIF(COMPRAS!$AP$2:AP9979,C178,COMPRAS!$AQ$2:AQ9979)+SUMIF(COMPRAS!$BD$2:BD9979,C178,COMPRAS!$BE$2:BE9979)+SUMIF(COMPRAS!$BP$2:BP9979,C178,COMPRAS!$BQ$2:BQ9979)+SUMIF(COMPRAS!$BV$2:BV9979,C178,COMPRAS!$BW$2:BW9979)</f>
        <v>0</v>
      </c>
      <c r="I178" s="10"/>
      <c r="J178" s="10">
        <f>SUMIF(COMPRAS!$AP$2:AP9979,C178,COMPRAS!$AS$2:AS9979)+SUMIF(COMPRAS!$BD$2:BD9979,C178,COMPRAS!$BG$2:BG9979)+SUMIF(COMPRAS!$BP$2:BP9979,C178,COMPRAS!$BS$2:BS9979)+SUMIF(COMPRAS!$BV$2:BV9979,C178,COMPRAS!$BY$2:BY9979)</f>
        <v>0</v>
      </c>
      <c r="K178" s="189"/>
      <c r="L178" s="190">
        <f t="shared" si="18"/>
        <v>0</v>
      </c>
      <c r="M178" s="58">
        <f t="shared" si="19"/>
        <v>0</v>
      </c>
      <c r="N178" s="57" t="str">
        <f>INDEX(TABLAS!$B$67:$D$168,MATCH('TALON RESUMEN'!C178,TABLAS!$B$67:$B$168,0),3)</f>
        <v xml:space="preserve"> 0 ó 10</v>
      </c>
      <c r="O178" s="57"/>
      <c r="P178" s="57"/>
      <c r="Q178" s="57"/>
      <c r="R178" s="57"/>
      <c r="S178" s="57"/>
      <c r="T178" s="57"/>
      <c r="U178" s="57"/>
      <c r="V178" s="57"/>
      <c r="W178" s="57"/>
      <c r="X178" s="57"/>
      <c r="Y178" s="57"/>
      <c r="Z178" s="57"/>
      <c r="AA178" s="57"/>
      <c r="AB178" s="57"/>
      <c r="AC178" s="57"/>
      <c r="AD178" s="57"/>
      <c r="AE178" s="57"/>
      <c r="AF178" s="57"/>
      <c r="AG178" s="57"/>
      <c r="AH178" s="57"/>
      <c r="AI178" s="57"/>
      <c r="AJ178" s="57"/>
      <c r="AO178" s="17"/>
      <c r="AP178" s="17"/>
      <c r="AQ178" s="17"/>
      <c r="AR178" s="16"/>
      <c r="AS178" s="16"/>
      <c r="AT178" s="16"/>
      <c r="AU178" s="16"/>
      <c r="AV178" s="16"/>
      <c r="AW178" s="16"/>
      <c r="AX178" s="16"/>
      <c r="AY178" s="16"/>
    </row>
    <row r="179" spans="1:51" s="13" customFormat="1" ht="15.75" hidden="1" customHeight="1" thickBot="1" x14ac:dyDescent="0.4">
      <c r="A179" s="64"/>
      <c r="B179" s="64" t="str">
        <f t="shared" si="17"/>
        <v>no</v>
      </c>
      <c r="C179" s="117">
        <f>TABLAS!B150</f>
        <v>500</v>
      </c>
      <c r="D179" s="575" t="str">
        <f>TABLAS!C150</f>
        <v>Pago a no residentes - Rentas Inmobiliarias</v>
      </c>
      <c r="E179" s="576" t="s">
        <v>742</v>
      </c>
      <c r="F179" s="577" t="s">
        <v>742</v>
      </c>
      <c r="G179" s="9">
        <f>COUNTIF(COMPRAS!$AP$2:$AP$9979,C179)+COUNTIF(COMPRAS!$BD$2:$BD$9979,C179)+COUNTIF(COMPRAS!$BP$2:$BP$9979,C179)+COUNTIF(COMPRAS!$BV$2:$BV$9979,C179)</f>
        <v>0</v>
      </c>
      <c r="H179" s="10">
        <f>SUMIF(COMPRAS!$AP$2:AP9979,C179,COMPRAS!$AQ$2:AQ9979)+SUMIF(COMPRAS!$BD$2:BD9979,C179,COMPRAS!$BE$2:BE9979)+SUMIF(COMPRAS!$BP$2:BP9979,C179,COMPRAS!$BQ$2:BQ9979)+SUMIF(COMPRAS!$BV$2:BV9979,C179,COMPRAS!$BW$2:BW9979)</f>
        <v>0</v>
      </c>
      <c r="I179" s="10"/>
      <c r="J179" s="10">
        <f>SUMIF(COMPRAS!$AP$2:AP9979,C179,COMPRAS!$AS$2:AS9979)+SUMIF(COMPRAS!$BD$2:BD9979,C179,COMPRAS!$BG$2:BG9979)+SUMIF(COMPRAS!$BP$2:BP9979,C179,COMPRAS!$BS$2:BS9979)+SUMIF(COMPRAS!$BV$2:BV9979,C179,COMPRAS!$BY$2:BY9979)</f>
        <v>0</v>
      </c>
      <c r="K179" s="189"/>
      <c r="L179" s="190">
        <f t="shared" si="18"/>
        <v>0</v>
      </c>
      <c r="M179" s="58">
        <f t="shared" si="19"/>
        <v>0</v>
      </c>
      <c r="N179" s="57" t="str">
        <f>INDEX(TABLAS!$B$67:$D$168,MATCH('TALON RESUMEN'!C179,TABLAS!$B$67:$B$168,0),3)</f>
        <v>25 ó 35</v>
      </c>
      <c r="O179" s="57"/>
      <c r="P179" s="57"/>
      <c r="Q179" s="57"/>
      <c r="R179" s="57"/>
      <c r="S179" s="57"/>
      <c r="T179" s="57"/>
      <c r="U179" s="57"/>
      <c r="V179" s="57"/>
      <c r="W179" s="57"/>
      <c r="X179" s="57"/>
      <c r="Y179" s="57"/>
      <c r="Z179" s="57"/>
      <c r="AA179" s="57"/>
      <c r="AB179" s="57"/>
      <c r="AC179" s="57"/>
      <c r="AD179" s="57"/>
      <c r="AE179" s="57"/>
      <c r="AF179" s="57"/>
      <c r="AG179" s="57"/>
      <c r="AH179" s="57"/>
      <c r="AI179" s="57"/>
      <c r="AJ179" s="57"/>
      <c r="AO179" s="17"/>
      <c r="AP179" s="17"/>
      <c r="AQ179" s="17"/>
      <c r="AR179" s="16"/>
      <c r="AS179" s="16"/>
      <c r="AT179" s="16"/>
      <c r="AU179" s="16"/>
      <c r="AV179" s="16"/>
      <c r="AW179" s="16"/>
      <c r="AX179" s="16"/>
      <c r="AY179" s="16"/>
    </row>
    <row r="180" spans="1:51" s="13" customFormat="1" ht="15.75" hidden="1" customHeight="1" thickBot="1" x14ac:dyDescent="0.4">
      <c r="A180" s="64"/>
      <c r="B180" s="64" t="str">
        <f t="shared" si="17"/>
        <v>no</v>
      </c>
      <c r="C180" s="117">
        <f>TABLAS!B151</f>
        <v>501</v>
      </c>
      <c r="D180" s="575" t="str">
        <f>TABLAS!C151</f>
        <v>Pago a no residentes - Beneficios/Servicios  Empresariales</v>
      </c>
      <c r="E180" s="576" t="s">
        <v>742</v>
      </c>
      <c r="F180" s="577" t="s">
        <v>742</v>
      </c>
      <c r="G180" s="9">
        <f>COUNTIF(COMPRAS!$AP$2:$AP$9979,C180)+COUNTIF(COMPRAS!$BD$2:$BD$9979,C180)+COUNTIF(COMPRAS!$BP$2:$BP$9979,C180)+COUNTIF(COMPRAS!$BV$2:$BV$9979,C180)</f>
        <v>0</v>
      </c>
      <c r="H180" s="10">
        <f>SUMIF(COMPRAS!$AP$2:AP9979,C180,COMPRAS!$AQ$2:AQ9979)+SUMIF(COMPRAS!$BD$2:BD9979,C180,COMPRAS!$BE$2:BE9979)+SUMIF(COMPRAS!$BP$2:BP9979,C180,COMPRAS!$BQ$2:BQ9979)+SUMIF(COMPRAS!$BV$2:BV9979,C180,COMPRAS!$BW$2:BW9979)</f>
        <v>0</v>
      </c>
      <c r="I180" s="10"/>
      <c r="J180" s="10">
        <f>SUMIF(COMPRAS!$AP$2:AP9979,C180,COMPRAS!$AS$2:AS9979)+SUMIF(COMPRAS!$BD$2:BD9979,C180,COMPRAS!$BG$2:BG9979)+SUMIF(COMPRAS!$BP$2:BP9979,C180,COMPRAS!$BS$2:BS9979)+SUMIF(COMPRAS!$BV$2:BV9979,C180,COMPRAS!$BY$2:BY9979)</f>
        <v>0</v>
      </c>
      <c r="K180" s="189"/>
      <c r="L180" s="190">
        <f t="shared" si="18"/>
        <v>0</v>
      </c>
      <c r="M180" s="58">
        <f t="shared" si="19"/>
        <v>0</v>
      </c>
      <c r="N180" s="57" t="str">
        <f>INDEX(TABLAS!$B$67:$D$168,MATCH('TALON RESUMEN'!C180,TABLAS!$B$67:$B$168,0),3)</f>
        <v>25 ó 35</v>
      </c>
      <c r="O180" s="57"/>
      <c r="P180" s="57"/>
      <c r="Q180" s="57"/>
      <c r="R180" s="57"/>
      <c r="S180" s="57"/>
      <c r="T180" s="57"/>
      <c r="U180" s="57"/>
      <c r="V180" s="57"/>
      <c r="W180" s="57"/>
      <c r="X180" s="57"/>
      <c r="Y180" s="57"/>
      <c r="Z180" s="57"/>
      <c r="AA180" s="57"/>
      <c r="AB180" s="57"/>
      <c r="AC180" s="57"/>
      <c r="AD180" s="57"/>
      <c r="AE180" s="57"/>
      <c r="AF180" s="57"/>
      <c r="AG180" s="57"/>
      <c r="AH180" s="57"/>
      <c r="AI180" s="57"/>
      <c r="AJ180" s="57"/>
      <c r="AO180" s="17"/>
      <c r="AP180" s="17"/>
      <c r="AQ180" s="17"/>
      <c r="AR180" s="16"/>
      <c r="AS180" s="16"/>
      <c r="AT180" s="16"/>
      <c r="AU180" s="16"/>
      <c r="AV180" s="16"/>
      <c r="AW180" s="16"/>
      <c r="AX180" s="16"/>
      <c r="AY180" s="16"/>
    </row>
    <row r="181" spans="1:51" s="13" customFormat="1" ht="15.75" hidden="1" customHeight="1" thickBot="1" x14ac:dyDescent="0.4">
      <c r="A181" s="64"/>
      <c r="B181" s="64" t="str">
        <f t="shared" si="17"/>
        <v>no</v>
      </c>
      <c r="C181" s="117" t="str">
        <f>TABLAS!B152</f>
        <v>501A</v>
      </c>
      <c r="D181" s="575" t="str">
        <f>TABLAS!C152</f>
        <v>Pago a no residentes - Servicios técnicos, administrativos o de consultoría y regalías</v>
      </c>
      <c r="E181" s="576" t="s">
        <v>742</v>
      </c>
      <c r="F181" s="577" t="s">
        <v>742</v>
      </c>
      <c r="G181" s="9">
        <f>COUNTIF(COMPRAS!$AP$2:$AP$9979,C181)+COUNTIF(COMPRAS!$BD$2:$BD$9979,C181)+COUNTIF(COMPRAS!$BP$2:$BP$9979,C181)+COUNTIF(COMPRAS!$BV$2:$BV$9979,C181)</f>
        <v>0</v>
      </c>
      <c r="H181" s="10">
        <f>SUMIF(COMPRAS!$AP$2:AP9979,C181,COMPRAS!$AQ$2:AQ9979)+SUMIF(COMPRAS!$BD$2:BD9979,C181,COMPRAS!$BE$2:BE9979)+SUMIF(COMPRAS!$BP$2:BP9979,C181,COMPRAS!$BQ$2:BQ9979)+SUMIF(COMPRAS!$BV$2:BV9979,C181,COMPRAS!$BW$2:BW9979)</f>
        <v>0</v>
      </c>
      <c r="I181" s="10"/>
      <c r="J181" s="10">
        <f>SUMIF(COMPRAS!$AP$2:AP9979,C181,COMPRAS!$AS$2:AS9979)+SUMIF(COMPRAS!$BD$2:BD9979,C181,COMPRAS!$BG$2:BG9979)+SUMIF(COMPRAS!$BP$2:BP9979,C181,COMPRAS!$BS$2:BS9979)+SUMIF(COMPRAS!$BV$2:BV9979,C181,COMPRAS!$BY$2:BY9979)</f>
        <v>0</v>
      </c>
      <c r="K181" s="189"/>
      <c r="L181" s="190">
        <f t="shared" si="18"/>
        <v>0</v>
      </c>
      <c r="M181" s="58">
        <f t="shared" si="19"/>
        <v>0</v>
      </c>
      <c r="N181" s="57" t="str">
        <f>INDEX(TABLAS!$B$67:$D$168,MATCH('TALON RESUMEN'!C181,TABLAS!$B$67:$B$168,0),3)</f>
        <v>25 ó 35</v>
      </c>
      <c r="O181" s="57"/>
      <c r="P181" s="57"/>
      <c r="Q181" s="57"/>
      <c r="R181" s="57"/>
      <c r="S181" s="57"/>
      <c r="T181" s="57"/>
      <c r="U181" s="57"/>
      <c r="V181" s="57"/>
      <c r="W181" s="57"/>
      <c r="X181" s="57"/>
      <c r="Y181" s="57"/>
      <c r="Z181" s="57"/>
      <c r="AA181" s="57"/>
      <c r="AB181" s="57"/>
      <c r="AC181" s="57"/>
      <c r="AD181" s="57"/>
      <c r="AE181" s="57"/>
      <c r="AF181" s="57"/>
      <c r="AG181" s="57"/>
      <c r="AH181" s="57"/>
      <c r="AI181" s="57"/>
      <c r="AJ181" s="57"/>
      <c r="AO181" s="17"/>
      <c r="AP181" s="17"/>
      <c r="AQ181" s="17"/>
      <c r="AR181" s="16"/>
      <c r="AS181" s="16"/>
      <c r="AT181" s="16"/>
      <c r="AU181" s="16"/>
      <c r="AV181" s="16"/>
      <c r="AW181" s="16"/>
      <c r="AX181" s="16"/>
      <c r="AY181" s="16"/>
    </row>
    <row r="182" spans="1:51" s="13" customFormat="1" ht="15.75" hidden="1" customHeight="1" thickBot="1" x14ac:dyDescent="0.4">
      <c r="A182" s="64"/>
      <c r="B182" s="64" t="str">
        <f t="shared" si="17"/>
        <v>no</v>
      </c>
      <c r="C182" s="117">
        <f>TABLAS!B153</f>
        <v>503</v>
      </c>
      <c r="D182" s="575" t="str">
        <f>TABLAS!C153</f>
        <v>Pago a no residentes- Navegación Marítima y/o aérea</v>
      </c>
      <c r="E182" s="576" t="s">
        <v>742</v>
      </c>
      <c r="F182" s="577" t="s">
        <v>742</v>
      </c>
      <c r="G182" s="9">
        <f>COUNTIF(COMPRAS!$AP$2:$AP$9979,C182)+COUNTIF(COMPRAS!$BD$2:$BD$9979,C182)+COUNTIF(COMPRAS!$BP$2:$BP$9979,C182)+COUNTIF(COMPRAS!$BV$2:$BV$9979,C182)</f>
        <v>0</v>
      </c>
      <c r="H182" s="10">
        <f>SUMIF(COMPRAS!$AP$2:AP9979,C182,COMPRAS!$AQ$2:AQ9979)+SUMIF(COMPRAS!$BD$2:BD9979,C182,COMPRAS!$BE$2:BE9979)+SUMIF(COMPRAS!$BP$2:BP9979,C182,COMPRAS!$BQ$2:BQ9979)+SUMIF(COMPRAS!$BV$2:BV9979,C182,COMPRAS!$BW$2:BW9979)</f>
        <v>0</v>
      </c>
      <c r="I182" s="10"/>
      <c r="J182" s="10">
        <f>SUMIF(COMPRAS!$AP$2:AP9979,C182,COMPRAS!$AS$2:AS9979)+SUMIF(COMPRAS!$BD$2:BD9979,C182,COMPRAS!$BG$2:BG9979)+SUMIF(COMPRAS!$BP$2:BP9979,C182,COMPRAS!$BS$2:BS9979)+SUMIF(COMPRAS!$BV$2:BV9979,C182,COMPRAS!$BY$2:BY9979)</f>
        <v>0</v>
      </c>
      <c r="K182" s="189"/>
      <c r="L182" s="190">
        <f t="shared" si="18"/>
        <v>0</v>
      </c>
      <c r="M182" s="58">
        <f t="shared" si="19"/>
        <v>0</v>
      </c>
      <c r="N182" s="57" t="str">
        <f>INDEX(TABLAS!$B$67:$D$168,MATCH('TALON RESUMEN'!C182,TABLAS!$B$67:$B$168,0),3)</f>
        <v>0 ó 25 ó 35</v>
      </c>
      <c r="O182" s="57"/>
      <c r="P182" s="57"/>
      <c r="Q182" s="57"/>
      <c r="R182" s="57"/>
      <c r="S182" s="57"/>
      <c r="T182" s="57"/>
      <c r="U182" s="57"/>
      <c r="V182" s="57"/>
      <c r="W182" s="57"/>
      <c r="X182" s="57"/>
      <c r="Y182" s="57"/>
      <c r="Z182" s="57"/>
      <c r="AA182" s="57"/>
      <c r="AB182" s="57"/>
      <c r="AC182" s="57"/>
      <c r="AD182" s="57"/>
      <c r="AE182" s="57"/>
      <c r="AF182" s="57"/>
      <c r="AG182" s="57"/>
      <c r="AH182" s="57"/>
      <c r="AI182" s="57"/>
      <c r="AJ182" s="57"/>
      <c r="AO182" s="17"/>
      <c r="AP182" s="17"/>
      <c r="AQ182" s="17"/>
      <c r="AR182" s="16"/>
      <c r="AS182" s="16"/>
      <c r="AT182" s="16"/>
      <c r="AU182" s="16"/>
      <c r="AV182" s="16"/>
      <c r="AW182" s="16"/>
      <c r="AX182" s="16"/>
      <c r="AY182" s="16"/>
    </row>
    <row r="183" spans="1:51" s="13" customFormat="1" ht="15.75" hidden="1" customHeight="1" thickBot="1" x14ac:dyDescent="0.4">
      <c r="A183" s="64"/>
      <c r="B183" s="64" t="str">
        <f t="shared" si="17"/>
        <v>no</v>
      </c>
      <c r="C183" s="117">
        <f>TABLAS!B154</f>
        <v>504</v>
      </c>
      <c r="D183" s="575" t="str">
        <f>TABLAS!C154</f>
        <v>Pago a no residentes- Dividendos distribuidos a personas naturales (domicilados o no en paraiso fiscal) o a sociedades sin beneficiario efectivo persona natural residente en Ecuador (ni domiciladas en paraíso fiscal)</v>
      </c>
      <c r="E183" s="576" t="s">
        <v>742</v>
      </c>
      <c r="F183" s="577" t="s">
        <v>742</v>
      </c>
      <c r="G183" s="9">
        <f>COUNTIF(COMPRAS!$AP$2:$AP$9979,C183)+COUNTIF(COMPRAS!$BD$2:$BD$9979,C183)+COUNTIF(COMPRAS!$BP$2:$BP$9979,C183)+COUNTIF(COMPRAS!$BV$2:$BV$9979,C183)</f>
        <v>0</v>
      </c>
      <c r="H183" s="10">
        <f>SUMIF(COMPRAS!$AP$2:AP9979,C183,COMPRAS!$AQ$2:AQ9979)+SUMIF(COMPRAS!$BD$2:BD9979,C183,COMPRAS!$BE$2:BE9979)+SUMIF(COMPRAS!$BP$2:BP9979,C183,COMPRAS!$BQ$2:BQ9979)+SUMIF(COMPRAS!$BV$2:BV9979,C183,COMPRAS!$BW$2:BW9979)</f>
        <v>0</v>
      </c>
      <c r="I183" s="10"/>
      <c r="J183" s="10">
        <f>SUMIF(COMPRAS!$AP$2:AP9979,C183,COMPRAS!$AS$2:AS9979)+SUMIF(COMPRAS!$BD$2:BD9979,C183,COMPRAS!$BG$2:BG9979)+SUMIF(COMPRAS!$BP$2:BP9979,C183,COMPRAS!$BS$2:BS9979)+SUMIF(COMPRAS!$BV$2:BV9979,C183,COMPRAS!$BY$2:BY9979)</f>
        <v>0</v>
      </c>
      <c r="K183" s="189"/>
      <c r="L183" s="190">
        <f t="shared" si="18"/>
        <v>0</v>
      </c>
      <c r="M183" s="58">
        <f t="shared" si="19"/>
        <v>0</v>
      </c>
      <c r="N183" s="57">
        <f>INDEX(TABLAS!$B$67:$D$168,MATCH('TALON RESUMEN'!C183,TABLAS!$B$67:$B$168,0),3)</f>
        <v>0</v>
      </c>
      <c r="O183" s="57"/>
      <c r="P183" s="57"/>
      <c r="Q183" s="57"/>
      <c r="R183" s="57"/>
      <c r="S183" s="57"/>
      <c r="T183" s="57"/>
      <c r="U183" s="57"/>
      <c r="V183" s="57"/>
      <c r="W183" s="57"/>
      <c r="X183" s="57"/>
      <c r="Y183" s="57"/>
      <c r="Z183" s="57"/>
      <c r="AA183" s="57"/>
      <c r="AB183" s="57"/>
      <c r="AC183" s="57"/>
      <c r="AD183" s="57"/>
      <c r="AE183" s="57"/>
      <c r="AF183" s="57"/>
      <c r="AG183" s="57"/>
      <c r="AH183" s="57"/>
      <c r="AI183" s="57"/>
      <c r="AJ183" s="57"/>
      <c r="AO183" s="17"/>
      <c r="AP183" s="17"/>
      <c r="AQ183" s="17"/>
      <c r="AR183" s="16"/>
      <c r="AS183" s="16"/>
      <c r="AT183" s="16"/>
      <c r="AU183" s="16"/>
      <c r="AV183" s="16"/>
      <c r="AW183" s="16"/>
      <c r="AX183" s="16"/>
      <c r="AY183" s="16"/>
    </row>
    <row r="184" spans="1:51" s="13" customFormat="1" ht="15.75" hidden="1" customHeight="1" thickBot="1" x14ac:dyDescent="0.4">
      <c r="A184" s="64"/>
      <c r="B184" s="64" t="str">
        <f t="shared" si="17"/>
        <v>no</v>
      </c>
      <c r="C184" s="117" t="str">
        <f>TABLAS!B155</f>
        <v>504A</v>
      </c>
      <c r="D184" s="575" t="str">
        <f>TABLAS!C155</f>
        <v>Pago al exterior - Dividendos a sociedades con beneficiario efectivo persona natural residente en el Ecuador (no domiciliada en paraísos fiscales o regímenes de menor imposición)</v>
      </c>
      <c r="E184" s="576" t="s">
        <v>742</v>
      </c>
      <c r="F184" s="577" t="s">
        <v>742</v>
      </c>
      <c r="G184" s="9">
        <f>COUNTIF(COMPRAS!$AP$2:$AP$9979,C184)+COUNTIF(COMPRAS!$BD$2:$BD$9979,C184)+COUNTIF(COMPRAS!$BP$2:$BP$9979,C184)+COUNTIF(COMPRAS!$BV$2:$BV$9979,C184)</f>
        <v>0</v>
      </c>
      <c r="H184" s="10">
        <f>SUMIF(COMPRAS!$AP$2:AP9979,C184,COMPRAS!$AQ$2:AQ9979)+SUMIF(COMPRAS!$BD$2:BD9979,C184,COMPRAS!$BE$2:BE9979)+SUMIF(COMPRAS!$BP$2:BP9979,C184,COMPRAS!$BQ$2:BQ9979)+SUMIF(COMPRAS!$BV$2:BV9979,C184,COMPRAS!$BW$2:BW9979)</f>
        <v>0</v>
      </c>
      <c r="I184" s="10"/>
      <c r="J184" s="10">
        <f>SUMIF(COMPRAS!$AP$2:AP9979,C184,COMPRAS!$AS$2:AS9979)+SUMIF(COMPRAS!$BD$2:BD9979,C184,COMPRAS!$BG$2:BG9979)+SUMIF(COMPRAS!$BP$2:BP9979,C184,COMPRAS!$BS$2:BS9979)+SUMIF(COMPRAS!$BV$2:BV9979,C184,COMPRAS!$BY$2:BY9979)</f>
        <v>0</v>
      </c>
      <c r="K184" s="189"/>
      <c r="L184" s="190">
        <f t="shared" si="18"/>
        <v>0</v>
      </c>
      <c r="M184" s="58">
        <f t="shared" si="19"/>
        <v>0</v>
      </c>
      <c r="N184" s="57" t="str">
        <f>INDEX(TABLAS!$B$67:$D$168,MATCH('TALON RESUMEN'!C184,TABLAS!$B$67:$B$168,0),3)</f>
        <v>según art 36 LRTI literal a) y  deducción de créditos tributarios por dividendos</v>
      </c>
      <c r="O184" s="57"/>
      <c r="P184" s="57"/>
      <c r="Q184" s="57"/>
      <c r="R184" s="57"/>
      <c r="S184" s="57"/>
      <c r="T184" s="57"/>
      <c r="U184" s="57"/>
      <c r="V184" s="57"/>
      <c r="W184" s="57"/>
      <c r="X184" s="57"/>
      <c r="Y184" s="57"/>
      <c r="Z184" s="57"/>
      <c r="AA184" s="57"/>
      <c r="AB184" s="57"/>
      <c r="AC184" s="57"/>
      <c r="AD184" s="57"/>
      <c r="AE184" s="57"/>
      <c r="AF184" s="57"/>
      <c r="AG184" s="57"/>
      <c r="AH184" s="57"/>
      <c r="AI184" s="57"/>
      <c r="AJ184" s="57"/>
      <c r="AO184" s="17"/>
      <c r="AP184" s="17"/>
      <c r="AQ184" s="17"/>
      <c r="AR184" s="16"/>
      <c r="AS184" s="16"/>
      <c r="AT184" s="16"/>
      <c r="AU184" s="16"/>
      <c r="AV184" s="16"/>
      <c r="AW184" s="16"/>
      <c r="AX184" s="16"/>
      <c r="AY184" s="16"/>
    </row>
    <row r="185" spans="1:51" s="13" customFormat="1" ht="15.75" hidden="1" customHeight="1" thickBot="1" x14ac:dyDescent="0.4">
      <c r="A185" s="64"/>
      <c r="B185" s="64" t="str">
        <f t="shared" si="17"/>
        <v>no</v>
      </c>
      <c r="C185" s="117" t="str">
        <f>TABLAS!B156</f>
        <v>504B</v>
      </c>
      <c r="D185" s="575" t="str">
        <f>TABLAS!C156</f>
        <v>Pago a no residentes - Dividendos a fideicomisos con beneficiario efectivo persona natural residente en el Ecuador (no domiciliada en paraísos fiscales o regímenes de menor imposición)</v>
      </c>
      <c r="E185" s="576" t="s">
        <v>742</v>
      </c>
      <c r="F185" s="577" t="s">
        <v>742</v>
      </c>
      <c r="G185" s="9">
        <f>COUNTIF(COMPRAS!$AP$2:$AP$9979,C185)+COUNTIF(COMPRAS!$BD$2:$BD$9979,C185)+COUNTIF(COMPRAS!$BP$2:$BP$9979,C185)+COUNTIF(COMPRAS!$BV$2:$BV$9979,C185)</f>
        <v>0</v>
      </c>
      <c r="H185" s="10">
        <f>SUMIF(COMPRAS!$AP$2:AP9979,C185,COMPRAS!$AQ$2:AQ9979)+SUMIF(COMPRAS!$BD$2:BD9979,C185,COMPRAS!$BE$2:BE9979)+SUMIF(COMPRAS!$BP$2:BP9979,C185,COMPRAS!$BQ$2:BQ9979)+SUMIF(COMPRAS!$BV$2:BV9979,C185,COMPRAS!$BW$2:BW9979)</f>
        <v>0</v>
      </c>
      <c r="I185" s="10"/>
      <c r="J185" s="10">
        <f>SUMIF(COMPRAS!$AP$2:AP9979,C185,COMPRAS!$AS$2:AS9979)+SUMIF(COMPRAS!$BD$2:BD9979,C185,COMPRAS!$BG$2:BG9979)+SUMIF(COMPRAS!$BP$2:BP9979,C185,COMPRAS!$BS$2:BS9979)+SUMIF(COMPRAS!$BV$2:BV9979,C185,COMPRAS!$BY$2:BY9979)</f>
        <v>0</v>
      </c>
      <c r="K185" s="189"/>
      <c r="L185" s="190">
        <f t="shared" si="18"/>
        <v>0</v>
      </c>
      <c r="M185" s="58">
        <f t="shared" si="19"/>
        <v>0</v>
      </c>
      <c r="N185" s="57" t="str">
        <f>INDEX(TABLAS!$B$67:$D$168,MATCH('TALON RESUMEN'!C185,TABLAS!$B$67:$B$168,0),3)</f>
        <v>según art 36 LRTI literal a) y  deducción de créditos tributarios por dividendos</v>
      </c>
      <c r="O185" s="57"/>
      <c r="P185" s="57"/>
      <c r="Q185" s="57"/>
      <c r="R185" s="57"/>
      <c r="S185" s="57"/>
      <c r="T185" s="57"/>
      <c r="U185" s="57"/>
      <c r="V185" s="57"/>
      <c r="W185" s="57"/>
      <c r="X185" s="57"/>
      <c r="Y185" s="57"/>
      <c r="Z185" s="57"/>
      <c r="AA185" s="57"/>
      <c r="AB185" s="57"/>
      <c r="AC185" s="57"/>
      <c r="AD185" s="57"/>
      <c r="AE185" s="57"/>
      <c r="AF185" s="57"/>
      <c r="AG185" s="57"/>
      <c r="AH185" s="57"/>
      <c r="AI185" s="57"/>
      <c r="AJ185" s="57"/>
      <c r="AO185" s="17"/>
      <c r="AP185" s="17"/>
      <c r="AQ185" s="17"/>
      <c r="AR185" s="16"/>
      <c r="AS185" s="16"/>
      <c r="AT185" s="16"/>
      <c r="AU185" s="16"/>
      <c r="AV185" s="16"/>
      <c r="AW185" s="16"/>
      <c r="AX185" s="16"/>
      <c r="AY185" s="16"/>
    </row>
    <row r="186" spans="1:51" s="13" customFormat="1" ht="15.75" hidden="1" customHeight="1" thickBot="1" x14ac:dyDescent="0.4">
      <c r="A186" s="64"/>
      <c r="B186" s="64" t="str">
        <f t="shared" si="17"/>
        <v>no</v>
      </c>
      <c r="C186" s="117" t="str">
        <f>TABLAS!B157</f>
        <v>504C</v>
      </c>
      <c r="D186" s="575" t="str">
        <f>TABLAS!C157</f>
        <v>Pago a no residentes - Dividendos a sociedades domiciladas en paraísos fiscales o regímenes de menor imposición (con o sin beneficiario efectivo persona natural residente en el Ecuador)</v>
      </c>
      <c r="E186" s="576" t="s">
        <v>742</v>
      </c>
      <c r="F186" s="577" t="s">
        <v>742</v>
      </c>
      <c r="G186" s="9">
        <f>COUNTIF(COMPRAS!$AP$2:$AP$9979,C186)+COUNTIF(COMPRAS!$BD$2:$BD$9979,C186)+COUNTIF(COMPRAS!$BP$2:$BP$9979,C186)+COUNTIF(COMPRAS!$BV$2:$BV$9979,C186)</f>
        <v>0</v>
      </c>
      <c r="H186" s="10">
        <f>SUMIF(COMPRAS!$AP$2:AP9979,C186,COMPRAS!$AQ$2:AQ9979)+SUMIF(COMPRAS!$BD$2:BD9979,C186,COMPRAS!$BE$2:BE9979)+SUMIF(COMPRAS!$BP$2:BP9979,C186,COMPRAS!$BQ$2:BQ9979)+SUMIF(COMPRAS!$BV$2:BV9979,C186,COMPRAS!$BW$2:BW9979)</f>
        <v>0</v>
      </c>
      <c r="I186" s="10"/>
      <c r="J186" s="10">
        <f>SUMIF(COMPRAS!$AP$2:AP9979,C186,COMPRAS!$AS$2:AS9979)+SUMIF(COMPRAS!$BD$2:BD9979,C186,COMPRAS!$BG$2:BG9979)+SUMIF(COMPRAS!$BP$2:BP9979,C186,COMPRAS!$BS$2:BS9979)+SUMIF(COMPRAS!$BV$2:BV9979,C186,COMPRAS!$BY$2:BY9979)</f>
        <v>0</v>
      </c>
      <c r="K186" s="189"/>
      <c r="L186" s="190">
        <f t="shared" si="18"/>
        <v>0</v>
      </c>
      <c r="M186" s="58">
        <f t="shared" si="19"/>
        <v>0</v>
      </c>
      <c r="N186" s="57">
        <f>INDEX(TABLAS!$B$67:$D$168,MATCH('TALON RESUMEN'!C186,TABLAS!$B$67:$B$168,0),3)</f>
        <v>10</v>
      </c>
      <c r="O186" s="57"/>
      <c r="P186" s="57"/>
      <c r="Q186" s="57"/>
      <c r="R186" s="57"/>
      <c r="S186" s="57"/>
      <c r="T186" s="57"/>
      <c r="U186" s="57"/>
      <c r="V186" s="57"/>
      <c r="W186" s="57"/>
      <c r="X186" s="57"/>
      <c r="Y186" s="57"/>
      <c r="Z186" s="57"/>
      <c r="AA186" s="57"/>
      <c r="AB186" s="57"/>
      <c r="AC186" s="57"/>
      <c r="AD186" s="57"/>
      <c r="AE186" s="57"/>
      <c r="AF186" s="57"/>
      <c r="AG186" s="57"/>
      <c r="AH186" s="57"/>
      <c r="AI186" s="57"/>
      <c r="AJ186" s="57"/>
      <c r="AO186" s="17"/>
      <c r="AP186" s="17"/>
      <c r="AQ186" s="17"/>
      <c r="AR186" s="16"/>
      <c r="AS186" s="16"/>
      <c r="AT186" s="16"/>
      <c r="AU186" s="16"/>
      <c r="AV186" s="16"/>
      <c r="AW186" s="16"/>
      <c r="AX186" s="16"/>
      <c r="AY186" s="16"/>
    </row>
    <row r="187" spans="1:51" s="13" customFormat="1" ht="15.75" hidden="1" customHeight="1" thickBot="1" x14ac:dyDescent="0.4">
      <c r="A187" s="64"/>
      <c r="B187" s="64" t="str">
        <f t="shared" si="17"/>
        <v>no</v>
      </c>
      <c r="C187" s="117" t="str">
        <f>TABLAS!B158</f>
        <v>504D</v>
      </c>
      <c r="D187" s="575" t="str">
        <f>TABLAS!C158</f>
        <v>Pago a no residentes - Dividendos a fideicomisos domiciladas en paraísos fiscales o regímenes de menor imposición (con o sin beneficiario efectivo persona natural residente en el Ecuador)</v>
      </c>
      <c r="E187" s="576" t="s">
        <v>742</v>
      </c>
      <c r="F187" s="577" t="s">
        <v>742</v>
      </c>
      <c r="G187" s="9">
        <f>COUNTIF(COMPRAS!$AP$2:$AP$9979,C187)+COUNTIF(COMPRAS!$BD$2:$BD$9979,C187)+COUNTIF(COMPRAS!$BP$2:$BP$9979,C187)+COUNTIF(COMPRAS!$BV$2:$BV$9979,C187)</f>
        <v>0</v>
      </c>
      <c r="H187" s="10">
        <f>SUMIF(COMPRAS!$AP$2:AP9979,C187,COMPRAS!$AQ$2:AQ9979)+SUMIF(COMPRAS!$BD$2:BD9979,C187,COMPRAS!$BE$2:BE9979)+SUMIF(COMPRAS!$BP$2:BP9979,C187,COMPRAS!$BQ$2:BQ9979)+SUMIF(COMPRAS!$BV$2:BV9979,C187,COMPRAS!$BW$2:BW9979)</f>
        <v>0</v>
      </c>
      <c r="I187" s="10"/>
      <c r="J187" s="10">
        <f>SUMIF(COMPRAS!$AP$2:AP9979,C187,COMPRAS!$AS$2:AS9979)+SUMIF(COMPRAS!$BD$2:BD9979,C187,COMPRAS!$BG$2:BG9979)+SUMIF(COMPRAS!$BP$2:BP9979,C187,COMPRAS!$BS$2:BS9979)+SUMIF(COMPRAS!$BV$2:BV9979,C187,COMPRAS!$BY$2:BY9979)</f>
        <v>0</v>
      </c>
      <c r="K187" s="189"/>
      <c r="L187" s="190">
        <f t="shared" si="18"/>
        <v>0</v>
      </c>
      <c r="M187" s="58">
        <f t="shared" si="19"/>
        <v>0</v>
      </c>
      <c r="N187" s="57">
        <f>INDEX(TABLAS!$B$67:$D$168,MATCH('TALON RESUMEN'!C187,TABLAS!$B$67:$B$168,0),3)</f>
        <v>10</v>
      </c>
      <c r="O187" s="57"/>
      <c r="P187" s="57"/>
      <c r="Q187" s="57"/>
      <c r="R187" s="57"/>
      <c r="S187" s="57"/>
      <c r="T187" s="57"/>
      <c r="U187" s="57"/>
      <c r="V187" s="57"/>
      <c r="W187" s="57"/>
      <c r="X187" s="57"/>
      <c r="Y187" s="57"/>
      <c r="Z187" s="57"/>
      <c r="AA187" s="57"/>
      <c r="AB187" s="57"/>
      <c r="AC187" s="57"/>
      <c r="AD187" s="57"/>
      <c r="AE187" s="57"/>
      <c r="AF187" s="57"/>
      <c r="AG187" s="57"/>
      <c r="AH187" s="57"/>
      <c r="AI187" s="57"/>
      <c r="AJ187" s="57"/>
      <c r="AO187" s="17"/>
      <c r="AP187" s="17"/>
      <c r="AQ187" s="17"/>
      <c r="AR187" s="16"/>
      <c r="AS187" s="16"/>
      <c r="AT187" s="16"/>
      <c r="AU187" s="16"/>
      <c r="AV187" s="16"/>
      <c r="AW187" s="16"/>
      <c r="AX187" s="16"/>
      <c r="AY187" s="16"/>
    </row>
    <row r="188" spans="1:51" s="13" customFormat="1" ht="15.75" hidden="1" customHeight="1" thickBot="1" x14ac:dyDescent="0.4">
      <c r="A188" s="64"/>
      <c r="B188" s="64" t="str">
        <f t="shared" si="17"/>
        <v>no</v>
      </c>
      <c r="C188" s="117" t="str">
        <f>TABLAS!B159</f>
        <v>504E</v>
      </c>
      <c r="D188" s="575" t="str">
        <f>TABLAS!C159</f>
        <v>Pago a no residentes - Anticipo dividendos (no domiciliada en paraísos fiscales o regímenes de menor imposición)</v>
      </c>
      <c r="E188" s="576" t="s">
        <v>742</v>
      </c>
      <c r="F188" s="577" t="s">
        <v>742</v>
      </c>
      <c r="G188" s="9">
        <f>COUNTIF(COMPRAS!$AP$2:$AP$9979,C188)+COUNTIF(COMPRAS!$BD$2:$BD$9979,C188)+COUNTIF(COMPRAS!$BP$2:$BP$9979,C188)+COUNTIF(COMPRAS!$BV$2:$BV$9979,C188)</f>
        <v>0</v>
      </c>
      <c r="H188" s="10">
        <f>SUMIF(COMPRAS!$AP$2:AP9979,C188,COMPRAS!$AQ$2:AQ9979)+SUMIF(COMPRAS!$BD$2:BD9979,C188,COMPRAS!$BE$2:BE9979)+SUMIF(COMPRAS!$BP$2:BP9979,C188,COMPRAS!$BQ$2:BQ9979)+SUMIF(COMPRAS!$BV$2:BV9979,C188,COMPRAS!$BW$2:BW9979)</f>
        <v>0</v>
      </c>
      <c r="I188" s="10"/>
      <c r="J188" s="10">
        <f>SUMIF(COMPRAS!$AP$2:AP9979,C188,COMPRAS!$AS$2:AS9979)+SUMIF(COMPRAS!$BD$2:BD9979,C188,COMPRAS!$BG$2:BG9979)+SUMIF(COMPRAS!$BP$2:BP9979,C188,COMPRAS!$BS$2:BS9979)+SUMIF(COMPRAS!$BV$2:BV9979,C188,COMPRAS!$BY$2:BY9979)</f>
        <v>0</v>
      </c>
      <c r="K188" s="189"/>
      <c r="L188" s="190">
        <f t="shared" si="18"/>
        <v>0</v>
      </c>
      <c r="M188" s="58">
        <f t="shared" si="19"/>
        <v>0</v>
      </c>
      <c r="N188" s="57" t="str">
        <f>INDEX(TABLAS!$B$67:$D$168,MATCH('TALON RESUMEN'!C188,TABLAS!$B$67:$B$168,0),3)</f>
        <v>22 ó 25</v>
      </c>
      <c r="O188" s="57"/>
      <c r="P188" s="57"/>
      <c r="Q188" s="57"/>
      <c r="R188" s="57"/>
      <c r="S188" s="57"/>
      <c r="T188" s="57"/>
      <c r="U188" s="57"/>
      <c r="V188" s="57"/>
      <c r="W188" s="57"/>
      <c r="X188" s="57"/>
      <c r="Y188" s="57"/>
      <c r="Z188" s="57"/>
      <c r="AA188" s="57"/>
      <c r="AB188" s="57"/>
      <c r="AC188" s="57"/>
      <c r="AD188" s="57"/>
      <c r="AE188" s="57"/>
      <c r="AF188" s="57"/>
      <c r="AG188" s="57"/>
      <c r="AH188" s="57"/>
      <c r="AI188" s="57"/>
      <c r="AJ188" s="57"/>
      <c r="AO188" s="17"/>
      <c r="AP188" s="17"/>
      <c r="AQ188" s="17"/>
      <c r="AR188" s="16"/>
      <c r="AS188" s="16"/>
      <c r="AT188" s="16"/>
      <c r="AU188" s="16"/>
      <c r="AV188" s="16"/>
      <c r="AW188" s="16"/>
      <c r="AX188" s="16"/>
      <c r="AY188" s="16"/>
    </row>
    <row r="189" spans="1:51" s="13" customFormat="1" ht="15.75" hidden="1" customHeight="1" thickBot="1" x14ac:dyDescent="0.4">
      <c r="A189" s="64"/>
      <c r="B189" s="64" t="str">
        <f t="shared" si="17"/>
        <v>no</v>
      </c>
      <c r="C189" s="117" t="str">
        <f>TABLAS!B160</f>
        <v>504F</v>
      </c>
      <c r="D189" s="575" t="str">
        <f>TABLAS!C160</f>
        <v>Pago a no residentes - Anticipo dividendos (domiciliadas en paraísos fiscales o regímenes de menor imposición)</v>
      </c>
      <c r="E189" s="576" t="s">
        <v>742</v>
      </c>
      <c r="F189" s="577" t="s">
        <v>742</v>
      </c>
      <c r="G189" s="9">
        <f>COUNTIF(COMPRAS!$AP$2:$AP$9979,C189)+COUNTIF(COMPRAS!$BD$2:$BD$9979,C189)+COUNTIF(COMPRAS!$BP$2:$BP$9979,C189)+COUNTIF(COMPRAS!$BV$2:$BV$9979,C189)</f>
        <v>0</v>
      </c>
      <c r="H189" s="10">
        <f>SUMIF(COMPRAS!$AP$2:AP9979,C189,COMPRAS!$AQ$2:AQ9979)+SUMIF(COMPRAS!$BD$2:BD9979,C189,COMPRAS!$BE$2:BE9979)+SUMIF(COMPRAS!$BP$2:BP9979,C189,COMPRAS!$BQ$2:BQ9979)+SUMIF(COMPRAS!$BV$2:BV9979,C189,COMPRAS!$BW$2:BW9979)</f>
        <v>0</v>
      </c>
      <c r="I189" s="10"/>
      <c r="J189" s="10">
        <f>SUMIF(COMPRAS!$AP$2:AP9979,C189,COMPRAS!$AS$2:AS9979)+SUMIF(COMPRAS!$BD$2:BD9979,C189,COMPRAS!$BG$2:BG9979)+SUMIF(COMPRAS!$BP$2:BP9979,C189,COMPRAS!$BS$2:BS9979)+SUMIF(COMPRAS!$BV$2:BV9979,C189,COMPRAS!$BY$2:BY9979)</f>
        <v>0</v>
      </c>
      <c r="K189" s="189"/>
      <c r="L189" s="190">
        <f t="shared" si="18"/>
        <v>0</v>
      </c>
      <c r="M189" s="58">
        <f t="shared" si="19"/>
        <v>0</v>
      </c>
      <c r="N189" s="57">
        <f>INDEX(TABLAS!$B$67:$D$168,MATCH('TALON RESUMEN'!C189,TABLAS!$B$67:$B$168,0),3)</f>
        <v>28</v>
      </c>
      <c r="O189" s="57"/>
      <c r="P189" s="57"/>
      <c r="Q189" s="57"/>
      <c r="R189" s="57"/>
      <c r="S189" s="57"/>
      <c r="T189" s="57"/>
      <c r="U189" s="57"/>
      <c r="V189" s="57"/>
      <c r="W189" s="57"/>
      <c r="X189" s="57"/>
      <c r="Y189" s="57"/>
      <c r="Z189" s="57"/>
      <c r="AA189" s="57"/>
      <c r="AB189" s="57"/>
      <c r="AC189" s="57"/>
      <c r="AD189" s="57"/>
      <c r="AE189" s="57"/>
      <c r="AF189" s="57"/>
      <c r="AG189" s="57"/>
      <c r="AH189" s="57"/>
      <c r="AI189" s="57"/>
      <c r="AJ189" s="57"/>
      <c r="AO189" s="17"/>
      <c r="AP189" s="17"/>
      <c r="AQ189" s="17"/>
      <c r="AR189" s="16"/>
      <c r="AS189" s="16"/>
      <c r="AT189" s="16"/>
      <c r="AU189" s="16"/>
      <c r="AV189" s="16"/>
      <c r="AW189" s="16"/>
      <c r="AX189" s="16"/>
      <c r="AY189" s="16"/>
    </row>
    <row r="190" spans="1:51" s="13" customFormat="1" ht="15.75" hidden="1" customHeight="1" thickBot="1" x14ac:dyDescent="0.4">
      <c r="A190" s="64"/>
      <c r="B190" s="64" t="str">
        <f>IF(H5018&gt;0,"si","no")</f>
        <v>no</v>
      </c>
      <c r="C190" s="117" t="str">
        <f>TABLAS!B161</f>
        <v>504G</v>
      </c>
      <c r="D190" s="575" t="str">
        <f>TABLAS!C161</f>
        <v>Pago a no residentes - Préstamos accionistas, beneficiarios o partìcipes (no domiciladas en paraísos fiscales o regímenes de menor imposición)</v>
      </c>
      <c r="E190" s="576" t="s">
        <v>742</v>
      </c>
      <c r="F190" s="577" t="s">
        <v>742</v>
      </c>
      <c r="G190" s="9">
        <f>COUNTIF(COMPRAS!$AP$2:$AP$9979,C5018)+COUNTIF(COMPRAS!$BD$2:$BD$9979,C5018)+COUNTIF(COMPRAS!$BP$2:$BP$9979,C5018)+COUNTIF(COMPRAS!$BV$2:$BV$9979,C5018)</f>
        <v>0</v>
      </c>
      <c r="H190" s="10">
        <f>SUMIF(COMPRAS!$AP$2:AP9979,C5018,COMPRAS!$AQ$2:AQ9979)+SUMIF(COMPRAS!$BD$2:BD9979,C5018,COMPRAS!$BE$2:BE9979)+SUMIF(COMPRAS!$BP$2:BP9979,C5018,COMPRAS!$BQ$2:BQ9979)+SUMIF(COMPRAS!$BV$2:BV9979,C5018,COMPRAS!$BW$2:BW9979)</f>
        <v>0</v>
      </c>
      <c r="I190" s="10"/>
      <c r="J190" s="10">
        <f>SUMIF(COMPRAS!$AP$2:AP9979,C5018,COMPRAS!$AS$2:AS9979)+SUMIF(COMPRAS!$BD$2:BD9979,C5018,COMPRAS!$BG$2:BG9979)+SUMIF(COMPRAS!$BP$2:BP9979,C5018,COMPRAS!$BS$2:BS9979)+SUMIF(COMPRAS!$BV$2:BV9979,C5018,COMPRAS!$BY$2:BY9979)</f>
        <v>0</v>
      </c>
      <c r="K190" s="189"/>
      <c r="L190" s="190">
        <f>H5018</f>
        <v>0</v>
      </c>
      <c r="M190" s="58">
        <f>J5018</f>
        <v>0</v>
      </c>
      <c r="N190" s="57" t="e">
        <f>INDEX(TABLAS!$B$67:$D$168,MATCH('TALON RESUMEN'!C5018,TABLAS!$B$67:$B$168,0),3)</f>
        <v>#N/A</v>
      </c>
      <c r="O190" s="57"/>
      <c r="P190" s="57"/>
      <c r="Q190" s="57"/>
      <c r="R190" s="57"/>
      <c r="S190" s="57"/>
      <c r="T190" s="57"/>
      <c r="U190" s="57"/>
      <c r="V190" s="57"/>
      <c r="W190" s="57"/>
      <c r="X190" s="57"/>
      <c r="Y190" s="57"/>
      <c r="Z190" s="57"/>
      <c r="AA190" s="57"/>
      <c r="AB190" s="57"/>
      <c r="AC190" s="57"/>
      <c r="AD190" s="57"/>
      <c r="AE190" s="57"/>
      <c r="AF190" s="57"/>
      <c r="AG190" s="57"/>
      <c r="AH190" s="57"/>
      <c r="AI190" s="57"/>
      <c r="AJ190" s="57"/>
      <c r="AO190" s="17"/>
      <c r="AP190" s="17"/>
      <c r="AQ190" s="17"/>
      <c r="AR190" s="16"/>
      <c r="AS190" s="16"/>
      <c r="AT190" s="16"/>
      <c r="AU190" s="16"/>
      <c r="AV190" s="16"/>
      <c r="AW190" s="16"/>
      <c r="AX190" s="16"/>
      <c r="AY190" s="16"/>
    </row>
    <row r="191" spans="1:51" s="13" customFormat="1" ht="15.75" hidden="1" customHeight="1" thickBot="1" x14ac:dyDescent="0.4">
      <c r="A191" s="64"/>
      <c r="B191" s="64" t="str">
        <f t="shared" si="17"/>
        <v>no</v>
      </c>
      <c r="C191" s="117" t="str">
        <f>TABLAS!B162</f>
        <v>504H</v>
      </c>
      <c r="D191" s="575" t="str">
        <f>TABLAS!C162</f>
        <v>Pago a no residentes - Préstamos accionistas, beneficiarios o partìcipes (domiciladas en paraísos fiscales o regímenes de menor imposición)</v>
      </c>
      <c r="E191" s="576" t="s">
        <v>742</v>
      </c>
      <c r="F191" s="577" t="s">
        <v>742</v>
      </c>
      <c r="G191" s="9">
        <f>COUNTIF(COMPRAS!$AP$2:$AP$9979,C191)+COUNTIF(COMPRAS!$BD$2:$BD$9979,C191)+COUNTIF(COMPRAS!$BP$2:$BP$9979,C191)+COUNTIF(COMPRAS!$BV$2:$BV$9979,C191)</f>
        <v>0</v>
      </c>
      <c r="H191" s="10">
        <f>SUMIF(COMPRAS!$AP$2:AP9979,C191,COMPRAS!$AQ$2:AQ9979)+SUMIF(COMPRAS!$BD$2:BD9979,C191,COMPRAS!$BE$2:BE9979)+SUMIF(COMPRAS!$BP$2:BP9979,C191,COMPRAS!$BQ$2:BQ9979)+SUMIF(COMPRAS!$BV$2:BV9979,C191,COMPRAS!$BW$2:BW9979)</f>
        <v>0</v>
      </c>
      <c r="I191" s="10"/>
      <c r="J191" s="10">
        <f>SUMIF(COMPRAS!$AP$2:AP9979,C191,COMPRAS!$AS$2:AS9979)+SUMIF(COMPRAS!$BD$2:BD9979,C191,COMPRAS!$BG$2:BG9979)+SUMIF(COMPRAS!$BP$2:BP9979,C191,COMPRAS!$BS$2:BS9979)+SUMIF(COMPRAS!$BV$2:BV9979,C191,COMPRAS!$BY$2:BY9979)</f>
        <v>0</v>
      </c>
      <c r="K191" s="189"/>
      <c r="L191" s="190">
        <f t="shared" si="18"/>
        <v>0</v>
      </c>
      <c r="M191" s="58">
        <f t="shared" si="19"/>
        <v>0</v>
      </c>
      <c r="N191" s="57">
        <f>INDEX(TABLAS!$B$67:$D$168,MATCH('TALON RESUMEN'!C191,TABLAS!$B$67:$B$168,0),3)</f>
        <v>28</v>
      </c>
      <c r="O191" s="57"/>
      <c r="P191" s="57"/>
      <c r="Q191" s="57"/>
      <c r="R191" s="57"/>
      <c r="S191" s="57"/>
      <c r="T191" s="57"/>
      <c r="U191" s="57"/>
      <c r="V191" s="57"/>
      <c r="W191" s="57"/>
      <c r="X191" s="57"/>
      <c r="Y191" s="57"/>
      <c r="Z191" s="57"/>
      <c r="AA191" s="57"/>
      <c r="AB191" s="57"/>
      <c r="AC191" s="57"/>
      <c r="AD191" s="57"/>
      <c r="AE191" s="57"/>
      <c r="AF191" s="57"/>
      <c r="AG191" s="57"/>
      <c r="AH191" s="57"/>
      <c r="AI191" s="57"/>
      <c r="AJ191" s="57"/>
      <c r="AO191" s="17"/>
      <c r="AP191" s="17"/>
      <c r="AQ191" s="17"/>
      <c r="AR191" s="16"/>
      <c r="AS191" s="16"/>
      <c r="AT191" s="16"/>
      <c r="AU191" s="16"/>
      <c r="AV191" s="16"/>
      <c r="AW191" s="16"/>
      <c r="AX191" s="16"/>
      <c r="AY191" s="16"/>
    </row>
    <row r="192" spans="1:51" s="13" customFormat="1" ht="15.75" hidden="1" customHeight="1" thickBot="1" x14ac:dyDescent="0.4">
      <c r="A192" s="64"/>
      <c r="B192" s="64" t="str">
        <f t="shared" si="17"/>
        <v>no</v>
      </c>
      <c r="C192" s="117" t="str">
        <f>TABLAS!B163</f>
        <v>504I</v>
      </c>
      <c r="D192" s="575" t="str">
        <f>TABLAS!C163</f>
        <v>Pago a no residentes - Préstamos no comerciales a partes relacionadas  (no domiciladas en paraísos fiscales o regímenes de menor imposición)</v>
      </c>
      <c r="E192" s="576" t="s">
        <v>742</v>
      </c>
      <c r="F192" s="577" t="s">
        <v>742</v>
      </c>
      <c r="G192" s="9">
        <f>COUNTIF(COMPRAS!$AP$2:$AP$9979,C192)+COUNTIF(COMPRAS!$BD$2:$BD$9979,C192)+COUNTIF(COMPRAS!$BP$2:$BP$9979,C192)+COUNTIF(COMPRAS!$BV$2:$BV$9979,C192)</f>
        <v>0</v>
      </c>
      <c r="H192" s="10">
        <f>SUMIF(COMPRAS!$AP$2:AP9979,C192,COMPRAS!$AQ$2:AQ9979)+SUMIF(COMPRAS!$BD$2:BD9979,C192,COMPRAS!$BE$2:BE9979)+SUMIF(COMPRAS!$BP$2:BP9979,C192,COMPRAS!$BQ$2:BQ9979)+SUMIF(COMPRAS!$BV$2:BV9979,C192,COMPRAS!$BW$2:BW9979)</f>
        <v>0</v>
      </c>
      <c r="I192" s="10"/>
      <c r="J192" s="10">
        <f>SUMIF(COMPRAS!$AP$2:AP9979,C192,COMPRAS!$AS$2:AS9979)+SUMIF(COMPRAS!$BD$2:BD9979,C192,COMPRAS!$BG$2:BG9979)+SUMIF(COMPRAS!$BP$2:BP9979,C192,COMPRAS!$BS$2:BS9979)+SUMIF(COMPRAS!$BV$2:BV9979,C192,COMPRAS!$BY$2:BY9979)</f>
        <v>0</v>
      </c>
      <c r="K192" s="189"/>
      <c r="L192" s="190">
        <f t="shared" si="18"/>
        <v>0</v>
      </c>
      <c r="M192" s="58">
        <f t="shared" si="19"/>
        <v>0</v>
      </c>
      <c r="N192" s="57" t="str">
        <f>INDEX(TABLAS!$B$67:$D$168,MATCH('TALON RESUMEN'!C192,TABLAS!$B$67:$B$168,0),3)</f>
        <v>22 ó 25</v>
      </c>
      <c r="O192" s="57"/>
      <c r="P192" s="57"/>
      <c r="Q192" s="57"/>
      <c r="R192" s="57"/>
      <c r="S192" s="57"/>
      <c r="T192" s="57"/>
      <c r="U192" s="57"/>
      <c r="V192" s="57"/>
      <c r="W192" s="57"/>
      <c r="X192" s="57"/>
      <c r="Y192" s="57"/>
      <c r="Z192" s="57"/>
      <c r="AA192" s="57"/>
      <c r="AB192" s="57"/>
      <c r="AC192" s="57"/>
      <c r="AD192" s="57"/>
      <c r="AE192" s="57"/>
      <c r="AF192" s="57"/>
      <c r="AG192" s="57"/>
      <c r="AH192" s="57"/>
      <c r="AI192" s="57"/>
      <c r="AJ192" s="57"/>
      <c r="AO192" s="17"/>
      <c r="AP192" s="17"/>
      <c r="AQ192" s="17"/>
      <c r="AR192" s="16"/>
      <c r="AS192" s="16"/>
      <c r="AT192" s="16"/>
      <c r="AU192" s="16"/>
      <c r="AV192" s="16"/>
      <c r="AW192" s="16"/>
      <c r="AX192" s="16"/>
      <c r="AY192" s="16"/>
    </row>
    <row r="193" spans="1:51" s="13" customFormat="1" ht="15.75" hidden="1" customHeight="1" thickBot="1" x14ac:dyDescent="0.4">
      <c r="A193" s="64"/>
      <c r="B193" s="64" t="str">
        <f t="shared" si="17"/>
        <v>no</v>
      </c>
      <c r="C193" s="117" t="str">
        <f>TABLAS!B164</f>
        <v>504J</v>
      </c>
      <c r="D193" s="575" t="str">
        <f>TABLAS!C164</f>
        <v>Pago a no residentes - Préstamos no comerciales a partes relacionadas  (domiciladas en paraísos fiscales o regímenes de menor imposición)</v>
      </c>
      <c r="E193" s="576" t="s">
        <v>742</v>
      </c>
      <c r="F193" s="577" t="s">
        <v>742</v>
      </c>
      <c r="G193" s="9">
        <f>COUNTIF(COMPRAS!$AP$2:$AP$9979,C193)+COUNTIF(COMPRAS!$BD$2:$BD$9979,C193)+COUNTIF(COMPRAS!$BP$2:$BP$9979,C193)+COUNTIF(COMPRAS!$BV$2:$BV$9979,C193)</f>
        <v>0</v>
      </c>
      <c r="H193" s="10">
        <f>SUMIF(COMPRAS!$AP$2:AP9979,C193,COMPRAS!$AQ$2:AQ9979)+SUMIF(COMPRAS!$BD$2:BD9979,C193,COMPRAS!$BE$2:BE9979)+SUMIF(COMPRAS!$BP$2:BP9979,C193,COMPRAS!$BQ$2:BQ9979)+SUMIF(COMPRAS!$BV$2:BV9979,C193,COMPRAS!$BW$2:BW9979)</f>
        <v>0</v>
      </c>
      <c r="I193" s="10"/>
      <c r="J193" s="10">
        <f>SUMIF(COMPRAS!$AP$2:AP9979,C193,COMPRAS!$AS$2:AS9979)+SUMIF(COMPRAS!$BD$2:BD9979,C193,COMPRAS!$BG$2:BG9979)+SUMIF(COMPRAS!$BP$2:BP9979,C193,COMPRAS!$BS$2:BS9979)+SUMIF(COMPRAS!$BV$2:BV9979,C193,COMPRAS!$BY$2:BY9979)</f>
        <v>0</v>
      </c>
      <c r="K193" s="189"/>
      <c r="L193" s="190">
        <f t="shared" si="18"/>
        <v>0</v>
      </c>
      <c r="M193" s="58">
        <f t="shared" si="19"/>
        <v>0</v>
      </c>
      <c r="N193" s="57">
        <f>INDEX(TABLAS!$B$67:$D$168,MATCH('TALON RESUMEN'!C193,TABLAS!$B$67:$B$168,0),3)</f>
        <v>28</v>
      </c>
      <c r="O193" s="57"/>
      <c r="P193" s="57"/>
      <c r="Q193" s="57"/>
      <c r="R193" s="57"/>
      <c r="S193" s="57"/>
      <c r="T193" s="57"/>
      <c r="U193" s="57"/>
      <c r="V193" s="57"/>
      <c r="W193" s="57"/>
      <c r="X193" s="57"/>
      <c r="Y193" s="57"/>
      <c r="Z193" s="57"/>
      <c r="AA193" s="57"/>
      <c r="AB193" s="57"/>
      <c r="AC193" s="57"/>
      <c r="AD193" s="57"/>
      <c r="AE193" s="57"/>
      <c r="AF193" s="57"/>
      <c r="AG193" s="57"/>
      <c r="AH193" s="57"/>
      <c r="AI193" s="57"/>
      <c r="AJ193" s="57"/>
      <c r="AO193" s="17"/>
      <c r="AP193" s="17"/>
      <c r="AQ193" s="17"/>
      <c r="AR193" s="16"/>
      <c r="AS193" s="16"/>
      <c r="AT193" s="16"/>
      <c r="AU193" s="16"/>
      <c r="AV193" s="16"/>
      <c r="AW193" s="16"/>
      <c r="AX193" s="16"/>
      <c r="AY193" s="16"/>
    </row>
    <row r="194" spans="1:51" s="13" customFormat="1" ht="15.75" hidden="1" customHeight="1" thickBot="1" x14ac:dyDescent="0.4">
      <c r="A194" s="64"/>
      <c r="B194" s="64" t="str">
        <f t="shared" si="17"/>
        <v>no</v>
      </c>
      <c r="C194" s="117">
        <f>TABLAS!B165</f>
        <v>505</v>
      </c>
      <c r="D194" s="575" t="str">
        <f>TABLAS!C165</f>
        <v>Pago a no residentes - Rendimientos financieros</v>
      </c>
      <c r="E194" s="576" t="s">
        <v>742</v>
      </c>
      <c r="F194" s="577" t="s">
        <v>742</v>
      </c>
      <c r="G194" s="9">
        <f>COUNTIF(COMPRAS!$AP$2:$AP$9979,C194)+COUNTIF(COMPRAS!$BD$2:$BD$9979,C194)+COUNTIF(COMPRAS!$BP$2:$BP$9979,C194)+COUNTIF(COMPRAS!$BV$2:$BV$9979,C194)</f>
        <v>0</v>
      </c>
      <c r="H194" s="10">
        <f>SUMIF(COMPRAS!$AP$2:AP9979,C194,COMPRAS!$AQ$2:AQ9979)+SUMIF(COMPRAS!$BD$2:BD9979,C194,COMPRAS!$BE$2:BE9979)+SUMIF(COMPRAS!$BP$2:BP9979,C194,COMPRAS!$BQ$2:BQ9979)+SUMIF(COMPRAS!$BV$2:BV9979,C194,COMPRAS!$BW$2:BW9979)</f>
        <v>0</v>
      </c>
      <c r="I194" s="10"/>
      <c r="J194" s="10">
        <f>SUMIF(COMPRAS!$AP$2:AP9979,C194,COMPRAS!$AS$2:AS9979)+SUMIF(COMPRAS!$BD$2:BD9979,C194,COMPRAS!$BG$2:BG9979)+SUMIF(COMPRAS!$BP$2:BP9979,C194,COMPRAS!$BS$2:BS9979)+SUMIF(COMPRAS!$BV$2:BV9979,C194,COMPRAS!$BY$2:BY9979)</f>
        <v>0</v>
      </c>
      <c r="K194" s="189"/>
      <c r="L194" s="190">
        <f t="shared" si="18"/>
        <v>0</v>
      </c>
      <c r="M194" s="58">
        <f t="shared" si="19"/>
        <v>0</v>
      </c>
      <c r="N194" s="57" t="str">
        <f>INDEX(TABLAS!$B$67:$D$168,MATCH('TALON RESUMEN'!C194,TABLAS!$B$67:$B$168,0),3)</f>
        <v>25 ó 35</v>
      </c>
      <c r="O194" s="57"/>
      <c r="P194" s="57"/>
      <c r="Q194" s="57"/>
      <c r="R194" s="57"/>
      <c r="S194" s="57"/>
      <c r="T194" s="57"/>
      <c r="U194" s="57"/>
      <c r="V194" s="57"/>
      <c r="W194" s="57"/>
      <c r="X194" s="57"/>
      <c r="Y194" s="57"/>
      <c r="Z194" s="57"/>
      <c r="AA194" s="57"/>
      <c r="AB194" s="57"/>
      <c r="AC194" s="57"/>
      <c r="AD194" s="57"/>
      <c r="AE194" s="57"/>
      <c r="AF194" s="57"/>
      <c r="AG194" s="57"/>
      <c r="AH194" s="57"/>
      <c r="AI194" s="57"/>
      <c r="AJ194" s="57"/>
      <c r="AO194" s="17"/>
      <c r="AP194" s="17"/>
      <c r="AQ194" s="17"/>
      <c r="AR194" s="16"/>
      <c r="AS194" s="16"/>
      <c r="AT194" s="16"/>
      <c r="AU194" s="16"/>
      <c r="AV194" s="16"/>
      <c r="AW194" s="16"/>
      <c r="AX194" s="16"/>
      <c r="AY194" s="16"/>
    </row>
    <row r="195" spans="1:51" s="13" customFormat="1" ht="15.75" hidden="1" customHeight="1" thickBot="1" x14ac:dyDescent="0.4">
      <c r="A195" s="64"/>
      <c r="B195" s="64" t="str">
        <f t="shared" si="17"/>
        <v>no</v>
      </c>
      <c r="C195" s="117" t="str">
        <f>TABLAS!B166</f>
        <v>505A</v>
      </c>
      <c r="D195" s="575" t="str">
        <f>TABLAS!C166</f>
        <v>Pago a no residentes – Intereses de créditos de Instituciones Financieras del exterior</v>
      </c>
      <c r="E195" s="576" t="s">
        <v>742</v>
      </c>
      <c r="F195" s="577" t="s">
        <v>742</v>
      </c>
      <c r="G195" s="9">
        <f>COUNTIF(COMPRAS!$AP$2:$AP$9979,C195)+COUNTIF(COMPRAS!$BD$2:$BD$9979,C195)+COUNTIF(COMPRAS!$BP$2:$BP$9979,C195)+COUNTIF(COMPRAS!$BV$2:$BV$9979,C195)</f>
        <v>0</v>
      </c>
      <c r="H195" s="10">
        <f>SUMIF(COMPRAS!$AP$2:AP9979,C195,COMPRAS!$AQ$2:AQ9979)+SUMIF(COMPRAS!$BD$2:BD9979,C195,COMPRAS!$BE$2:BE9979)+SUMIF(COMPRAS!$BP$2:BP9979,C195,COMPRAS!$BQ$2:BQ9979)+SUMIF(COMPRAS!$BV$2:BV9979,C195,COMPRAS!$BW$2:BW9979)</f>
        <v>0</v>
      </c>
      <c r="I195" s="10"/>
      <c r="J195" s="10">
        <f>SUMIF(COMPRAS!$AP$2:AP9979,C195,COMPRAS!$AS$2:AS9979)+SUMIF(COMPRAS!$BD$2:BD9979,C195,COMPRAS!$BG$2:BG9979)+SUMIF(COMPRAS!$BP$2:BP9979,C195,COMPRAS!$BS$2:BS9979)+SUMIF(COMPRAS!$BV$2:BV9979,C195,COMPRAS!$BY$2:BY9979)</f>
        <v>0</v>
      </c>
      <c r="K195" s="189"/>
      <c r="L195" s="190">
        <f t="shared" si="18"/>
        <v>0</v>
      </c>
      <c r="M195" s="58">
        <f t="shared" si="19"/>
        <v>0</v>
      </c>
      <c r="N195" s="57" t="str">
        <f>INDEX(TABLAS!$B$67:$D$168,MATCH('TALON RESUMEN'!C195,TABLAS!$B$67:$B$168,0),3)</f>
        <v>0 ó 25</v>
      </c>
      <c r="O195" s="57"/>
      <c r="P195" s="57"/>
      <c r="Q195" s="57"/>
      <c r="R195" s="57"/>
      <c r="S195" s="57"/>
      <c r="T195" s="57"/>
      <c r="U195" s="57"/>
      <c r="V195" s="57"/>
      <c r="W195" s="57"/>
      <c r="X195" s="57"/>
      <c r="Y195" s="57"/>
      <c r="Z195" s="57"/>
      <c r="AA195" s="57"/>
      <c r="AB195" s="57"/>
      <c r="AC195" s="57"/>
      <c r="AD195" s="57"/>
      <c r="AE195" s="57"/>
      <c r="AF195" s="57"/>
      <c r="AG195" s="57"/>
      <c r="AH195" s="57"/>
      <c r="AI195" s="57"/>
      <c r="AJ195" s="57"/>
      <c r="AO195" s="17"/>
      <c r="AP195" s="17"/>
      <c r="AQ195" s="17"/>
      <c r="AR195" s="16"/>
      <c r="AS195" s="16"/>
      <c r="AT195" s="16"/>
      <c r="AU195" s="16"/>
      <c r="AV195" s="16"/>
      <c r="AW195" s="16"/>
      <c r="AX195" s="16"/>
      <c r="AY195" s="16"/>
    </row>
    <row r="196" spans="1:51" s="13" customFormat="1" ht="15.75" hidden="1" customHeight="1" thickBot="1" x14ac:dyDescent="0.4">
      <c r="A196" s="64"/>
      <c r="B196" s="64" t="str">
        <f t="shared" si="17"/>
        <v>no</v>
      </c>
      <c r="C196" s="117" t="str">
        <f>TABLAS!B167</f>
        <v>505B</v>
      </c>
      <c r="D196" s="575" t="str">
        <f>TABLAS!C167</f>
        <v>Pago a no residentes – Intereses de créditos de gobierno a gobierno</v>
      </c>
      <c r="E196" s="576" t="s">
        <v>742</v>
      </c>
      <c r="F196" s="577" t="s">
        <v>742</v>
      </c>
      <c r="G196" s="9">
        <f>COUNTIF(COMPRAS!$AP$2:$AP$9979,C196)+COUNTIF(COMPRAS!$BD$2:$BD$9979,C196)+COUNTIF(COMPRAS!$BP$2:$BP$9979,C196)+COUNTIF(COMPRAS!$BV$2:$BV$9979,C196)</f>
        <v>0</v>
      </c>
      <c r="H196" s="10">
        <f>SUMIF(COMPRAS!$AP$2:AP9979,C196,COMPRAS!$AQ$2:AQ9979)+SUMIF(COMPRAS!$BD$2:BD9979,C196,COMPRAS!$BE$2:BE9979)+SUMIF(COMPRAS!$BP$2:BP9979,C196,COMPRAS!$BQ$2:BQ9979)+SUMIF(COMPRAS!$BV$2:BV9979,C196,COMPRAS!$BW$2:BW9979)</f>
        <v>0</v>
      </c>
      <c r="I196" s="10"/>
      <c r="J196" s="10">
        <f>SUMIF(COMPRAS!$AP$2:AP9979,C196,COMPRAS!$AS$2:AS9979)+SUMIF(COMPRAS!$BD$2:BD9979,C196,COMPRAS!$BG$2:BG9979)+SUMIF(COMPRAS!$BP$2:BP9979,C196,COMPRAS!$BS$2:BS9979)+SUMIF(COMPRAS!$BV$2:BV9979,C196,COMPRAS!$BY$2:BY9979)</f>
        <v>0</v>
      </c>
      <c r="K196" s="189"/>
      <c r="L196" s="190">
        <f t="shared" si="18"/>
        <v>0</v>
      </c>
      <c r="M196" s="58">
        <f t="shared" si="19"/>
        <v>0</v>
      </c>
      <c r="N196" s="57" t="str">
        <f>INDEX(TABLAS!$B$67:$D$168,MATCH('TALON RESUMEN'!C196,TABLAS!$B$67:$B$168,0),3)</f>
        <v>0 ó 25</v>
      </c>
      <c r="O196" s="57"/>
      <c r="P196" s="57"/>
      <c r="Q196" s="57"/>
      <c r="R196" s="57"/>
      <c r="S196" s="57"/>
      <c r="T196" s="57"/>
      <c r="U196" s="57"/>
      <c r="V196" s="57"/>
      <c r="W196" s="57"/>
      <c r="X196" s="57"/>
      <c r="Y196" s="57"/>
      <c r="Z196" s="57"/>
      <c r="AA196" s="57"/>
      <c r="AB196" s="57"/>
      <c r="AC196" s="57"/>
      <c r="AD196" s="57"/>
      <c r="AE196" s="57"/>
      <c r="AF196" s="57"/>
      <c r="AG196" s="57"/>
      <c r="AH196" s="57"/>
      <c r="AI196" s="57"/>
      <c r="AJ196" s="57"/>
      <c r="AO196" s="17"/>
      <c r="AP196" s="17"/>
      <c r="AQ196" s="17"/>
      <c r="AR196" s="16"/>
      <c r="AS196" s="16"/>
      <c r="AT196" s="16"/>
      <c r="AU196" s="16"/>
      <c r="AV196" s="16"/>
      <c r="AW196" s="16"/>
      <c r="AX196" s="16"/>
      <c r="AY196" s="16"/>
    </row>
    <row r="197" spans="1:51" s="13" customFormat="1" ht="15.75" hidden="1" customHeight="1" thickBot="1" x14ac:dyDescent="0.4">
      <c r="A197" s="64"/>
      <c r="B197" s="64" t="str">
        <f t="shared" si="17"/>
        <v>no</v>
      </c>
      <c r="C197" s="117" t="str">
        <f>TABLAS!B168</f>
        <v>505C</v>
      </c>
      <c r="D197" s="575" t="str">
        <f>TABLAS!C168</f>
        <v>Pago a no residentes – Intereses de créditos de organismos multilaterales</v>
      </c>
      <c r="E197" s="576" t="s">
        <v>742</v>
      </c>
      <c r="F197" s="577" t="s">
        <v>742</v>
      </c>
      <c r="G197" s="9">
        <f>COUNTIF(COMPRAS!$AP$2:$AP$9979,C197)+COUNTIF(COMPRAS!$BD$2:$BD$9979,C197)+COUNTIF(COMPRAS!$BP$2:$BP$9979,C197)+COUNTIF(COMPRAS!$BV$2:$BV$9979,C197)</f>
        <v>0</v>
      </c>
      <c r="H197" s="10">
        <f>SUMIF(COMPRAS!$AP$2:AP9979,C197,COMPRAS!$AQ$2:AQ9979)+SUMIF(COMPRAS!$BD$2:BD9979,C197,COMPRAS!$BE$2:BE9979)+SUMIF(COMPRAS!$BP$2:BP9979,C197,COMPRAS!$BQ$2:BQ9979)+SUMIF(COMPRAS!$BV$2:BV9979,C197,COMPRAS!$BW$2:BW9979)</f>
        <v>0</v>
      </c>
      <c r="I197" s="10"/>
      <c r="J197" s="10">
        <f>SUMIF(COMPRAS!$AP$2:AP9979,C197,COMPRAS!$AS$2:AS9979)+SUMIF(COMPRAS!$BD$2:BD9979,C197,COMPRAS!$BG$2:BG9979)+SUMIF(COMPRAS!$BP$2:BP9979,C197,COMPRAS!$BS$2:BS9979)+SUMIF(COMPRAS!$BV$2:BV9979,C197,COMPRAS!$BY$2:BY9979)</f>
        <v>0</v>
      </c>
      <c r="K197" s="189"/>
      <c r="L197" s="190">
        <f t="shared" si="18"/>
        <v>0</v>
      </c>
      <c r="M197" s="58">
        <f t="shared" si="19"/>
        <v>0</v>
      </c>
      <c r="N197" s="57" t="str">
        <f>INDEX(TABLAS!$B$67:$D$168,MATCH('TALON RESUMEN'!C197,TABLAS!$B$67:$B$168,0),3)</f>
        <v>0 ó 25</v>
      </c>
      <c r="O197" s="57"/>
      <c r="P197" s="57"/>
      <c r="Q197" s="57"/>
      <c r="R197" s="57"/>
      <c r="S197" s="57"/>
      <c r="T197" s="57"/>
      <c r="U197" s="57"/>
      <c r="V197" s="57"/>
      <c r="W197" s="57"/>
      <c r="X197" s="57"/>
      <c r="Y197" s="57"/>
      <c r="Z197" s="57"/>
      <c r="AA197" s="57"/>
      <c r="AB197" s="57"/>
      <c r="AC197" s="57"/>
      <c r="AD197" s="57"/>
      <c r="AE197" s="57"/>
      <c r="AF197" s="57"/>
      <c r="AG197" s="57"/>
      <c r="AH197" s="57"/>
      <c r="AI197" s="57"/>
      <c r="AJ197" s="57"/>
      <c r="AO197" s="17"/>
      <c r="AP197" s="17"/>
      <c r="AQ197" s="17"/>
      <c r="AR197" s="16"/>
      <c r="AS197" s="16"/>
      <c r="AT197" s="16"/>
      <c r="AU197" s="16"/>
      <c r="AV197" s="16"/>
      <c r="AW197" s="16"/>
      <c r="AX197" s="16"/>
      <c r="AY197" s="16"/>
    </row>
    <row r="198" spans="1:51" s="13" customFormat="1" ht="15.75" hidden="1" customHeight="1" thickBot="1" x14ac:dyDescent="0.4">
      <c r="A198" s="64"/>
      <c r="B198" s="64" t="str">
        <f t="shared" si="17"/>
        <v>no</v>
      </c>
      <c r="C198" s="117" t="str">
        <f>TABLAS!B169</f>
        <v>505D</v>
      </c>
      <c r="D198" s="575" t="str">
        <f>TABLAS!C169</f>
        <v>Pago a no residentes - Intereses por financiamiento de proveedores externos</v>
      </c>
      <c r="E198" s="576" t="s">
        <v>742</v>
      </c>
      <c r="F198" s="577" t="s">
        <v>742</v>
      </c>
      <c r="G198" s="9">
        <f>COUNTIF(COMPRAS!$AP$2:$AP$9979,C198)+COUNTIF(COMPRAS!$BD$2:$BD$9979,C198)+COUNTIF(COMPRAS!$BP$2:$BP$9979,C198)+COUNTIF(COMPRAS!$BV$2:$BV$9979,C198)</f>
        <v>0</v>
      </c>
      <c r="H198" s="10">
        <f>SUMIF(COMPRAS!$AP$2:AP9979,C198,COMPRAS!$AQ$2:AQ9979)+SUMIF(COMPRAS!$BD$2:BD9979,C198,COMPRAS!$BE$2:BE9979)+SUMIF(COMPRAS!$BP$2:BP9979,C198,COMPRAS!$BQ$2:BQ9979)+SUMIF(COMPRAS!$BV$2:BV9979,C198,COMPRAS!$BW$2:BW9979)</f>
        <v>0</v>
      </c>
      <c r="I198" s="10"/>
      <c r="J198" s="10">
        <f>SUMIF(COMPRAS!$AP$2:AP9979,C198,COMPRAS!$AS$2:AS9979)+SUMIF(COMPRAS!$BD$2:BD9979,C198,COMPRAS!$BG$2:BG9979)+SUMIF(COMPRAS!$BP$2:BP9979,C198,COMPRAS!$BS$2:BS9979)+SUMIF(COMPRAS!$BV$2:BV9979,C198,COMPRAS!$BY$2:BY9979)</f>
        <v>0</v>
      </c>
      <c r="K198" s="189"/>
      <c r="L198" s="190">
        <f t="shared" si="18"/>
        <v>0</v>
      </c>
      <c r="M198" s="58">
        <f t="shared" si="19"/>
        <v>0</v>
      </c>
      <c r="N198" s="57" t="e">
        <f>INDEX(TABLAS!$B$67:$D$168,MATCH('TALON RESUMEN'!C198,TABLAS!$B$67:$B$168,0),3)</f>
        <v>#N/A</v>
      </c>
      <c r="O198" s="57"/>
      <c r="P198" s="57"/>
      <c r="Q198" s="57"/>
      <c r="R198" s="57"/>
      <c r="S198" s="57"/>
      <c r="T198" s="57"/>
      <c r="U198" s="57"/>
      <c r="V198" s="57"/>
      <c r="W198" s="57"/>
      <c r="X198" s="57"/>
      <c r="Y198" s="57"/>
      <c r="Z198" s="57"/>
      <c r="AA198" s="57"/>
      <c r="AB198" s="57"/>
      <c r="AC198" s="57"/>
      <c r="AD198" s="57"/>
      <c r="AE198" s="57"/>
      <c r="AF198" s="57"/>
      <c r="AG198" s="57"/>
      <c r="AH198" s="57"/>
      <c r="AI198" s="57"/>
      <c r="AJ198" s="57"/>
      <c r="AO198" s="17"/>
      <c r="AP198" s="17"/>
      <c r="AQ198" s="17"/>
      <c r="AR198" s="16"/>
      <c r="AS198" s="16"/>
      <c r="AT198" s="16"/>
      <c r="AU198" s="16"/>
      <c r="AV198" s="16"/>
      <c r="AW198" s="16"/>
      <c r="AX198" s="16"/>
      <c r="AY198" s="16"/>
    </row>
    <row r="199" spans="1:51" s="13" customFormat="1" ht="15.75" hidden="1" customHeight="1" thickBot="1" x14ac:dyDescent="0.4">
      <c r="A199" s="64"/>
      <c r="B199" s="64" t="str">
        <f t="shared" si="17"/>
        <v>no</v>
      </c>
      <c r="C199" s="117" t="str">
        <f>TABLAS!B170</f>
        <v>505E</v>
      </c>
      <c r="D199" s="575" t="str">
        <f>TABLAS!C170</f>
        <v>Pago a no residentes - Intereses de otros créditos externos</v>
      </c>
      <c r="E199" s="576" t="s">
        <v>742</v>
      </c>
      <c r="F199" s="577" t="s">
        <v>742</v>
      </c>
      <c r="G199" s="9">
        <f>COUNTIF(COMPRAS!$AP$2:$AP$9979,C199)+COUNTIF(COMPRAS!$BD$2:$BD$9979,C199)+COUNTIF(COMPRAS!$BP$2:$BP$9979,C199)+COUNTIF(COMPRAS!$BV$2:$BV$9979,C199)</f>
        <v>0</v>
      </c>
      <c r="H199" s="10">
        <f>SUMIF(COMPRAS!$AP$2:AP9979,C199,COMPRAS!$AQ$2:AQ9979)+SUMIF(COMPRAS!$BD$2:BD9979,C199,COMPRAS!$BE$2:BE9979)+SUMIF(COMPRAS!$BP$2:BP9979,C199,COMPRAS!$BQ$2:BQ9979)+SUMIF(COMPRAS!$BV$2:BV9979,C199,COMPRAS!$BW$2:BW9979)</f>
        <v>0</v>
      </c>
      <c r="I199" s="10"/>
      <c r="J199" s="10">
        <f>SUMIF(COMPRAS!$AP$2:AP9979,C199,COMPRAS!$AS$2:AS9979)+SUMIF(COMPRAS!$BD$2:BD9979,C199,COMPRAS!$BG$2:BG9979)+SUMIF(COMPRAS!$BP$2:BP9979,C199,COMPRAS!$BS$2:BS9979)+SUMIF(COMPRAS!$BV$2:BV9979,C199,COMPRAS!$BY$2:BY9979)</f>
        <v>0</v>
      </c>
      <c r="K199" s="189"/>
      <c r="L199" s="190">
        <f t="shared" si="18"/>
        <v>0</v>
      </c>
      <c r="M199" s="58">
        <f t="shared" si="19"/>
        <v>0</v>
      </c>
      <c r="N199" s="57" t="e">
        <f>INDEX(TABLAS!$B$67:$D$168,MATCH('TALON RESUMEN'!C199,TABLAS!$B$67:$B$168,0),3)</f>
        <v>#N/A</v>
      </c>
      <c r="O199" s="57"/>
      <c r="P199" s="57"/>
      <c r="Q199" s="57"/>
      <c r="R199" s="57"/>
      <c r="S199" s="57"/>
      <c r="T199" s="57"/>
      <c r="U199" s="57"/>
      <c r="V199" s="57"/>
      <c r="W199" s="57"/>
      <c r="X199" s="57"/>
      <c r="Y199" s="57"/>
      <c r="Z199" s="57"/>
      <c r="AA199" s="57"/>
      <c r="AB199" s="57"/>
      <c r="AC199" s="57"/>
      <c r="AD199" s="57"/>
      <c r="AE199" s="57"/>
      <c r="AF199" s="57"/>
      <c r="AG199" s="57"/>
      <c r="AH199" s="57"/>
      <c r="AI199" s="57"/>
      <c r="AJ199" s="57"/>
      <c r="AO199" s="17"/>
      <c r="AP199" s="17"/>
      <c r="AQ199" s="17"/>
      <c r="AR199" s="16"/>
      <c r="AS199" s="16"/>
      <c r="AT199" s="16"/>
      <c r="AU199" s="16"/>
      <c r="AV199" s="16"/>
      <c r="AW199" s="16"/>
      <c r="AX199" s="16"/>
      <c r="AY199" s="16"/>
    </row>
    <row r="200" spans="1:51" s="13" customFormat="1" ht="15.75" hidden="1" customHeight="1" thickBot="1" x14ac:dyDescent="0.4">
      <c r="A200" s="64"/>
      <c r="B200" s="64" t="str">
        <f t="shared" si="17"/>
        <v>no</v>
      </c>
      <c r="C200" s="117" t="str">
        <f>TABLAS!B171</f>
        <v>505F</v>
      </c>
      <c r="D200" s="575" t="str">
        <f>TABLAS!C171</f>
        <v>Pago a no residentes - Otros Intereses y Rendimientos Financieros</v>
      </c>
      <c r="E200" s="576" t="s">
        <v>742</v>
      </c>
      <c r="F200" s="577" t="s">
        <v>742</v>
      </c>
      <c r="G200" s="9">
        <f>COUNTIF(COMPRAS!$AP$2:$AP$9979,C200)+COUNTIF(COMPRAS!$BD$2:$BD$9979,C200)+COUNTIF(COMPRAS!$BP$2:$BP$9979,C200)+COUNTIF(COMPRAS!$BV$2:$BV$9979,C200)</f>
        <v>0</v>
      </c>
      <c r="H200" s="10">
        <f>SUMIF(COMPRAS!$AP$2:AP9979,C200,COMPRAS!$AQ$2:AQ9979)+SUMIF(COMPRAS!$BD$2:BD9979,C200,COMPRAS!$BE$2:BE9979)+SUMIF(COMPRAS!$BP$2:BP9979,C200,COMPRAS!$BQ$2:BQ9979)+SUMIF(COMPRAS!$BV$2:BV9979,C200,COMPRAS!$BW$2:BW9979)</f>
        <v>0</v>
      </c>
      <c r="I200" s="10"/>
      <c r="J200" s="10">
        <f>SUMIF(COMPRAS!$AP$2:AP9979,C200,COMPRAS!$AS$2:AS9979)+SUMIF(COMPRAS!$BD$2:BD9979,C200,COMPRAS!$BG$2:BG9979)+SUMIF(COMPRAS!$BP$2:BP9979,C200,COMPRAS!$BS$2:BS9979)+SUMIF(COMPRAS!$BV$2:BV9979,C200,COMPRAS!$BY$2:BY9979)</f>
        <v>0</v>
      </c>
      <c r="K200" s="189"/>
      <c r="L200" s="190">
        <f t="shared" si="18"/>
        <v>0</v>
      </c>
      <c r="M200" s="58">
        <f t="shared" si="19"/>
        <v>0</v>
      </c>
      <c r="N200" s="57" t="e">
        <f>INDEX(TABLAS!$B$67:$D$168,MATCH('TALON RESUMEN'!C200,TABLAS!$B$67:$B$168,0),3)</f>
        <v>#N/A</v>
      </c>
      <c r="O200" s="57"/>
      <c r="P200" s="57"/>
      <c r="Q200" s="57"/>
      <c r="R200" s="57"/>
      <c r="S200" s="57"/>
      <c r="T200" s="57"/>
      <c r="U200" s="57"/>
      <c r="V200" s="57"/>
      <c r="W200" s="57"/>
      <c r="X200" s="57"/>
      <c r="Y200" s="57"/>
      <c r="Z200" s="57"/>
      <c r="AA200" s="57"/>
      <c r="AB200" s="57"/>
      <c r="AC200" s="57"/>
      <c r="AD200" s="57"/>
      <c r="AE200" s="57"/>
      <c r="AF200" s="57"/>
      <c r="AG200" s="57"/>
      <c r="AH200" s="57"/>
      <c r="AI200" s="57"/>
      <c r="AJ200" s="57"/>
      <c r="AO200" s="17"/>
      <c r="AP200" s="17"/>
      <c r="AQ200" s="17"/>
      <c r="AR200" s="16"/>
      <c r="AS200" s="16"/>
      <c r="AT200" s="16"/>
      <c r="AU200" s="16"/>
      <c r="AV200" s="16"/>
      <c r="AW200" s="16"/>
      <c r="AX200" s="16"/>
      <c r="AY200" s="16"/>
    </row>
    <row r="201" spans="1:51" s="13" customFormat="1" ht="15.75" hidden="1" customHeight="1" thickBot="1" x14ac:dyDescent="0.4">
      <c r="A201" s="64"/>
      <c r="B201" s="64" t="str">
        <f t="shared" si="17"/>
        <v>no</v>
      </c>
      <c r="C201" s="117">
        <f>TABLAS!B172</f>
        <v>509</v>
      </c>
      <c r="D201" s="575" t="str">
        <f>TABLAS!C172</f>
        <v>Pago a no residentes- Cánones, derechos de autor,  marcas, patentes y similares</v>
      </c>
      <c r="E201" s="576" t="s">
        <v>742</v>
      </c>
      <c r="F201" s="577" t="s">
        <v>742</v>
      </c>
      <c r="G201" s="9">
        <f>COUNTIF(COMPRAS!$AP$2:$AP$9979,C201)+COUNTIF(COMPRAS!$BD$2:$BD$9979,C201)+COUNTIF(COMPRAS!$BP$2:$BP$9979,C201)+COUNTIF(COMPRAS!$BV$2:$BV$9979,C201)</f>
        <v>0</v>
      </c>
      <c r="H201" s="10">
        <f>SUMIF(COMPRAS!$AP$2:AP9979,C201,COMPRAS!$AQ$2:AQ9979)+SUMIF(COMPRAS!$BD$2:BD9979,C201,COMPRAS!$BE$2:BE9979)+SUMIF(COMPRAS!$BP$2:BP9979,C201,COMPRAS!$BQ$2:BQ9979)+SUMIF(COMPRAS!$BV$2:BV9979,C201,COMPRAS!$BW$2:BW9979)</f>
        <v>0</v>
      </c>
      <c r="I201" s="10"/>
      <c r="J201" s="10">
        <f>SUMIF(COMPRAS!$AP$2:AP9979,C201,COMPRAS!$AS$2:AS9979)+SUMIF(COMPRAS!$BD$2:BD9979,C201,COMPRAS!$BG$2:BG9979)+SUMIF(COMPRAS!$BP$2:BP9979,C201,COMPRAS!$BS$2:BS9979)+SUMIF(COMPRAS!$BV$2:BV9979,C201,COMPRAS!$BY$2:BY9979)</f>
        <v>0</v>
      </c>
      <c r="K201" s="189"/>
      <c r="L201" s="190">
        <f t="shared" si="18"/>
        <v>0</v>
      </c>
      <c r="M201" s="58">
        <f t="shared" si="19"/>
        <v>0</v>
      </c>
      <c r="N201" s="57" t="e">
        <f>INDEX(TABLAS!$B$67:$D$168,MATCH('TALON RESUMEN'!C201,TABLAS!$B$67:$B$168,0),3)</f>
        <v>#N/A</v>
      </c>
      <c r="O201" s="57"/>
      <c r="P201" s="57"/>
      <c r="Q201" s="57"/>
      <c r="R201" s="57"/>
      <c r="S201" s="57"/>
      <c r="T201" s="57"/>
      <c r="U201" s="57"/>
      <c r="V201" s="57"/>
      <c r="W201" s="57"/>
      <c r="X201" s="57"/>
      <c r="Y201" s="57"/>
      <c r="Z201" s="57"/>
      <c r="AA201" s="57"/>
      <c r="AB201" s="57"/>
      <c r="AC201" s="57"/>
      <c r="AD201" s="57"/>
      <c r="AE201" s="57"/>
      <c r="AF201" s="57"/>
      <c r="AG201" s="57"/>
      <c r="AH201" s="57"/>
      <c r="AI201" s="57"/>
      <c r="AJ201" s="57"/>
      <c r="AO201" s="17"/>
      <c r="AP201" s="17"/>
      <c r="AQ201" s="17"/>
      <c r="AR201" s="16"/>
      <c r="AS201" s="16"/>
      <c r="AT201" s="16"/>
      <c r="AU201" s="16"/>
      <c r="AV201" s="16"/>
      <c r="AW201" s="16"/>
      <c r="AX201" s="16"/>
      <c r="AY201" s="16"/>
    </row>
    <row r="202" spans="1:51" s="13" customFormat="1" ht="15.75" hidden="1" customHeight="1" thickBot="1" x14ac:dyDescent="0.4">
      <c r="A202" s="64"/>
      <c r="B202" s="64" t="str">
        <f t="shared" si="17"/>
        <v>no</v>
      </c>
      <c r="C202" s="117" t="str">
        <f>TABLAS!B173</f>
        <v>509A</v>
      </c>
      <c r="D202" s="575" t="str">
        <f>TABLAS!C173</f>
        <v>PPago a no residentes - Regalías por concepto de franquicias</v>
      </c>
      <c r="E202" s="576" t="s">
        <v>742</v>
      </c>
      <c r="F202" s="577" t="s">
        <v>742</v>
      </c>
      <c r="G202" s="9">
        <f>COUNTIF(COMPRAS!$AP$2:$AP$9979,C202)+COUNTIF(COMPRAS!$BD$2:$BD$9979,C202)+COUNTIF(COMPRAS!$BP$2:$BP$9979,C202)+COUNTIF(COMPRAS!$BV$2:$BV$9979,C202)</f>
        <v>0</v>
      </c>
      <c r="H202" s="10">
        <f>SUMIF(COMPRAS!$AP$2:AP9979,C202,COMPRAS!$AQ$2:AQ9979)+SUMIF(COMPRAS!$BD$2:BD9979,C202,COMPRAS!$BE$2:BE9979)+SUMIF(COMPRAS!$BP$2:BP9979,C202,COMPRAS!$BQ$2:BQ9979)+SUMIF(COMPRAS!$BV$2:BV9979,C202,COMPRAS!$BW$2:BW9979)</f>
        <v>0</v>
      </c>
      <c r="I202" s="10"/>
      <c r="J202" s="10">
        <f>SUMIF(COMPRAS!$AP$2:AP9979,C202,COMPRAS!$AS$2:AS9979)+SUMIF(COMPRAS!$BD$2:BD9979,C202,COMPRAS!$BG$2:BG9979)+SUMIF(COMPRAS!$BP$2:BP9979,C202,COMPRAS!$BS$2:BS9979)+SUMIF(COMPRAS!$BV$2:BV9979,C202,COMPRAS!$BY$2:BY9979)</f>
        <v>0</v>
      </c>
      <c r="K202" s="189"/>
      <c r="L202" s="190">
        <f t="shared" si="18"/>
        <v>0</v>
      </c>
      <c r="M202" s="58">
        <f t="shared" si="19"/>
        <v>0</v>
      </c>
      <c r="N202" s="57" t="e">
        <f>INDEX(TABLAS!$B$67:$D$168,MATCH('TALON RESUMEN'!C202,TABLAS!$B$67:$B$168,0),3)</f>
        <v>#N/A</v>
      </c>
      <c r="O202" s="57"/>
      <c r="P202" s="57"/>
      <c r="Q202" s="57"/>
      <c r="R202" s="57"/>
      <c r="S202" s="57"/>
      <c r="T202" s="57"/>
      <c r="U202" s="57"/>
      <c r="V202" s="57"/>
      <c r="W202" s="57"/>
      <c r="X202" s="57"/>
      <c r="Y202" s="57"/>
      <c r="Z202" s="57"/>
      <c r="AA202" s="57"/>
      <c r="AB202" s="57"/>
      <c r="AC202" s="57"/>
      <c r="AD202" s="57"/>
      <c r="AE202" s="57"/>
      <c r="AF202" s="57"/>
      <c r="AG202" s="57"/>
      <c r="AH202" s="57"/>
      <c r="AI202" s="57"/>
      <c r="AJ202" s="57"/>
      <c r="AO202" s="17"/>
      <c r="AP202" s="17"/>
      <c r="AQ202" s="17"/>
      <c r="AR202" s="16"/>
      <c r="AS202" s="16"/>
      <c r="AT202" s="16"/>
      <c r="AU202" s="16"/>
      <c r="AV202" s="16"/>
      <c r="AW202" s="16"/>
      <c r="AX202" s="16"/>
      <c r="AY202" s="16"/>
    </row>
    <row r="203" spans="1:51" s="13" customFormat="1" ht="15.75" hidden="1" customHeight="1" thickBot="1" x14ac:dyDescent="0.4">
      <c r="A203" s="64"/>
      <c r="B203" s="64" t="str">
        <f t="shared" si="17"/>
        <v>no</v>
      </c>
      <c r="C203" s="117">
        <f>TABLAS!B174</f>
        <v>510</v>
      </c>
      <c r="D203" s="575" t="str">
        <f>TABLAS!C174</f>
        <v xml:space="preserve">Pago a no residentes - Otras ganancias de capital distintas de enajenación de derechos representativos de capital </v>
      </c>
      <c r="E203" s="576" t="s">
        <v>742</v>
      </c>
      <c r="F203" s="577" t="s">
        <v>742</v>
      </c>
      <c r="G203" s="9">
        <f>COUNTIF(COMPRAS!$AP$2:$AP$9979,C203)+COUNTIF(COMPRAS!$BD$2:$BD$9979,C203)+COUNTIF(COMPRAS!$BP$2:$BP$9979,C203)+COUNTIF(COMPRAS!$BV$2:$BV$9979,C203)</f>
        <v>0</v>
      </c>
      <c r="H203" s="10">
        <f>SUMIF(COMPRAS!$AP$2:AP9979,C203,COMPRAS!$AQ$2:AQ9979)+SUMIF(COMPRAS!$BD$2:BD9979,C203,COMPRAS!$BE$2:BE9979)+SUMIF(COMPRAS!$BP$2:BP9979,C203,COMPRAS!$BQ$2:BQ9979)+SUMIF(COMPRAS!$BV$2:BV9979,C203,COMPRAS!$BW$2:BW9979)</f>
        <v>0</v>
      </c>
      <c r="I203" s="10"/>
      <c r="J203" s="10">
        <f>SUMIF(COMPRAS!$AP$2:AP9979,C203,COMPRAS!$AS$2:AS9979)+SUMIF(COMPRAS!$BD$2:BD9979,C203,COMPRAS!$BG$2:BG9979)+SUMIF(COMPRAS!$BP$2:BP9979,C203,COMPRAS!$BS$2:BS9979)+SUMIF(COMPRAS!$BV$2:BV9979,C203,COMPRAS!$BY$2:BY9979)</f>
        <v>0</v>
      </c>
      <c r="K203" s="189"/>
      <c r="L203" s="190">
        <f t="shared" si="18"/>
        <v>0</v>
      </c>
      <c r="M203" s="58">
        <f t="shared" si="19"/>
        <v>0</v>
      </c>
      <c r="N203" s="57" t="e">
        <f>INDEX(TABLAS!$B$67:$D$168,MATCH('TALON RESUMEN'!C203,TABLAS!$B$67:$B$168,0),3)</f>
        <v>#N/A</v>
      </c>
      <c r="O203" s="57"/>
      <c r="P203" s="57"/>
      <c r="Q203" s="57"/>
      <c r="R203" s="57"/>
      <c r="S203" s="57"/>
      <c r="T203" s="57"/>
      <c r="U203" s="57"/>
      <c r="V203" s="57"/>
      <c r="W203" s="57"/>
      <c r="X203" s="57"/>
      <c r="Y203" s="57"/>
      <c r="Z203" s="57"/>
      <c r="AA203" s="57"/>
      <c r="AB203" s="57"/>
      <c r="AC203" s="57"/>
      <c r="AD203" s="57"/>
      <c r="AE203" s="57"/>
      <c r="AF203" s="57"/>
      <c r="AG203" s="57"/>
      <c r="AH203" s="57"/>
      <c r="AI203" s="57"/>
      <c r="AJ203" s="57"/>
      <c r="AO203" s="17"/>
      <c r="AP203" s="17"/>
      <c r="AQ203" s="17"/>
      <c r="AR203" s="16"/>
      <c r="AS203" s="16"/>
      <c r="AT203" s="16"/>
      <c r="AU203" s="16"/>
      <c r="AV203" s="16"/>
      <c r="AW203" s="16"/>
      <c r="AX203" s="16"/>
      <c r="AY203" s="16"/>
    </row>
    <row r="204" spans="1:51" s="13" customFormat="1" ht="15.75" hidden="1" customHeight="1" thickBot="1" x14ac:dyDescent="0.4">
      <c r="A204" s="64"/>
      <c r="B204" s="64" t="str">
        <f t="shared" si="17"/>
        <v>no</v>
      </c>
      <c r="C204" s="117">
        <f>TABLAS!B175</f>
        <v>511</v>
      </c>
      <c r="D204" s="575" t="str">
        <f>TABLAS!C175</f>
        <v>Pago a no residentes - Servicios profesionales independientes</v>
      </c>
      <c r="E204" s="576" t="s">
        <v>742</v>
      </c>
      <c r="F204" s="577" t="s">
        <v>742</v>
      </c>
      <c r="G204" s="9">
        <f>COUNTIF(COMPRAS!$AP$2:$AP$9979,C204)+COUNTIF(COMPRAS!$BD$2:$BD$9979,C204)+COUNTIF(COMPRAS!$BP$2:$BP$9979,C204)+COUNTIF(COMPRAS!$BV$2:$BV$9979,C204)</f>
        <v>0</v>
      </c>
      <c r="H204" s="10">
        <f>SUMIF(COMPRAS!$AP$2:AP9979,C204,COMPRAS!$AQ$2:AQ9979)+SUMIF(COMPRAS!$BD$2:BD9979,C204,COMPRAS!$BE$2:BE9979)+SUMIF(COMPRAS!$BP$2:BP9979,C204,COMPRAS!$BQ$2:BQ9979)+SUMIF(COMPRAS!$BV$2:BV9979,C204,COMPRAS!$BW$2:BW9979)</f>
        <v>0</v>
      </c>
      <c r="I204" s="10"/>
      <c r="J204" s="10">
        <f>SUMIF(COMPRAS!$AP$2:AP9979,C204,COMPRAS!$AS$2:AS9979)+SUMIF(COMPRAS!$BD$2:BD9979,C204,COMPRAS!$BG$2:BG9979)+SUMIF(COMPRAS!$BP$2:BP9979,C204,COMPRAS!$BS$2:BS9979)+SUMIF(COMPRAS!$BV$2:BV9979,C204,COMPRAS!$BY$2:BY9979)</f>
        <v>0</v>
      </c>
      <c r="K204" s="189"/>
      <c r="L204" s="190">
        <f t="shared" si="18"/>
        <v>0</v>
      </c>
      <c r="M204" s="58">
        <f t="shared" si="19"/>
        <v>0</v>
      </c>
      <c r="N204" s="57" t="e">
        <f>INDEX(TABLAS!$B$67:$D$168,MATCH('TALON RESUMEN'!C204,TABLAS!$B$67:$B$168,0),3)</f>
        <v>#N/A</v>
      </c>
      <c r="O204" s="57"/>
      <c r="P204" s="57"/>
      <c r="Q204" s="57"/>
      <c r="R204" s="57"/>
      <c r="S204" s="57"/>
      <c r="T204" s="57"/>
      <c r="U204" s="57"/>
      <c r="V204" s="57"/>
      <c r="W204" s="57"/>
      <c r="X204" s="57"/>
      <c r="Y204" s="57"/>
      <c r="Z204" s="57"/>
      <c r="AA204" s="57"/>
      <c r="AB204" s="57"/>
      <c r="AC204" s="57"/>
      <c r="AD204" s="57"/>
      <c r="AE204" s="57"/>
      <c r="AF204" s="57"/>
      <c r="AG204" s="57"/>
      <c r="AH204" s="57"/>
      <c r="AI204" s="57"/>
      <c r="AJ204" s="57"/>
      <c r="AO204" s="17"/>
      <c r="AP204" s="17"/>
      <c r="AQ204" s="17"/>
      <c r="AR204" s="16"/>
      <c r="AS204" s="16"/>
      <c r="AT204" s="16"/>
      <c r="AU204" s="16"/>
      <c r="AV204" s="16"/>
      <c r="AW204" s="16"/>
      <c r="AX204" s="16"/>
      <c r="AY204" s="16"/>
    </row>
    <row r="205" spans="1:51" s="13" customFormat="1" ht="15.75" hidden="1" customHeight="1" thickBot="1" x14ac:dyDescent="0.4">
      <c r="A205" s="64"/>
      <c r="B205" s="64" t="str">
        <f t="shared" si="17"/>
        <v>no</v>
      </c>
      <c r="C205" s="117">
        <f>TABLAS!B176</f>
        <v>512</v>
      </c>
      <c r="D205" s="575" t="str">
        <f>TABLAS!C176</f>
        <v>Pago a no residentes - Servicios profesionales dependientes</v>
      </c>
      <c r="E205" s="576" t="s">
        <v>742</v>
      </c>
      <c r="F205" s="577" t="s">
        <v>742</v>
      </c>
      <c r="G205" s="9">
        <f>COUNTIF(COMPRAS!$AP$2:$AP$9979,C205)+COUNTIF(COMPRAS!$BD$2:$BD$9979,C205)+COUNTIF(COMPRAS!$BP$2:$BP$9979,C205)+COUNTIF(COMPRAS!$BV$2:$BV$9979,C205)</f>
        <v>0</v>
      </c>
      <c r="H205" s="10">
        <f>SUMIF(COMPRAS!$AP$2:AP9979,C205,COMPRAS!$AQ$2:AQ9979)+SUMIF(COMPRAS!$BD$2:BD9979,C205,COMPRAS!$BE$2:BE9979)+SUMIF(COMPRAS!$BP$2:BP9979,C205,COMPRAS!$BQ$2:BQ9979)+SUMIF(COMPRAS!$BV$2:BV9979,C205,COMPRAS!$BW$2:BW9979)</f>
        <v>0</v>
      </c>
      <c r="I205" s="10"/>
      <c r="J205" s="10">
        <f>SUMIF(COMPRAS!$AP$2:AP9979,C205,COMPRAS!$AS$2:AS9979)+SUMIF(COMPRAS!$BD$2:BD9979,C205,COMPRAS!$BG$2:BG9979)+SUMIF(COMPRAS!$BP$2:BP9979,C205,COMPRAS!$BS$2:BS9979)+SUMIF(COMPRAS!$BV$2:BV9979,C205,COMPRAS!$BY$2:BY9979)</f>
        <v>0</v>
      </c>
      <c r="K205" s="189"/>
      <c r="L205" s="190">
        <f t="shared" si="18"/>
        <v>0</v>
      </c>
      <c r="M205" s="58">
        <f t="shared" si="19"/>
        <v>0</v>
      </c>
      <c r="N205" s="57" t="e">
        <f>INDEX(TABLAS!$B$67:$D$168,MATCH('TALON RESUMEN'!C205,TABLAS!$B$67:$B$168,0),3)</f>
        <v>#N/A</v>
      </c>
      <c r="O205" s="57"/>
      <c r="P205" s="57"/>
      <c r="Q205" s="57"/>
      <c r="R205" s="57"/>
      <c r="S205" s="57"/>
      <c r="T205" s="57"/>
      <c r="U205" s="57"/>
      <c r="V205" s="57"/>
      <c r="W205" s="57"/>
      <c r="X205" s="57"/>
      <c r="Y205" s="57"/>
      <c r="Z205" s="57"/>
      <c r="AA205" s="57"/>
      <c r="AB205" s="57"/>
      <c r="AC205" s="57"/>
      <c r="AD205" s="57"/>
      <c r="AE205" s="57"/>
      <c r="AF205" s="57"/>
      <c r="AG205" s="57"/>
      <c r="AH205" s="57"/>
      <c r="AI205" s="57"/>
      <c r="AJ205" s="57"/>
      <c r="AO205" s="17"/>
      <c r="AP205" s="17"/>
      <c r="AQ205" s="17"/>
      <c r="AR205" s="16"/>
      <c r="AS205" s="16"/>
      <c r="AT205" s="16"/>
      <c r="AU205" s="16"/>
      <c r="AV205" s="16"/>
      <c r="AW205" s="16"/>
      <c r="AX205" s="16"/>
      <c r="AY205" s="16"/>
    </row>
    <row r="206" spans="1:51" s="13" customFormat="1" ht="15.75" hidden="1" customHeight="1" thickBot="1" x14ac:dyDescent="0.4">
      <c r="A206" s="64"/>
      <c r="B206" s="64" t="str">
        <f t="shared" si="17"/>
        <v>no</v>
      </c>
      <c r="C206" s="117">
        <f>TABLAS!B177</f>
        <v>513</v>
      </c>
      <c r="D206" s="575" t="str">
        <f>TABLAS!C177</f>
        <v>Pago a no residentes- Artistas</v>
      </c>
      <c r="E206" s="576" t="s">
        <v>742</v>
      </c>
      <c r="F206" s="577" t="s">
        <v>742</v>
      </c>
      <c r="G206" s="9">
        <f>COUNTIF(COMPRAS!$AP$2:$AP$9979,C206)+COUNTIF(COMPRAS!$BD$2:$BD$9979,C206)+COUNTIF(COMPRAS!$BP$2:$BP$9979,C206)+COUNTIF(COMPRAS!$BV$2:$BV$9979,C206)</f>
        <v>0</v>
      </c>
      <c r="H206" s="10">
        <f>SUMIF(COMPRAS!$AP$2:AP9979,C206,COMPRAS!$AQ$2:AQ9979)+SUMIF(COMPRAS!$BD$2:BD9979,C206,COMPRAS!$BE$2:BE9979)+SUMIF(COMPRAS!$BP$2:BP9979,C206,COMPRAS!$BQ$2:BQ9979)+SUMIF(COMPRAS!$BV$2:BV9979,C206,COMPRAS!$BW$2:BW9979)</f>
        <v>0</v>
      </c>
      <c r="I206" s="10"/>
      <c r="J206" s="10">
        <f>SUMIF(COMPRAS!$AP$2:AP9979,C206,COMPRAS!$AS$2:AS9979)+SUMIF(COMPRAS!$BD$2:BD9979,C206,COMPRAS!$BG$2:BG9979)+SUMIF(COMPRAS!$BP$2:BP9979,C206,COMPRAS!$BS$2:BS9979)+SUMIF(COMPRAS!$BV$2:BV9979,C206,COMPRAS!$BY$2:BY9979)</f>
        <v>0</v>
      </c>
      <c r="K206" s="189"/>
      <c r="L206" s="190">
        <f t="shared" si="18"/>
        <v>0</v>
      </c>
      <c r="M206" s="58">
        <f t="shared" si="19"/>
        <v>0</v>
      </c>
      <c r="N206" s="57" t="e">
        <f>INDEX(TABLAS!$B$67:$D$168,MATCH('TALON RESUMEN'!C206,TABLAS!$B$67:$B$168,0),3)</f>
        <v>#N/A</v>
      </c>
      <c r="O206" s="57"/>
      <c r="P206" s="57"/>
      <c r="Q206" s="57"/>
      <c r="R206" s="57"/>
      <c r="S206" s="57"/>
      <c r="T206" s="57"/>
      <c r="U206" s="57"/>
      <c r="V206" s="57"/>
      <c r="W206" s="57"/>
      <c r="X206" s="57"/>
      <c r="Y206" s="57"/>
      <c r="Z206" s="57"/>
      <c r="AA206" s="57"/>
      <c r="AB206" s="57"/>
      <c r="AC206" s="57"/>
      <c r="AD206" s="57"/>
      <c r="AE206" s="57"/>
      <c r="AF206" s="57"/>
      <c r="AG206" s="57"/>
      <c r="AH206" s="57"/>
      <c r="AI206" s="57"/>
      <c r="AJ206" s="57"/>
      <c r="AO206" s="17"/>
      <c r="AP206" s="17"/>
      <c r="AQ206" s="17"/>
      <c r="AR206" s="16"/>
      <c r="AS206" s="16"/>
      <c r="AT206" s="16"/>
      <c r="AU206" s="16"/>
      <c r="AV206" s="16"/>
      <c r="AW206" s="16"/>
      <c r="AX206" s="16"/>
      <c r="AY206" s="16"/>
    </row>
    <row r="207" spans="1:51" s="13" customFormat="1" ht="15.75" hidden="1" customHeight="1" thickBot="1" x14ac:dyDescent="0.4">
      <c r="A207" s="64"/>
      <c r="B207" s="64" t="str">
        <f t="shared" si="17"/>
        <v>no</v>
      </c>
      <c r="C207" s="117" t="str">
        <f>TABLAS!B178</f>
        <v>513A</v>
      </c>
      <c r="D207" s="575" t="str">
        <f>TABLAS!C178</f>
        <v>Pago a no residentes - Deportistas</v>
      </c>
      <c r="E207" s="576" t="s">
        <v>742</v>
      </c>
      <c r="F207" s="577" t="s">
        <v>742</v>
      </c>
      <c r="G207" s="9">
        <f>COUNTIF(COMPRAS!$AP$2:$AP$9979,C207)+COUNTIF(COMPRAS!$BD$2:$BD$9979,C207)+COUNTIF(COMPRAS!$BP$2:$BP$9979,C207)+COUNTIF(COMPRAS!$BV$2:$BV$9979,C207)</f>
        <v>0</v>
      </c>
      <c r="H207" s="10">
        <f>SUMIF(COMPRAS!$AP$2:AP9979,C207,COMPRAS!$AQ$2:AQ9979)+SUMIF(COMPRAS!$BD$2:BD9979,C207,COMPRAS!$BE$2:BE9979)+SUMIF(COMPRAS!$BP$2:BP9979,C207,COMPRAS!$BQ$2:BQ9979)+SUMIF(COMPRAS!$BV$2:BV9979,C207,COMPRAS!$BW$2:BW9979)</f>
        <v>0</v>
      </c>
      <c r="I207" s="10"/>
      <c r="J207" s="10">
        <f>SUMIF(COMPRAS!$AP$2:AP9979,C207,COMPRAS!$AS$2:AS9979)+SUMIF(COMPRAS!$BD$2:BD9979,C207,COMPRAS!$BG$2:BG9979)+SUMIF(COMPRAS!$BP$2:BP9979,C207,COMPRAS!$BS$2:BS9979)+SUMIF(COMPRAS!$BV$2:BV9979,C207,COMPRAS!$BY$2:BY9979)</f>
        <v>0</v>
      </c>
      <c r="K207" s="189"/>
      <c r="L207" s="190">
        <f t="shared" si="18"/>
        <v>0</v>
      </c>
      <c r="M207" s="58">
        <f t="shared" si="19"/>
        <v>0</v>
      </c>
      <c r="N207" s="57" t="e">
        <f>INDEX(TABLAS!$B$67:$D$168,MATCH('TALON RESUMEN'!C207,TABLAS!$B$67:$B$168,0),3)</f>
        <v>#N/A</v>
      </c>
      <c r="O207" s="57"/>
      <c r="P207" s="57"/>
      <c r="Q207" s="57"/>
      <c r="R207" s="57"/>
      <c r="S207" s="57"/>
      <c r="T207" s="57"/>
      <c r="U207" s="57"/>
      <c r="V207" s="57"/>
      <c r="W207" s="57"/>
      <c r="X207" s="57"/>
      <c r="Y207" s="57"/>
      <c r="Z207" s="57"/>
      <c r="AA207" s="57"/>
      <c r="AB207" s="57"/>
      <c r="AC207" s="57"/>
      <c r="AD207" s="57"/>
      <c r="AE207" s="57"/>
      <c r="AF207" s="57"/>
      <c r="AG207" s="57"/>
      <c r="AH207" s="57"/>
      <c r="AI207" s="57"/>
      <c r="AJ207" s="57"/>
      <c r="AO207" s="17"/>
      <c r="AP207" s="17"/>
      <c r="AQ207" s="17"/>
      <c r="AR207" s="16"/>
      <c r="AS207" s="16"/>
      <c r="AT207" s="16"/>
      <c r="AU207" s="16"/>
      <c r="AV207" s="16"/>
      <c r="AW207" s="16"/>
      <c r="AX207" s="16"/>
      <c r="AY207" s="16"/>
    </row>
    <row r="208" spans="1:51" s="13" customFormat="1" ht="15.75" hidden="1" customHeight="1" thickBot="1" x14ac:dyDescent="0.4">
      <c r="A208" s="64"/>
      <c r="B208" s="64" t="str">
        <f t="shared" si="17"/>
        <v>no</v>
      </c>
      <c r="C208" s="117">
        <f>TABLAS!B179</f>
        <v>514</v>
      </c>
      <c r="D208" s="575" t="str">
        <f>TABLAS!C179</f>
        <v>Pago a no residentes - Participación de consejeros</v>
      </c>
      <c r="E208" s="576" t="s">
        <v>742</v>
      </c>
      <c r="F208" s="577" t="s">
        <v>742</v>
      </c>
      <c r="G208" s="9">
        <f>COUNTIF(COMPRAS!$AP$2:$AP$9979,C208)+COUNTIF(COMPRAS!$BD$2:$BD$9979,C208)+COUNTIF(COMPRAS!$BP$2:$BP$9979,C208)+COUNTIF(COMPRAS!$BV$2:$BV$9979,C208)</f>
        <v>0</v>
      </c>
      <c r="H208" s="10">
        <f>SUMIF(COMPRAS!$AP$2:AP9979,C208,COMPRAS!$AQ$2:AQ9979)+SUMIF(COMPRAS!$BD$2:BD9979,C208,COMPRAS!$BE$2:BE9979)+SUMIF(COMPRAS!$BP$2:BP9979,C208,COMPRAS!$BQ$2:BQ9979)+SUMIF(COMPRAS!$BV$2:BV9979,C208,COMPRAS!$BW$2:BW9979)</f>
        <v>0</v>
      </c>
      <c r="I208" s="10"/>
      <c r="J208" s="10">
        <f>SUMIF(COMPRAS!$AP$2:AP9979,C208,COMPRAS!$AS$2:AS9979)+SUMIF(COMPRAS!$BD$2:BD9979,C208,COMPRAS!$BG$2:BG9979)+SUMIF(COMPRAS!$BP$2:BP9979,C208,COMPRAS!$BS$2:BS9979)+SUMIF(COMPRAS!$BV$2:BV9979,C208,COMPRAS!$BY$2:BY9979)</f>
        <v>0</v>
      </c>
      <c r="K208" s="189"/>
      <c r="L208" s="190"/>
      <c r="M208" s="58"/>
      <c r="N208" s="57" t="e">
        <f>INDEX(TABLAS!$B$67:$D$168,MATCH('TALON RESUMEN'!C208,TABLAS!$B$67:$B$168,0),3)</f>
        <v>#N/A</v>
      </c>
      <c r="O208" s="57"/>
      <c r="P208" s="57"/>
      <c r="Q208" s="57"/>
      <c r="R208" s="57"/>
      <c r="S208" s="57"/>
      <c r="T208" s="57"/>
      <c r="U208" s="57"/>
      <c r="V208" s="57"/>
      <c r="W208" s="57"/>
      <c r="X208" s="57"/>
      <c r="Y208" s="57"/>
      <c r="Z208" s="57"/>
      <c r="AA208" s="57"/>
      <c r="AB208" s="57"/>
      <c r="AC208" s="57"/>
      <c r="AD208" s="57"/>
      <c r="AE208" s="57"/>
      <c r="AF208" s="57"/>
      <c r="AG208" s="57"/>
      <c r="AH208" s="57"/>
      <c r="AI208" s="57"/>
      <c r="AJ208" s="57"/>
      <c r="AO208" s="17"/>
      <c r="AP208" s="17"/>
      <c r="AQ208" s="17"/>
      <c r="AR208" s="16"/>
      <c r="AS208" s="16"/>
      <c r="AT208" s="16"/>
      <c r="AU208" s="16"/>
      <c r="AV208" s="16"/>
      <c r="AW208" s="16"/>
      <c r="AX208" s="16"/>
      <c r="AY208" s="16"/>
    </row>
    <row r="209" spans="1:51" s="13" customFormat="1" ht="15.75" hidden="1" customHeight="1" thickBot="1" x14ac:dyDescent="0.4">
      <c r="A209" s="64"/>
      <c r="B209" s="64" t="str">
        <f t="shared" si="17"/>
        <v>no</v>
      </c>
      <c r="C209" s="117">
        <f>TABLAS!B180</f>
        <v>515</v>
      </c>
      <c r="D209" s="575" t="str">
        <f>TABLAS!C180</f>
        <v>Pago a no residentes - Entretenimiento Público</v>
      </c>
      <c r="E209" s="576" t="s">
        <v>742</v>
      </c>
      <c r="F209" s="577" t="s">
        <v>742</v>
      </c>
      <c r="G209" s="9">
        <f>COUNTIF(COMPRAS!$AP$2:$AP$9979,C209)+COUNTIF(COMPRAS!$BD$2:$BD$9979,C209)+COUNTIF(COMPRAS!$BP$2:$BP$9979,C209)+COUNTIF(COMPRAS!$BV$2:$BV$9979,C209)</f>
        <v>0</v>
      </c>
      <c r="H209" s="10">
        <f>SUMIF(COMPRAS!$AP$2:AP9979,C209,COMPRAS!$AQ$2:AQ9979)+SUMIF(COMPRAS!$BD$2:BD9979,C209,COMPRAS!$BE$2:BE9979)+SUMIF(COMPRAS!$BP$2:BP9979,C209,COMPRAS!$BQ$2:BQ9979)+SUMIF(COMPRAS!$BV$2:BV9979,C209,COMPRAS!$BW$2:BW9979)</f>
        <v>0</v>
      </c>
      <c r="I209" s="10"/>
      <c r="J209" s="10">
        <f>SUMIF(COMPRAS!$AP$2:AP9979,C209,COMPRAS!$AS$2:AS9979)+SUMIF(COMPRAS!$BD$2:BD9979,C209,COMPRAS!$BG$2:BG9979)+SUMIF(COMPRAS!$BP$2:BP9979,C209,COMPRAS!$BS$2:BS9979)+SUMIF(COMPRAS!$BV$2:BV9979,C209,COMPRAS!$BY$2:BY9979)</f>
        <v>0</v>
      </c>
      <c r="K209" s="189"/>
      <c r="L209" s="190"/>
      <c r="M209" s="58"/>
      <c r="N209" s="57" t="e">
        <f>INDEX(TABLAS!$B$67:$D$168,MATCH('TALON RESUMEN'!C209,TABLAS!$B$67:$B$168,0),3)</f>
        <v>#N/A</v>
      </c>
      <c r="O209" s="57"/>
      <c r="P209" s="57"/>
      <c r="Q209" s="57"/>
      <c r="R209" s="57"/>
      <c r="S209" s="57"/>
      <c r="T209" s="57"/>
      <c r="U209" s="57"/>
      <c r="V209" s="57"/>
      <c r="W209" s="57"/>
      <c r="X209" s="57"/>
      <c r="Y209" s="57"/>
      <c r="Z209" s="57"/>
      <c r="AA209" s="57"/>
      <c r="AB209" s="57"/>
      <c r="AC209" s="57"/>
      <c r="AD209" s="57"/>
      <c r="AE209" s="57"/>
      <c r="AF209" s="57"/>
      <c r="AG209" s="57"/>
      <c r="AH209" s="57"/>
      <c r="AI209" s="57"/>
      <c r="AJ209" s="57"/>
      <c r="AO209" s="17"/>
      <c r="AP209" s="17"/>
      <c r="AQ209" s="17"/>
      <c r="AR209" s="16"/>
      <c r="AS209" s="16"/>
      <c r="AT209" s="16"/>
      <c r="AU209" s="16"/>
      <c r="AV209" s="16"/>
      <c r="AW209" s="16"/>
      <c r="AX209" s="16"/>
      <c r="AY209" s="16"/>
    </row>
    <row r="210" spans="1:51" s="13" customFormat="1" ht="15.75" hidden="1" customHeight="1" thickBot="1" x14ac:dyDescent="0.4">
      <c r="A210" s="64"/>
      <c r="B210" s="64" t="str">
        <f t="shared" si="17"/>
        <v>no</v>
      </c>
      <c r="C210" s="117">
        <f>TABLAS!B181</f>
        <v>516</v>
      </c>
      <c r="D210" s="575" t="str">
        <f>TABLAS!C181</f>
        <v>Pago a no residentes - Pensiones</v>
      </c>
      <c r="E210" s="576" t="s">
        <v>742</v>
      </c>
      <c r="F210" s="577" t="s">
        <v>742</v>
      </c>
      <c r="G210" s="9">
        <f>COUNTIF(COMPRAS!$AP$2:$AP$9979,C210)+COUNTIF(COMPRAS!$BD$2:$BD$9979,C210)+COUNTIF(COMPRAS!$BP$2:$BP$9979,C210)+COUNTIF(COMPRAS!$BV$2:$BV$9979,C210)</f>
        <v>0</v>
      </c>
      <c r="H210" s="10">
        <f>SUMIF(COMPRAS!$AP$2:AP9979,C210,COMPRAS!$AQ$2:AQ9979)+SUMIF(COMPRAS!$BD$2:BD9979,C210,COMPRAS!$BE$2:BE9979)+SUMIF(COMPRAS!$BP$2:BP9979,C210,COMPRAS!$BQ$2:BQ9979)+SUMIF(COMPRAS!$BV$2:BV9979,C210,COMPRAS!$BW$2:BW9979)</f>
        <v>0</v>
      </c>
      <c r="I210" s="10"/>
      <c r="J210" s="10">
        <f>SUMIF(COMPRAS!$AP$2:AP9979,C210,COMPRAS!$AS$2:AS9979)+SUMIF(COMPRAS!$BD$2:BD9979,C210,COMPRAS!$BG$2:BG9979)+SUMIF(COMPRAS!$BP$2:BP9979,C210,COMPRAS!$BS$2:BS9979)+SUMIF(COMPRAS!$BV$2:BV9979,C210,COMPRAS!$BY$2:BY9979)</f>
        <v>0</v>
      </c>
      <c r="K210" s="189"/>
      <c r="L210" s="190"/>
      <c r="M210" s="58"/>
      <c r="N210" s="57" t="e">
        <f>INDEX(TABLAS!$B$67:$D$168,MATCH('TALON RESUMEN'!C210,TABLAS!$B$67:$B$168,0),3)</f>
        <v>#N/A</v>
      </c>
      <c r="O210" s="57"/>
      <c r="P210" s="57"/>
      <c r="Q210" s="57"/>
      <c r="R210" s="57"/>
      <c r="S210" s="57"/>
      <c r="T210" s="57"/>
      <c r="U210" s="57"/>
      <c r="V210" s="57"/>
      <c r="W210" s="57"/>
      <c r="X210" s="57"/>
      <c r="Y210" s="57"/>
      <c r="Z210" s="57"/>
      <c r="AA210" s="57"/>
      <c r="AB210" s="57"/>
      <c r="AC210" s="57"/>
      <c r="AD210" s="57"/>
      <c r="AE210" s="57"/>
      <c r="AF210" s="57"/>
      <c r="AG210" s="57"/>
      <c r="AH210" s="57"/>
      <c r="AI210" s="57"/>
      <c r="AJ210" s="57"/>
      <c r="AO210" s="17"/>
      <c r="AP210" s="17"/>
      <c r="AQ210" s="17"/>
      <c r="AR210" s="16"/>
      <c r="AS210" s="16"/>
      <c r="AT210" s="16"/>
      <c r="AU210" s="16"/>
      <c r="AV210" s="16"/>
      <c r="AW210" s="16"/>
      <c r="AX210" s="16"/>
      <c r="AY210" s="16"/>
    </row>
    <row r="211" spans="1:51" s="13" customFormat="1" ht="15.75" hidden="1" customHeight="1" thickBot="1" x14ac:dyDescent="0.4">
      <c r="A211" s="64"/>
      <c r="B211" s="64" t="str">
        <f t="shared" si="17"/>
        <v>no</v>
      </c>
      <c r="C211" s="117">
        <f>TABLAS!B182</f>
        <v>517</v>
      </c>
      <c r="D211" s="575" t="str">
        <f>TABLAS!C182</f>
        <v>Pago a no residentes- Reembolso de Gastos</v>
      </c>
      <c r="E211" s="576" t="s">
        <v>742</v>
      </c>
      <c r="F211" s="577" t="s">
        <v>742</v>
      </c>
      <c r="G211" s="9"/>
      <c r="H211" s="10"/>
      <c r="I211" s="10"/>
      <c r="J211" s="10"/>
      <c r="K211" s="189"/>
      <c r="L211" s="190"/>
      <c r="M211" s="58"/>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O211" s="17"/>
      <c r="AP211" s="17"/>
      <c r="AQ211" s="17"/>
      <c r="AR211" s="16"/>
      <c r="AS211" s="16"/>
      <c r="AT211" s="16"/>
      <c r="AU211" s="16"/>
      <c r="AV211" s="16"/>
      <c r="AW211" s="16"/>
      <c r="AX211" s="16"/>
      <c r="AY211" s="16"/>
    </row>
    <row r="212" spans="1:51" s="13" customFormat="1" ht="15.75" hidden="1" customHeight="1" thickBot="1" x14ac:dyDescent="0.4">
      <c r="A212" s="64"/>
      <c r="B212" s="64" t="str">
        <f t="shared" si="17"/>
        <v>no</v>
      </c>
      <c r="C212" s="117">
        <f>TABLAS!B183</f>
        <v>518</v>
      </c>
      <c r="D212" s="575" t="str">
        <f>TABLAS!C183</f>
        <v>Pago a no residentes- Funciones Públicas</v>
      </c>
      <c r="E212" s="576" t="s">
        <v>742</v>
      </c>
      <c r="F212" s="577" t="s">
        <v>742</v>
      </c>
      <c r="G212" s="9"/>
      <c r="H212" s="10"/>
      <c r="I212" s="10"/>
      <c r="J212" s="10"/>
      <c r="K212" s="189"/>
      <c r="L212" s="190"/>
      <c r="M212" s="58"/>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O212" s="17"/>
      <c r="AP212" s="17"/>
      <c r="AQ212" s="17"/>
      <c r="AR212" s="16"/>
      <c r="AS212" s="16"/>
      <c r="AT212" s="16"/>
      <c r="AU212" s="16"/>
      <c r="AV212" s="16"/>
      <c r="AW212" s="16"/>
      <c r="AX212" s="16"/>
      <c r="AY212" s="16"/>
    </row>
    <row r="213" spans="1:51" s="13" customFormat="1" ht="15.75" hidden="1" customHeight="1" thickBot="1" x14ac:dyDescent="0.4">
      <c r="A213" s="64"/>
      <c r="B213" s="64" t="str">
        <f t="shared" si="17"/>
        <v>no</v>
      </c>
      <c r="C213" s="117">
        <f>TABLAS!B184</f>
        <v>519</v>
      </c>
      <c r="D213" s="575" t="str">
        <f>TABLAS!C184</f>
        <v>Pago a no residentes - Estudiantes</v>
      </c>
      <c r="E213" s="576" t="s">
        <v>742</v>
      </c>
      <c r="F213" s="577" t="s">
        <v>742</v>
      </c>
      <c r="G213" s="9"/>
      <c r="H213" s="10"/>
      <c r="I213" s="10"/>
      <c r="J213" s="10"/>
      <c r="K213" s="189"/>
      <c r="L213" s="190"/>
      <c r="M213" s="58"/>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O213" s="17"/>
      <c r="AP213" s="17"/>
      <c r="AQ213" s="17"/>
      <c r="AR213" s="16"/>
      <c r="AS213" s="16"/>
      <c r="AT213" s="16"/>
      <c r="AU213" s="16"/>
      <c r="AV213" s="16"/>
      <c r="AW213" s="16"/>
      <c r="AX213" s="16"/>
      <c r="AY213" s="16"/>
    </row>
    <row r="214" spans="1:51" s="13" customFormat="1" ht="15.75" hidden="1" customHeight="1" thickBot="1" x14ac:dyDescent="0.4">
      <c r="A214" s="64"/>
      <c r="B214" s="64" t="str">
        <f t="shared" si="17"/>
        <v>no</v>
      </c>
      <c r="C214" s="117" t="str">
        <f>TABLAS!B185</f>
        <v>520A</v>
      </c>
      <c r="D214" s="575" t="str">
        <f>TABLAS!C185</f>
        <v>Pago a no residentes - Pago a proveedores de servicios hoteleros y turísticos en el exterior</v>
      </c>
      <c r="E214" s="576" t="s">
        <v>742</v>
      </c>
      <c r="F214" s="577" t="s">
        <v>742</v>
      </c>
      <c r="G214" s="9"/>
      <c r="H214" s="10"/>
      <c r="I214" s="10"/>
      <c r="J214" s="10"/>
      <c r="K214" s="189"/>
      <c r="L214" s="190"/>
      <c r="M214" s="58"/>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O214" s="17"/>
      <c r="AP214" s="17"/>
      <c r="AQ214" s="17"/>
      <c r="AR214" s="16"/>
      <c r="AS214" s="16"/>
      <c r="AT214" s="16"/>
      <c r="AU214" s="16"/>
      <c r="AV214" s="16"/>
      <c r="AW214" s="16"/>
      <c r="AX214" s="16"/>
      <c r="AY214" s="16"/>
    </row>
    <row r="215" spans="1:51" s="13" customFormat="1" ht="15.75" hidden="1" customHeight="1" thickBot="1" x14ac:dyDescent="0.4">
      <c r="A215" s="64"/>
      <c r="B215" s="64" t="str">
        <f t="shared" si="17"/>
        <v>no</v>
      </c>
      <c r="C215" s="117" t="str">
        <f>TABLAS!B186</f>
        <v>520B</v>
      </c>
      <c r="D215" s="575" t="str">
        <f>TABLAS!C186</f>
        <v>Pago a no residentes - Arrendamientos mercantil internacional</v>
      </c>
      <c r="E215" s="576" t="s">
        <v>742</v>
      </c>
      <c r="F215" s="577" t="s">
        <v>742</v>
      </c>
      <c r="G215" s="9"/>
      <c r="H215" s="10"/>
      <c r="I215" s="10"/>
      <c r="J215" s="10"/>
      <c r="K215" s="189"/>
      <c r="L215" s="190"/>
      <c r="M215" s="58"/>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O215" s="17"/>
      <c r="AP215" s="17"/>
      <c r="AQ215" s="17"/>
      <c r="AR215" s="16"/>
      <c r="AS215" s="16"/>
      <c r="AT215" s="16"/>
      <c r="AU215" s="16"/>
      <c r="AV215" s="16"/>
      <c r="AW215" s="16"/>
      <c r="AX215" s="16"/>
      <c r="AY215" s="16"/>
    </row>
    <row r="216" spans="1:51" s="13" customFormat="1" ht="15.75" hidden="1" customHeight="1" thickBot="1" x14ac:dyDescent="0.4">
      <c r="A216" s="64"/>
      <c r="B216" s="64" t="str">
        <f t="shared" si="17"/>
        <v>no</v>
      </c>
      <c r="C216" s="117" t="str">
        <f>TABLAS!B187</f>
        <v>520D</v>
      </c>
      <c r="D216" s="575" t="str">
        <f>TABLAS!C187</f>
        <v>Pago a no residentes - Comisiones por exportaciones y por promoción de turismo receptivo</v>
      </c>
      <c r="E216" s="576" t="s">
        <v>742</v>
      </c>
      <c r="F216" s="577" t="s">
        <v>742</v>
      </c>
      <c r="G216" s="9"/>
      <c r="H216" s="10"/>
      <c r="I216" s="10"/>
      <c r="J216" s="10"/>
      <c r="K216" s="189"/>
      <c r="L216" s="190"/>
      <c r="M216" s="58"/>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O216" s="17"/>
      <c r="AP216" s="17"/>
      <c r="AQ216" s="17"/>
      <c r="AR216" s="16"/>
      <c r="AS216" s="16"/>
      <c r="AT216" s="16"/>
      <c r="AU216" s="16"/>
      <c r="AV216" s="16"/>
      <c r="AW216" s="16"/>
      <c r="AX216" s="16"/>
      <c r="AY216" s="16"/>
    </row>
    <row r="217" spans="1:51" s="13" customFormat="1" ht="15.75" hidden="1" customHeight="1" thickBot="1" x14ac:dyDescent="0.4">
      <c r="A217" s="64"/>
      <c r="B217" s="64" t="str">
        <f t="shared" si="17"/>
        <v>no</v>
      </c>
      <c r="C217" s="117" t="str">
        <f>TABLAS!B188</f>
        <v>520E</v>
      </c>
      <c r="D217" s="575" t="str">
        <f>TABLAS!C188</f>
        <v>Pago a no residentes - Por las empresas de transporte marítimo o aéreo y por empresas pesqueras de alta mar, por su actividad.</v>
      </c>
      <c r="E217" s="576" t="s">
        <v>742</v>
      </c>
      <c r="F217" s="577" t="s">
        <v>742</v>
      </c>
      <c r="G217" s="9"/>
      <c r="H217" s="10"/>
      <c r="I217" s="10"/>
      <c r="J217" s="10"/>
      <c r="K217" s="189"/>
      <c r="L217" s="190"/>
      <c r="M217" s="58"/>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O217" s="17"/>
      <c r="AP217" s="17"/>
      <c r="AQ217" s="17"/>
      <c r="AR217" s="16"/>
      <c r="AS217" s="16"/>
      <c r="AT217" s="16"/>
      <c r="AU217" s="16"/>
      <c r="AV217" s="16"/>
      <c r="AW217" s="16"/>
      <c r="AX217" s="16"/>
      <c r="AY217" s="16"/>
    </row>
    <row r="218" spans="1:51" s="13" customFormat="1" ht="15.75" hidden="1" customHeight="1" thickBot="1" x14ac:dyDescent="0.4">
      <c r="A218" s="64"/>
      <c r="B218" s="64" t="str">
        <f t="shared" si="17"/>
        <v>no</v>
      </c>
      <c r="C218" s="117" t="str">
        <f>TABLAS!B189</f>
        <v>520F</v>
      </c>
      <c r="D218" s="575" t="str">
        <f>TABLAS!C189</f>
        <v>Pago a no residentes - Por las agencias internacionales de prensa</v>
      </c>
      <c r="E218" s="576" t="s">
        <v>742</v>
      </c>
      <c r="F218" s="577" t="s">
        <v>742</v>
      </c>
      <c r="G218" s="9"/>
      <c r="H218" s="10"/>
      <c r="I218" s="10"/>
      <c r="J218" s="10"/>
      <c r="K218" s="189"/>
      <c r="L218" s="190"/>
      <c r="M218" s="58"/>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O218" s="17"/>
      <c r="AP218" s="17"/>
      <c r="AQ218" s="17"/>
      <c r="AR218" s="16"/>
      <c r="AS218" s="16"/>
      <c r="AT218" s="16"/>
      <c r="AU218" s="16"/>
      <c r="AV218" s="16"/>
      <c r="AW218" s="16"/>
      <c r="AX218" s="16"/>
      <c r="AY218" s="16"/>
    </row>
    <row r="219" spans="1:51" s="13" customFormat="1" ht="15.75" hidden="1" customHeight="1" thickBot="1" x14ac:dyDescent="0.4">
      <c r="A219" s="64"/>
      <c r="B219" s="64" t="str">
        <f t="shared" si="17"/>
        <v>no</v>
      </c>
      <c r="C219" s="117" t="str">
        <f>TABLAS!B190</f>
        <v>520G</v>
      </c>
      <c r="D219" s="575" t="str">
        <f>TABLAS!C190</f>
        <v>Pago a no residentes - Contratos de fletamento de naves para empresas de transporte aéreo o marítimo internacional</v>
      </c>
      <c r="E219" s="576" t="s">
        <v>742</v>
      </c>
      <c r="F219" s="577" t="s">
        <v>742</v>
      </c>
      <c r="G219" s="9"/>
      <c r="H219" s="10"/>
      <c r="I219" s="10"/>
      <c r="J219" s="10"/>
      <c r="K219" s="189"/>
      <c r="L219" s="190"/>
      <c r="M219" s="58"/>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O219" s="17"/>
      <c r="AP219" s="17"/>
      <c r="AQ219" s="17"/>
      <c r="AR219" s="16"/>
      <c r="AS219" s="16"/>
      <c r="AT219" s="16"/>
      <c r="AU219" s="16"/>
      <c r="AV219" s="16"/>
      <c r="AW219" s="16"/>
      <c r="AX219" s="16"/>
      <c r="AY219" s="16"/>
    </row>
    <row r="220" spans="1:51" s="13" customFormat="1" ht="15" hidden="1" thickBot="1" x14ac:dyDescent="0.4">
      <c r="A220" s="64"/>
      <c r="B220" s="64" t="str">
        <f t="shared" si="17"/>
        <v>no</v>
      </c>
      <c r="C220" s="117">
        <f>TABLAS!B191</f>
        <v>521</v>
      </c>
      <c r="D220" s="575" t="str">
        <f>TABLAS!C191</f>
        <v xml:space="preserve">Pago a no residentes - Enajenación de derechos representativos de capital y otros derechos </v>
      </c>
      <c r="E220" s="576" t="s">
        <v>742</v>
      </c>
      <c r="F220" s="577" t="s">
        <v>742</v>
      </c>
      <c r="G220" s="9"/>
      <c r="H220" s="10"/>
      <c r="I220" s="10"/>
      <c r="J220" s="10"/>
      <c r="K220" s="189"/>
      <c r="L220" s="190"/>
      <c r="M220" s="58"/>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O220" s="17"/>
      <c r="AP220" s="17"/>
      <c r="AQ220" s="17"/>
      <c r="AR220" s="16"/>
      <c r="AS220" s="16"/>
      <c r="AT220" s="16"/>
      <c r="AU220" s="16"/>
      <c r="AV220" s="16"/>
      <c r="AW220" s="16"/>
      <c r="AX220" s="16"/>
      <c r="AY220" s="16"/>
    </row>
    <row r="221" spans="1:51" s="13" customFormat="1" ht="15" hidden="1" thickBot="1" x14ac:dyDescent="0.4">
      <c r="A221" s="64"/>
      <c r="B221" s="64" t="str">
        <f t="shared" si="17"/>
        <v>no</v>
      </c>
      <c r="C221" s="117" t="str">
        <f>TABLAS!B192</f>
        <v>523A</v>
      </c>
      <c r="D221" s="575" t="str">
        <f>TABLAS!C192</f>
        <v xml:space="preserve">Pago a no residentes - Seguros y reaseguros (primas y cesiones)  </v>
      </c>
      <c r="E221" s="576" t="s">
        <v>742</v>
      </c>
      <c r="F221" s="577" t="s">
        <v>742</v>
      </c>
      <c r="G221" s="9"/>
      <c r="H221" s="10"/>
      <c r="I221" s="10"/>
      <c r="J221" s="10"/>
      <c r="K221" s="189"/>
      <c r="L221" s="190"/>
      <c r="M221" s="58"/>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O221" s="17"/>
      <c r="AP221" s="17"/>
      <c r="AQ221" s="17"/>
      <c r="AR221" s="16"/>
      <c r="AS221" s="16"/>
      <c r="AT221" s="16"/>
      <c r="AU221" s="16"/>
      <c r="AV221" s="16"/>
      <c r="AW221" s="16"/>
      <c r="AX221" s="16"/>
      <c r="AY221" s="16"/>
    </row>
    <row r="222" spans="1:51" s="13" customFormat="1" ht="15" hidden="1" thickBot="1" x14ac:dyDescent="0.4">
      <c r="A222" s="64"/>
      <c r="B222" s="64" t="str">
        <f t="shared" si="17"/>
        <v>no</v>
      </c>
      <c r="C222" s="117">
        <f>TABLAS!B193</f>
        <v>525</v>
      </c>
      <c r="D222" s="575" t="str">
        <f>TABLAS!C193</f>
        <v>Pago a no residentes- Donaciones en dinero -Impuesto a la donaciones</v>
      </c>
      <c r="E222" s="576" t="s">
        <v>742</v>
      </c>
      <c r="F222" s="577" t="s">
        <v>742</v>
      </c>
      <c r="G222" s="9"/>
      <c r="H222" s="10"/>
      <c r="I222" s="10"/>
      <c r="J222" s="10"/>
      <c r="K222" s="189"/>
      <c r="L222" s="190"/>
      <c r="M222" s="58"/>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O222" s="17"/>
      <c r="AP222" s="17"/>
      <c r="AQ222" s="17"/>
      <c r="AR222" s="16"/>
      <c r="AS222" s="16"/>
      <c r="AT222" s="16"/>
      <c r="AU222" s="16"/>
      <c r="AV222" s="16"/>
      <c r="AW222" s="16"/>
      <c r="AX222" s="16"/>
      <c r="AY222" s="16"/>
    </row>
    <row r="223" spans="1:51" s="13" customFormat="1" ht="15" hidden="1" thickBot="1" x14ac:dyDescent="0.4">
      <c r="A223" s="64"/>
      <c r="B223" s="64" t="str">
        <f t="shared" si="17"/>
        <v>no</v>
      </c>
      <c r="C223" s="117">
        <f>TABLAS!B194</f>
        <v>0</v>
      </c>
      <c r="D223" s="575">
        <f>TABLAS!C194</f>
        <v>0</v>
      </c>
      <c r="E223" s="576" t="s">
        <v>742</v>
      </c>
      <c r="F223" s="577" t="s">
        <v>742</v>
      </c>
      <c r="G223" s="9"/>
      <c r="H223" s="10"/>
      <c r="I223" s="10"/>
      <c r="J223" s="10"/>
      <c r="K223" s="189"/>
      <c r="L223" s="190"/>
      <c r="M223" s="58"/>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O223" s="17"/>
      <c r="AP223" s="17"/>
      <c r="AQ223" s="17"/>
      <c r="AR223" s="16"/>
      <c r="AS223" s="16"/>
      <c r="AT223" s="16"/>
      <c r="AU223" s="16"/>
      <c r="AV223" s="16"/>
      <c r="AW223" s="16"/>
      <c r="AX223" s="16"/>
      <c r="AY223" s="16"/>
    </row>
    <row r="224" spans="1:51" s="13" customFormat="1" ht="15" hidden="1" thickBot="1" x14ac:dyDescent="0.4">
      <c r="A224" s="64"/>
      <c r="B224" s="64" t="str">
        <f t="shared" si="17"/>
        <v>no</v>
      </c>
      <c r="C224" s="117">
        <f>TABLAS!B195</f>
        <v>0</v>
      </c>
      <c r="D224" s="575">
        <f>TABLAS!C195</f>
        <v>0</v>
      </c>
      <c r="E224" s="576" t="s">
        <v>742</v>
      </c>
      <c r="F224" s="577" t="s">
        <v>742</v>
      </c>
      <c r="G224" s="9"/>
      <c r="H224" s="10"/>
      <c r="I224" s="10"/>
      <c r="J224" s="10"/>
      <c r="K224" s="189"/>
      <c r="L224" s="190"/>
      <c r="M224" s="58"/>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O224" s="17"/>
      <c r="AP224" s="17"/>
      <c r="AQ224" s="17"/>
      <c r="AR224" s="16"/>
      <c r="AS224" s="16"/>
      <c r="AT224" s="16"/>
      <c r="AU224" s="16"/>
      <c r="AV224" s="16"/>
      <c r="AW224" s="16"/>
      <c r="AX224" s="16"/>
      <c r="AY224" s="16"/>
    </row>
    <row r="225" spans="1:51" s="13" customFormat="1" ht="15" hidden="1" thickBot="1" x14ac:dyDescent="0.4">
      <c r="A225" s="64"/>
      <c r="B225" s="64" t="str">
        <f t="shared" si="17"/>
        <v>no</v>
      </c>
      <c r="C225" s="117">
        <f>TABLAS!B196</f>
        <v>0</v>
      </c>
      <c r="D225" s="575">
        <f>TABLAS!C196</f>
        <v>0</v>
      </c>
      <c r="E225" s="576" t="s">
        <v>742</v>
      </c>
      <c r="F225" s="577" t="s">
        <v>742</v>
      </c>
      <c r="G225" s="9"/>
      <c r="H225" s="10"/>
      <c r="I225" s="10"/>
      <c r="J225" s="10"/>
      <c r="K225" s="189"/>
      <c r="L225" s="190"/>
      <c r="M225" s="58"/>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O225" s="17"/>
      <c r="AP225" s="17"/>
      <c r="AQ225" s="17"/>
      <c r="AR225" s="16"/>
      <c r="AS225" s="16"/>
      <c r="AT225" s="16"/>
      <c r="AU225" s="16"/>
      <c r="AV225" s="16"/>
      <c r="AW225" s="16"/>
      <c r="AX225" s="16"/>
      <c r="AY225" s="16"/>
    </row>
    <row r="226" spans="1:51" s="13" customFormat="1" ht="15" hidden="1" thickBot="1" x14ac:dyDescent="0.4">
      <c r="A226" s="64"/>
      <c r="B226" s="64" t="str">
        <f t="shared" si="17"/>
        <v>no</v>
      </c>
      <c r="C226" s="117">
        <f>TABLAS!B197</f>
        <v>0</v>
      </c>
      <c r="D226" s="575">
        <f>TABLAS!C197</f>
        <v>0</v>
      </c>
      <c r="E226" s="576" t="s">
        <v>742</v>
      </c>
      <c r="F226" s="577" t="s">
        <v>742</v>
      </c>
      <c r="G226" s="9"/>
      <c r="H226" s="10"/>
      <c r="I226" s="10"/>
      <c r="J226" s="10"/>
      <c r="K226" s="189"/>
      <c r="L226" s="190"/>
      <c r="M226" s="58"/>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O226" s="17"/>
      <c r="AP226" s="17"/>
      <c r="AQ226" s="17"/>
      <c r="AR226" s="16"/>
      <c r="AS226" s="16"/>
      <c r="AT226" s="16"/>
      <c r="AU226" s="16"/>
      <c r="AV226" s="16"/>
      <c r="AW226" s="16"/>
      <c r="AX226" s="16"/>
      <c r="AY226" s="16"/>
    </row>
    <row r="227" spans="1:51" s="13" customFormat="1" ht="15" hidden="1" thickBot="1" x14ac:dyDescent="0.4">
      <c r="A227" s="64"/>
      <c r="B227" s="64" t="str">
        <f t="shared" si="17"/>
        <v>no</v>
      </c>
      <c r="C227" s="117">
        <f>TABLAS!B198</f>
        <v>0</v>
      </c>
      <c r="D227" s="575">
        <f>TABLAS!C198</f>
        <v>0</v>
      </c>
      <c r="E227" s="576" t="s">
        <v>742</v>
      </c>
      <c r="F227" s="577" t="s">
        <v>742</v>
      </c>
      <c r="G227" s="9">
        <f>COUNTIF(COMPRAS!$AP$2:$AP$9979,C227)+COUNTIF(COMPRAS!$BD$2:$BD$9979,C227)+COUNTIF(COMPRAS!$BP$2:$BP$9979,C227)+COUNTIF(COMPRAS!$BV$2:$BV$9979,C227)</f>
        <v>0</v>
      </c>
      <c r="H227" s="10">
        <f>SUMIF(COMPRAS!$AP$2:AP9979,C227,COMPRAS!$AQ$2:AQ9979)+SUMIF(COMPRAS!$BD$2:BD9979,C227,COMPRAS!$BE$2:BE9979)+SUMIF(COMPRAS!$BP$2:BP9979,C227,COMPRAS!$BQ$2:BQ9979)+SUMIF(COMPRAS!$BV$2:BV9979,C227,COMPRAS!$BW$2:BW9979)</f>
        <v>0</v>
      </c>
      <c r="I227" s="10"/>
      <c r="J227" s="10">
        <f>SUMIF(COMPRAS!$AP$2:AP9979,C227,COMPRAS!$AS$2:AS9979)+SUMIF(COMPRAS!$BD$2:BD9979,C227,COMPRAS!$BG$2:BG9979)+SUMIF(COMPRAS!$BP$2:BP9979,C227,COMPRAS!$BS$2:BS9979)+SUMIF(COMPRAS!$BV$2:BV9979,C227,COMPRAS!$BY$2:BY9979)</f>
        <v>0</v>
      </c>
      <c r="K227" s="189"/>
      <c r="L227" s="190"/>
      <c r="M227" s="58"/>
      <c r="N227" s="57" t="e">
        <f>INDEX(TABLAS!$B$67:$D$168,MATCH('TALON RESUMEN'!C227,TABLAS!$B$67:$B$168,0),3)</f>
        <v>#N/A</v>
      </c>
      <c r="O227" s="57"/>
      <c r="P227" s="57"/>
      <c r="Q227" s="57"/>
      <c r="R227" s="57"/>
      <c r="S227" s="57"/>
      <c r="T227" s="57"/>
      <c r="U227" s="57"/>
      <c r="V227" s="57"/>
      <c r="W227" s="57"/>
      <c r="X227" s="57"/>
      <c r="Y227" s="57"/>
      <c r="Z227" s="57"/>
      <c r="AA227" s="57"/>
      <c r="AB227" s="57"/>
      <c r="AC227" s="57"/>
      <c r="AD227" s="57"/>
      <c r="AE227" s="57"/>
      <c r="AF227" s="57"/>
      <c r="AG227" s="57"/>
      <c r="AH227" s="57"/>
      <c r="AI227" s="57"/>
      <c r="AJ227" s="57"/>
      <c r="AO227" s="17"/>
      <c r="AP227" s="17"/>
      <c r="AQ227" s="17"/>
      <c r="AR227" s="16"/>
      <c r="AS227" s="16"/>
      <c r="AT227" s="16"/>
      <c r="AU227" s="16"/>
      <c r="AV227" s="16"/>
      <c r="AW227" s="16"/>
      <c r="AX227" s="16"/>
      <c r="AY227" s="16"/>
    </row>
    <row r="228" spans="1:51" s="13" customFormat="1" ht="15" hidden="1" thickBot="1" x14ac:dyDescent="0.4">
      <c r="A228" s="64"/>
      <c r="B228" s="64" t="str">
        <f t="shared" si="17"/>
        <v>no</v>
      </c>
      <c r="C228" s="117"/>
      <c r="D228" s="575">
        <f>TABLAS!C199</f>
        <v>0</v>
      </c>
      <c r="E228" s="576" t="s">
        <v>742</v>
      </c>
      <c r="F228" s="577" t="s">
        <v>742</v>
      </c>
      <c r="G228" s="9">
        <f>COUNTIF(COMPRAS!$AP$2:$AP$9979,C228)+COUNTIF(COMPRAS!$BD$2:$BD$9979,C228)+COUNTIF(COMPRAS!$BP$2:$BP$9979,C228)+COUNTIF(COMPRAS!$BV$2:$BV$9979,C228)</f>
        <v>0</v>
      </c>
      <c r="H228" s="10">
        <f>SUMIF(COMPRAS!$AP$2:AP9979,C228,COMPRAS!$AQ$2:AQ9979)+SUMIF(COMPRAS!$BD$2:BD9979,C228,COMPRAS!$BE$2:BE9979)+SUMIF(COMPRAS!$BP$2:BP9979,C228,COMPRAS!$BQ$2:BQ9979)+SUMIF(COMPRAS!$BV$2:BV9979,C228,COMPRAS!$BW$2:BW9979)</f>
        <v>0</v>
      </c>
      <c r="I228" s="10"/>
      <c r="J228" s="10">
        <f>SUMIF(COMPRAS!$AP$2:AP9979,C228,COMPRAS!$AS$2:AS9979)+SUMIF(COMPRAS!$BD$2:BD9979,C228,COMPRAS!$BG$2:BG9979)+SUMIF(COMPRAS!$BP$2:BP9979,C228,COMPRAS!$BS$2:BS9979)+SUMIF(COMPRAS!$BV$2:BV9979,C228,COMPRAS!$BY$2:BY9979)</f>
        <v>0</v>
      </c>
      <c r="K228" s="189"/>
      <c r="L228" s="190"/>
      <c r="M228" s="58"/>
      <c r="N228" s="57" t="e">
        <f>INDEX(TABLAS!$B$67:$D$168,MATCH('TALON RESUMEN'!C228,TABLAS!$B$67:$B$168,0),3)</f>
        <v>#N/A</v>
      </c>
      <c r="O228" s="57"/>
      <c r="P228" s="57"/>
      <c r="Q228" s="57"/>
      <c r="R228" s="57"/>
      <c r="S228" s="57"/>
      <c r="T228" s="57"/>
      <c r="U228" s="57"/>
      <c r="V228" s="57"/>
      <c r="W228" s="57"/>
      <c r="X228" s="57"/>
      <c r="Y228" s="57"/>
      <c r="Z228" s="57"/>
      <c r="AA228" s="57"/>
      <c r="AB228" s="57"/>
      <c r="AC228" s="57"/>
      <c r="AD228" s="57"/>
      <c r="AE228" s="57"/>
      <c r="AF228" s="57"/>
      <c r="AG228" s="57"/>
      <c r="AH228" s="57"/>
      <c r="AI228" s="57"/>
      <c r="AJ228" s="57"/>
      <c r="AO228" s="17"/>
      <c r="AP228" s="17"/>
      <c r="AQ228" s="17"/>
      <c r="AR228" s="16"/>
      <c r="AS228" s="16"/>
      <c r="AT228" s="16"/>
      <c r="AU228" s="16"/>
      <c r="AV228" s="16"/>
      <c r="AW228" s="16"/>
      <c r="AX228" s="16"/>
      <c r="AY228" s="16"/>
    </row>
    <row r="229" spans="1:51" s="13" customFormat="1" ht="15" hidden="1" thickBot="1" x14ac:dyDescent="0.4">
      <c r="A229" s="64"/>
      <c r="B229" s="64" t="str">
        <f t="shared" si="17"/>
        <v>no</v>
      </c>
      <c r="C229" s="117"/>
      <c r="D229" s="54"/>
      <c r="E229" s="55"/>
      <c r="F229" s="56"/>
      <c r="G229" s="9">
        <f>COUNTIF(COMPRAS!$AP$2:$AP$2924,C229)+COUNTIF(COMPRAS!$BD$2:$BD$2924,C229)+COUNTIF(COMPRAS!$BP$2:$BP$2924,C229)+COUNTIF(COMPRAS!$BV$2:$BV$2924,C229)</f>
        <v>0</v>
      </c>
      <c r="H229" s="10">
        <f>SUMIF(COMPRAS!$AP$2:AP2924,C229,COMPRAS!$AQ$2:AQ2924)+SUMIF(COMPRAS!$BD$2:BD2924,C229,COMPRAS!$BE$2:BE2924)+SUMIF(COMPRAS!$BP$2:BP2924,C229,COMPRAS!$BQ$2:BQ2924)+SUMIF(COMPRAS!$BV$2:BV2924,C229,COMPRAS!$BW$2:BW2924)</f>
        <v>0</v>
      </c>
      <c r="I229" s="10"/>
      <c r="J229" s="10">
        <f>SUMIF(COMPRAS!$AP$2:AP2924,C229,COMPRAS!$AS$2:AS2924)+SUMIF(COMPRAS!$BD$2:BD2924,C229,COMPRAS!$BG$2:BG2924)+SUMIF(COMPRAS!$BP$2:BP2924,C229,COMPRAS!$BS$2:BS2924)+SUMIF(COMPRAS!$BV$2:BV2924,C229,COMPRAS!$BY$2:BY2924)</f>
        <v>0</v>
      </c>
      <c r="K229" s="189"/>
      <c r="L229" s="190">
        <f t="shared" si="18"/>
        <v>0</v>
      </c>
      <c r="M229" s="58">
        <f t="shared" si="19"/>
        <v>0</v>
      </c>
      <c r="N229" s="57" t="e">
        <f>INDEX(TABLAS!$B$67:$D$168,MATCH('TALON RESUMEN'!C229,TABLAS!$B$67:$B$168,0),3)</f>
        <v>#N/A</v>
      </c>
      <c r="O229" s="57"/>
      <c r="P229" s="57"/>
      <c r="Q229" s="57"/>
      <c r="R229" s="57"/>
      <c r="S229" s="57"/>
      <c r="T229" s="57"/>
      <c r="U229" s="57"/>
      <c r="V229" s="57"/>
      <c r="W229" s="57"/>
      <c r="X229" s="57"/>
      <c r="Y229" s="57"/>
      <c r="Z229" s="57"/>
      <c r="AA229" s="57"/>
      <c r="AB229" s="57"/>
      <c r="AC229" s="57"/>
      <c r="AD229" s="57"/>
      <c r="AE229" s="57"/>
      <c r="AF229" s="57"/>
      <c r="AG229" s="57"/>
      <c r="AH229" s="57"/>
      <c r="AI229" s="57"/>
      <c r="AJ229" s="57"/>
      <c r="AO229" s="17"/>
      <c r="AP229" s="17"/>
      <c r="AQ229" s="17"/>
      <c r="AR229" s="16"/>
      <c r="AS229" s="16"/>
      <c r="AT229" s="16"/>
      <c r="AU229" s="16"/>
      <c r="AV229" s="16"/>
      <c r="AW229" s="16"/>
      <c r="AX229" s="16"/>
      <c r="AY229" s="16"/>
    </row>
    <row r="230" spans="1:51" s="13" customFormat="1" ht="15" thickBot="1" x14ac:dyDescent="0.4">
      <c r="A230" s="64"/>
      <c r="B230" s="64" t="s">
        <v>8</v>
      </c>
      <c r="C230" s="113"/>
      <c r="D230" s="39" t="s">
        <v>172</v>
      </c>
      <c r="E230" s="281" t="s">
        <v>114</v>
      </c>
      <c r="F230" s="258"/>
      <c r="G230" s="259">
        <f>SUM(G96:G229)</f>
        <v>8</v>
      </c>
      <c r="H230" s="259">
        <f>SUM(H96:H229)</f>
        <v>8868.09</v>
      </c>
      <c r="I230" s="259">
        <f>SUM(I96:I229)</f>
        <v>0</v>
      </c>
      <c r="J230" s="259">
        <f>SUM(J96:J229)</f>
        <v>170.58745999999999</v>
      </c>
      <c r="K230" s="225"/>
      <c r="L230" s="225"/>
      <c r="M230" s="163"/>
      <c r="N230" s="71"/>
      <c r="O230" s="57"/>
      <c r="P230" s="57"/>
      <c r="Q230" s="57"/>
      <c r="R230" s="57"/>
      <c r="S230" s="57"/>
      <c r="T230" s="57"/>
      <c r="U230" s="57"/>
      <c r="V230" s="57"/>
      <c r="W230" s="57"/>
      <c r="X230" s="57"/>
      <c r="Y230" s="57"/>
      <c r="Z230" s="57"/>
      <c r="AA230" s="57"/>
      <c r="AB230" s="57"/>
      <c r="AC230" s="57"/>
      <c r="AD230" s="57"/>
      <c r="AE230" s="57"/>
      <c r="AF230" s="57"/>
      <c r="AG230" s="57"/>
      <c r="AH230" s="57"/>
      <c r="AI230" s="57"/>
      <c r="AJ230" s="57"/>
      <c r="AO230" s="17"/>
      <c r="AP230" s="17"/>
      <c r="AQ230" s="17"/>
      <c r="AR230" s="16"/>
      <c r="AS230" s="16"/>
      <c r="AT230" s="16"/>
      <c r="AU230" s="16"/>
      <c r="AV230" s="16"/>
      <c r="AW230" s="16"/>
      <c r="AX230" s="16"/>
      <c r="AY230" s="16"/>
    </row>
    <row r="231" spans="1:51" s="13" customFormat="1" x14ac:dyDescent="0.35">
      <c r="A231" s="60"/>
      <c r="B231" s="64" t="s">
        <v>8</v>
      </c>
      <c r="C231" s="108"/>
      <c r="D231" s="29"/>
      <c r="E231" s="282"/>
      <c r="F231" s="260"/>
      <c r="G231" s="260"/>
      <c r="H231" s="260"/>
      <c r="I231" s="260"/>
      <c r="J231" s="259"/>
      <c r="K231" s="225"/>
      <c r="L231" s="225"/>
      <c r="M231" s="71"/>
      <c r="N231" s="71"/>
      <c r="O231" s="57"/>
      <c r="P231" s="57"/>
      <c r="Q231" s="57"/>
      <c r="R231" s="57"/>
      <c r="S231" s="57"/>
      <c r="T231" s="57"/>
      <c r="U231" s="57"/>
      <c r="V231" s="57"/>
      <c r="W231" s="57"/>
      <c r="X231" s="57"/>
      <c r="Y231" s="57"/>
      <c r="Z231" s="57"/>
      <c r="AA231" s="57"/>
      <c r="AB231" s="57"/>
      <c r="AC231" s="57"/>
      <c r="AD231" s="57"/>
      <c r="AE231" s="57"/>
      <c r="AF231" s="57"/>
      <c r="AG231" s="57"/>
      <c r="AH231" s="57"/>
      <c r="AI231" s="57"/>
      <c r="AJ231" s="57"/>
      <c r="AO231" s="17"/>
      <c r="AP231" s="17"/>
      <c r="AQ231" s="17"/>
      <c r="AR231" s="16"/>
      <c r="AS231" s="16"/>
      <c r="AT231" s="16"/>
      <c r="AU231" s="16"/>
      <c r="AV231" s="16"/>
      <c r="AW231" s="16"/>
      <c r="AX231" s="16"/>
      <c r="AY231" s="16"/>
    </row>
    <row r="232" spans="1:51" s="13" customFormat="1" ht="15" thickBot="1" x14ac:dyDescent="0.4">
      <c r="A232" s="60"/>
      <c r="B232" s="64" t="s">
        <v>8</v>
      </c>
      <c r="C232" s="607" t="s">
        <v>9</v>
      </c>
      <c r="D232" s="604"/>
      <c r="E232" s="605"/>
      <c r="F232" s="606"/>
      <c r="G232" s="606"/>
      <c r="H232" s="606"/>
      <c r="I232" s="606"/>
      <c r="J232" s="606"/>
      <c r="K232" s="606"/>
      <c r="L232" s="606"/>
      <c r="M232" s="71"/>
      <c r="N232" s="71"/>
      <c r="O232" s="57"/>
      <c r="P232" s="57"/>
      <c r="Q232" s="57"/>
      <c r="R232" s="57"/>
      <c r="S232" s="57"/>
      <c r="T232" s="57"/>
      <c r="U232" s="57"/>
      <c r="V232" s="57"/>
      <c r="W232" s="57"/>
      <c r="X232" s="57"/>
      <c r="Y232" s="57"/>
      <c r="Z232" s="57"/>
      <c r="AA232" s="57"/>
      <c r="AB232" s="57"/>
      <c r="AC232" s="57"/>
      <c r="AD232" s="57"/>
      <c r="AE232" s="57"/>
      <c r="AF232" s="57"/>
      <c r="AG232" s="57"/>
      <c r="AH232" s="57"/>
      <c r="AI232" s="57"/>
      <c r="AJ232" s="57"/>
      <c r="AO232" s="17"/>
      <c r="AP232" s="17"/>
      <c r="AQ232" s="17"/>
      <c r="AR232" s="16"/>
      <c r="AS232" s="16"/>
      <c r="AT232" s="16"/>
      <c r="AU232" s="16"/>
      <c r="AV232" s="16"/>
      <c r="AW232" s="16"/>
      <c r="AX232" s="16"/>
      <c r="AY232" s="16"/>
    </row>
    <row r="233" spans="1:51" s="13" customFormat="1" x14ac:dyDescent="0.35">
      <c r="A233" s="60"/>
      <c r="B233" s="64" t="s">
        <v>8</v>
      </c>
      <c r="C233" s="591" t="s">
        <v>116</v>
      </c>
      <c r="D233" s="595" t="s">
        <v>117</v>
      </c>
      <c r="E233" s="596"/>
      <c r="F233" s="580"/>
      <c r="G233" s="578" t="s">
        <v>118</v>
      </c>
      <c r="H233" s="579"/>
      <c r="I233" s="579"/>
      <c r="J233" s="580"/>
      <c r="K233" s="578"/>
      <c r="L233" s="579"/>
      <c r="M233" s="71"/>
      <c r="N233" s="71"/>
      <c r="O233" s="57"/>
      <c r="P233" s="57"/>
      <c r="Q233" s="57"/>
      <c r="R233" s="57"/>
      <c r="S233" s="57"/>
      <c r="T233" s="57"/>
      <c r="U233" s="57"/>
      <c r="V233" s="57"/>
      <c r="W233" s="57"/>
      <c r="X233" s="57"/>
      <c r="Y233" s="57"/>
      <c r="Z233" s="57"/>
      <c r="AA233" s="57"/>
      <c r="AB233" s="57"/>
      <c r="AC233" s="57"/>
      <c r="AD233" s="57"/>
      <c r="AE233" s="57"/>
      <c r="AF233" s="57"/>
      <c r="AG233" s="57"/>
      <c r="AH233" s="57"/>
      <c r="AI233" s="57"/>
      <c r="AJ233" s="57"/>
      <c r="AO233" s="17"/>
      <c r="AP233" s="17"/>
      <c r="AQ233" s="17"/>
      <c r="AR233" s="16"/>
      <c r="AS233" s="16"/>
      <c r="AT233" s="16"/>
      <c r="AU233" s="16"/>
      <c r="AV233" s="16"/>
      <c r="AW233" s="16"/>
      <c r="AX233" s="16"/>
      <c r="AY233" s="16"/>
    </row>
    <row r="234" spans="1:51" s="13" customFormat="1" ht="15" thickBot="1" x14ac:dyDescent="0.4">
      <c r="A234" s="60"/>
      <c r="B234" s="64" t="s">
        <v>8</v>
      </c>
      <c r="C234" s="592"/>
      <c r="D234" s="597"/>
      <c r="E234" s="598"/>
      <c r="F234" s="581"/>
      <c r="G234" s="573"/>
      <c r="H234" s="574"/>
      <c r="I234" s="574"/>
      <c r="J234" s="581"/>
      <c r="K234" s="573"/>
      <c r="L234" s="574"/>
      <c r="M234" s="71"/>
      <c r="N234" s="71"/>
      <c r="O234" s="57"/>
      <c r="P234" s="57"/>
      <c r="Q234" s="57"/>
      <c r="R234" s="57"/>
      <c r="S234" s="57"/>
      <c r="T234" s="57"/>
      <c r="U234" s="57"/>
      <c r="V234" s="57"/>
      <c r="W234" s="57"/>
      <c r="X234" s="57"/>
      <c r="Y234" s="57"/>
      <c r="Z234" s="57"/>
      <c r="AA234" s="57"/>
      <c r="AB234" s="57"/>
      <c r="AC234" s="57"/>
      <c r="AD234" s="57"/>
      <c r="AE234" s="57"/>
      <c r="AF234" s="57"/>
      <c r="AG234" s="57"/>
      <c r="AH234" s="57"/>
      <c r="AI234" s="57"/>
      <c r="AJ234" s="57"/>
      <c r="AO234" s="17"/>
      <c r="AP234" s="17"/>
      <c r="AQ234" s="17"/>
      <c r="AR234" s="16"/>
      <c r="AS234" s="16"/>
      <c r="AT234" s="16"/>
      <c r="AU234" s="16"/>
      <c r="AV234" s="16"/>
      <c r="AW234" s="16"/>
      <c r="AX234" s="16"/>
      <c r="AY234" s="16"/>
    </row>
    <row r="235" spans="1:51" s="13" customFormat="1" ht="15" thickBot="1" x14ac:dyDescent="0.4">
      <c r="A235" s="60"/>
      <c r="B235" s="64" t="s">
        <v>8</v>
      </c>
      <c r="C235" s="105" t="s">
        <v>119</v>
      </c>
      <c r="D235" s="101" t="s">
        <v>857</v>
      </c>
      <c r="E235" s="289"/>
      <c r="F235" s="249"/>
      <c r="G235" s="261"/>
      <c r="H235" s="262">
        <f ca="1">SUMIF(COMPRAS!$E$1:$E$2924,"&lt;&gt;0",COMPRAS!$W$2:$W$2924)</f>
        <v>0</v>
      </c>
      <c r="I235" s="262"/>
      <c r="J235" s="263"/>
      <c r="K235" s="263"/>
      <c r="L235" s="263"/>
      <c r="M235" s="71"/>
      <c r="N235" s="71"/>
      <c r="O235" s="57"/>
      <c r="P235" s="57"/>
      <c r="Q235" s="57"/>
      <c r="R235" s="57"/>
      <c r="S235" s="57"/>
      <c r="T235" s="57"/>
      <c r="U235" s="57"/>
      <c r="V235" s="57"/>
      <c r="W235" s="57"/>
      <c r="X235" s="57"/>
      <c r="Y235" s="57"/>
      <c r="Z235" s="57"/>
      <c r="AA235" s="57"/>
      <c r="AB235" s="57"/>
      <c r="AC235" s="57"/>
      <c r="AD235" s="57"/>
      <c r="AE235" s="57"/>
      <c r="AF235" s="57"/>
      <c r="AG235" s="57"/>
      <c r="AH235" s="57"/>
      <c r="AI235" s="57"/>
      <c r="AJ235" s="57"/>
      <c r="AO235" s="17"/>
      <c r="AP235" s="17"/>
      <c r="AQ235" s="17"/>
      <c r="AR235" s="16"/>
      <c r="AS235" s="16"/>
      <c r="AT235" s="16"/>
      <c r="AU235" s="16"/>
      <c r="AV235" s="16"/>
      <c r="AW235" s="16"/>
      <c r="AX235" s="16"/>
      <c r="AY235" s="16"/>
    </row>
    <row r="236" spans="1:51" s="13" customFormat="1" ht="15" thickBot="1" x14ac:dyDescent="0.4">
      <c r="A236" s="60"/>
      <c r="B236" s="64" t="s">
        <v>8</v>
      </c>
      <c r="C236" s="105" t="s">
        <v>119</v>
      </c>
      <c r="D236" s="101" t="s">
        <v>858</v>
      </c>
      <c r="E236" s="289"/>
      <c r="F236" s="249"/>
      <c r="G236" s="261"/>
      <c r="H236" s="262">
        <f ca="1">SUMIF(COMPRAS!$E$1:$E$2924,"&lt;&gt;0",COMPRAS!$X$2:$X$2924)</f>
        <v>0</v>
      </c>
      <c r="I236" s="262"/>
      <c r="J236" s="263"/>
      <c r="K236" s="263"/>
      <c r="L236" s="263"/>
      <c r="M236" s="71"/>
      <c r="N236" s="71"/>
      <c r="O236" s="57"/>
      <c r="P236" s="57"/>
      <c r="Q236" s="57"/>
      <c r="R236" s="57"/>
      <c r="S236" s="57"/>
      <c r="T236" s="57"/>
      <c r="U236" s="57"/>
      <c r="V236" s="57"/>
      <c r="W236" s="57"/>
      <c r="X236" s="57"/>
      <c r="Y236" s="57"/>
      <c r="Z236" s="57"/>
      <c r="AA236" s="57"/>
      <c r="AB236" s="57"/>
      <c r="AC236" s="57"/>
      <c r="AD236" s="57"/>
      <c r="AE236" s="57"/>
      <c r="AF236" s="57"/>
      <c r="AG236" s="57"/>
      <c r="AH236" s="57"/>
      <c r="AI236" s="57"/>
      <c r="AJ236" s="57"/>
      <c r="AO236" s="17"/>
      <c r="AP236" s="17"/>
      <c r="AQ236" s="17"/>
      <c r="AR236" s="16"/>
      <c r="AS236" s="16"/>
      <c r="AT236" s="16"/>
      <c r="AU236" s="16"/>
      <c r="AV236" s="16"/>
      <c r="AW236" s="16"/>
      <c r="AX236" s="16"/>
      <c r="AY236" s="16"/>
    </row>
    <row r="237" spans="1:51" s="13" customFormat="1" ht="15" thickBot="1" x14ac:dyDescent="0.4">
      <c r="A237" s="60"/>
      <c r="B237" s="64" t="s">
        <v>8</v>
      </c>
      <c r="C237" s="105" t="s">
        <v>119</v>
      </c>
      <c r="D237" s="101" t="s">
        <v>1245</v>
      </c>
      <c r="E237" s="289"/>
      <c r="F237" s="249"/>
      <c r="G237" s="261"/>
      <c r="H237" s="518">
        <f ca="1">SUMIF(COMPRAS!$E$1:$E$2924,"&lt;&gt;0",COMPRAS!$Y$2:$Y$2924)</f>
        <v>1.071</v>
      </c>
      <c r="I237" s="262"/>
      <c r="J237" s="263"/>
      <c r="K237" s="263"/>
      <c r="L237" s="263"/>
      <c r="M237" s="71"/>
      <c r="N237" s="71"/>
      <c r="O237" s="57"/>
      <c r="P237" s="57"/>
      <c r="Q237" s="57"/>
      <c r="R237" s="57"/>
      <c r="S237" s="57"/>
      <c r="T237" s="57"/>
      <c r="U237" s="57"/>
      <c r="V237" s="57"/>
      <c r="W237" s="57"/>
      <c r="X237" s="57"/>
      <c r="Y237" s="57"/>
      <c r="Z237" s="57"/>
      <c r="AA237" s="57"/>
      <c r="AB237" s="57"/>
      <c r="AC237" s="57"/>
      <c r="AD237" s="57"/>
      <c r="AE237" s="57"/>
      <c r="AF237" s="57"/>
      <c r="AG237" s="57"/>
      <c r="AH237" s="57"/>
      <c r="AI237" s="57"/>
      <c r="AJ237" s="57"/>
      <c r="AO237" s="17"/>
      <c r="AP237" s="17"/>
      <c r="AQ237" s="17"/>
      <c r="AR237" s="16"/>
      <c r="AS237" s="16"/>
      <c r="AT237" s="16"/>
      <c r="AU237" s="16"/>
      <c r="AV237" s="16"/>
      <c r="AW237" s="16"/>
      <c r="AX237" s="16"/>
      <c r="AY237" s="16"/>
    </row>
    <row r="238" spans="1:51" s="13" customFormat="1" ht="15" thickBot="1" x14ac:dyDescent="0.4">
      <c r="A238" s="60"/>
      <c r="B238" s="64" t="s">
        <v>8</v>
      </c>
      <c r="C238" s="105" t="s">
        <v>119</v>
      </c>
      <c r="D238" s="101" t="s">
        <v>1246</v>
      </c>
      <c r="E238" s="289"/>
      <c r="F238" s="249"/>
      <c r="G238" s="261"/>
      <c r="H238" s="262">
        <f ca="1">SUMIF(COMPRAS!$E$1:$E$2924,"&lt;&gt;0",COMPRAS!$Z$2:$Z$2924)</f>
        <v>0</v>
      </c>
      <c r="I238" s="262"/>
      <c r="J238" s="263"/>
      <c r="K238" s="263"/>
      <c r="L238" s="263"/>
      <c r="M238" s="71"/>
      <c r="N238" s="71"/>
      <c r="O238" s="57"/>
      <c r="P238" s="57"/>
      <c r="Q238" s="57"/>
      <c r="R238" s="57"/>
      <c r="S238" s="57"/>
      <c r="T238" s="57"/>
      <c r="U238" s="57"/>
      <c r="V238" s="57"/>
      <c r="W238" s="57"/>
      <c r="X238" s="57"/>
      <c r="Y238" s="57"/>
      <c r="Z238" s="57"/>
      <c r="AA238" s="57"/>
      <c r="AB238" s="57"/>
      <c r="AC238" s="57"/>
      <c r="AD238" s="57"/>
      <c r="AE238" s="57"/>
      <c r="AF238" s="57"/>
      <c r="AG238" s="57"/>
      <c r="AH238" s="57"/>
      <c r="AI238" s="57"/>
      <c r="AJ238" s="57"/>
      <c r="AO238" s="17"/>
      <c r="AP238" s="17"/>
      <c r="AQ238" s="17"/>
      <c r="AR238" s="16"/>
      <c r="AS238" s="16"/>
      <c r="AT238" s="16"/>
      <c r="AU238" s="16"/>
      <c r="AV238" s="16"/>
      <c r="AW238" s="16"/>
      <c r="AX238" s="16"/>
      <c r="AY238" s="16"/>
    </row>
    <row r="239" spans="1:51" s="13" customFormat="1" ht="28.5" thickBot="1" x14ac:dyDescent="0.4">
      <c r="A239" s="60"/>
      <c r="B239" s="64" t="s">
        <v>8</v>
      </c>
      <c r="C239" s="105" t="s">
        <v>119</v>
      </c>
      <c r="D239" s="101" t="s">
        <v>1244</v>
      </c>
      <c r="E239" s="289"/>
      <c r="F239" s="249"/>
      <c r="G239" s="261"/>
      <c r="H239" s="262">
        <f ca="1">SUMIF(COMPRAS!$E$1:$E$2924,"&lt;&gt;0",COMPRAS!$AA$2:$AA$2924)</f>
        <v>0</v>
      </c>
      <c r="I239" s="262"/>
      <c r="J239" s="263"/>
      <c r="K239" s="263"/>
      <c r="L239" s="263"/>
      <c r="M239" s="71"/>
      <c r="N239" s="71"/>
      <c r="O239" s="57"/>
      <c r="P239" s="57"/>
      <c r="Q239" s="57"/>
      <c r="R239" s="57"/>
      <c r="S239" s="57"/>
      <c r="T239" s="57"/>
      <c r="U239" s="57"/>
      <c r="V239" s="57"/>
      <c r="W239" s="57"/>
      <c r="X239" s="57"/>
      <c r="Y239" s="57"/>
      <c r="Z239" s="57"/>
      <c r="AA239" s="57"/>
      <c r="AB239" s="57"/>
      <c r="AC239" s="57"/>
      <c r="AD239" s="57"/>
      <c r="AE239" s="57"/>
      <c r="AF239" s="57"/>
      <c r="AG239" s="57"/>
      <c r="AH239" s="57"/>
      <c r="AI239" s="57"/>
      <c r="AJ239" s="57"/>
      <c r="AO239" s="17"/>
      <c r="AP239" s="17"/>
      <c r="AQ239" s="17"/>
      <c r="AR239" s="16"/>
      <c r="AS239" s="16"/>
      <c r="AT239" s="16"/>
      <c r="AU239" s="16"/>
      <c r="AV239" s="16"/>
      <c r="AW239" s="16"/>
      <c r="AX239" s="16"/>
      <c r="AY239" s="16"/>
    </row>
    <row r="240" spans="1:51" s="13" customFormat="1" ht="15" thickBot="1" x14ac:dyDescent="0.4">
      <c r="A240" s="60"/>
      <c r="B240" s="64" t="s">
        <v>8</v>
      </c>
      <c r="C240" s="105" t="s">
        <v>119</v>
      </c>
      <c r="D240" s="101" t="s">
        <v>120</v>
      </c>
      <c r="E240" s="289"/>
      <c r="F240" s="249"/>
      <c r="G240" s="261"/>
      <c r="H240" s="262">
        <f ca="1">SUMIF(COMPRAS!$E$1:$E$2924,"&lt;&gt;0",COMPRAS!$AB$2:$AB$2924)</f>
        <v>0</v>
      </c>
      <c r="I240" s="262"/>
      <c r="J240" s="263"/>
      <c r="K240" s="263"/>
      <c r="L240" s="263"/>
      <c r="M240" s="71"/>
      <c r="N240" s="71"/>
      <c r="O240" s="57"/>
      <c r="P240" s="57"/>
      <c r="Q240" s="57"/>
      <c r="R240" s="57"/>
      <c r="S240" s="57"/>
      <c r="T240" s="57"/>
      <c r="U240" s="57"/>
      <c r="V240" s="57"/>
      <c r="W240" s="57"/>
      <c r="X240" s="57"/>
      <c r="Y240" s="57"/>
      <c r="Z240" s="57"/>
      <c r="AA240" s="57"/>
      <c r="AB240" s="57"/>
      <c r="AC240" s="57"/>
      <c r="AD240" s="57"/>
      <c r="AE240" s="57"/>
      <c r="AF240" s="57"/>
      <c r="AG240" s="57"/>
      <c r="AH240" s="57"/>
      <c r="AI240" s="57"/>
      <c r="AJ240" s="57"/>
      <c r="AO240" s="17"/>
      <c r="AP240" s="17"/>
      <c r="AQ240" s="17"/>
      <c r="AR240" s="16"/>
      <c r="AS240" s="16"/>
      <c r="AT240" s="16"/>
      <c r="AU240" s="16"/>
      <c r="AV240" s="16"/>
      <c r="AW240" s="16"/>
      <c r="AX240" s="16"/>
      <c r="AY240" s="16"/>
    </row>
    <row r="241" spans="1:51" s="13" customFormat="1" x14ac:dyDescent="0.35">
      <c r="A241" s="60"/>
      <c r="B241" s="64" t="s">
        <v>8</v>
      </c>
      <c r="C241" s="111"/>
      <c r="D241" s="40"/>
      <c r="E241" s="291"/>
      <c r="F241" s="240"/>
      <c r="G241" s="264"/>
      <c r="H241" s="239"/>
      <c r="I241" s="239"/>
      <c r="J241" s="237"/>
      <c r="K241" s="237"/>
      <c r="L241" s="237"/>
      <c r="M241" s="71"/>
      <c r="N241" s="71"/>
      <c r="O241" s="57"/>
      <c r="P241" s="57"/>
      <c r="Q241" s="57"/>
      <c r="R241" s="57"/>
      <c r="S241" s="57"/>
      <c r="T241" s="57"/>
      <c r="U241" s="57"/>
      <c r="V241" s="57"/>
      <c r="W241" s="57"/>
      <c r="X241" s="57"/>
      <c r="Y241" s="57"/>
      <c r="Z241" s="57"/>
      <c r="AA241" s="57"/>
      <c r="AB241" s="57"/>
      <c r="AC241" s="57"/>
      <c r="AD241" s="57"/>
      <c r="AE241" s="57"/>
      <c r="AF241" s="57"/>
      <c r="AG241" s="57"/>
      <c r="AH241" s="57"/>
      <c r="AI241" s="57"/>
      <c r="AJ241" s="57"/>
      <c r="AO241" s="17"/>
      <c r="AP241" s="17"/>
      <c r="AQ241" s="17"/>
      <c r="AR241" s="16"/>
      <c r="AS241" s="16"/>
      <c r="AT241" s="16"/>
      <c r="AU241" s="16"/>
      <c r="AV241" s="16"/>
      <c r="AW241" s="16"/>
      <c r="AX241" s="16"/>
      <c r="AY241" s="16"/>
    </row>
    <row r="242" spans="1:51" s="13" customFormat="1" ht="15" thickBot="1" x14ac:dyDescent="0.4">
      <c r="A242" s="60"/>
      <c r="B242" s="64" t="s">
        <v>8</v>
      </c>
      <c r="C242" s="113"/>
      <c r="D242" s="36"/>
      <c r="E242" s="281" t="s">
        <v>114</v>
      </c>
      <c r="F242" s="245"/>
      <c r="G242" s="265"/>
      <c r="H242" s="244">
        <f ca="1">SUM(H235:H240)</f>
        <v>1.071</v>
      </c>
      <c r="I242" s="244"/>
      <c r="J242" s="242"/>
      <c r="K242" s="242"/>
      <c r="L242" s="242"/>
      <c r="M242" s="71"/>
      <c r="N242" s="71"/>
      <c r="O242" s="57"/>
      <c r="P242" s="57"/>
      <c r="Q242" s="57"/>
      <c r="R242" s="57"/>
      <c r="S242" s="57"/>
      <c r="T242" s="57"/>
      <c r="U242" s="57"/>
      <c r="V242" s="57"/>
      <c r="W242" s="57"/>
      <c r="X242" s="57"/>
      <c r="Y242" s="57"/>
      <c r="Z242" s="57"/>
      <c r="AA242" s="57"/>
      <c r="AB242" s="57"/>
      <c r="AC242" s="57"/>
      <c r="AD242" s="57"/>
      <c r="AE242" s="57"/>
      <c r="AF242" s="57"/>
      <c r="AG242" s="57"/>
      <c r="AH242" s="57"/>
      <c r="AI242" s="57"/>
      <c r="AJ242" s="57"/>
      <c r="AO242" s="17"/>
      <c r="AP242" s="17"/>
      <c r="AQ242" s="17"/>
      <c r="AR242" s="16"/>
      <c r="AS242" s="16"/>
      <c r="AT242" s="16"/>
      <c r="AU242" s="16"/>
      <c r="AV242" s="16"/>
      <c r="AW242" s="16"/>
      <c r="AX242" s="16"/>
      <c r="AY242" s="16"/>
    </row>
    <row r="243" spans="1:51" s="13" customFormat="1" x14ac:dyDescent="0.35">
      <c r="A243" s="60"/>
      <c r="B243" s="64" t="s">
        <v>8</v>
      </c>
      <c r="C243" s="108"/>
      <c r="D243" s="29"/>
      <c r="E243" s="282"/>
      <c r="F243" s="232"/>
      <c r="G243" s="232"/>
      <c r="H243" s="232"/>
      <c r="I243" s="232"/>
      <c r="J243" s="232"/>
      <c r="K243" s="225"/>
      <c r="L243" s="225"/>
      <c r="M243" s="71"/>
      <c r="N243" s="71"/>
      <c r="O243" s="57"/>
      <c r="P243" s="57"/>
      <c r="Q243" s="57"/>
      <c r="R243" s="57"/>
      <c r="S243" s="57"/>
      <c r="T243" s="57"/>
      <c r="U243" s="57"/>
      <c r="V243" s="57"/>
      <c r="W243" s="57"/>
      <c r="X243" s="57"/>
      <c r="Y243" s="57"/>
      <c r="Z243" s="57"/>
      <c r="AA243" s="57"/>
      <c r="AB243" s="57"/>
      <c r="AC243" s="57"/>
      <c r="AD243" s="57"/>
      <c r="AE243" s="57"/>
      <c r="AF243" s="57"/>
      <c r="AG243" s="57"/>
      <c r="AH243" s="57"/>
      <c r="AI243" s="57"/>
      <c r="AJ243" s="57"/>
      <c r="AO243" s="17"/>
      <c r="AP243" s="17"/>
      <c r="AQ243" s="17"/>
      <c r="AR243" s="16"/>
      <c r="AS243" s="16"/>
      <c r="AT243" s="16"/>
      <c r="AU243" s="16"/>
      <c r="AV243" s="16"/>
      <c r="AW243" s="16"/>
      <c r="AX243" s="16"/>
      <c r="AY243" s="16"/>
    </row>
    <row r="244" spans="1:51" s="13" customFormat="1" ht="15" thickBot="1" x14ac:dyDescent="0.4">
      <c r="A244" s="60"/>
      <c r="B244" s="64" t="s">
        <v>8</v>
      </c>
      <c r="C244" s="603" t="s">
        <v>6</v>
      </c>
      <c r="D244" s="604"/>
      <c r="E244" s="605"/>
      <c r="F244" s="606"/>
      <c r="G244" s="606"/>
      <c r="H244" s="606"/>
      <c r="I244" s="606"/>
      <c r="J244" s="606"/>
      <c r="K244" s="606"/>
      <c r="L244" s="606"/>
      <c r="M244" s="71"/>
      <c r="N244" s="71"/>
      <c r="O244" s="57"/>
      <c r="P244" s="57"/>
      <c r="Q244" s="57"/>
      <c r="R244" s="57"/>
      <c r="S244" s="57"/>
      <c r="T244" s="57"/>
      <c r="U244" s="57"/>
      <c r="V244" s="57"/>
      <c r="W244" s="57"/>
      <c r="X244" s="57"/>
      <c r="Y244" s="57"/>
      <c r="Z244" s="57"/>
      <c r="AA244" s="57"/>
      <c r="AB244" s="57"/>
      <c r="AC244" s="57"/>
      <c r="AD244" s="57"/>
      <c r="AE244" s="57"/>
      <c r="AF244" s="57"/>
      <c r="AG244" s="57"/>
      <c r="AH244" s="57"/>
      <c r="AI244" s="57"/>
      <c r="AJ244" s="57"/>
      <c r="AO244" s="17"/>
      <c r="AP244" s="17"/>
      <c r="AQ244" s="17"/>
      <c r="AR244" s="16"/>
      <c r="AS244" s="16"/>
      <c r="AT244" s="16"/>
      <c r="AU244" s="16"/>
      <c r="AV244" s="16"/>
      <c r="AW244" s="16"/>
      <c r="AX244" s="16"/>
      <c r="AY244" s="16"/>
    </row>
    <row r="245" spans="1:51" s="13" customFormat="1" x14ac:dyDescent="0.35">
      <c r="A245" s="60"/>
      <c r="B245" s="64" t="s">
        <v>8</v>
      </c>
      <c r="C245" s="593" t="s">
        <v>116</v>
      </c>
      <c r="D245" s="595" t="s">
        <v>117</v>
      </c>
      <c r="E245" s="596"/>
      <c r="F245" s="580"/>
      <c r="G245" s="573" t="s">
        <v>118</v>
      </c>
      <c r="H245" s="574"/>
      <c r="I245" s="574"/>
      <c r="J245" s="574"/>
      <c r="K245" s="573"/>
      <c r="L245" s="574"/>
      <c r="M245" s="71"/>
      <c r="N245" s="71"/>
      <c r="O245" s="57"/>
      <c r="P245" s="57"/>
      <c r="Q245" s="57"/>
      <c r="R245" s="57"/>
      <c r="S245" s="57"/>
      <c r="T245" s="57"/>
      <c r="U245" s="57"/>
      <c r="V245" s="57"/>
      <c r="W245" s="57"/>
      <c r="X245" s="57"/>
      <c r="Y245" s="57"/>
      <c r="Z245" s="57"/>
      <c r="AA245" s="57"/>
      <c r="AB245" s="57"/>
      <c r="AC245" s="57"/>
      <c r="AD245" s="57"/>
      <c r="AE245" s="57"/>
      <c r="AF245" s="57"/>
      <c r="AG245" s="57"/>
      <c r="AH245" s="57"/>
      <c r="AI245" s="57"/>
      <c r="AJ245" s="57"/>
      <c r="AO245" s="17"/>
      <c r="AP245" s="17"/>
      <c r="AQ245" s="17"/>
      <c r="AR245" s="16"/>
      <c r="AS245" s="16"/>
      <c r="AT245" s="16"/>
      <c r="AU245" s="16"/>
      <c r="AV245" s="16"/>
      <c r="AW245" s="16"/>
      <c r="AX245" s="16"/>
      <c r="AY245" s="16"/>
    </row>
    <row r="246" spans="1:51" s="13" customFormat="1" ht="15" thickBot="1" x14ac:dyDescent="0.4">
      <c r="A246" s="60"/>
      <c r="B246" s="64" t="s">
        <v>8</v>
      </c>
      <c r="C246" s="594"/>
      <c r="D246" s="597"/>
      <c r="E246" s="598"/>
      <c r="F246" s="581"/>
      <c r="G246" s="573"/>
      <c r="H246" s="574"/>
      <c r="I246" s="574"/>
      <c r="J246" s="574"/>
      <c r="K246" s="573"/>
      <c r="L246" s="574"/>
      <c r="M246" s="71"/>
      <c r="N246" s="71"/>
      <c r="O246" s="57"/>
      <c r="P246" s="57"/>
      <c r="Q246" s="57"/>
      <c r="R246" s="57"/>
      <c r="S246" s="57"/>
      <c r="T246" s="57"/>
      <c r="U246" s="57"/>
      <c r="V246" s="57"/>
      <c r="W246" s="57"/>
      <c r="X246" s="57"/>
      <c r="Y246" s="57"/>
      <c r="Z246" s="57"/>
      <c r="AA246" s="57"/>
      <c r="AB246" s="57"/>
      <c r="AC246" s="57"/>
      <c r="AD246" s="57"/>
      <c r="AE246" s="57"/>
      <c r="AF246" s="57"/>
      <c r="AG246" s="57"/>
      <c r="AH246" s="57"/>
      <c r="AI246" s="57"/>
      <c r="AJ246" s="57"/>
      <c r="AO246" s="17"/>
      <c r="AP246" s="17"/>
      <c r="AQ246" s="17"/>
      <c r="AR246" s="16"/>
      <c r="AS246" s="16"/>
      <c r="AT246" s="16"/>
      <c r="AU246" s="16"/>
      <c r="AV246" s="16"/>
      <c r="AW246" s="16"/>
      <c r="AX246" s="16"/>
      <c r="AY246" s="16"/>
    </row>
    <row r="247" spans="1:51" s="13" customFormat="1" ht="28.5" thickBot="1" x14ac:dyDescent="0.4">
      <c r="A247" s="60"/>
      <c r="B247" s="64" t="s">
        <v>8</v>
      </c>
      <c r="C247" s="105" t="s">
        <v>121</v>
      </c>
      <c r="D247" s="101" t="s">
        <v>122</v>
      </c>
      <c r="E247" s="289"/>
      <c r="F247" s="249"/>
      <c r="G247" s="261"/>
      <c r="H247" s="262">
        <f>SUMIF(VENTAS!$E$8:$E$4880,"&lt;&gt;""",VENTAS!$P$8:$P$4880)</f>
        <v>4</v>
      </c>
      <c r="I247" s="262"/>
      <c r="J247" s="249"/>
      <c r="K247" s="249"/>
      <c r="L247" s="249"/>
      <c r="M247" s="71"/>
      <c r="N247" s="71"/>
      <c r="O247" s="57"/>
      <c r="P247" s="57"/>
      <c r="Q247" s="57"/>
      <c r="R247" s="57"/>
      <c r="S247" s="57"/>
      <c r="T247" s="57"/>
      <c r="U247" s="57"/>
      <c r="V247" s="57"/>
      <c r="W247" s="57"/>
      <c r="X247" s="57"/>
      <c r="Y247" s="57"/>
      <c r="Z247" s="57"/>
      <c r="AA247" s="57"/>
      <c r="AB247" s="57"/>
      <c r="AC247" s="57"/>
      <c r="AD247" s="57"/>
      <c r="AE247" s="57"/>
      <c r="AF247" s="57"/>
      <c r="AG247" s="57"/>
      <c r="AH247" s="57"/>
      <c r="AI247" s="57"/>
      <c r="AJ247" s="57"/>
      <c r="AO247" s="17"/>
      <c r="AP247" s="17"/>
      <c r="AQ247" s="17"/>
      <c r="AR247" s="16"/>
      <c r="AS247" s="16"/>
      <c r="AT247" s="16"/>
      <c r="AU247" s="16"/>
      <c r="AV247" s="16"/>
      <c r="AW247" s="16"/>
      <c r="AX247" s="16"/>
      <c r="AY247" s="16"/>
    </row>
    <row r="248" spans="1:51" s="13" customFormat="1" ht="28.5" thickBot="1" x14ac:dyDescent="0.4">
      <c r="A248" s="60"/>
      <c r="B248" s="64" t="s">
        <v>8</v>
      </c>
      <c r="C248" s="105" t="s">
        <v>121</v>
      </c>
      <c r="D248" s="101" t="s">
        <v>123</v>
      </c>
      <c r="E248" s="289"/>
      <c r="F248" s="249"/>
      <c r="G248" s="261"/>
      <c r="H248" s="262">
        <f>SUMIF(VENTAS!$E$8:$E$4880,"&lt;&gt;""",VENTAS!$O$8:$O$4880)</f>
        <v>3</v>
      </c>
      <c r="I248" s="262"/>
      <c r="J248" s="249"/>
      <c r="K248" s="249"/>
      <c r="L248" s="249"/>
      <c r="M248" s="71"/>
      <c r="N248" s="71"/>
      <c r="O248" s="57"/>
      <c r="P248" s="57"/>
      <c r="Q248" s="57"/>
      <c r="R248" s="57"/>
      <c r="S248" s="57"/>
      <c r="T248" s="57"/>
      <c r="U248" s="57"/>
      <c r="V248" s="57"/>
      <c r="W248" s="57"/>
      <c r="X248" s="57"/>
      <c r="Y248" s="57"/>
      <c r="Z248" s="57"/>
      <c r="AA248" s="57"/>
      <c r="AB248" s="57"/>
      <c r="AC248" s="57"/>
      <c r="AD248" s="57"/>
      <c r="AE248" s="57"/>
      <c r="AF248" s="57"/>
      <c r="AG248" s="57"/>
      <c r="AH248" s="57"/>
      <c r="AI248" s="57"/>
      <c r="AJ248" s="57"/>
      <c r="AO248" s="17"/>
      <c r="AP248" s="17"/>
      <c r="AQ248" s="17"/>
      <c r="AR248" s="16"/>
      <c r="AS248" s="16"/>
      <c r="AT248" s="16"/>
      <c r="AU248" s="16"/>
      <c r="AV248" s="16"/>
      <c r="AW248" s="16"/>
      <c r="AX248" s="16"/>
      <c r="AY248" s="16"/>
    </row>
    <row r="249" spans="1:51" s="13" customFormat="1" ht="14.25" customHeight="1" x14ac:dyDescent="0.35">
      <c r="A249" s="60"/>
      <c r="B249" s="64" t="s">
        <v>8</v>
      </c>
      <c r="C249" s="111"/>
      <c r="D249" s="40"/>
      <c r="E249" s="291"/>
      <c r="F249" s="240"/>
      <c r="G249" s="266"/>
      <c r="H249" s="239"/>
      <c r="I249" s="239"/>
      <c r="J249" s="267"/>
      <c r="K249" s="267"/>
      <c r="L249" s="267"/>
      <c r="M249" s="71"/>
      <c r="N249" s="71"/>
      <c r="O249" s="57"/>
      <c r="P249" s="57"/>
      <c r="Q249" s="57"/>
      <c r="R249" s="57"/>
      <c r="S249" s="57"/>
      <c r="T249" s="57"/>
      <c r="U249" s="57"/>
      <c r="V249" s="57"/>
      <c r="W249" s="57"/>
      <c r="X249" s="57"/>
      <c r="Y249" s="57"/>
      <c r="Z249" s="57"/>
      <c r="AA249" s="57"/>
      <c r="AB249" s="57"/>
      <c r="AC249" s="57"/>
      <c r="AD249" s="57"/>
      <c r="AE249" s="57"/>
      <c r="AF249" s="57"/>
      <c r="AG249" s="57"/>
      <c r="AH249" s="57"/>
      <c r="AI249" s="57"/>
      <c r="AJ249" s="57"/>
      <c r="AO249" s="17"/>
      <c r="AP249" s="17"/>
      <c r="AQ249" s="17"/>
      <c r="AR249" s="16"/>
      <c r="AS249" s="16"/>
      <c r="AT249" s="16"/>
      <c r="AU249" s="16"/>
      <c r="AV249" s="16"/>
      <c r="AW249" s="16"/>
      <c r="AX249" s="16"/>
      <c r="AY249" s="16"/>
    </row>
    <row r="250" spans="1:51" s="13" customFormat="1" ht="15" thickBot="1" x14ac:dyDescent="0.4">
      <c r="A250" s="60"/>
      <c r="B250" s="64" t="s">
        <v>8</v>
      </c>
      <c r="C250" s="113"/>
      <c r="D250" s="41" t="s">
        <v>114</v>
      </c>
      <c r="E250" s="292"/>
      <c r="F250" s="268"/>
      <c r="G250" s="269"/>
      <c r="H250" s="244">
        <f>SUM(H247:H248)</f>
        <v>7</v>
      </c>
      <c r="I250" s="244"/>
      <c r="J250" s="245"/>
      <c r="K250" s="245"/>
      <c r="L250" s="245"/>
      <c r="M250" s="71"/>
      <c r="N250" s="71"/>
      <c r="O250" s="57"/>
      <c r="P250" s="57"/>
      <c r="Q250" s="57"/>
      <c r="R250" s="57"/>
      <c r="S250" s="57"/>
      <c r="T250" s="57"/>
      <c r="U250" s="57"/>
      <c r="V250" s="57"/>
      <c r="W250" s="57"/>
      <c r="X250" s="57"/>
      <c r="Y250" s="57"/>
      <c r="Z250" s="57"/>
      <c r="AA250" s="57"/>
      <c r="AB250" s="57"/>
      <c r="AC250" s="57"/>
      <c r="AD250" s="57"/>
      <c r="AE250" s="57"/>
      <c r="AF250" s="57"/>
      <c r="AG250" s="57"/>
      <c r="AH250" s="57"/>
      <c r="AI250" s="57"/>
      <c r="AJ250" s="57"/>
      <c r="AO250" s="17"/>
      <c r="AP250" s="17"/>
      <c r="AQ250" s="17"/>
      <c r="AR250" s="16"/>
      <c r="AS250" s="16"/>
      <c r="AT250" s="16"/>
      <c r="AU250" s="16"/>
      <c r="AV250" s="16"/>
      <c r="AW250" s="16"/>
      <c r="AX250" s="16"/>
      <c r="AY250" s="16"/>
    </row>
    <row r="251" spans="1:51" s="13" customFormat="1" x14ac:dyDescent="0.35">
      <c r="A251" s="60"/>
      <c r="B251" s="64" t="s">
        <v>8</v>
      </c>
      <c r="C251" s="108"/>
      <c r="D251" s="29"/>
      <c r="E251" s="282"/>
      <c r="F251" s="232"/>
      <c r="G251" s="232"/>
      <c r="H251" s="232"/>
      <c r="I251" s="232"/>
      <c r="J251" s="232"/>
      <c r="K251" s="225"/>
      <c r="L251" s="225"/>
      <c r="M251" s="71"/>
      <c r="N251" s="71"/>
      <c r="O251" s="57"/>
      <c r="P251" s="57"/>
      <c r="Q251" s="57"/>
      <c r="R251" s="57"/>
      <c r="S251" s="57"/>
      <c r="T251" s="57"/>
      <c r="U251" s="57"/>
      <c r="V251" s="57"/>
      <c r="W251" s="57"/>
      <c r="X251" s="57"/>
      <c r="Y251" s="57"/>
      <c r="Z251" s="57"/>
      <c r="AA251" s="57"/>
      <c r="AB251" s="57"/>
      <c r="AC251" s="57"/>
      <c r="AD251" s="57"/>
      <c r="AE251" s="57"/>
      <c r="AF251" s="57"/>
      <c r="AG251" s="57"/>
      <c r="AH251" s="57"/>
      <c r="AI251" s="57"/>
      <c r="AJ251" s="57"/>
      <c r="AO251" s="17"/>
      <c r="AP251" s="17"/>
      <c r="AQ251" s="17"/>
      <c r="AR251" s="16"/>
      <c r="AS251" s="16"/>
      <c r="AT251" s="16"/>
      <c r="AU251" s="16"/>
      <c r="AV251" s="16"/>
      <c r="AW251" s="16"/>
      <c r="AX251" s="16"/>
      <c r="AY251" s="16"/>
    </row>
    <row r="252" spans="1:51" s="13" customFormat="1" x14ac:dyDescent="0.35">
      <c r="A252" s="60"/>
      <c r="B252" s="64" t="s">
        <v>8</v>
      </c>
      <c r="C252" s="585" t="s">
        <v>740</v>
      </c>
      <c r="D252" s="586"/>
      <c r="E252" s="587"/>
      <c r="F252" s="588"/>
      <c r="G252" s="588"/>
      <c r="H252" s="588"/>
      <c r="I252" s="588"/>
      <c r="J252" s="588"/>
      <c r="K252" s="588"/>
      <c r="L252" s="588"/>
      <c r="M252" s="71"/>
      <c r="N252" s="71"/>
      <c r="O252" s="57"/>
      <c r="P252" s="57"/>
      <c r="Q252" s="57"/>
      <c r="R252" s="57"/>
      <c r="S252" s="57"/>
      <c r="T252" s="57"/>
      <c r="U252" s="57"/>
      <c r="V252" s="57"/>
      <c r="W252" s="57"/>
      <c r="X252" s="57"/>
      <c r="Y252" s="57"/>
      <c r="Z252" s="57"/>
      <c r="AA252" s="57"/>
      <c r="AB252" s="57"/>
      <c r="AC252" s="57"/>
      <c r="AD252" s="57"/>
      <c r="AE252" s="57"/>
      <c r="AF252" s="57"/>
      <c r="AG252" s="57"/>
      <c r="AH252" s="57"/>
      <c r="AI252" s="57"/>
      <c r="AJ252" s="57"/>
      <c r="AO252" s="17"/>
      <c r="AP252" s="17"/>
      <c r="AQ252" s="17"/>
      <c r="AR252" s="16"/>
      <c r="AS252" s="16"/>
      <c r="AT252" s="16"/>
      <c r="AU252" s="16"/>
      <c r="AV252" s="16"/>
      <c r="AW252" s="16"/>
      <c r="AX252" s="16"/>
      <c r="AY252" s="16"/>
    </row>
    <row r="253" spans="1:51" s="13" customFormat="1" x14ac:dyDescent="0.35">
      <c r="A253" s="60"/>
      <c r="B253" s="64" t="s">
        <v>8</v>
      </c>
      <c r="C253" s="585" t="s">
        <v>741</v>
      </c>
      <c r="D253" s="586"/>
      <c r="E253" s="587"/>
      <c r="F253" s="588"/>
      <c r="G253" s="588"/>
      <c r="H253" s="588"/>
      <c r="I253" s="588"/>
      <c r="J253" s="588"/>
      <c r="K253" s="588"/>
      <c r="L253" s="588"/>
      <c r="M253" s="71"/>
      <c r="N253" s="71"/>
      <c r="O253" s="57"/>
      <c r="P253" s="57"/>
      <c r="Q253" s="57"/>
      <c r="R253" s="57"/>
      <c r="S253" s="57"/>
      <c r="T253" s="57"/>
      <c r="U253" s="57"/>
      <c r="V253" s="57"/>
      <c r="W253" s="57"/>
      <c r="X253" s="57"/>
      <c r="Y253" s="57"/>
      <c r="Z253" s="57"/>
      <c r="AA253" s="57"/>
      <c r="AB253" s="57"/>
      <c r="AC253" s="57"/>
      <c r="AD253" s="57"/>
      <c r="AE253" s="57"/>
      <c r="AF253" s="57"/>
      <c r="AG253" s="57"/>
      <c r="AH253" s="57"/>
      <c r="AI253" s="57"/>
      <c r="AJ253" s="57"/>
      <c r="AO253" s="17"/>
      <c r="AP253" s="17"/>
      <c r="AQ253" s="17"/>
      <c r="AR253" s="16"/>
      <c r="AS253" s="16"/>
      <c r="AT253" s="16"/>
      <c r="AU253" s="16"/>
      <c r="AV253" s="16"/>
      <c r="AW253" s="16"/>
      <c r="AX253" s="16"/>
      <c r="AY253" s="16"/>
    </row>
    <row r="254" spans="1:51" s="13" customFormat="1" x14ac:dyDescent="0.35">
      <c r="A254" s="60"/>
      <c r="B254" s="64" t="s">
        <v>8</v>
      </c>
      <c r="C254" s="118"/>
      <c r="D254" s="42"/>
      <c r="E254" s="293"/>
      <c r="F254" s="270"/>
      <c r="G254" s="270"/>
      <c r="H254" s="270"/>
      <c r="I254" s="270"/>
      <c r="J254" s="232"/>
      <c r="K254" s="225"/>
      <c r="L254" s="225"/>
      <c r="M254" s="71"/>
      <c r="N254" s="71"/>
      <c r="O254" s="57"/>
      <c r="P254" s="57"/>
      <c r="Q254" s="57"/>
      <c r="R254" s="57"/>
      <c r="S254" s="57"/>
      <c r="T254" s="57"/>
      <c r="U254" s="57"/>
      <c r="V254" s="57"/>
      <c r="W254" s="57"/>
      <c r="X254" s="57"/>
      <c r="Y254" s="57"/>
      <c r="Z254" s="57"/>
      <c r="AA254" s="57"/>
      <c r="AB254" s="57"/>
      <c r="AC254" s="57"/>
      <c r="AD254" s="57"/>
      <c r="AE254" s="57"/>
      <c r="AF254" s="57"/>
      <c r="AG254" s="57"/>
      <c r="AH254" s="57"/>
      <c r="AI254" s="57"/>
      <c r="AJ254" s="57"/>
      <c r="AO254" s="17"/>
      <c r="AP254" s="17"/>
      <c r="AQ254" s="17"/>
      <c r="AR254" s="16"/>
      <c r="AS254" s="16"/>
      <c r="AT254" s="16"/>
      <c r="AU254" s="16"/>
      <c r="AV254" s="16"/>
      <c r="AW254" s="16"/>
      <c r="AX254" s="16"/>
      <c r="AY254" s="16"/>
    </row>
    <row r="255" spans="1:51" s="13" customFormat="1" x14ac:dyDescent="0.35">
      <c r="A255" s="60"/>
      <c r="B255" s="64" t="s">
        <v>8</v>
      </c>
      <c r="C255" s="118"/>
      <c r="D255" s="43"/>
      <c r="E255" s="294"/>
      <c r="F255" s="271"/>
      <c r="G255" s="272"/>
      <c r="H255" s="271"/>
      <c r="I255" s="271"/>
      <c r="J255" s="232"/>
      <c r="K255" s="225"/>
      <c r="L255" s="225"/>
      <c r="M255" s="71"/>
      <c r="N255" s="71"/>
      <c r="O255" s="57"/>
      <c r="P255" s="57"/>
      <c r="Q255" s="57"/>
      <c r="R255" s="57"/>
      <c r="S255" s="57"/>
      <c r="T255" s="57"/>
      <c r="U255" s="57"/>
      <c r="V255" s="57"/>
      <c r="W255" s="57"/>
      <c r="X255" s="57"/>
      <c r="Y255" s="57"/>
      <c r="Z255" s="57"/>
      <c r="AA255" s="57"/>
      <c r="AB255" s="57"/>
      <c r="AC255" s="57"/>
      <c r="AD255" s="57"/>
      <c r="AE255" s="57"/>
      <c r="AF255" s="57"/>
      <c r="AG255" s="57"/>
      <c r="AH255" s="57"/>
      <c r="AI255" s="57"/>
      <c r="AJ255" s="57"/>
      <c r="AO255" s="17"/>
      <c r="AP255" s="17"/>
      <c r="AQ255" s="17"/>
      <c r="AR255" s="16"/>
      <c r="AS255" s="16"/>
      <c r="AT255" s="16"/>
      <c r="AU255" s="16"/>
      <c r="AV255" s="16"/>
      <c r="AW255" s="16"/>
      <c r="AX255" s="16"/>
      <c r="AY255" s="16"/>
    </row>
    <row r="256" spans="1:51" s="13" customFormat="1" x14ac:dyDescent="0.35">
      <c r="A256" s="60"/>
      <c r="B256" s="64" t="s">
        <v>8</v>
      </c>
      <c r="C256" s="118"/>
      <c r="D256" s="44" t="s">
        <v>707</v>
      </c>
      <c r="E256" s="293"/>
      <c r="F256" s="232"/>
      <c r="G256" s="273"/>
      <c r="H256" s="270"/>
      <c r="I256" s="274" t="s">
        <v>708</v>
      </c>
      <c r="J256" s="232"/>
      <c r="K256" s="225"/>
      <c r="L256" s="225"/>
      <c r="M256" s="71"/>
      <c r="N256" s="71"/>
      <c r="O256" s="57"/>
      <c r="P256" s="57"/>
      <c r="Q256" s="57"/>
      <c r="R256" s="57"/>
      <c r="S256" s="57"/>
      <c r="T256" s="57"/>
      <c r="U256" s="57"/>
      <c r="V256" s="57"/>
      <c r="W256" s="57"/>
      <c r="X256" s="57"/>
      <c r="Y256" s="57"/>
      <c r="Z256" s="57"/>
      <c r="AA256" s="57"/>
      <c r="AB256" s="57"/>
      <c r="AC256" s="57"/>
      <c r="AD256" s="57"/>
      <c r="AE256" s="57"/>
      <c r="AF256" s="57"/>
      <c r="AG256" s="57"/>
      <c r="AH256" s="57"/>
      <c r="AI256" s="57"/>
      <c r="AJ256" s="57"/>
      <c r="AO256" s="17"/>
      <c r="AP256" s="17"/>
      <c r="AQ256" s="17"/>
      <c r="AR256" s="16"/>
      <c r="AS256" s="16"/>
      <c r="AT256" s="16"/>
      <c r="AU256" s="16"/>
      <c r="AV256" s="16"/>
      <c r="AW256" s="16"/>
      <c r="AX256" s="16"/>
      <c r="AY256" s="16"/>
    </row>
    <row r="257" spans="1:51" s="13" customFormat="1" x14ac:dyDescent="0.35">
      <c r="A257" s="60"/>
      <c r="B257" s="64" t="s">
        <v>8</v>
      </c>
      <c r="C257" s="118"/>
      <c r="D257" s="45" t="str">
        <f>"RUC     "&amp;RUCCONTA</f>
        <v xml:space="preserve">RUC     </v>
      </c>
      <c r="E257" s="293"/>
      <c r="F257" s="232"/>
      <c r="G257" s="273"/>
      <c r="H257" s="270"/>
      <c r="I257" s="275" t="str">
        <f>"ID     "&amp;IDREPL</f>
        <v xml:space="preserve">ID     </v>
      </c>
      <c r="J257" s="232"/>
      <c r="K257" s="225"/>
      <c r="L257" s="225"/>
      <c r="M257" s="71"/>
      <c r="N257" s="71"/>
      <c r="O257" s="57"/>
      <c r="P257" s="57"/>
      <c r="Q257" s="57"/>
      <c r="R257" s="57"/>
      <c r="S257" s="57"/>
      <c r="T257" s="57"/>
      <c r="U257" s="57"/>
      <c r="V257" s="57"/>
      <c r="W257" s="57"/>
      <c r="X257" s="57"/>
      <c r="Y257" s="57"/>
      <c r="Z257" s="57"/>
      <c r="AA257" s="57"/>
      <c r="AB257" s="57"/>
      <c r="AC257" s="57"/>
      <c r="AD257" s="57"/>
      <c r="AE257" s="57"/>
      <c r="AF257" s="57"/>
      <c r="AG257" s="57"/>
      <c r="AH257" s="57"/>
      <c r="AI257" s="57"/>
      <c r="AJ257" s="57"/>
      <c r="AO257" s="17"/>
      <c r="AP257" s="17"/>
      <c r="AQ257" s="17"/>
      <c r="AR257" s="16"/>
      <c r="AS257" s="16"/>
      <c r="AT257" s="16"/>
      <c r="AU257" s="16"/>
      <c r="AV257" s="16"/>
      <c r="AW257" s="16"/>
      <c r="AX257" s="16"/>
      <c r="AY257" s="16"/>
    </row>
    <row r="258" spans="1:51" s="13" customFormat="1" x14ac:dyDescent="0.35">
      <c r="A258" s="60"/>
      <c r="B258" s="60"/>
      <c r="C258" s="119"/>
      <c r="D258" s="46"/>
      <c r="E258" s="283"/>
      <c r="F258" s="273"/>
      <c r="G258" s="273"/>
      <c r="H258" s="273"/>
      <c r="I258" s="273"/>
      <c r="J258" s="273"/>
      <c r="K258" s="225"/>
      <c r="L258" s="225"/>
      <c r="M258" s="71"/>
      <c r="N258" s="71"/>
      <c r="O258" s="57"/>
      <c r="P258" s="57"/>
      <c r="Q258" s="57"/>
      <c r="R258" s="57"/>
      <c r="S258" s="57"/>
      <c r="T258" s="57"/>
      <c r="U258" s="57"/>
      <c r="V258" s="57"/>
      <c r="W258" s="57"/>
      <c r="X258" s="57"/>
      <c r="Y258" s="57"/>
      <c r="Z258" s="57"/>
      <c r="AA258" s="57"/>
      <c r="AB258" s="57"/>
      <c r="AC258" s="57"/>
      <c r="AD258" s="57"/>
      <c r="AE258" s="57"/>
      <c r="AF258" s="57"/>
      <c r="AG258" s="57"/>
      <c r="AH258" s="57"/>
      <c r="AI258" s="57"/>
      <c r="AJ258" s="57"/>
      <c r="AO258" s="17"/>
      <c r="AP258" s="17"/>
      <c r="AQ258" s="17"/>
      <c r="AR258" s="16"/>
      <c r="AS258" s="16"/>
      <c r="AT258" s="16"/>
      <c r="AU258" s="16"/>
      <c r="AV258" s="16"/>
      <c r="AW258" s="16"/>
      <c r="AX258" s="16"/>
      <c r="AY258" s="16"/>
    </row>
    <row r="259" spans="1:51" s="13" customFormat="1" x14ac:dyDescent="0.35">
      <c r="A259" s="60"/>
      <c r="B259" s="60"/>
      <c r="C259" s="119"/>
      <c r="D259" s="46"/>
      <c r="E259" s="283"/>
      <c r="F259" s="273"/>
      <c r="G259" s="273"/>
      <c r="H259" s="273"/>
      <c r="I259" s="273"/>
      <c r="J259" s="273"/>
      <c r="K259" s="225"/>
      <c r="L259" s="225"/>
      <c r="M259" s="71"/>
      <c r="N259" s="71"/>
      <c r="O259" s="57"/>
      <c r="P259" s="57"/>
      <c r="Q259" s="57"/>
      <c r="R259" s="57"/>
      <c r="S259" s="57"/>
      <c r="T259" s="57"/>
      <c r="U259" s="57"/>
      <c r="V259" s="57"/>
      <c r="W259" s="57"/>
      <c r="X259" s="57"/>
      <c r="Y259" s="57"/>
      <c r="Z259" s="57"/>
      <c r="AA259" s="57"/>
      <c r="AB259" s="57"/>
      <c r="AC259" s="57"/>
      <c r="AD259" s="57"/>
      <c r="AE259" s="57"/>
      <c r="AF259" s="57"/>
      <c r="AG259" s="57"/>
      <c r="AH259" s="57"/>
      <c r="AI259" s="57"/>
      <c r="AJ259" s="57"/>
      <c r="AO259" s="17"/>
      <c r="AP259" s="17"/>
      <c r="AQ259" s="17"/>
      <c r="AR259" s="16"/>
      <c r="AS259" s="16"/>
      <c r="AT259" s="16"/>
      <c r="AU259" s="16"/>
      <c r="AV259" s="16"/>
      <c r="AW259" s="16"/>
      <c r="AX259" s="16"/>
      <c r="AY259" s="16"/>
    </row>
    <row r="260" spans="1:51" s="13" customFormat="1" x14ac:dyDescent="0.35">
      <c r="A260" s="60"/>
      <c r="B260" s="60"/>
      <c r="C260" s="119"/>
      <c r="D260" s="46"/>
      <c r="E260" s="283"/>
      <c r="F260" s="273"/>
      <c r="G260" s="273"/>
      <c r="H260" s="273"/>
      <c r="I260" s="273"/>
      <c r="J260" s="273"/>
      <c r="K260" s="225"/>
      <c r="L260" s="225"/>
      <c r="M260" s="71"/>
      <c r="N260" s="71"/>
      <c r="O260" s="57"/>
      <c r="P260" s="57"/>
      <c r="Q260" s="57"/>
      <c r="R260" s="57"/>
      <c r="S260" s="57"/>
      <c r="T260" s="57"/>
      <c r="U260" s="57"/>
      <c r="V260" s="57"/>
      <c r="W260" s="57"/>
      <c r="X260" s="57"/>
      <c r="Y260" s="57"/>
      <c r="Z260" s="57"/>
      <c r="AA260" s="57"/>
      <c r="AB260" s="57"/>
      <c r="AC260" s="57"/>
      <c r="AD260" s="57"/>
      <c r="AE260" s="57"/>
      <c r="AF260" s="57"/>
      <c r="AG260" s="57"/>
      <c r="AH260" s="57"/>
      <c r="AI260" s="57"/>
      <c r="AJ260" s="57"/>
      <c r="AO260" s="17"/>
      <c r="AP260" s="17"/>
      <c r="AQ260" s="17"/>
      <c r="AR260" s="16"/>
      <c r="AS260" s="16"/>
      <c r="AT260" s="16"/>
      <c r="AU260" s="16"/>
      <c r="AV260" s="16"/>
      <c r="AW260" s="16"/>
      <c r="AX260" s="16"/>
      <c r="AY260" s="16"/>
    </row>
    <row r="261" spans="1:51" s="13" customFormat="1" x14ac:dyDescent="0.35">
      <c r="A261" s="60"/>
      <c r="B261" s="60"/>
      <c r="C261" s="119"/>
      <c r="D261" s="46"/>
      <c r="E261" s="283"/>
      <c r="F261" s="273"/>
      <c r="G261" s="273"/>
      <c r="H261" s="273"/>
      <c r="I261" s="273"/>
      <c r="J261" s="273"/>
      <c r="K261" s="225"/>
      <c r="L261" s="225"/>
      <c r="M261" s="71"/>
      <c r="N261" s="71"/>
      <c r="O261" s="57"/>
      <c r="P261" s="57"/>
      <c r="Q261" s="57"/>
      <c r="R261" s="57"/>
      <c r="S261" s="57"/>
      <c r="T261" s="57"/>
      <c r="U261" s="57"/>
      <c r="V261" s="57"/>
      <c r="W261" s="57"/>
      <c r="X261" s="57"/>
      <c r="Y261" s="57"/>
      <c r="Z261" s="57"/>
      <c r="AA261" s="57"/>
      <c r="AB261" s="57"/>
      <c r="AC261" s="57"/>
      <c r="AD261" s="57"/>
      <c r="AE261" s="57"/>
      <c r="AF261" s="57"/>
      <c r="AG261" s="57"/>
      <c r="AH261" s="57"/>
      <c r="AI261" s="57"/>
      <c r="AJ261" s="57"/>
      <c r="AO261" s="17"/>
      <c r="AP261" s="17"/>
      <c r="AQ261" s="17"/>
      <c r="AR261" s="16"/>
      <c r="AS261" s="16"/>
      <c r="AT261" s="16"/>
      <c r="AU261" s="16"/>
      <c r="AV261" s="16"/>
      <c r="AW261" s="16"/>
      <c r="AX261" s="16"/>
      <c r="AY261" s="16"/>
    </row>
    <row r="262" spans="1:51" s="13" customFormat="1" x14ac:dyDescent="0.35">
      <c r="A262" s="60"/>
      <c r="B262" s="60"/>
      <c r="C262" s="119"/>
      <c r="D262" s="46"/>
      <c r="E262" s="283"/>
      <c r="F262" s="273"/>
      <c r="G262" s="273"/>
      <c r="H262" s="273"/>
      <c r="I262" s="273"/>
      <c r="J262" s="273"/>
      <c r="K262" s="225"/>
      <c r="L262" s="225"/>
      <c r="M262" s="71"/>
      <c r="N262" s="71"/>
      <c r="O262" s="57"/>
      <c r="P262" s="57"/>
      <c r="Q262" s="57"/>
      <c r="R262" s="57"/>
      <c r="S262" s="57"/>
      <c r="T262" s="57"/>
      <c r="U262" s="57"/>
      <c r="V262" s="57"/>
      <c r="W262" s="57"/>
      <c r="X262" s="57"/>
      <c r="Y262" s="57"/>
      <c r="Z262" s="57"/>
      <c r="AA262" s="57"/>
      <c r="AB262" s="57"/>
      <c r="AC262" s="57"/>
      <c r="AD262" s="57"/>
      <c r="AE262" s="57"/>
      <c r="AF262" s="57"/>
      <c r="AG262" s="57"/>
      <c r="AH262" s="57"/>
      <c r="AI262" s="57"/>
      <c r="AJ262" s="57"/>
      <c r="AO262" s="17"/>
      <c r="AP262" s="17"/>
      <c r="AQ262" s="17"/>
      <c r="AR262" s="16"/>
      <c r="AS262" s="16"/>
      <c r="AT262" s="16"/>
      <c r="AU262" s="16"/>
      <c r="AV262" s="16"/>
      <c r="AW262" s="16"/>
      <c r="AX262" s="16"/>
      <c r="AY262" s="16"/>
    </row>
    <row r="263" spans="1:51" s="13" customFormat="1" x14ac:dyDescent="0.35">
      <c r="A263" s="60"/>
      <c r="B263" s="60"/>
      <c r="C263" s="119"/>
      <c r="D263" s="46"/>
      <c r="E263" s="283"/>
      <c r="F263" s="273"/>
      <c r="G263" s="273"/>
      <c r="H263" s="273"/>
      <c r="I263" s="273"/>
      <c r="J263" s="273"/>
      <c r="K263" s="225"/>
      <c r="L263" s="225"/>
      <c r="M263" s="71"/>
      <c r="N263" s="71"/>
      <c r="O263" s="57"/>
      <c r="P263" s="57"/>
      <c r="Q263" s="57"/>
      <c r="R263" s="57"/>
      <c r="S263" s="57"/>
      <c r="T263" s="57"/>
      <c r="U263" s="57"/>
      <c r="V263" s="57"/>
      <c r="W263" s="57"/>
      <c r="X263" s="57"/>
      <c r="Y263" s="57"/>
      <c r="Z263" s="57"/>
      <c r="AA263" s="57"/>
      <c r="AB263" s="57"/>
      <c r="AC263" s="57"/>
      <c r="AD263" s="57"/>
      <c r="AE263" s="57"/>
      <c r="AF263" s="57"/>
      <c r="AG263" s="57"/>
      <c r="AH263" s="57"/>
      <c r="AI263" s="57"/>
      <c r="AJ263" s="57"/>
      <c r="AO263" s="17"/>
      <c r="AP263" s="17"/>
      <c r="AQ263" s="17"/>
      <c r="AR263" s="16"/>
      <c r="AS263" s="16"/>
      <c r="AT263" s="16"/>
      <c r="AU263" s="16"/>
      <c r="AV263" s="16"/>
      <c r="AW263" s="16"/>
      <c r="AX263" s="16"/>
      <c r="AY263" s="16"/>
    </row>
    <row r="264" spans="1:51" s="13" customFormat="1" x14ac:dyDescent="0.35">
      <c r="A264" s="60"/>
      <c r="B264" s="60"/>
      <c r="C264" s="119"/>
      <c r="D264" s="46"/>
      <c r="E264" s="283"/>
      <c r="F264" s="273"/>
      <c r="G264" s="273"/>
      <c r="H264" s="273"/>
      <c r="I264" s="273"/>
      <c r="J264" s="273"/>
      <c r="K264" s="225"/>
      <c r="L264" s="225"/>
      <c r="M264" s="71"/>
      <c r="N264" s="71"/>
      <c r="O264" s="57"/>
      <c r="P264" s="57"/>
      <c r="Q264" s="57"/>
      <c r="R264" s="57"/>
      <c r="S264" s="57"/>
      <c r="T264" s="57"/>
      <c r="U264" s="57"/>
      <c r="V264" s="57"/>
      <c r="W264" s="57"/>
      <c r="X264" s="57"/>
      <c r="Y264" s="57"/>
      <c r="Z264" s="57"/>
      <c r="AA264" s="57"/>
      <c r="AB264" s="57"/>
      <c r="AC264" s="57"/>
      <c r="AD264" s="57"/>
      <c r="AE264" s="57"/>
      <c r="AF264" s="57"/>
      <c r="AG264" s="57"/>
      <c r="AH264" s="57"/>
      <c r="AI264" s="57"/>
      <c r="AJ264" s="57"/>
      <c r="AO264" s="17"/>
      <c r="AP264" s="17"/>
      <c r="AQ264" s="17"/>
      <c r="AR264" s="16"/>
      <c r="AS264" s="16"/>
      <c r="AT264" s="16"/>
      <c r="AU264" s="16"/>
      <c r="AV264" s="16"/>
      <c r="AW264" s="16"/>
      <c r="AX264" s="16"/>
      <c r="AY264" s="16"/>
    </row>
    <row r="265" spans="1:51" s="13" customFormat="1" x14ac:dyDescent="0.35">
      <c r="A265" s="60"/>
      <c r="B265" s="60"/>
      <c r="C265" s="119"/>
      <c r="D265" s="46"/>
      <c r="E265" s="283"/>
      <c r="F265" s="273"/>
      <c r="G265" s="273"/>
      <c r="H265" s="273"/>
      <c r="I265" s="273"/>
      <c r="J265" s="273"/>
      <c r="K265" s="225"/>
      <c r="L265" s="225"/>
      <c r="M265" s="71"/>
      <c r="N265" s="71"/>
      <c r="O265" s="57"/>
      <c r="P265" s="57"/>
      <c r="Q265" s="57"/>
      <c r="R265" s="57"/>
      <c r="S265" s="57"/>
      <c r="T265" s="57"/>
      <c r="U265" s="57"/>
      <c r="V265" s="57"/>
      <c r="W265" s="57"/>
      <c r="X265" s="57"/>
      <c r="Y265" s="57"/>
      <c r="Z265" s="57"/>
      <c r="AA265" s="57"/>
      <c r="AB265" s="57"/>
      <c r="AC265" s="57"/>
      <c r="AD265" s="57"/>
      <c r="AE265" s="57"/>
      <c r="AF265" s="57"/>
      <c r="AG265" s="57"/>
      <c r="AH265" s="57"/>
      <c r="AI265" s="57"/>
      <c r="AJ265" s="57"/>
      <c r="AO265" s="17"/>
      <c r="AP265" s="17"/>
      <c r="AQ265" s="17"/>
      <c r="AR265" s="16"/>
      <c r="AS265" s="16"/>
      <c r="AT265" s="16"/>
      <c r="AU265" s="16"/>
      <c r="AV265" s="16"/>
      <c r="AW265" s="16"/>
      <c r="AX265" s="16"/>
      <c r="AY265" s="16"/>
    </row>
    <row r="266" spans="1:51" s="13" customFormat="1" x14ac:dyDescent="0.35">
      <c r="A266" s="60"/>
      <c r="B266" s="60"/>
      <c r="C266" s="119"/>
      <c r="D266" s="46"/>
      <c r="E266" s="283"/>
      <c r="F266" s="273"/>
      <c r="G266" s="273"/>
      <c r="H266" s="273"/>
      <c r="I266" s="273"/>
      <c r="J266" s="273"/>
      <c r="K266" s="225"/>
      <c r="L266" s="225"/>
      <c r="M266" s="71"/>
      <c r="N266" s="71"/>
      <c r="O266" s="57"/>
      <c r="P266" s="57"/>
      <c r="Q266" s="57"/>
      <c r="R266" s="57"/>
      <c r="S266" s="57"/>
      <c r="T266" s="57"/>
      <c r="U266" s="57"/>
      <c r="V266" s="57"/>
      <c r="W266" s="57"/>
      <c r="X266" s="57"/>
      <c r="Y266" s="57"/>
      <c r="Z266" s="57"/>
      <c r="AA266" s="57"/>
      <c r="AB266" s="57"/>
      <c r="AC266" s="57"/>
      <c r="AD266" s="57"/>
      <c r="AE266" s="57"/>
      <c r="AF266" s="57"/>
      <c r="AG266" s="57"/>
      <c r="AH266" s="57"/>
      <c r="AI266" s="57"/>
      <c r="AJ266" s="57"/>
      <c r="AO266" s="17"/>
      <c r="AP266" s="17"/>
      <c r="AQ266" s="17"/>
      <c r="AR266" s="16"/>
      <c r="AS266" s="16"/>
      <c r="AT266" s="16"/>
      <c r="AU266" s="16"/>
      <c r="AV266" s="16"/>
      <c r="AW266" s="16"/>
      <c r="AX266" s="16"/>
      <c r="AY266" s="16"/>
    </row>
    <row r="267" spans="1:51" s="13" customFormat="1" x14ac:dyDescent="0.35">
      <c r="A267" s="60"/>
      <c r="B267" s="60"/>
      <c r="C267" s="119"/>
      <c r="D267" s="46"/>
      <c r="E267" s="283"/>
      <c r="F267" s="273"/>
      <c r="G267" s="273"/>
      <c r="H267" s="273"/>
      <c r="I267" s="273"/>
      <c r="J267" s="273"/>
      <c r="K267" s="225"/>
      <c r="L267" s="225"/>
      <c r="M267" s="71"/>
      <c r="N267" s="71"/>
      <c r="O267" s="57"/>
      <c r="P267" s="57"/>
      <c r="Q267" s="57"/>
      <c r="R267" s="57"/>
      <c r="S267" s="57"/>
      <c r="T267" s="57"/>
      <c r="U267" s="57"/>
      <c r="V267" s="57"/>
      <c r="W267" s="57"/>
      <c r="X267" s="57"/>
      <c r="Y267" s="57"/>
      <c r="Z267" s="57"/>
      <c r="AA267" s="57"/>
      <c r="AB267" s="57"/>
      <c r="AC267" s="57"/>
      <c r="AD267" s="57"/>
      <c r="AE267" s="57"/>
      <c r="AF267" s="57"/>
      <c r="AG267" s="57"/>
      <c r="AH267" s="57"/>
      <c r="AI267" s="57"/>
      <c r="AJ267" s="57"/>
      <c r="AO267" s="17"/>
      <c r="AP267" s="17"/>
      <c r="AQ267" s="17"/>
      <c r="AR267" s="16"/>
      <c r="AS267" s="16"/>
      <c r="AT267" s="16"/>
      <c r="AU267" s="16"/>
      <c r="AV267" s="16"/>
      <c r="AW267" s="16"/>
      <c r="AX267" s="16"/>
      <c r="AY267" s="16"/>
    </row>
    <row r="268" spans="1:51" s="13" customFormat="1" x14ac:dyDescent="0.35">
      <c r="A268" s="71"/>
      <c r="B268" s="71"/>
      <c r="C268" s="119"/>
      <c r="D268" s="46"/>
      <c r="E268" s="283"/>
      <c r="F268" s="273"/>
      <c r="G268" s="273"/>
      <c r="H268" s="273"/>
      <c r="I268" s="273"/>
      <c r="J268" s="273"/>
      <c r="K268" s="225"/>
      <c r="L268" s="225"/>
      <c r="M268" s="71"/>
      <c r="N268" s="71"/>
      <c r="O268" s="57"/>
      <c r="P268" s="57"/>
      <c r="Q268" s="57"/>
      <c r="R268" s="57"/>
      <c r="S268" s="57"/>
      <c r="T268" s="57"/>
      <c r="U268" s="57"/>
      <c r="V268" s="57"/>
      <c r="W268" s="57"/>
      <c r="X268" s="57"/>
      <c r="Y268" s="57"/>
      <c r="Z268" s="57"/>
      <c r="AA268" s="57"/>
      <c r="AB268" s="57"/>
      <c r="AC268" s="57"/>
      <c r="AD268" s="57"/>
      <c r="AE268" s="57"/>
      <c r="AF268" s="57"/>
      <c r="AG268" s="57"/>
      <c r="AH268" s="57"/>
      <c r="AI268" s="57"/>
      <c r="AJ268" s="57"/>
      <c r="AO268" s="17"/>
      <c r="AP268" s="17"/>
      <c r="AQ268" s="17"/>
      <c r="AR268" s="16"/>
      <c r="AS268" s="16"/>
      <c r="AT268" s="16"/>
      <c r="AU268" s="16"/>
      <c r="AV268" s="16"/>
      <c r="AW268" s="16"/>
      <c r="AX268" s="16"/>
      <c r="AY268" s="16"/>
    </row>
  </sheetData>
  <sheetProtection formatColumns="0" formatRows="0"/>
  <autoFilter ref="B7:B257" xr:uid="{00000000-0009-0000-0000-00000A000000}">
    <filterColumn colId="0">
      <filters>
        <filter val="si"/>
      </filters>
    </filterColumn>
  </autoFilter>
  <mergeCells count="162">
    <mergeCell ref="D225:F225"/>
    <mergeCell ref="C8:L8"/>
    <mergeCell ref="C56:L56"/>
    <mergeCell ref="C76:L76"/>
    <mergeCell ref="H77:L77"/>
    <mergeCell ref="C88:L88"/>
    <mergeCell ref="C93:L93"/>
    <mergeCell ref="C94:L94"/>
    <mergeCell ref="D180:F180"/>
    <mergeCell ref="D185:F185"/>
    <mergeCell ref="D77:E77"/>
    <mergeCell ref="F77:G77"/>
    <mergeCell ref="D81:E81"/>
    <mergeCell ref="D82:E82"/>
    <mergeCell ref="D83:E83"/>
    <mergeCell ref="D123:F123"/>
    <mergeCell ref="D101:F101"/>
    <mergeCell ref="D106:F106"/>
    <mergeCell ref="D104:F104"/>
    <mergeCell ref="D114:F114"/>
    <mergeCell ref="D79:E79"/>
    <mergeCell ref="D80:E80"/>
    <mergeCell ref="D96:F96"/>
    <mergeCell ref="D97:F97"/>
    <mergeCell ref="D102:F102"/>
    <mergeCell ref="D98:F98"/>
    <mergeCell ref="D99:F99"/>
    <mergeCell ref="D100:F100"/>
    <mergeCell ref="D105:F105"/>
    <mergeCell ref="D154:F154"/>
    <mergeCell ref="D164:F164"/>
    <mergeCell ref="D167:F167"/>
    <mergeCell ref="D162:F162"/>
    <mergeCell ref="D157:F157"/>
    <mergeCell ref="D156:F156"/>
    <mergeCell ref="D158:F158"/>
    <mergeCell ref="D159:F159"/>
    <mergeCell ref="D160:F160"/>
    <mergeCell ref="D103:F103"/>
    <mergeCell ref="D109:F109"/>
    <mergeCell ref="D110:F110"/>
    <mergeCell ref="D111:F111"/>
    <mergeCell ref="D113:F113"/>
    <mergeCell ref="D112:F112"/>
    <mergeCell ref="D138:F138"/>
    <mergeCell ref="D152:F152"/>
    <mergeCell ref="D142:F142"/>
    <mergeCell ref="D146:F146"/>
    <mergeCell ref="D153:F153"/>
    <mergeCell ref="D155:F155"/>
    <mergeCell ref="D136:F136"/>
    <mergeCell ref="D137:F137"/>
    <mergeCell ref="D149:F149"/>
    <mergeCell ref="D150:F150"/>
    <mergeCell ref="D140:F140"/>
    <mergeCell ref="D143:F143"/>
    <mergeCell ref="D139:F139"/>
    <mergeCell ref="D148:F148"/>
    <mergeCell ref="D141:F141"/>
    <mergeCell ref="D144:F144"/>
    <mergeCell ref="C245:C246"/>
    <mergeCell ref="D233:F234"/>
    <mergeCell ref="D245:F246"/>
    <mergeCell ref="D169:F169"/>
    <mergeCell ref="D170:F170"/>
    <mergeCell ref="D171:F171"/>
    <mergeCell ref="D172:F172"/>
    <mergeCell ref="D208:F208"/>
    <mergeCell ref="D191:F191"/>
    <mergeCell ref="D192:F192"/>
    <mergeCell ref="D176:F176"/>
    <mergeCell ref="D177:F177"/>
    <mergeCell ref="D210:F210"/>
    <mergeCell ref="D227:F227"/>
    <mergeCell ref="D228:F228"/>
    <mergeCell ref="D190:F190"/>
    <mergeCell ref="D178:F178"/>
    <mergeCell ref="D179:F179"/>
    <mergeCell ref="D183:F183"/>
    <mergeCell ref="D193:F193"/>
    <mergeCell ref="D194:F194"/>
    <mergeCell ref="D195:F195"/>
    <mergeCell ref="D207:F207"/>
    <mergeCell ref="D201:F201"/>
    <mergeCell ref="D161:F161"/>
    <mergeCell ref="D216:F216"/>
    <mergeCell ref="D217:F217"/>
    <mergeCell ref="D184:F184"/>
    <mergeCell ref="D202:F202"/>
    <mergeCell ref="D203:F203"/>
    <mergeCell ref="D204:F204"/>
    <mergeCell ref="D205:F205"/>
    <mergeCell ref="D186:F186"/>
    <mergeCell ref="D187:F187"/>
    <mergeCell ref="D188:F188"/>
    <mergeCell ref="D168:F168"/>
    <mergeCell ref="D166:F166"/>
    <mergeCell ref="D165:F165"/>
    <mergeCell ref="D209:F209"/>
    <mergeCell ref="D196:F196"/>
    <mergeCell ref="D197:F197"/>
    <mergeCell ref="D198:F198"/>
    <mergeCell ref="D199:F199"/>
    <mergeCell ref="D200:F200"/>
    <mergeCell ref="D206:F206"/>
    <mergeCell ref="D117:F117"/>
    <mergeCell ref="D131:F131"/>
    <mergeCell ref="D132:F132"/>
    <mergeCell ref="D133:F133"/>
    <mergeCell ref="D118:F118"/>
    <mergeCell ref="D119:F119"/>
    <mergeCell ref="D135:F135"/>
    <mergeCell ref="D127:F127"/>
    <mergeCell ref="D122:F122"/>
    <mergeCell ref="K245:L246"/>
    <mergeCell ref="C5:L6"/>
    <mergeCell ref="C252:L252"/>
    <mergeCell ref="C253:L253"/>
    <mergeCell ref="D147:F147"/>
    <mergeCell ref="D145:F145"/>
    <mergeCell ref="D84:E84"/>
    <mergeCell ref="D115:F115"/>
    <mergeCell ref="D116:F116"/>
    <mergeCell ref="D151:F151"/>
    <mergeCell ref="D78:E78"/>
    <mergeCell ref="K233:L234"/>
    <mergeCell ref="D107:F107"/>
    <mergeCell ref="D108:F108"/>
    <mergeCell ref="D128:F128"/>
    <mergeCell ref="D124:F124"/>
    <mergeCell ref="D121:F121"/>
    <mergeCell ref="D129:F129"/>
    <mergeCell ref="D134:F134"/>
    <mergeCell ref="D125:F125"/>
    <mergeCell ref="D126:F126"/>
    <mergeCell ref="D120:F120"/>
    <mergeCell ref="D130:F130"/>
    <mergeCell ref="C233:C234"/>
    <mergeCell ref="G245:J246"/>
    <mergeCell ref="D163:F163"/>
    <mergeCell ref="G233:J234"/>
    <mergeCell ref="D173:F173"/>
    <mergeCell ref="D174:F174"/>
    <mergeCell ref="D175:F175"/>
    <mergeCell ref="D181:F181"/>
    <mergeCell ref="D182:F182"/>
    <mergeCell ref="D218:F218"/>
    <mergeCell ref="D219:F219"/>
    <mergeCell ref="D213:F213"/>
    <mergeCell ref="D214:F214"/>
    <mergeCell ref="D215:F215"/>
    <mergeCell ref="D189:F189"/>
    <mergeCell ref="D211:F211"/>
    <mergeCell ref="D212:F212"/>
    <mergeCell ref="C244:L244"/>
    <mergeCell ref="C232:L232"/>
    <mergeCell ref="D226:F226"/>
    <mergeCell ref="D220:F220"/>
    <mergeCell ref="D221:F221"/>
    <mergeCell ref="D222:F222"/>
    <mergeCell ref="D223:F223"/>
    <mergeCell ref="D224:F224"/>
  </mergeCells>
  <phoneticPr fontId="20" type="noConversion"/>
  <dataValidations count="1">
    <dataValidation type="list" allowBlank="1" showInputMessage="1" showErrorMessage="1" sqref="A58:A76" xr:uid="{00000000-0002-0000-0A00-000000000000}">
      <formula1>TIPOCOMPVENTA</formula1>
    </dataValidation>
  </dataValidations>
  <pageMargins left="0.25" right="0.25" top="0.24" bottom="0.27" header="0.3" footer="0.23"/>
  <pageSetup scale="63" fitToHeight="0"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dimension ref="A1:E63"/>
  <sheetViews>
    <sheetView zoomScale="89" zoomScaleNormal="89" workbookViewId="0">
      <selection activeCell="G18" sqref="G18"/>
    </sheetView>
  </sheetViews>
  <sheetFormatPr baseColWidth="10" defaultColWidth="8.7265625" defaultRowHeight="14.5" x14ac:dyDescent="0.35"/>
  <cols>
    <col min="1" max="1" width="13.453125" customWidth="1"/>
    <col min="2" max="2" width="30.26953125" customWidth="1"/>
    <col min="3" max="3" width="25.453125" customWidth="1"/>
    <col min="4" max="4" width="19" customWidth="1"/>
    <col min="5" max="5" width="11.81640625" bestFit="1" customWidth="1"/>
    <col min="6" max="256" width="11.453125" customWidth="1"/>
  </cols>
  <sheetData>
    <row r="1" spans="1:5" ht="13.5" customHeight="1" x14ac:dyDescent="0.35"/>
    <row r="2" spans="1:5" ht="13.5" customHeight="1" x14ac:dyDescent="0.35">
      <c r="A2" t="s">
        <v>2843</v>
      </c>
    </row>
    <row r="3" spans="1:5" ht="13.5" customHeight="1" x14ac:dyDescent="0.35">
      <c r="A3" t="s">
        <v>2844</v>
      </c>
    </row>
    <row r="4" spans="1:5" ht="13.5" customHeight="1" x14ac:dyDescent="0.35">
      <c r="A4" t="s">
        <v>2845</v>
      </c>
    </row>
    <row r="5" spans="1:5" ht="13.5" customHeight="1" x14ac:dyDescent="0.35">
      <c r="A5" t="s">
        <v>2846</v>
      </c>
    </row>
    <row r="6" spans="1:5" ht="13.5" customHeight="1" x14ac:dyDescent="0.35">
      <c r="A6" t="s">
        <v>2847</v>
      </c>
    </row>
    <row r="7" spans="1:5" ht="13.5" customHeight="1" x14ac:dyDescent="0.35">
      <c r="A7" t="s">
        <v>2848</v>
      </c>
    </row>
    <row r="8" spans="1:5" ht="13.5" customHeight="1" x14ac:dyDescent="0.35">
      <c r="A8" t="s">
        <v>2849</v>
      </c>
    </row>
    <row r="9" spans="1:5" ht="13.5" customHeight="1" x14ac:dyDescent="0.35">
      <c r="A9" t="s">
        <v>2850</v>
      </c>
    </row>
    <row r="10" spans="1:5" ht="13.5" customHeight="1" x14ac:dyDescent="0.35">
      <c r="A10" t="s">
        <v>2851</v>
      </c>
    </row>
    <row r="11" spans="1:5" ht="13.5" customHeight="1" x14ac:dyDescent="0.35">
      <c r="A11" t="s">
        <v>2852</v>
      </c>
    </row>
    <row r="12" spans="1:5" x14ac:dyDescent="0.35">
      <c r="A12" t="s">
        <v>2853</v>
      </c>
    </row>
    <row r="13" spans="1:5" x14ac:dyDescent="0.35">
      <c r="A13" t="s">
        <v>2854</v>
      </c>
      <c r="E13" s="173"/>
    </row>
    <row r="14" spans="1:5" x14ac:dyDescent="0.35">
      <c r="A14" t="s">
        <v>2855</v>
      </c>
    </row>
    <row r="15" spans="1:5" x14ac:dyDescent="0.35">
      <c r="A15" t="s">
        <v>2856</v>
      </c>
    </row>
    <row r="16" spans="1:5" x14ac:dyDescent="0.35">
      <c r="A16" t="s">
        <v>2857</v>
      </c>
    </row>
    <row r="17" spans="1:4" x14ac:dyDescent="0.35">
      <c r="A17" t="s">
        <v>2858</v>
      </c>
    </row>
    <row r="18" spans="1:4" x14ac:dyDescent="0.35">
      <c r="A18" t="s">
        <v>2859</v>
      </c>
      <c r="D18" s="173"/>
    </row>
    <row r="19" spans="1:4" x14ac:dyDescent="0.35">
      <c r="A19" t="s">
        <v>2860</v>
      </c>
    </row>
    <row r="20" spans="1:4" x14ac:dyDescent="0.35">
      <c r="A20" t="s">
        <v>2861</v>
      </c>
    </row>
    <row r="21" spans="1:4" x14ac:dyDescent="0.35">
      <c r="A21" t="s">
        <v>2862</v>
      </c>
    </row>
    <row r="22" spans="1:4" x14ac:dyDescent="0.35">
      <c r="A22" t="s">
        <v>2863</v>
      </c>
    </row>
    <row r="23" spans="1:4" x14ac:dyDescent="0.35">
      <c r="A23" t="s">
        <v>2864</v>
      </c>
    </row>
    <row r="24" spans="1:4" x14ac:dyDescent="0.35">
      <c r="A24" t="s">
        <v>2865</v>
      </c>
    </row>
    <row r="25" spans="1:4" x14ac:dyDescent="0.35">
      <c r="A25" t="s">
        <v>2866</v>
      </c>
    </row>
    <row r="26" spans="1:4" x14ac:dyDescent="0.35">
      <c r="A26" t="s">
        <v>2867</v>
      </c>
    </row>
    <row r="27" spans="1:4" x14ac:dyDescent="0.35">
      <c r="A27" t="s">
        <v>2868</v>
      </c>
    </row>
    <row r="28" spans="1:4" x14ac:dyDescent="0.35">
      <c r="A28" t="s">
        <v>2869</v>
      </c>
    </row>
    <row r="29" spans="1:4" x14ac:dyDescent="0.35">
      <c r="A29" t="s">
        <v>2870</v>
      </c>
    </row>
    <row r="30" spans="1:4" x14ac:dyDescent="0.35">
      <c r="A30" t="s">
        <v>2871</v>
      </c>
    </row>
    <row r="31" spans="1:4" x14ac:dyDescent="0.35">
      <c r="A31" t="s">
        <v>2872</v>
      </c>
    </row>
    <row r="32" spans="1:4" x14ac:dyDescent="0.35">
      <c r="A32" t="s">
        <v>2873</v>
      </c>
    </row>
    <row r="33" spans="1:1" x14ac:dyDescent="0.35">
      <c r="A33" t="s">
        <v>2874</v>
      </c>
    </row>
    <row r="34" spans="1:1" x14ac:dyDescent="0.35">
      <c r="A34" t="s">
        <v>2875</v>
      </c>
    </row>
    <row r="35" spans="1:1" x14ac:dyDescent="0.35">
      <c r="A35" t="s">
        <v>2876</v>
      </c>
    </row>
    <row r="36" spans="1:1" x14ac:dyDescent="0.35">
      <c r="A36" t="s">
        <v>2877</v>
      </c>
    </row>
    <row r="37" spans="1:1" x14ac:dyDescent="0.35">
      <c r="A37" t="s">
        <v>2878</v>
      </c>
    </row>
    <row r="38" spans="1:1" x14ac:dyDescent="0.35">
      <c r="A38" t="s">
        <v>2879</v>
      </c>
    </row>
    <row r="39" spans="1:1" x14ac:dyDescent="0.35">
      <c r="A39" t="s">
        <v>2880</v>
      </c>
    </row>
    <row r="40" spans="1:1" x14ac:dyDescent="0.35">
      <c r="A40" t="s">
        <v>2881</v>
      </c>
    </row>
    <row r="41" spans="1:1" x14ac:dyDescent="0.35">
      <c r="A41" t="s">
        <v>2882</v>
      </c>
    </row>
    <row r="42" spans="1:1" x14ac:dyDescent="0.35">
      <c r="A42" t="s">
        <v>2883</v>
      </c>
    </row>
    <row r="43" spans="1:1" x14ac:dyDescent="0.35">
      <c r="A43" t="s">
        <v>2884</v>
      </c>
    </row>
    <row r="44" spans="1:1" x14ac:dyDescent="0.35">
      <c r="A44" t="s">
        <v>2885</v>
      </c>
    </row>
    <row r="45" spans="1:1" x14ac:dyDescent="0.35">
      <c r="A45" t="s">
        <v>2886</v>
      </c>
    </row>
    <row r="46" spans="1:1" x14ac:dyDescent="0.35">
      <c r="A46" t="s">
        <v>2887</v>
      </c>
    </row>
    <row r="47" spans="1:1" x14ac:dyDescent="0.35">
      <c r="A47" t="s">
        <v>2888</v>
      </c>
    </row>
    <row r="48" spans="1:1" x14ac:dyDescent="0.35">
      <c r="A48" t="s">
        <v>2889</v>
      </c>
    </row>
    <row r="49" spans="1:1" x14ac:dyDescent="0.35">
      <c r="A49" t="s">
        <v>2890</v>
      </c>
    </row>
    <row r="50" spans="1:1" x14ac:dyDescent="0.35">
      <c r="A50" t="s">
        <v>2891</v>
      </c>
    </row>
    <row r="51" spans="1:1" x14ac:dyDescent="0.35">
      <c r="A51" t="s">
        <v>2892</v>
      </c>
    </row>
    <row r="52" spans="1:1" x14ac:dyDescent="0.35">
      <c r="A52" t="s">
        <v>2893</v>
      </c>
    </row>
    <row r="53" spans="1:1" x14ac:dyDescent="0.35">
      <c r="A53" t="s">
        <v>2894</v>
      </c>
    </row>
    <row r="54" spans="1:1" x14ac:dyDescent="0.35">
      <c r="A54" t="s">
        <v>2895</v>
      </c>
    </row>
    <row r="55" spans="1:1" x14ac:dyDescent="0.35">
      <c r="A55" t="s">
        <v>2896</v>
      </c>
    </row>
    <row r="56" spans="1:1" x14ac:dyDescent="0.35">
      <c r="A56" t="s">
        <v>2897</v>
      </c>
    </row>
    <row r="57" spans="1:1" x14ac:dyDescent="0.35">
      <c r="A57" t="s">
        <v>2898</v>
      </c>
    </row>
    <row r="58" spans="1:1" x14ac:dyDescent="0.35">
      <c r="A58" t="s">
        <v>2899</v>
      </c>
    </row>
    <row r="59" spans="1:1" x14ac:dyDescent="0.35">
      <c r="A59" t="s">
        <v>2900</v>
      </c>
    </row>
    <row r="60" spans="1:1" x14ac:dyDescent="0.35">
      <c r="A60" t="s">
        <v>2901</v>
      </c>
    </row>
    <row r="61" spans="1:1" x14ac:dyDescent="0.35">
      <c r="A61" t="s">
        <v>2902</v>
      </c>
    </row>
    <row r="62" spans="1:1" x14ac:dyDescent="0.35">
      <c r="A62" t="s">
        <v>2903</v>
      </c>
    </row>
    <row r="63" spans="1:1" x14ac:dyDescent="0.35">
      <c r="A63" t="s">
        <v>2904</v>
      </c>
    </row>
  </sheetData>
  <pageMargins left="0.7" right="0.7" top="0.75" bottom="0.75" header="0.3" footer="0.3"/>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
  <sheetViews>
    <sheetView topLeftCell="A2" workbookViewId="0">
      <selection activeCell="D7" sqref="D7"/>
    </sheetView>
  </sheetViews>
  <sheetFormatPr baseColWidth="10" defaultColWidth="8.7265625" defaultRowHeight="14.5" x14ac:dyDescent="0.35"/>
  <cols>
    <col min="1" max="256" width="11.453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
  <dimension ref="A1:H1412"/>
  <sheetViews>
    <sheetView workbookViewId="0">
      <selection activeCell="C1" sqref="C1:H65536"/>
    </sheetView>
  </sheetViews>
  <sheetFormatPr baseColWidth="10" defaultColWidth="8.7265625" defaultRowHeight="14.5" x14ac:dyDescent="0.35"/>
  <cols>
    <col min="1" max="256" width="11.453125" customWidth="1"/>
  </cols>
  <sheetData>
    <row r="1" spans="1:8" x14ac:dyDescent="0.35">
      <c r="A1" s="362">
        <v>1</v>
      </c>
      <c r="B1" s="338">
        <v>1</v>
      </c>
      <c r="C1" s="338" t="s">
        <v>1385</v>
      </c>
      <c r="D1" s="338"/>
      <c r="E1" s="338"/>
      <c r="G1" s="139" t="s">
        <v>1385</v>
      </c>
      <c r="H1">
        <f>IF(C1=G1,0,66)</f>
        <v>0</v>
      </c>
    </row>
    <row r="2" spans="1:8" x14ac:dyDescent="0.35">
      <c r="A2" s="362">
        <v>1</v>
      </c>
      <c r="B2" s="338">
        <v>901</v>
      </c>
      <c r="C2" s="338" t="s">
        <v>1386</v>
      </c>
      <c r="D2" s="338"/>
      <c r="E2" s="338"/>
      <c r="G2" s="139" t="s">
        <v>1386</v>
      </c>
      <c r="H2">
        <f t="shared" ref="H2:H65" si="0">IF(C2=G2,0,66)</f>
        <v>0</v>
      </c>
    </row>
    <row r="3" spans="1:8" x14ac:dyDescent="0.35">
      <c r="A3" s="362">
        <v>1</v>
      </c>
      <c r="B3" s="338">
        <v>901</v>
      </c>
      <c r="C3" s="338" t="s">
        <v>1387</v>
      </c>
      <c r="D3" s="338"/>
      <c r="E3" s="338"/>
      <c r="G3" s="139" t="s">
        <v>1387</v>
      </c>
      <c r="H3">
        <f t="shared" si="0"/>
        <v>0</v>
      </c>
    </row>
    <row r="4" spans="1:8" x14ac:dyDescent="0.35">
      <c r="A4" s="362">
        <v>1</v>
      </c>
      <c r="B4" s="338">
        <v>901</v>
      </c>
      <c r="C4" s="338" t="s">
        <v>1388</v>
      </c>
      <c r="D4" s="338"/>
      <c r="E4" s="338"/>
      <c r="G4" s="139" t="s">
        <v>1388</v>
      </c>
      <c r="H4">
        <f t="shared" si="0"/>
        <v>0</v>
      </c>
    </row>
    <row r="5" spans="1:8" x14ac:dyDescent="0.35">
      <c r="A5" s="362">
        <v>3</v>
      </c>
      <c r="B5" s="338">
        <v>1</v>
      </c>
      <c r="C5" s="338" t="s">
        <v>1389</v>
      </c>
      <c r="D5" s="338"/>
      <c r="E5" s="338"/>
      <c r="G5" s="139" t="s">
        <v>1389</v>
      </c>
      <c r="H5">
        <f t="shared" si="0"/>
        <v>0</v>
      </c>
    </row>
    <row r="6" spans="1:8" x14ac:dyDescent="0.35">
      <c r="A6" s="362">
        <v>1</v>
      </c>
      <c r="B6" s="338">
        <v>2</v>
      </c>
      <c r="C6" s="338" t="s">
        <v>1390</v>
      </c>
      <c r="D6" s="338"/>
      <c r="E6" s="338"/>
      <c r="G6" s="139" t="s">
        <v>1390</v>
      </c>
      <c r="H6">
        <f t="shared" si="0"/>
        <v>0</v>
      </c>
    </row>
    <row r="7" spans="1:8" x14ac:dyDescent="0.35">
      <c r="A7" s="362">
        <v>2</v>
      </c>
      <c r="B7" s="338">
        <v>1</v>
      </c>
      <c r="C7" s="338" t="s">
        <v>1391</v>
      </c>
      <c r="D7" s="338"/>
      <c r="E7" s="338"/>
      <c r="G7" s="139" t="s">
        <v>1391</v>
      </c>
      <c r="H7">
        <f t="shared" si="0"/>
        <v>0</v>
      </c>
    </row>
    <row r="8" spans="1:8" x14ac:dyDescent="0.35">
      <c r="A8" s="362">
        <v>1</v>
      </c>
      <c r="B8" s="338">
        <v>1</v>
      </c>
      <c r="C8" s="338" t="s">
        <v>1392</v>
      </c>
      <c r="D8" s="338"/>
      <c r="E8" s="338"/>
      <c r="G8" s="139" t="s">
        <v>1392</v>
      </c>
      <c r="H8">
        <f t="shared" si="0"/>
        <v>0</v>
      </c>
    </row>
    <row r="9" spans="1:8" x14ac:dyDescent="0.35">
      <c r="A9" s="362">
        <v>1</v>
      </c>
      <c r="B9" s="338">
        <v>1</v>
      </c>
      <c r="C9" s="338" t="s">
        <v>1393</v>
      </c>
      <c r="D9" s="338"/>
      <c r="E9" s="338"/>
      <c r="G9" s="139" t="s">
        <v>1393</v>
      </c>
      <c r="H9">
        <f t="shared" si="0"/>
        <v>0</v>
      </c>
    </row>
    <row r="10" spans="1:8" x14ac:dyDescent="0.35">
      <c r="A10" s="362">
        <v>1</v>
      </c>
      <c r="B10" s="338">
        <v>100</v>
      </c>
      <c r="C10" s="338" t="s">
        <v>1394</v>
      </c>
      <c r="D10" s="338"/>
      <c r="E10" s="338"/>
      <c r="G10" s="139" t="s">
        <v>1394</v>
      </c>
      <c r="H10">
        <f t="shared" si="0"/>
        <v>0</v>
      </c>
    </row>
    <row r="11" spans="1:8" x14ac:dyDescent="0.35">
      <c r="A11" s="362">
        <v>1</v>
      </c>
      <c r="B11" s="338">
        <v>100</v>
      </c>
      <c r="C11" s="338" t="s">
        <v>1395</v>
      </c>
      <c r="D11" s="338"/>
      <c r="E11" s="338"/>
      <c r="G11" s="139" t="s">
        <v>1395</v>
      </c>
      <c r="H11">
        <f t="shared" si="0"/>
        <v>0</v>
      </c>
    </row>
    <row r="12" spans="1:8" x14ac:dyDescent="0.35">
      <c r="A12" s="362">
        <v>1</v>
      </c>
      <c r="B12" s="338">
        <v>100</v>
      </c>
      <c r="C12" s="338" t="s">
        <v>1396</v>
      </c>
      <c r="D12" s="338"/>
      <c r="E12" s="338"/>
      <c r="G12" s="139" t="s">
        <v>1396</v>
      </c>
      <c r="H12">
        <f t="shared" si="0"/>
        <v>0</v>
      </c>
    </row>
    <row r="13" spans="1:8" x14ac:dyDescent="0.35">
      <c r="A13" s="362">
        <v>1</v>
      </c>
      <c r="B13" s="338">
        <v>100</v>
      </c>
      <c r="C13" s="338" t="s">
        <v>1397</v>
      </c>
      <c r="D13" s="338"/>
      <c r="E13" s="338"/>
      <c r="G13" s="139" t="s">
        <v>1397</v>
      </c>
      <c r="H13">
        <f t="shared" si="0"/>
        <v>0</v>
      </c>
    </row>
    <row r="14" spans="1:8" x14ac:dyDescent="0.35">
      <c r="A14" s="362">
        <v>1</v>
      </c>
      <c r="B14" s="338">
        <v>2</v>
      </c>
      <c r="C14" s="338" t="s">
        <v>1398</v>
      </c>
      <c r="D14" s="338"/>
      <c r="E14" s="338"/>
      <c r="G14" s="139" t="s">
        <v>1398</v>
      </c>
      <c r="H14">
        <f t="shared" si="0"/>
        <v>0</v>
      </c>
    </row>
    <row r="15" spans="1:8" x14ac:dyDescent="0.35">
      <c r="A15" s="362">
        <v>1</v>
      </c>
      <c r="B15" s="338">
        <v>2</v>
      </c>
      <c r="C15" s="338" t="s">
        <v>1399</v>
      </c>
      <c r="D15" s="338"/>
      <c r="E15" s="338"/>
      <c r="G15" s="139" t="s">
        <v>1399</v>
      </c>
      <c r="H15">
        <f t="shared" si="0"/>
        <v>0</v>
      </c>
    </row>
    <row r="16" spans="1:8" x14ac:dyDescent="0.35">
      <c r="A16" s="362">
        <v>1</v>
      </c>
      <c r="B16" s="338">
        <v>11</v>
      </c>
      <c r="C16" s="338" t="s">
        <v>1400</v>
      </c>
      <c r="D16" s="338"/>
      <c r="E16" s="338"/>
      <c r="G16" s="139" t="s">
        <v>1400</v>
      </c>
      <c r="H16">
        <f t="shared" si="0"/>
        <v>0</v>
      </c>
    </row>
    <row r="17" spans="1:8" x14ac:dyDescent="0.35">
      <c r="A17" s="362">
        <v>1</v>
      </c>
      <c r="B17" s="338">
        <v>11</v>
      </c>
      <c r="C17" s="338" t="s">
        <v>1401</v>
      </c>
      <c r="D17" s="338"/>
      <c r="E17" s="338"/>
      <c r="G17" s="139" t="s">
        <v>1401</v>
      </c>
      <c r="H17">
        <f t="shared" si="0"/>
        <v>0</v>
      </c>
    </row>
    <row r="18" spans="1:8" x14ac:dyDescent="0.35">
      <c r="A18" s="362">
        <v>1</v>
      </c>
      <c r="B18" s="338">
        <v>11</v>
      </c>
      <c r="C18" s="338" t="s">
        <v>1402</v>
      </c>
      <c r="D18" s="338"/>
      <c r="E18" s="338"/>
      <c r="G18" s="139" t="s">
        <v>1402</v>
      </c>
      <c r="H18">
        <f t="shared" si="0"/>
        <v>0</v>
      </c>
    </row>
    <row r="19" spans="1:8" x14ac:dyDescent="0.35">
      <c r="A19" s="362">
        <v>1</v>
      </c>
      <c r="B19" s="338">
        <v>11</v>
      </c>
      <c r="C19" s="338" t="s">
        <v>1403</v>
      </c>
      <c r="D19" s="338"/>
      <c r="E19" s="338"/>
      <c r="G19" s="139" t="s">
        <v>1403</v>
      </c>
      <c r="H19">
        <f t="shared" si="0"/>
        <v>0</v>
      </c>
    </row>
    <row r="20" spans="1:8" x14ac:dyDescent="0.35">
      <c r="A20" s="362">
        <v>3</v>
      </c>
      <c r="B20" s="338">
        <v>1</v>
      </c>
      <c r="C20" s="338" t="s">
        <v>1404</v>
      </c>
      <c r="D20" s="338"/>
      <c r="E20" s="338"/>
      <c r="G20" s="139" t="s">
        <v>1404</v>
      </c>
      <c r="H20">
        <f t="shared" si="0"/>
        <v>0</v>
      </c>
    </row>
    <row r="21" spans="1:8" x14ac:dyDescent="0.35">
      <c r="A21" s="362">
        <v>3</v>
      </c>
      <c r="B21" s="338">
        <v>1</v>
      </c>
      <c r="C21" s="338" t="s">
        <v>1405</v>
      </c>
      <c r="D21" s="338"/>
      <c r="E21" s="338"/>
      <c r="G21" s="139" t="s">
        <v>1405</v>
      </c>
      <c r="H21">
        <f t="shared" si="0"/>
        <v>0</v>
      </c>
    </row>
    <row r="22" spans="1:8" x14ac:dyDescent="0.35">
      <c r="A22" s="362">
        <v>3</v>
      </c>
      <c r="B22" s="338">
        <v>1</v>
      </c>
      <c r="C22" s="338" t="s">
        <v>1406</v>
      </c>
      <c r="D22" s="338"/>
      <c r="E22" s="338"/>
      <c r="G22" s="139" t="s">
        <v>1406</v>
      </c>
      <c r="H22">
        <f t="shared" si="0"/>
        <v>0</v>
      </c>
    </row>
    <row r="23" spans="1:8" x14ac:dyDescent="0.35">
      <c r="A23" s="362">
        <v>1</v>
      </c>
      <c r="B23" s="338">
        <v>2</v>
      </c>
      <c r="C23" s="338" t="s">
        <v>1407</v>
      </c>
      <c r="D23" s="338"/>
      <c r="E23" s="338"/>
      <c r="G23" s="139" t="s">
        <v>1407</v>
      </c>
      <c r="H23">
        <f t="shared" si="0"/>
        <v>0</v>
      </c>
    </row>
    <row r="24" spans="1:8" x14ac:dyDescent="0.35">
      <c r="A24" s="362">
        <v>1</v>
      </c>
      <c r="B24" s="338">
        <v>2</v>
      </c>
      <c r="C24" s="338" t="s">
        <v>1408</v>
      </c>
      <c r="D24" s="338"/>
      <c r="E24" s="338"/>
      <c r="G24" s="139" t="s">
        <v>1408</v>
      </c>
      <c r="H24">
        <f t="shared" si="0"/>
        <v>0</v>
      </c>
    </row>
    <row r="25" spans="1:8" x14ac:dyDescent="0.35">
      <c r="A25" s="362">
        <v>1</v>
      </c>
      <c r="B25" s="338">
        <v>1</v>
      </c>
      <c r="C25" s="338" t="s">
        <v>1409</v>
      </c>
      <c r="D25" s="338"/>
      <c r="E25" s="338"/>
      <c r="G25" s="139" t="s">
        <v>1409</v>
      </c>
      <c r="H25">
        <f t="shared" si="0"/>
        <v>0</v>
      </c>
    </row>
    <row r="26" spans="1:8" x14ac:dyDescent="0.35">
      <c r="A26" s="362">
        <v>1</v>
      </c>
      <c r="B26" s="338">
        <v>1</v>
      </c>
      <c r="C26" s="338" t="s">
        <v>1410</v>
      </c>
      <c r="D26" s="338"/>
      <c r="E26" s="338"/>
      <c r="G26" s="139" t="s">
        <v>1410</v>
      </c>
      <c r="H26">
        <f t="shared" si="0"/>
        <v>0</v>
      </c>
    </row>
    <row r="27" spans="1:8" x14ac:dyDescent="0.35">
      <c r="A27" s="362">
        <v>2</v>
      </c>
      <c r="B27" s="338">
        <v>2</v>
      </c>
      <c r="C27" s="338" t="s">
        <v>1411</v>
      </c>
      <c r="D27" s="338"/>
      <c r="E27" s="338"/>
      <c r="G27" s="139" t="s">
        <v>1411</v>
      </c>
      <c r="H27">
        <f t="shared" si="0"/>
        <v>0</v>
      </c>
    </row>
    <row r="28" spans="1:8" x14ac:dyDescent="0.35">
      <c r="A28" s="362">
        <v>2</v>
      </c>
      <c r="B28" s="338">
        <v>2</v>
      </c>
      <c r="C28" s="338" t="s">
        <v>1412</v>
      </c>
      <c r="D28" s="338"/>
      <c r="E28" s="338"/>
      <c r="G28" s="139" t="s">
        <v>1412</v>
      </c>
      <c r="H28">
        <f t="shared" si="0"/>
        <v>0</v>
      </c>
    </row>
    <row r="29" spans="1:8" x14ac:dyDescent="0.35">
      <c r="A29" s="362">
        <v>2</v>
      </c>
      <c r="B29" s="338">
        <v>2</v>
      </c>
      <c r="C29" s="338" t="s">
        <v>1413</v>
      </c>
      <c r="D29" s="338"/>
      <c r="E29" s="338"/>
      <c r="G29" s="139" t="s">
        <v>1413</v>
      </c>
      <c r="H29">
        <f t="shared" si="0"/>
        <v>0</v>
      </c>
    </row>
    <row r="30" spans="1:8" x14ac:dyDescent="0.35">
      <c r="A30" s="362">
        <v>5</v>
      </c>
      <c r="B30" s="338">
        <v>2</v>
      </c>
      <c r="C30" s="338" t="s">
        <v>1414</v>
      </c>
      <c r="D30" s="338"/>
      <c r="E30" s="338"/>
      <c r="G30" s="139" t="s">
        <v>1414</v>
      </c>
      <c r="H30">
        <f t="shared" si="0"/>
        <v>0</v>
      </c>
    </row>
    <row r="31" spans="1:8" x14ac:dyDescent="0.35">
      <c r="A31" s="362">
        <v>5</v>
      </c>
      <c r="B31" s="338">
        <v>2</v>
      </c>
      <c r="C31" s="338" t="s">
        <v>1415</v>
      </c>
      <c r="D31" s="338"/>
      <c r="E31" s="338"/>
      <c r="G31" s="139" t="s">
        <v>1415</v>
      </c>
      <c r="H31">
        <f t="shared" si="0"/>
        <v>0</v>
      </c>
    </row>
    <row r="32" spans="1:8" x14ac:dyDescent="0.35">
      <c r="A32" s="362">
        <v>1</v>
      </c>
      <c r="B32" s="338">
        <v>10</v>
      </c>
      <c r="C32" s="338" t="s">
        <v>1416</v>
      </c>
      <c r="D32" s="338"/>
      <c r="E32" s="338"/>
      <c r="G32" s="139" t="s">
        <v>1416</v>
      </c>
      <c r="H32">
        <f t="shared" si="0"/>
        <v>0</v>
      </c>
    </row>
    <row r="33" spans="1:8" x14ac:dyDescent="0.35">
      <c r="A33" s="362">
        <v>1</v>
      </c>
      <c r="B33" s="338">
        <v>10</v>
      </c>
      <c r="C33" s="338" t="s">
        <v>1417</v>
      </c>
      <c r="D33" s="338"/>
      <c r="E33" s="338"/>
      <c r="G33" s="139" t="s">
        <v>1417</v>
      </c>
      <c r="H33">
        <f t="shared" si="0"/>
        <v>0</v>
      </c>
    </row>
    <row r="34" spans="1:8" x14ac:dyDescent="0.35">
      <c r="A34" s="362">
        <v>3</v>
      </c>
      <c r="B34" s="338">
        <v>10</v>
      </c>
      <c r="C34" s="338" t="s">
        <v>1418</v>
      </c>
      <c r="D34" s="338"/>
      <c r="E34" s="338"/>
      <c r="G34" s="139" t="s">
        <v>1418</v>
      </c>
      <c r="H34">
        <f t="shared" si="0"/>
        <v>0</v>
      </c>
    </row>
    <row r="35" spans="1:8" x14ac:dyDescent="0.35">
      <c r="A35" s="362">
        <v>3</v>
      </c>
      <c r="B35" s="338">
        <v>10</v>
      </c>
      <c r="C35" s="338" t="s">
        <v>1419</v>
      </c>
      <c r="D35" s="338"/>
      <c r="E35" s="338"/>
      <c r="G35" s="139" t="s">
        <v>1419</v>
      </c>
      <c r="H35">
        <f t="shared" si="0"/>
        <v>0</v>
      </c>
    </row>
    <row r="36" spans="1:8" x14ac:dyDescent="0.35">
      <c r="A36" s="362">
        <v>154</v>
      </c>
      <c r="B36" s="338">
        <v>1</v>
      </c>
      <c r="C36" s="338" t="s">
        <v>1420</v>
      </c>
      <c r="D36" s="338"/>
      <c r="E36" s="338"/>
      <c r="G36" s="139" t="s">
        <v>1420</v>
      </c>
      <c r="H36">
        <f t="shared" si="0"/>
        <v>0</v>
      </c>
    </row>
    <row r="37" spans="1:8" x14ac:dyDescent="0.35">
      <c r="A37" s="362">
        <v>1</v>
      </c>
      <c r="B37" s="338">
        <v>2</v>
      </c>
      <c r="C37" s="338" t="s">
        <v>1421</v>
      </c>
      <c r="D37" s="338"/>
      <c r="E37" s="338"/>
      <c r="G37" s="139" t="s">
        <v>1421</v>
      </c>
      <c r="H37">
        <f t="shared" si="0"/>
        <v>0</v>
      </c>
    </row>
    <row r="38" spans="1:8" x14ac:dyDescent="0.35">
      <c r="A38" s="362">
        <v>1</v>
      </c>
      <c r="B38" s="338">
        <v>21</v>
      </c>
      <c r="C38" s="338" t="s">
        <v>1422</v>
      </c>
      <c r="D38" s="338"/>
      <c r="E38" s="338"/>
      <c r="G38" s="139" t="s">
        <v>1422</v>
      </c>
      <c r="H38">
        <f t="shared" si="0"/>
        <v>0</v>
      </c>
    </row>
    <row r="39" spans="1:8" x14ac:dyDescent="0.35">
      <c r="A39" s="362">
        <v>1</v>
      </c>
      <c r="B39" s="338">
        <v>21</v>
      </c>
      <c r="C39" s="338" t="s">
        <v>1423</v>
      </c>
      <c r="D39" s="338"/>
      <c r="E39" s="338"/>
      <c r="G39" s="139" t="s">
        <v>1423</v>
      </c>
      <c r="H39">
        <f t="shared" si="0"/>
        <v>0</v>
      </c>
    </row>
    <row r="40" spans="1:8" x14ac:dyDescent="0.35">
      <c r="A40" s="362">
        <v>1</v>
      </c>
      <c r="B40" s="338">
        <v>21</v>
      </c>
      <c r="C40" s="338" t="s">
        <v>1424</v>
      </c>
      <c r="D40" s="338"/>
      <c r="E40" s="338"/>
      <c r="G40" s="139" t="s">
        <v>1424</v>
      </c>
      <c r="H40">
        <f t="shared" si="0"/>
        <v>0</v>
      </c>
    </row>
    <row r="41" spans="1:8" x14ac:dyDescent="0.35">
      <c r="A41" s="362">
        <v>1</v>
      </c>
      <c r="B41" s="338">
        <v>21</v>
      </c>
      <c r="C41" s="338" t="s">
        <v>1425</v>
      </c>
      <c r="D41" s="338"/>
      <c r="E41" s="338"/>
      <c r="G41" s="139" t="s">
        <v>1425</v>
      </c>
      <c r="H41">
        <f t="shared" si="0"/>
        <v>0</v>
      </c>
    </row>
    <row r="42" spans="1:8" x14ac:dyDescent="0.35">
      <c r="A42" s="362">
        <v>1</v>
      </c>
      <c r="B42" s="338">
        <v>1</v>
      </c>
      <c r="C42" s="338" t="s">
        <v>1426</v>
      </c>
      <c r="D42" s="338"/>
      <c r="E42" s="338"/>
      <c r="G42" s="139" t="s">
        <v>1426</v>
      </c>
      <c r="H42">
        <f t="shared" si="0"/>
        <v>0</v>
      </c>
    </row>
    <row r="43" spans="1:8" x14ac:dyDescent="0.35">
      <c r="A43" s="362">
        <v>1</v>
      </c>
      <c r="B43" s="338">
        <v>1</v>
      </c>
      <c r="C43" s="338" t="s">
        <v>1427</v>
      </c>
      <c r="D43" s="338"/>
      <c r="E43" s="338"/>
      <c r="G43" s="139" t="s">
        <v>1427</v>
      </c>
      <c r="H43">
        <f t="shared" si="0"/>
        <v>0</v>
      </c>
    </row>
    <row r="44" spans="1:8" x14ac:dyDescent="0.35">
      <c r="A44" s="362">
        <v>1</v>
      </c>
      <c r="B44" s="338">
        <v>2</v>
      </c>
      <c r="C44" s="338" t="s">
        <v>1428</v>
      </c>
      <c r="D44" s="338"/>
      <c r="E44" s="338"/>
      <c r="G44" s="139" t="s">
        <v>1428</v>
      </c>
      <c r="H44">
        <f t="shared" si="0"/>
        <v>0</v>
      </c>
    </row>
    <row r="45" spans="1:8" x14ac:dyDescent="0.35">
      <c r="A45" s="362">
        <v>1</v>
      </c>
      <c r="B45" s="338">
        <v>2</v>
      </c>
      <c r="C45" s="338" t="s">
        <v>1429</v>
      </c>
      <c r="D45" s="338"/>
      <c r="E45" s="338"/>
      <c r="G45" s="139" t="s">
        <v>1429</v>
      </c>
      <c r="H45">
        <f t="shared" si="0"/>
        <v>0</v>
      </c>
    </row>
    <row r="46" spans="1:8" x14ac:dyDescent="0.35">
      <c r="A46" s="362">
        <v>2</v>
      </c>
      <c r="B46" s="338">
        <v>51</v>
      </c>
      <c r="C46" s="338" t="s">
        <v>1430</v>
      </c>
      <c r="D46" s="338"/>
      <c r="E46" s="338"/>
      <c r="G46" s="139" t="s">
        <v>1430</v>
      </c>
      <c r="H46">
        <f t="shared" si="0"/>
        <v>0</v>
      </c>
    </row>
    <row r="47" spans="1:8" x14ac:dyDescent="0.35">
      <c r="A47" s="362">
        <v>2</v>
      </c>
      <c r="B47" s="338">
        <v>51</v>
      </c>
      <c r="C47" s="338" t="s">
        <v>1431</v>
      </c>
      <c r="D47" s="338"/>
      <c r="E47" s="338"/>
      <c r="G47" s="139" t="s">
        <v>1431</v>
      </c>
      <c r="H47">
        <f t="shared" si="0"/>
        <v>0</v>
      </c>
    </row>
    <row r="48" spans="1:8" x14ac:dyDescent="0.35">
      <c r="A48" s="362">
        <v>1</v>
      </c>
      <c r="B48" s="338">
        <v>51</v>
      </c>
      <c r="C48" s="338" t="s">
        <v>1432</v>
      </c>
      <c r="D48" s="338"/>
      <c r="E48" s="338"/>
      <c r="G48" s="139" t="s">
        <v>1432</v>
      </c>
      <c r="H48">
        <f t="shared" si="0"/>
        <v>0</v>
      </c>
    </row>
    <row r="49" spans="1:8" x14ac:dyDescent="0.35">
      <c r="A49" s="362">
        <v>1</v>
      </c>
      <c r="B49" s="338">
        <v>51</v>
      </c>
      <c r="C49" s="338" t="s">
        <v>1433</v>
      </c>
      <c r="D49" s="338"/>
      <c r="E49" s="338"/>
      <c r="G49" s="139" t="s">
        <v>1433</v>
      </c>
      <c r="H49">
        <f t="shared" si="0"/>
        <v>0</v>
      </c>
    </row>
    <row r="50" spans="1:8" x14ac:dyDescent="0.35">
      <c r="A50" s="362">
        <v>1</v>
      </c>
      <c r="B50" s="338">
        <v>2</v>
      </c>
      <c r="C50" s="338" t="s">
        <v>1434</v>
      </c>
      <c r="D50" s="338"/>
      <c r="E50" s="338"/>
      <c r="G50" s="139" t="s">
        <v>1434</v>
      </c>
      <c r="H50">
        <f t="shared" si="0"/>
        <v>0</v>
      </c>
    </row>
    <row r="51" spans="1:8" x14ac:dyDescent="0.35">
      <c r="A51" s="362">
        <v>1</v>
      </c>
      <c r="B51" s="338">
        <v>2</v>
      </c>
      <c r="C51" s="338" t="s">
        <v>1435</v>
      </c>
      <c r="D51" s="338"/>
      <c r="E51" s="338"/>
      <c r="G51" s="139" t="s">
        <v>1435</v>
      </c>
      <c r="H51">
        <f t="shared" si="0"/>
        <v>0</v>
      </c>
    </row>
    <row r="52" spans="1:8" x14ac:dyDescent="0.35">
      <c r="A52" s="362">
        <v>1</v>
      </c>
      <c r="B52" s="338">
        <v>1</v>
      </c>
      <c r="C52" s="338" t="s">
        <v>1436</v>
      </c>
      <c r="D52" s="338"/>
      <c r="E52" s="338"/>
      <c r="G52" s="139" t="s">
        <v>1436</v>
      </c>
      <c r="H52">
        <f t="shared" si="0"/>
        <v>0</v>
      </c>
    </row>
    <row r="53" spans="1:8" x14ac:dyDescent="0.35">
      <c r="A53" s="362">
        <v>1</v>
      </c>
      <c r="B53" s="338">
        <v>1</v>
      </c>
      <c r="C53" s="338" t="s">
        <v>1437</v>
      </c>
      <c r="D53" s="338"/>
      <c r="E53" s="338"/>
      <c r="G53" s="139" t="s">
        <v>1437</v>
      </c>
      <c r="H53">
        <f t="shared" si="0"/>
        <v>0</v>
      </c>
    </row>
    <row r="54" spans="1:8" x14ac:dyDescent="0.35">
      <c r="A54" s="362">
        <v>1</v>
      </c>
      <c r="B54" s="338">
        <v>100</v>
      </c>
      <c r="C54" s="338" t="s">
        <v>1438</v>
      </c>
      <c r="D54" s="338"/>
      <c r="E54" s="338"/>
      <c r="G54" s="139" t="s">
        <v>1438</v>
      </c>
      <c r="H54">
        <f t="shared" si="0"/>
        <v>0</v>
      </c>
    </row>
    <row r="55" spans="1:8" x14ac:dyDescent="0.35">
      <c r="A55" s="362">
        <v>1</v>
      </c>
      <c r="B55" s="338">
        <v>5</v>
      </c>
      <c r="C55" s="338" t="s">
        <v>1439</v>
      </c>
      <c r="D55" s="338"/>
      <c r="E55" s="338"/>
      <c r="G55" s="139" t="s">
        <v>1439</v>
      </c>
      <c r="H55">
        <f t="shared" si="0"/>
        <v>0</v>
      </c>
    </row>
    <row r="56" spans="1:8" x14ac:dyDescent="0.35">
      <c r="A56" s="362">
        <v>1</v>
      </c>
      <c r="B56" s="338">
        <v>5</v>
      </c>
      <c r="C56" s="338" t="s">
        <v>1440</v>
      </c>
      <c r="D56" s="338"/>
      <c r="E56" s="338"/>
      <c r="G56" s="139" t="s">
        <v>1440</v>
      </c>
      <c r="H56">
        <f t="shared" si="0"/>
        <v>0</v>
      </c>
    </row>
    <row r="57" spans="1:8" x14ac:dyDescent="0.35">
      <c r="A57" s="362">
        <v>1</v>
      </c>
      <c r="B57" s="338">
        <v>2</v>
      </c>
      <c r="C57" s="338" t="s">
        <v>1441</v>
      </c>
      <c r="D57" s="338"/>
      <c r="E57" s="338"/>
      <c r="G57" s="139" t="s">
        <v>1441</v>
      </c>
      <c r="H57">
        <f t="shared" si="0"/>
        <v>0</v>
      </c>
    </row>
    <row r="58" spans="1:8" x14ac:dyDescent="0.35">
      <c r="A58" s="362">
        <v>1</v>
      </c>
      <c r="B58" s="338">
        <v>2</v>
      </c>
      <c r="C58" s="338" t="s">
        <v>1442</v>
      </c>
      <c r="D58" s="338"/>
      <c r="E58" s="338"/>
      <c r="G58" s="139" t="s">
        <v>1442</v>
      </c>
      <c r="H58">
        <f t="shared" si="0"/>
        <v>0</v>
      </c>
    </row>
    <row r="59" spans="1:8" x14ac:dyDescent="0.35">
      <c r="A59" s="362">
        <v>1</v>
      </c>
      <c r="B59" s="338">
        <v>2</v>
      </c>
      <c r="C59" s="338" t="s">
        <v>1443</v>
      </c>
      <c r="D59" s="338"/>
      <c r="E59" s="338"/>
      <c r="G59" s="139" t="s">
        <v>1443</v>
      </c>
      <c r="H59">
        <f t="shared" si="0"/>
        <v>0</v>
      </c>
    </row>
    <row r="60" spans="1:8" x14ac:dyDescent="0.35">
      <c r="A60" s="362">
        <v>4</v>
      </c>
      <c r="B60" s="338">
        <v>4</v>
      </c>
      <c r="C60" s="338" t="s">
        <v>1444</v>
      </c>
      <c r="D60" s="338"/>
      <c r="E60" s="338"/>
      <c r="G60" s="139" t="s">
        <v>1444</v>
      </c>
      <c r="H60">
        <f t="shared" si="0"/>
        <v>0</v>
      </c>
    </row>
    <row r="61" spans="1:8" x14ac:dyDescent="0.35">
      <c r="A61" s="362">
        <v>1</v>
      </c>
      <c r="B61" s="338">
        <v>13</v>
      </c>
      <c r="C61" s="338" t="s">
        <v>1445</v>
      </c>
      <c r="D61" s="338"/>
      <c r="E61" s="338"/>
      <c r="G61" s="139" t="s">
        <v>1445</v>
      </c>
      <c r="H61">
        <f t="shared" si="0"/>
        <v>0</v>
      </c>
    </row>
    <row r="62" spans="1:8" x14ac:dyDescent="0.35">
      <c r="A62" s="362">
        <v>1</v>
      </c>
      <c r="B62" s="338">
        <v>13</v>
      </c>
      <c r="C62" s="338" t="s">
        <v>1446</v>
      </c>
      <c r="D62" s="338"/>
      <c r="E62" s="338"/>
      <c r="G62" s="139" t="s">
        <v>1446</v>
      </c>
      <c r="H62">
        <f t="shared" si="0"/>
        <v>0</v>
      </c>
    </row>
    <row r="63" spans="1:8" x14ac:dyDescent="0.35">
      <c r="A63" s="362">
        <v>1</v>
      </c>
      <c r="B63" s="338">
        <v>13</v>
      </c>
      <c r="C63" s="338" t="s">
        <v>1447</v>
      </c>
      <c r="D63" s="338"/>
      <c r="E63" s="338"/>
      <c r="G63" s="139" t="s">
        <v>1447</v>
      </c>
      <c r="H63">
        <f t="shared" si="0"/>
        <v>0</v>
      </c>
    </row>
    <row r="64" spans="1:8" x14ac:dyDescent="0.35">
      <c r="A64" s="362">
        <v>1</v>
      </c>
      <c r="B64" s="338">
        <v>13</v>
      </c>
      <c r="C64" s="338" t="s">
        <v>1448</v>
      </c>
      <c r="D64" s="338"/>
      <c r="E64" s="338"/>
      <c r="G64" s="139" t="s">
        <v>1448</v>
      </c>
      <c r="H64">
        <f t="shared" si="0"/>
        <v>0</v>
      </c>
    </row>
    <row r="65" spans="1:8" x14ac:dyDescent="0.35">
      <c r="A65" s="362">
        <v>1</v>
      </c>
      <c r="B65" s="338">
        <v>13</v>
      </c>
      <c r="C65" s="338" t="s">
        <v>1449</v>
      </c>
      <c r="D65" s="338"/>
      <c r="E65" s="338"/>
      <c r="G65" s="139" t="s">
        <v>1449</v>
      </c>
      <c r="H65">
        <f t="shared" si="0"/>
        <v>0</v>
      </c>
    </row>
    <row r="66" spans="1:8" x14ac:dyDescent="0.35">
      <c r="A66" s="362">
        <v>1</v>
      </c>
      <c r="B66" s="338">
        <v>13</v>
      </c>
      <c r="C66" s="338" t="s">
        <v>1450</v>
      </c>
      <c r="D66" s="338"/>
      <c r="E66" s="338"/>
      <c r="G66" s="139" t="s">
        <v>1450</v>
      </c>
      <c r="H66">
        <f t="shared" ref="H66:H129" si="1">IF(C66=G66,0,66)</f>
        <v>0</v>
      </c>
    </row>
    <row r="67" spans="1:8" x14ac:dyDescent="0.35">
      <c r="A67" s="362">
        <v>1</v>
      </c>
      <c r="B67" s="338">
        <v>13</v>
      </c>
      <c r="C67" s="338" t="s">
        <v>1451</v>
      </c>
      <c r="D67" s="338"/>
      <c r="E67" s="338"/>
      <c r="G67" s="139" t="s">
        <v>1451</v>
      </c>
      <c r="H67">
        <f t="shared" si="1"/>
        <v>0</v>
      </c>
    </row>
    <row r="68" spans="1:8" x14ac:dyDescent="0.35">
      <c r="A68" s="362">
        <v>1</v>
      </c>
      <c r="B68" s="338">
        <v>13</v>
      </c>
      <c r="C68" s="338" t="s">
        <v>1452</v>
      </c>
      <c r="D68" s="338"/>
      <c r="E68" s="338"/>
      <c r="G68" s="139" t="s">
        <v>1452</v>
      </c>
      <c r="H68">
        <f t="shared" si="1"/>
        <v>0</v>
      </c>
    </row>
    <row r="69" spans="1:8" x14ac:dyDescent="0.35">
      <c r="A69" s="362">
        <v>1</v>
      </c>
      <c r="B69" s="338">
        <v>2</v>
      </c>
      <c r="C69" s="338" t="s">
        <v>1453</v>
      </c>
      <c r="D69" s="338"/>
      <c r="E69" s="338"/>
      <c r="G69" s="139" t="s">
        <v>1453</v>
      </c>
      <c r="H69">
        <f t="shared" si="1"/>
        <v>0</v>
      </c>
    </row>
    <row r="70" spans="1:8" x14ac:dyDescent="0.35">
      <c r="A70" s="362">
        <v>7</v>
      </c>
      <c r="B70" s="338">
        <v>1</v>
      </c>
      <c r="C70" s="338" t="s">
        <v>1454</v>
      </c>
      <c r="D70" s="338"/>
      <c r="E70" s="338"/>
      <c r="G70" s="139" t="s">
        <v>1454</v>
      </c>
      <c r="H70">
        <f t="shared" si="1"/>
        <v>0</v>
      </c>
    </row>
    <row r="71" spans="1:8" x14ac:dyDescent="0.35">
      <c r="A71" s="362">
        <v>13</v>
      </c>
      <c r="B71" s="338">
        <v>1</v>
      </c>
      <c r="C71" s="338" t="s">
        <v>1455</v>
      </c>
      <c r="D71" s="338"/>
      <c r="E71" s="338"/>
      <c r="G71" s="139" t="s">
        <v>1455</v>
      </c>
      <c r="H71">
        <f t="shared" si="1"/>
        <v>0</v>
      </c>
    </row>
    <row r="72" spans="1:8" x14ac:dyDescent="0.35">
      <c r="A72" s="362">
        <v>1</v>
      </c>
      <c r="B72" s="338">
        <v>23</v>
      </c>
      <c r="C72" s="338" t="s">
        <v>1456</v>
      </c>
      <c r="D72" s="338"/>
      <c r="E72" s="338"/>
      <c r="G72" s="139" t="s">
        <v>1456</v>
      </c>
      <c r="H72">
        <f t="shared" si="1"/>
        <v>0</v>
      </c>
    </row>
    <row r="73" spans="1:8" x14ac:dyDescent="0.35">
      <c r="A73" s="362">
        <v>1</v>
      </c>
      <c r="B73" s="338">
        <v>100</v>
      </c>
      <c r="C73" s="338" t="s">
        <v>1457</v>
      </c>
      <c r="D73" s="338"/>
      <c r="E73" s="338"/>
      <c r="G73" s="139" t="s">
        <v>1457</v>
      </c>
      <c r="H73">
        <f t="shared" si="1"/>
        <v>0</v>
      </c>
    </row>
    <row r="74" spans="1:8" x14ac:dyDescent="0.35">
      <c r="A74" s="362">
        <v>1</v>
      </c>
      <c r="B74" s="338">
        <v>100</v>
      </c>
      <c r="C74" s="338" t="s">
        <v>1458</v>
      </c>
      <c r="D74" s="338"/>
      <c r="E74" s="338"/>
      <c r="G74" s="139" t="s">
        <v>1458</v>
      </c>
      <c r="H74">
        <f t="shared" si="1"/>
        <v>0</v>
      </c>
    </row>
    <row r="75" spans="1:8" x14ac:dyDescent="0.35">
      <c r="A75" s="362">
        <v>1</v>
      </c>
      <c r="B75" s="338">
        <v>100</v>
      </c>
      <c r="C75" s="338" t="s">
        <v>1459</v>
      </c>
      <c r="D75" s="338"/>
      <c r="E75" s="338"/>
      <c r="G75" s="139" t="s">
        <v>1459</v>
      </c>
      <c r="H75">
        <f t="shared" si="1"/>
        <v>0</v>
      </c>
    </row>
    <row r="76" spans="1:8" x14ac:dyDescent="0.35">
      <c r="A76" s="362">
        <v>1</v>
      </c>
      <c r="B76" s="338">
        <v>100</v>
      </c>
      <c r="C76" s="338" t="s">
        <v>1460</v>
      </c>
      <c r="D76" s="338"/>
      <c r="E76" s="338"/>
      <c r="G76" s="139" t="s">
        <v>1460</v>
      </c>
      <c r="H76">
        <f t="shared" si="1"/>
        <v>0</v>
      </c>
    </row>
    <row r="77" spans="1:8" x14ac:dyDescent="0.35">
      <c r="A77" s="362">
        <v>1</v>
      </c>
      <c r="B77" s="338">
        <v>100</v>
      </c>
      <c r="C77" s="338" t="s">
        <v>1461</v>
      </c>
      <c r="D77" s="338"/>
      <c r="E77" s="338"/>
      <c r="G77" s="139" t="s">
        <v>1461</v>
      </c>
      <c r="H77">
        <f t="shared" si="1"/>
        <v>0</v>
      </c>
    </row>
    <row r="78" spans="1:8" x14ac:dyDescent="0.35">
      <c r="A78" s="362">
        <v>1</v>
      </c>
      <c r="B78" s="338">
        <v>2</v>
      </c>
      <c r="C78" s="338" t="s">
        <v>1462</v>
      </c>
      <c r="D78" s="338"/>
      <c r="E78" s="338"/>
      <c r="G78" s="139" t="s">
        <v>1462</v>
      </c>
      <c r="H78">
        <f t="shared" si="1"/>
        <v>0</v>
      </c>
    </row>
    <row r="79" spans="1:8" x14ac:dyDescent="0.35">
      <c r="A79" s="362">
        <v>1</v>
      </c>
      <c r="B79" s="338">
        <v>1</v>
      </c>
      <c r="C79" s="338" t="s">
        <v>1463</v>
      </c>
      <c r="D79" s="338"/>
      <c r="E79" s="338"/>
      <c r="G79" s="139" t="s">
        <v>1463</v>
      </c>
      <c r="H79">
        <f t="shared" si="1"/>
        <v>0</v>
      </c>
    </row>
    <row r="80" spans="1:8" x14ac:dyDescent="0.35">
      <c r="A80" s="362">
        <v>3</v>
      </c>
      <c r="B80" s="338">
        <v>1</v>
      </c>
      <c r="C80" s="338" t="s">
        <v>1464</v>
      </c>
      <c r="D80" s="338"/>
      <c r="E80" s="338"/>
      <c r="G80" s="139" t="s">
        <v>1464</v>
      </c>
      <c r="H80">
        <f t="shared" si="1"/>
        <v>0</v>
      </c>
    </row>
    <row r="81" spans="1:8" x14ac:dyDescent="0.35">
      <c r="A81" s="362">
        <v>3</v>
      </c>
      <c r="B81" s="338">
        <v>1</v>
      </c>
      <c r="C81" s="338" t="s">
        <v>1465</v>
      </c>
      <c r="D81" s="338"/>
      <c r="E81" s="338"/>
      <c r="G81" s="139" t="s">
        <v>1465</v>
      </c>
      <c r="H81">
        <f t="shared" si="1"/>
        <v>0</v>
      </c>
    </row>
    <row r="82" spans="1:8" x14ac:dyDescent="0.35">
      <c r="A82" s="362">
        <v>1</v>
      </c>
      <c r="B82" s="338">
        <v>2</v>
      </c>
      <c r="C82" s="338" t="s">
        <v>1466</v>
      </c>
      <c r="D82" s="338"/>
      <c r="E82" s="338"/>
      <c r="G82" s="139" t="s">
        <v>1466</v>
      </c>
      <c r="H82">
        <f t="shared" si="1"/>
        <v>0</v>
      </c>
    </row>
    <row r="83" spans="1:8" x14ac:dyDescent="0.35">
      <c r="A83" s="362">
        <v>2</v>
      </c>
      <c r="B83" s="338">
        <v>1</v>
      </c>
      <c r="C83" s="338" t="s">
        <v>1421</v>
      </c>
      <c r="D83" s="338"/>
      <c r="E83" s="338"/>
      <c r="G83" s="139" t="s">
        <v>1421</v>
      </c>
      <c r="H83">
        <f t="shared" si="1"/>
        <v>0</v>
      </c>
    </row>
    <row r="84" spans="1:8" x14ac:dyDescent="0.35">
      <c r="A84" s="362">
        <v>2</v>
      </c>
      <c r="B84" s="338">
        <v>1</v>
      </c>
      <c r="C84" s="338" t="s">
        <v>1467</v>
      </c>
      <c r="D84" s="338"/>
      <c r="E84" s="338"/>
      <c r="G84" s="139" t="s">
        <v>1467</v>
      </c>
      <c r="H84">
        <f t="shared" si="1"/>
        <v>0</v>
      </c>
    </row>
    <row r="85" spans="1:8" x14ac:dyDescent="0.35">
      <c r="A85" s="362">
        <v>2</v>
      </c>
      <c r="B85" s="338">
        <v>1</v>
      </c>
      <c r="C85" s="338" t="s">
        <v>1468</v>
      </c>
      <c r="D85" s="338"/>
      <c r="E85" s="338"/>
      <c r="G85" s="139" t="s">
        <v>1468</v>
      </c>
      <c r="H85">
        <f t="shared" si="1"/>
        <v>0</v>
      </c>
    </row>
    <row r="86" spans="1:8" x14ac:dyDescent="0.35">
      <c r="A86" s="362">
        <v>1</v>
      </c>
      <c r="B86" s="338">
        <v>10</v>
      </c>
      <c r="C86" s="338" t="s">
        <v>1469</v>
      </c>
      <c r="D86" s="338"/>
      <c r="E86" s="338"/>
      <c r="G86" s="139" t="s">
        <v>1469</v>
      </c>
      <c r="H86">
        <f t="shared" si="1"/>
        <v>0</v>
      </c>
    </row>
    <row r="87" spans="1:8" x14ac:dyDescent="0.35">
      <c r="A87" s="362">
        <v>1</v>
      </c>
      <c r="B87" s="338">
        <v>4</v>
      </c>
      <c r="C87" s="338" t="s">
        <v>1470</v>
      </c>
      <c r="D87" s="338"/>
      <c r="E87" s="338"/>
      <c r="G87" s="139" t="s">
        <v>1470</v>
      </c>
      <c r="H87">
        <f t="shared" si="1"/>
        <v>0</v>
      </c>
    </row>
    <row r="88" spans="1:8" x14ac:dyDescent="0.35">
      <c r="A88" s="362">
        <v>1</v>
      </c>
      <c r="B88" s="338">
        <v>4</v>
      </c>
      <c r="C88" s="338" t="s">
        <v>1471</v>
      </c>
      <c r="D88" s="338"/>
      <c r="E88" s="338"/>
      <c r="G88" s="139" t="s">
        <v>1471</v>
      </c>
      <c r="H88">
        <f t="shared" si="1"/>
        <v>0</v>
      </c>
    </row>
    <row r="89" spans="1:8" x14ac:dyDescent="0.35">
      <c r="A89" s="362">
        <v>1</v>
      </c>
      <c r="B89" s="338">
        <v>4</v>
      </c>
      <c r="C89" s="338" t="s">
        <v>1472</v>
      </c>
      <c r="D89" s="338"/>
      <c r="E89" s="338"/>
      <c r="G89" s="139" t="s">
        <v>1472</v>
      </c>
      <c r="H89">
        <f t="shared" si="1"/>
        <v>0</v>
      </c>
    </row>
    <row r="90" spans="1:8" x14ac:dyDescent="0.35">
      <c r="A90" s="362">
        <v>1</v>
      </c>
      <c r="B90" s="338">
        <v>4</v>
      </c>
      <c r="C90" s="338" t="s">
        <v>1473</v>
      </c>
      <c r="D90" s="338"/>
      <c r="E90" s="338"/>
      <c r="G90" s="139" t="s">
        <v>1473</v>
      </c>
      <c r="H90">
        <f t="shared" si="1"/>
        <v>0</v>
      </c>
    </row>
    <row r="91" spans="1:8" x14ac:dyDescent="0.35">
      <c r="A91" s="362">
        <v>1</v>
      </c>
      <c r="B91" s="338">
        <v>4</v>
      </c>
      <c r="C91" s="338" t="s">
        <v>1474</v>
      </c>
      <c r="D91" s="338"/>
      <c r="E91" s="338"/>
      <c r="G91" s="139" t="s">
        <v>1474</v>
      </c>
      <c r="H91">
        <f t="shared" si="1"/>
        <v>0</v>
      </c>
    </row>
    <row r="92" spans="1:8" x14ac:dyDescent="0.35">
      <c r="A92" s="362">
        <v>1</v>
      </c>
      <c r="B92" s="338">
        <v>4</v>
      </c>
      <c r="C92" s="338" t="s">
        <v>1475</v>
      </c>
      <c r="D92" s="338"/>
      <c r="E92" s="338"/>
      <c r="G92" s="139" t="s">
        <v>1475</v>
      </c>
      <c r="H92">
        <f t="shared" si="1"/>
        <v>0</v>
      </c>
    </row>
    <row r="93" spans="1:8" x14ac:dyDescent="0.35">
      <c r="A93" s="362">
        <v>1</v>
      </c>
      <c r="B93" s="338">
        <v>4</v>
      </c>
      <c r="C93" s="338" t="s">
        <v>1476</v>
      </c>
      <c r="D93" s="338"/>
      <c r="E93" s="338"/>
      <c r="G93" s="139" t="s">
        <v>1476</v>
      </c>
      <c r="H93">
        <f t="shared" si="1"/>
        <v>0</v>
      </c>
    </row>
    <row r="94" spans="1:8" x14ac:dyDescent="0.35">
      <c r="A94" s="362">
        <v>1</v>
      </c>
      <c r="B94" s="338">
        <v>4</v>
      </c>
      <c r="C94" s="338" t="s">
        <v>1477</v>
      </c>
      <c r="D94" s="338"/>
      <c r="E94" s="338"/>
      <c r="G94" s="139" t="s">
        <v>1477</v>
      </c>
      <c r="H94">
        <f t="shared" si="1"/>
        <v>0</v>
      </c>
    </row>
    <row r="95" spans="1:8" x14ac:dyDescent="0.35">
      <c r="A95" s="362">
        <v>1</v>
      </c>
      <c r="B95" s="338">
        <v>4</v>
      </c>
      <c r="C95" s="338" t="s">
        <v>1478</v>
      </c>
      <c r="D95" s="338"/>
      <c r="E95" s="338"/>
      <c r="G95" s="139" t="s">
        <v>1478</v>
      </c>
      <c r="H95">
        <f t="shared" si="1"/>
        <v>0</v>
      </c>
    </row>
    <row r="96" spans="1:8" x14ac:dyDescent="0.35">
      <c r="A96" s="362">
        <v>1</v>
      </c>
      <c r="B96" s="338">
        <v>4</v>
      </c>
      <c r="C96" s="338" t="s">
        <v>1479</v>
      </c>
      <c r="D96" s="338"/>
      <c r="E96" s="338"/>
      <c r="G96" s="139" t="s">
        <v>1479</v>
      </c>
      <c r="H96">
        <f t="shared" si="1"/>
        <v>0</v>
      </c>
    </row>
    <row r="97" spans="1:8" x14ac:dyDescent="0.35">
      <c r="A97" s="362">
        <v>1</v>
      </c>
      <c r="B97" s="338">
        <v>4</v>
      </c>
      <c r="C97" s="338" t="s">
        <v>1480</v>
      </c>
      <c r="D97" s="338"/>
      <c r="E97" s="338"/>
      <c r="G97" s="139" t="s">
        <v>1480</v>
      </c>
      <c r="H97">
        <f t="shared" si="1"/>
        <v>0</v>
      </c>
    </row>
    <row r="98" spans="1:8" x14ac:dyDescent="0.35">
      <c r="A98" s="362">
        <v>1</v>
      </c>
      <c r="B98" s="338">
        <v>4</v>
      </c>
      <c r="C98" s="338" t="s">
        <v>1481</v>
      </c>
      <c r="D98" s="338"/>
      <c r="E98" s="338"/>
      <c r="G98" s="139" t="s">
        <v>1481</v>
      </c>
      <c r="H98">
        <f t="shared" si="1"/>
        <v>0</v>
      </c>
    </row>
    <row r="99" spans="1:8" x14ac:dyDescent="0.35">
      <c r="A99" s="362">
        <v>1</v>
      </c>
      <c r="B99" s="338">
        <v>4</v>
      </c>
      <c r="C99" s="338" t="s">
        <v>1482</v>
      </c>
      <c r="D99" s="338"/>
      <c r="E99" s="338"/>
      <c r="G99" s="139" t="s">
        <v>1482</v>
      </c>
      <c r="H99">
        <f t="shared" si="1"/>
        <v>0</v>
      </c>
    </row>
    <row r="100" spans="1:8" x14ac:dyDescent="0.35">
      <c r="A100" s="362">
        <v>1</v>
      </c>
      <c r="B100" s="338">
        <v>4</v>
      </c>
      <c r="C100" s="338" t="s">
        <v>1483</v>
      </c>
      <c r="D100" s="338"/>
      <c r="E100" s="338"/>
      <c r="G100" s="139" t="s">
        <v>1483</v>
      </c>
      <c r="H100">
        <f t="shared" si="1"/>
        <v>0</v>
      </c>
    </row>
    <row r="101" spans="1:8" x14ac:dyDescent="0.35">
      <c r="A101" s="362">
        <v>1</v>
      </c>
      <c r="B101" s="338">
        <v>4</v>
      </c>
      <c r="C101" s="338" t="s">
        <v>1484</v>
      </c>
      <c r="D101" s="338"/>
      <c r="E101" s="338"/>
      <c r="G101" s="139" t="s">
        <v>1484</v>
      </c>
      <c r="H101">
        <f t="shared" si="1"/>
        <v>0</v>
      </c>
    </row>
    <row r="102" spans="1:8" x14ac:dyDescent="0.35">
      <c r="A102" s="362">
        <v>1</v>
      </c>
      <c r="B102" s="338">
        <v>4</v>
      </c>
      <c r="C102" s="338" t="s">
        <v>1485</v>
      </c>
      <c r="D102" s="338"/>
      <c r="E102" s="338"/>
      <c r="G102" s="139" t="s">
        <v>1485</v>
      </c>
      <c r="H102">
        <f t="shared" si="1"/>
        <v>0</v>
      </c>
    </row>
    <row r="103" spans="1:8" x14ac:dyDescent="0.35">
      <c r="A103" s="362">
        <v>1</v>
      </c>
      <c r="B103" s="338">
        <v>4</v>
      </c>
      <c r="C103" s="338" t="s">
        <v>1486</v>
      </c>
      <c r="D103" s="338"/>
      <c r="E103" s="338"/>
      <c r="G103" s="139" t="s">
        <v>1486</v>
      </c>
      <c r="H103">
        <f t="shared" si="1"/>
        <v>0</v>
      </c>
    </row>
    <row r="104" spans="1:8" x14ac:dyDescent="0.35">
      <c r="A104" s="362">
        <v>1</v>
      </c>
      <c r="B104" s="338">
        <v>4</v>
      </c>
      <c r="C104" s="338" t="s">
        <v>1487</v>
      </c>
      <c r="D104" s="338"/>
      <c r="E104" s="338"/>
      <c r="G104" s="139" t="s">
        <v>1487</v>
      </c>
      <c r="H104">
        <f t="shared" si="1"/>
        <v>0</v>
      </c>
    </row>
    <row r="105" spans="1:8" x14ac:dyDescent="0.35">
      <c r="A105" s="362">
        <v>1</v>
      </c>
      <c r="B105" s="338">
        <v>4</v>
      </c>
      <c r="C105" s="338" t="s">
        <v>1488</v>
      </c>
      <c r="D105" s="338"/>
      <c r="E105" s="338"/>
      <c r="G105" s="139" t="s">
        <v>1488</v>
      </c>
      <c r="H105">
        <f t="shared" si="1"/>
        <v>0</v>
      </c>
    </row>
    <row r="106" spans="1:8" x14ac:dyDescent="0.35">
      <c r="A106" s="362">
        <v>1</v>
      </c>
      <c r="B106" s="338">
        <v>4</v>
      </c>
      <c r="C106" s="338" t="s">
        <v>1489</v>
      </c>
      <c r="D106" s="338"/>
      <c r="E106" s="338"/>
      <c r="G106" s="139" t="s">
        <v>1489</v>
      </c>
      <c r="H106">
        <f t="shared" si="1"/>
        <v>0</v>
      </c>
    </row>
    <row r="107" spans="1:8" x14ac:dyDescent="0.35">
      <c r="A107" s="362">
        <v>1</v>
      </c>
      <c r="B107" s="338">
        <v>4</v>
      </c>
      <c r="C107" s="338" t="s">
        <v>1490</v>
      </c>
      <c r="D107" s="338"/>
      <c r="E107" s="338"/>
      <c r="G107" s="139" t="s">
        <v>1490</v>
      </c>
      <c r="H107">
        <f t="shared" si="1"/>
        <v>0</v>
      </c>
    </row>
    <row r="108" spans="1:8" x14ac:dyDescent="0.35">
      <c r="A108" s="362">
        <v>1</v>
      </c>
      <c r="B108" s="338">
        <v>4</v>
      </c>
      <c r="C108" s="338" t="s">
        <v>1491</v>
      </c>
      <c r="D108" s="338"/>
      <c r="E108" s="338"/>
      <c r="G108" s="139" t="s">
        <v>1491</v>
      </c>
      <c r="H108">
        <f t="shared" si="1"/>
        <v>0</v>
      </c>
    </row>
    <row r="109" spans="1:8" x14ac:dyDescent="0.35">
      <c r="A109" s="362">
        <v>1</v>
      </c>
      <c r="B109" s="338">
        <v>4</v>
      </c>
      <c r="C109" s="338" t="s">
        <v>1492</v>
      </c>
      <c r="D109" s="338"/>
      <c r="E109" s="338"/>
      <c r="G109" s="139" t="s">
        <v>1492</v>
      </c>
      <c r="H109">
        <f t="shared" si="1"/>
        <v>0</v>
      </c>
    </row>
    <row r="110" spans="1:8" x14ac:dyDescent="0.35">
      <c r="A110" s="362">
        <v>1</v>
      </c>
      <c r="B110" s="338">
        <v>4</v>
      </c>
      <c r="C110" s="338" t="s">
        <v>1493</v>
      </c>
      <c r="D110" s="338"/>
      <c r="E110" s="338"/>
      <c r="G110" s="139" t="s">
        <v>1493</v>
      </c>
      <c r="H110">
        <f t="shared" si="1"/>
        <v>0</v>
      </c>
    </row>
    <row r="111" spans="1:8" x14ac:dyDescent="0.35">
      <c r="A111" s="362">
        <v>1</v>
      </c>
      <c r="B111" s="338">
        <v>2</v>
      </c>
      <c r="C111" s="338" t="s">
        <v>1494</v>
      </c>
      <c r="D111" s="338"/>
      <c r="E111" s="338"/>
      <c r="G111" s="139" t="s">
        <v>1494</v>
      </c>
      <c r="H111">
        <f t="shared" si="1"/>
        <v>0</v>
      </c>
    </row>
    <row r="112" spans="1:8" x14ac:dyDescent="0.35">
      <c r="A112" s="362">
        <v>1</v>
      </c>
      <c r="B112" s="338">
        <v>2</v>
      </c>
      <c r="C112" s="338" t="s">
        <v>1495</v>
      </c>
      <c r="D112" s="338"/>
      <c r="E112" s="338"/>
      <c r="G112" s="139" t="s">
        <v>1495</v>
      </c>
      <c r="H112">
        <f t="shared" si="1"/>
        <v>0</v>
      </c>
    </row>
    <row r="113" spans="1:8" x14ac:dyDescent="0.35">
      <c r="A113" s="362">
        <v>1</v>
      </c>
      <c r="B113" s="338">
        <v>2</v>
      </c>
      <c r="C113" s="338" t="s">
        <v>1496</v>
      </c>
      <c r="D113" s="338"/>
      <c r="E113" s="338"/>
      <c r="G113" s="139" t="s">
        <v>1496</v>
      </c>
      <c r="H113">
        <f t="shared" si="1"/>
        <v>0</v>
      </c>
    </row>
    <row r="114" spans="1:8" x14ac:dyDescent="0.35">
      <c r="A114" s="362">
        <v>1</v>
      </c>
      <c r="B114" s="338">
        <v>2</v>
      </c>
      <c r="C114" s="338" t="s">
        <v>1497</v>
      </c>
      <c r="D114" s="338"/>
      <c r="E114" s="338"/>
      <c r="G114" s="139" t="s">
        <v>1497</v>
      </c>
      <c r="H114">
        <f t="shared" si="1"/>
        <v>0</v>
      </c>
    </row>
    <row r="115" spans="1:8" x14ac:dyDescent="0.35">
      <c r="A115" s="362">
        <v>1</v>
      </c>
      <c r="B115" s="338">
        <v>2</v>
      </c>
      <c r="C115" s="338" t="s">
        <v>1498</v>
      </c>
      <c r="D115" s="338"/>
      <c r="E115" s="338"/>
      <c r="G115" s="139" t="s">
        <v>1498</v>
      </c>
      <c r="H115">
        <f t="shared" si="1"/>
        <v>0</v>
      </c>
    </row>
    <row r="116" spans="1:8" x14ac:dyDescent="0.35">
      <c r="A116" s="362">
        <v>1</v>
      </c>
      <c r="B116" s="338">
        <v>2</v>
      </c>
      <c r="C116" s="338" t="s">
        <v>1499</v>
      </c>
      <c r="D116" s="338"/>
      <c r="E116" s="338"/>
      <c r="G116" s="139" t="s">
        <v>1499</v>
      </c>
      <c r="H116">
        <f t="shared" si="1"/>
        <v>0</v>
      </c>
    </row>
    <row r="117" spans="1:8" x14ac:dyDescent="0.35">
      <c r="A117" s="362">
        <v>1</v>
      </c>
      <c r="B117" s="338">
        <v>2</v>
      </c>
      <c r="C117" s="338" t="s">
        <v>1500</v>
      </c>
      <c r="D117" s="338"/>
      <c r="E117" s="338"/>
      <c r="G117" s="139" t="s">
        <v>1500</v>
      </c>
      <c r="H117">
        <f t="shared" si="1"/>
        <v>0</v>
      </c>
    </row>
    <row r="118" spans="1:8" x14ac:dyDescent="0.35">
      <c r="A118" s="362">
        <v>1</v>
      </c>
      <c r="B118" s="338">
        <v>2</v>
      </c>
      <c r="C118" s="338" t="s">
        <v>1501</v>
      </c>
      <c r="D118" s="338"/>
      <c r="E118" s="338"/>
      <c r="G118" s="139" t="s">
        <v>1501</v>
      </c>
      <c r="H118">
        <f t="shared" si="1"/>
        <v>0</v>
      </c>
    </row>
    <row r="119" spans="1:8" x14ac:dyDescent="0.35">
      <c r="A119" s="362">
        <v>1</v>
      </c>
      <c r="B119" s="338">
        <v>2</v>
      </c>
      <c r="C119" s="338" t="s">
        <v>1502</v>
      </c>
      <c r="D119" s="338"/>
      <c r="E119" s="338"/>
      <c r="G119" s="139" t="s">
        <v>1502</v>
      </c>
      <c r="H119">
        <f t="shared" si="1"/>
        <v>0</v>
      </c>
    </row>
    <row r="120" spans="1:8" x14ac:dyDescent="0.35">
      <c r="A120" s="362">
        <v>1</v>
      </c>
      <c r="B120" s="338">
        <v>2</v>
      </c>
      <c r="C120" s="338" t="s">
        <v>1503</v>
      </c>
      <c r="D120" s="338"/>
      <c r="E120" s="338"/>
      <c r="G120" s="139" t="s">
        <v>1503</v>
      </c>
      <c r="H120">
        <f t="shared" si="1"/>
        <v>0</v>
      </c>
    </row>
    <row r="121" spans="1:8" x14ac:dyDescent="0.35">
      <c r="A121" s="362">
        <v>1</v>
      </c>
      <c r="B121" s="338">
        <v>2</v>
      </c>
      <c r="C121" s="338" t="s">
        <v>1504</v>
      </c>
      <c r="D121" s="338"/>
      <c r="E121" s="338"/>
      <c r="G121" s="139" t="s">
        <v>1504</v>
      </c>
      <c r="H121">
        <f t="shared" si="1"/>
        <v>0</v>
      </c>
    </row>
    <row r="122" spans="1:8" x14ac:dyDescent="0.35">
      <c r="A122" s="362">
        <v>1</v>
      </c>
      <c r="B122" s="338">
        <v>2</v>
      </c>
      <c r="C122" s="338" t="s">
        <v>1505</v>
      </c>
      <c r="D122" s="338"/>
      <c r="E122" s="338"/>
      <c r="G122" s="139" t="s">
        <v>1505</v>
      </c>
      <c r="H122">
        <f t="shared" si="1"/>
        <v>0</v>
      </c>
    </row>
    <row r="123" spans="1:8" x14ac:dyDescent="0.35">
      <c r="A123" s="362">
        <v>1</v>
      </c>
      <c r="B123" s="338">
        <v>2</v>
      </c>
      <c r="C123" s="338" t="s">
        <v>1506</v>
      </c>
      <c r="D123" s="338"/>
      <c r="E123" s="338"/>
      <c r="G123" s="139" t="s">
        <v>1506</v>
      </c>
      <c r="H123">
        <f t="shared" si="1"/>
        <v>0</v>
      </c>
    </row>
    <row r="124" spans="1:8" x14ac:dyDescent="0.35">
      <c r="A124" s="362">
        <v>1</v>
      </c>
      <c r="B124" s="338">
        <v>2</v>
      </c>
      <c r="C124" s="338" t="s">
        <v>1507</v>
      </c>
      <c r="D124" s="338"/>
      <c r="E124" s="338"/>
      <c r="G124" s="139" t="s">
        <v>1507</v>
      </c>
      <c r="H124">
        <f t="shared" si="1"/>
        <v>0</v>
      </c>
    </row>
    <row r="125" spans="1:8" x14ac:dyDescent="0.35">
      <c r="A125" s="362">
        <v>1</v>
      </c>
      <c r="B125" s="338">
        <v>2</v>
      </c>
      <c r="C125" s="338" t="s">
        <v>1508</v>
      </c>
      <c r="D125" s="338"/>
      <c r="E125" s="338"/>
      <c r="G125" s="139" t="s">
        <v>1508</v>
      </c>
      <c r="H125">
        <f t="shared" si="1"/>
        <v>0</v>
      </c>
    </row>
    <row r="126" spans="1:8" x14ac:dyDescent="0.35">
      <c r="A126" s="362">
        <v>1</v>
      </c>
      <c r="B126" s="338">
        <v>2</v>
      </c>
      <c r="C126" s="338" t="s">
        <v>1509</v>
      </c>
      <c r="D126" s="338"/>
      <c r="E126" s="338"/>
      <c r="G126" s="139" t="s">
        <v>1509</v>
      </c>
      <c r="H126">
        <f t="shared" si="1"/>
        <v>0</v>
      </c>
    </row>
    <row r="127" spans="1:8" x14ac:dyDescent="0.35">
      <c r="A127" s="362">
        <v>1</v>
      </c>
      <c r="B127" s="338">
        <v>2</v>
      </c>
      <c r="C127" s="338" t="s">
        <v>1510</v>
      </c>
      <c r="D127" s="338"/>
      <c r="E127" s="338"/>
      <c r="G127" s="139" t="s">
        <v>1510</v>
      </c>
      <c r="H127">
        <f t="shared" si="1"/>
        <v>0</v>
      </c>
    </row>
    <row r="128" spans="1:8" x14ac:dyDescent="0.35">
      <c r="A128" s="362">
        <v>1</v>
      </c>
      <c r="B128" s="338">
        <v>2</v>
      </c>
      <c r="C128" s="338" t="s">
        <v>1511</v>
      </c>
      <c r="D128" s="338"/>
      <c r="E128" s="338"/>
      <c r="G128" s="139" t="s">
        <v>1511</v>
      </c>
      <c r="H128">
        <f t="shared" si="1"/>
        <v>0</v>
      </c>
    </row>
    <row r="129" spans="1:8" x14ac:dyDescent="0.35">
      <c r="A129" s="362">
        <v>1</v>
      </c>
      <c r="B129" s="338">
        <v>2</v>
      </c>
      <c r="C129" s="338" t="s">
        <v>1512</v>
      </c>
      <c r="D129" s="338"/>
      <c r="E129" s="338"/>
      <c r="G129" s="139" t="s">
        <v>1512</v>
      </c>
      <c r="H129">
        <f t="shared" si="1"/>
        <v>0</v>
      </c>
    </row>
    <row r="130" spans="1:8" x14ac:dyDescent="0.35">
      <c r="A130" s="362">
        <v>1</v>
      </c>
      <c r="B130" s="338">
        <v>2</v>
      </c>
      <c r="C130" s="338" t="s">
        <v>1513</v>
      </c>
      <c r="D130" s="338"/>
      <c r="E130" s="338"/>
      <c r="G130" s="139" t="s">
        <v>1513</v>
      </c>
      <c r="H130">
        <f t="shared" ref="H130:H193" si="2">IF(C130=G130,0,66)</f>
        <v>0</v>
      </c>
    </row>
    <row r="131" spans="1:8" x14ac:dyDescent="0.35">
      <c r="A131" s="362">
        <v>1</v>
      </c>
      <c r="B131" s="338">
        <v>2</v>
      </c>
      <c r="C131" s="338" t="s">
        <v>1514</v>
      </c>
      <c r="D131" s="338"/>
      <c r="E131" s="338"/>
      <c r="G131" s="139" t="s">
        <v>1514</v>
      </c>
      <c r="H131">
        <f t="shared" si="2"/>
        <v>0</v>
      </c>
    </row>
    <row r="132" spans="1:8" x14ac:dyDescent="0.35">
      <c r="A132" s="362">
        <v>1</v>
      </c>
      <c r="B132" s="338">
        <v>2</v>
      </c>
      <c r="C132" s="338" t="s">
        <v>1515</v>
      </c>
      <c r="D132" s="338"/>
      <c r="E132" s="338"/>
      <c r="G132" s="139" t="s">
        <v>1515</v>
      </c>
      <c r="H132">
        <f t="shared" si="2"/>
        <v>0</v>
      </c>
    </row>
    <row r="133" spans="1:8" x14ac:dyDescent="0.35">
      <c r="A133" s="362">
        <v>1</v>
      </c>
      <c r="B133" s="338">
        <v>2</v>
      </c>
      <c r="C133" s="338" t="s">
        <v>1516</v>
      </c>
      <c r="D133" s="338"/>
      <c r="E133" s="338"/>
      <c r="G133" s="139" t="s">
        <v>1516</v>
      </c>
      <c r="H133">
        <f t="shared" si="2"/>
        <v>0</v>
      </c>
    </row>
    <row r="134" spans="1:8" x14ac:dyDescent="0.35">
      <c r="A134" s="362">
        <v>1</v>
      </c>
      <c r="B134" s="338">
        <v>2</v>
      </c>
      <c r="C134" s="338" t="s">
        <v>1517</v>
      </c>
      <c r="D134" s="338"/>
      <c r="E134" s="338"/>
      <c r="G134" s="139" t="s">
        <v>1517</v>
      </c>
      <c r="H134">
        <f t="shared" si="2"/>
        <v>0</v>
      </c>
    </row>
    <row r="135" spans="1:8" x14ac:dyDescent="0.35">
      <c r="A135" s="362">
        <v>1</v>
      </c>
      <c r="B135" s="338">
        <v>2</v>
      </c>
      <c r="C135" s="338" t="s">
        <v>1518</v>
      </c>
      <c r="D135" s="338"/>
      <c r="E135" s="338"/>
      <c r="G135" s="139" t="s">
        <v>1518</v>
      </c>
      <c r="H135">
        <f t="shared" si="2"/>
        <v>0</v>
      </c>
    </row>
    <row r="136" spans="1:8" x14ac:dyDescent="0.35">
      <c r="A136" s="362">
        <v>1</v>
      </c>
      <c r="B136" s="338">
        <v>2</v>
      </c>
      <c r="C136" s="338" t="s">
        <v>1519</v>
      </c>
      <c r="D136" s="338"/>
      <c r="E136" s="338"/>
      <c r="G136" s="139" t="s">
        <v>1519</v>
      </c>
      <c r="H136">
        <f t="shared" si="2"/>
        <v>0</v>
      </c>
    </row>
    <row r="137" spans="1:8" x14ac:dyDescent="0.35">
      <c r="A137" s="362">
        <v>1</v>
      </c>
      <c r="B137" s="338">
        <v>2</v>
      </c>
      <c r="C137" s="338" t="s">
        <v>1520</v>
      </c>
      <c r="D137" s="338"/>
      <c r="E137" s="338"/>
      <c r="G137" s="139" t="s">
        <v>1520</v>
      </c>
      <c r="H137">
        <f t="shared" si="2"/>
        <v>0</v>
      </c>
    </row>
    <row r="138" spans="1:8" x14ac:dyDescent="0.35">
      <c r="A138" s="362">
        <v>1</v>
      </c>
      <c r="B138" s="338">
        <v>2</v>
      </c>
      <c r="C138" s="338" t="s">
        <v>1521</v>
      </c>
      <c r="D138" s="338"/>
      <c r="E138" s="338"/>
      <c r="G138" s="139" t="s">
        <v>1521</v>
      </c>
      <c r="H138">
        <f t="shared" si="2"/>
        <v>0</v>
      </c>
    </row>
    <row r="139" spans="1:8" x14ac:dyDescent="0.35">
      <c r="A139" s="362">
        <v>1</v>
      </c>
      <c r="B139" s="338">
        <v>2</v>
      </c>
      <c r="C139" s="338" t="s">
        <v>1522</v>
      </c>
      <c r="D139" s="338"/>
      <c r="E139" s="338"/>
      <c r="G139" s="139" t="s">
        <v>1522</v>
      </c>
      <c r="H139">
        <f t="shared" si="2"/>
        <v>0</v>
      </c>
    </row>
    <row r="140" spans="1:8" x14ac:dyDescent="0.35">
      <c r="A140" s="362">
        <v>1</v>
      </c>
      <c r="B140" s="338">
        <v>2</v>
      </c>
      <c r="C140" s="338" t="s">
        <v>1523</v>
      </c>
      <c r="D140" s="338"/>
      <c r="E140" s="338"/>
      <c r="G140" s="139" t="s">
        <v>1523</v>
      </c>
      <c r="H140">
        <f t="shared" si="2"/>
        <v>0</v>
      </c>
    </row>
    <row r="141" spans="1:8" x14ac:dyDescent="0.35">
      <c r="A141" s="362">
        <v>1</v>
      </c>
      <c r="B141" s="338">
        <v>2</v>
      </c>
      <c r="C141" s="338" t="s">
        <v>1524</v>
      </c>
      <c r="D141" s="338"/>
      <c r="E141" s="338"/>
      <c r="G141" s="139" t="s">
        <v>1524</v>
      </c>
      <c r="H141">
        <f t="shared" si="2"/>
        <v>0</v>
      </c>
    </row>
    <row r="142" spans="1:8" x14ac:dyDescent="0.35">
      <c r="A142" s="362">
        <v>1</v>
      </c>
      <c r="B142" s="338">
        <v>2</v>
      </c>
      <c r="C142" s="338" t="s">
        <v>1525</v>
      </c>
      <c r="D142" s="338"/>
      <c r="E142" s="338"/>
      <c r="G142" s="139" t="s">
        <v>1525</v>
      </c>
      <c r="H142">
        <f t="shared" si="2"/>
        <v>0</v>
      </c>
    </row>
    <row r="143" spans="1:8" x14ac:dyDescent="0.35">
      <c r="A143" s="362">
        <v>1</v>
      </c>
      <c r="B143" s="338">
        <v>2</v>
      </c>
      <c r="C143" s="338" t="s">
        <v>1526</v>
      </c>
      <c r="D143" s="338"/>
      <c r="E143" s="338"/>
      <c r="G143" s="139" t="s">
        <v>1526</v>
      </c>
      <c r="H143">
        <f t="shared" si="2"/>
        <v>0</v>
      </c>
    </row>
    <row r="144" spans="1:8" x14ac:dyDescent="0.35">
      <c r="A144" s="362">
        <v>1</v>
      </c>
      <c r="B144" s="338">
        <v>2</v>
      </c>
      <c r="C144" s="338" t="s">
        <v>1527</v>
      </c>
      <c r="D144" s="338"/>
      <c r="E144" s="338"/>
      <c r="G144" s="139" t="s">
        <v>1527</v>
      </c>
      <c r="H144">
        <f t="shared" si="2"/>
        <v>0</v>
      </c>
    </row>
    <row r="145" spans="1:8" x14ac:dyDescent="0.35">
      <c r="A145" s="362">
        <v>1</v>
      </c>
      <c r="B145" s="338">
        <v>2</v>
      </c>
      <c r="C145" s="338" t="s">
        <v>1528</v>
      </c>
      <c r="D145" s="338"/>
      <c r="E145" s="338"/>
      <c r="G145" s="139" t="s">
        <v>1528</v>
      </c>
      <c r="H145">
        <f t="shared" si="2"/>
        <v>0</v>
      </c>
    </row>
    <row r="146" spans="1:8" x14ac:dyDescent="0.35">
      <c r="A146" s="362">
        <v>1</v>
      </c>
      <c r="B146" s="338">
        <v>2</v>
      </c>
      <c r="C146" s="338" t="s">
        <v>1529</v>
      </c>
      <c r="D146" s="338"/>
      <c r="E146" s="338"/>
      <c r="G146" s="139" t="s">
        <v>1529</v>
      </c>
      <c r="H146">
        <f t="shared" si="2"/>
        <v>0</v>
      </c>
    </row>
    <row r="147" spans="1:8" x14ac:dyDescent="0.35">
      <c r="A147" s="362">
        <v>1</v>
      </c>
      <c r="B147" s="338">
        <v>2</v>
      </c>
      <c r="C147" s="338" t="s">
        <v>1530</v>
      </c>
      <c r="D147" s="338"/>
      <c r="E147" s="338"/>
      <c r="G147" s="139" t="s">
        <v>1530</v>
      </c>
      <c r="H147">
        <f t="shared" si="2"/>
        <v>0</v>
      </c>
    </row>
    <row r="148" spans="1:8" x14ac:dyDescent="0.35">
      <c r="A148" s="362">
        <v>1</v>
      </c>
      <c r="B148" s="338">
        <v>2</v>
      </c>
      <c r="C148" s="338" t="s">
        <v>1531</v>
      </c>
      <c r="D148" s="338"/>
      <c r="E148" s="338"/>
      <c r="G148" s="139" t="s">
        <v>1531</v>
      </c>
      <c r="H148">
        <f t="shared" si="2"/>
        <v>0</v>
      </c>
    </row>
    <row r="149" spans="1:8" x14ac:dyDescent="0.35">
      <c r="A149" s="362">
        <v>1</v>
      </c>
      <c r="B149" s="338">
        <v>2</v>
      </c>
      <c r="C149" s="338" t="s">
        <v>1532</v>
      </c>
      <c r="D149" s="338"/>
      <c r="E149" s="338"/>
      <c r="G149" s="139" t="s">
        <v>1532</v>
      </c>
      <c r="H149">
        <f t="shared" si="2"/>
        <v>0</v>
      </c>
    </row>
    <row r="150" spans="1:8" x14ac:dyDescent="0.35">
      <c r="A150" s="362">
        <v>1</v>
      </c>
      <c r="B150" s="338">
        <v>2</v>
      </c>
      <c r="C150" s="338" t="s">
        <v>1533</v>
      </c>
      <c r="D150" s="338"/>
      <c r="E150" s="338"/>
      <c r="G150" s="139" t="s">
        <v>1533</v>
      </c>
      <c r="H150">
        <f t="shared" si="2"/>
        <v>0</v>
      </c>
    </row>
    <row r="151" spans="1:8" x14ac:dyDescent="0.35">
      <c r="A151" s="362">
        <v>1</v>
      </c>
      <c r="B151" s="338">
        <v>2</v>
      </c>
      <c r="C151" s="338" t="s">
        <v>1534</v>
      </c>
      <c r="D151" s="338"/>
      <c r="E151" s="338"/>
      <c r="G151" s="139" t="s">
        <v>1534</v>
      </c>
      <c r="H151">
        <f t="shared" si="2"/>
        <v>0</v>
      </c>
    </row>
    <row r="152" spans="1:8" x14ac:dyDescent="0.35">
      <c r="A152" s="362">
        <v>1</v>
      </c>
      <c r="B152" s="338">
        <v>2</v>
      </c>
      <c r="C152" s="338" t="s">
        <v>1535</v>
      </c>
      <c r="D152" s="338"/>
      <c r="E152" s="338"/>
      <c r="G152" s="139" t="s">
        <v>1535</v>
      </c>
      <c r="H152">
        <f t="shared" si="2"/>
        <v>0</v>
      </c>
    </row>
    <row r="153" spans="1:8" x14ac:dyDescent="0.35">
      <c r="A153" s="362">
        <v>1</v>
      </c>
      <c r="B153" s="338">
        <v>2</v>
      </c>
      <c r="C153" s="338" t="s">
        <v>1536</v>
      </c>
      <c r="D153" s="338"/>
      <c r="E153" s="338"/>
      <c r="G153" s="139" t="s">
        <v>1536</v>
      </c>
      <c r="H153">
        <f t="shared" si="2"/>
        <v>0</v>
      </c>
    </row>
    <row r="154" spans="1:8" x14ac:dyDescent="0.35">
      <c r="A154" s="362">
        <v>1</v>
      </c>
      <c r="B154" s="338">
        <v>2</v>
      </c>
      <c r="C154" s="338" t="s">
        <v>1537</v>
      </c>
      <c r="D154" s="338"/>
      <c r="E154" s="338"/>
      <c r="G154" s="139" t="s">
        <v>1537</v>
      </c>
      <c r="H154">
        <f t="shared" si="2"/>
        <v>0</v>
      </c>
    </row>
    <row r="155" spans="1:8" x14ac:dyDescent="0.35">
      <c r="A155" s="362">
        <v>1</v>
      </c>
      <c r="B155" s="338">
        <v>2</v>
      </c>
      <c r="C155" s="338" t="s">
        <v>1538</v>
      </c>
      <c r="D155" s="338"/>
      <c r="E155" s="338"/>
      <c r="G155" s="139" t="s">
        <v>1538</v>
      </c>
      <c r="H155">
        <f t="shared" si="2"/>
        <v>0</v>
      </c>
    </row>
    <row r="156" spans="1:8" x14ac:dyDescent="0.35">
      <c r="A156" s="362">
        <v>1</v>
      </c>
      <c r="B156" s="338">
        <v>2</v>
      </c>
      <c r="C156" s="338" t="s">
        <v>1539</v>
      </c>
      <c r="D156" s="338"/>
      <c r="E156" s="338"/>
      <c r="G156" s="139" t="s">
        <v>1539</v>
      </c>
      <c r="H156">
        <f t="shared" si="2"/>
        <v>0</v>
      </c>
    </row>
    <row r="157" spans="1:8" x14ac:dyDescent="0.35">
      <c r="A157" s="362">
        <v>1</v>
      </c>
      <c r="B157" s="338">
        <v>2</v>
      </c>
      <c r="C157" s="338" t="s">
        <v>1540</v>
      </c>
      <c r="D157" s="338"/>
      <c r="E157" s="338"/>
      <c r="G157" s="139" t="s">
        <v>1540</v>
      </c>
      <c r="H157">
        <f t="shared" si="2"/>
        <v>0</v>
      </c>
    </row>
    <row r="158" spans="1:8" x14ac:dyDescent="0.35">
      <c r="A158" s="362">
        <v>1</v>
      </c>
      <c r="B158" s="338">
        <v>2</v>
      </c>
      <c r="C158" s="338" t="s">
        <v>1541</v>
      </c>
      <c r="D158" s="338"/>
      <c r="E158" s="338"/>
      <c r="G158" s="139" t="s">
        <v>1541</v>
      </c>
      <c r="H158">
        <f t="shared" si="2"/>
        <v>0</v>
      </c>
    </row>
    <row r="159" spans="1:8" x14ac:dyDescent="0.35">
      <c r="A159" s="362">
        <v>1</v>
      </c>
      <c r="B159" s="338">
        <v>2</v>
      </c>
      <c r="C159" s="338" t="s">
        <v>1542</v>
      </c>
      <c r="D159" s="338"/>
      <c r="E159" s="338"/>
      <c r="G159" s="139" t="s">
        <v>1542</v>
      </c>
      <c r="H159">
        <f t="shared" si="2"/>
        <v>0</v>
      </c>
    </row>
    <row r="160" spans="1:8" x14ac:dyDescent="0.35">
      <c r="A160" s="362">
        <v>1</v>
      </c>
      <c r="B160" s="338">
        <v>2</v>
      </c>
      <c r="C160" s="338" t="s">
        <v>1543</v>
      </c>
      <c r="D160" s="338"/>
      <c r="E160" s="338"/>
      <c r="G160" s="139" t="s">
        <v>1543</v>
      </c>
      <c r="H160">
        <f t="shared" si="2"/>
        <v>0</v>
      </c>
    </row>
    <row r="161" spans="1:8" x14ac:dyDescent="0.35">
      <c r="A161" s="362">
        <v>1</v>
      </c>
      <c r="B161" s="338">
        <v>2</v>
      </c>
      <c r="C161" s="338" t="s">
        <v>1544</v>
      </c>
      <c r="D161" s="338"/>
      <c r="E161" s="338"/>
      <c r="G161" s="139" t="s">
        <v>1544</v>
      </c>
      <c r="H161">
        <f t="shared" si="2"/>
        <v>0</v>
      </c>
    </row>
    <row r="162" spans="1:8" x14ac:dyDescent="0.35">
      <c r="A162" s="362">
        <v>1</v>
      </c>
      <c r="B162" s="338">
        <v>2</v>
      </c>
      <c r="C162" s="338" t="s">
        <v>1545</v>
      </c>
      <c r="D162" s="338"/>
      <c r="E162" s="338"/>
      <c r="G162" s="139" t="s">
        <v>1545</v>
      </c>
      <c r="H162">
        <f t="shared" si="2"/>
        <v>0</v>
      </c>
    </row>
    <row r="163" spans="1:8" x14ac:dyDescent="0.35">
      <c r="A163" s="362">
        <v>1</v>
      </c>
      <c r="B163" s="338">
        <v>2</v>
      </c>
      <c r="C163" s="338" t="s">
        <v>1546</v>
      </c>
      <c r="D163" s="338"/>
      <c r="E163" s="338"/>
      <c r="G163" s="139" t="s">
        <v>1546</v>
      </c>
      <c r="H163">
        <f t="shared" si="2"/>
        <v>0</v>
      </c>
    </row>
    <row r="164" spans="1:8" x14ac:dyDescent="0.35">
      <c r="A164" s="362">
        <v>1</v>
      </c>
      <c r="B164" s="338">
        <v>2</v>
      </c>
      <c r="C164" s="338" t="s">
        <v>1547</v>
      </c>
      <c r="D164" s="338"/>
      <c r="E164" s="338"/>
      <c r="G164" s="139" t="s">
        <v>1547</v>
      </c>
      <c r="H164">
        <f t="shared" si="2"/>
        <v>0</v>
      </c>
    </row>
    <row r="165" spans="1:8" x14ac:dyDescent="0.35">
      <c r="A165" s="362">
        <v>1</v>
      </c>
      <c r="B165" s="338">
        <v>2</v>
      </c>
      <c r="C165" s="338" t="s">
        <v>1548</v>
      </c>
      <c r="D165" s="338"/>
      <c r="E165" s="338"/>
      <c r="G165" s="139" t="s">
        <v>1548</v>
      </c>
      <c r="H165">
        <f t="shared" si="2"/>
        <v>0</v>
      </c>
    </row>
    <row r="166" spans="1:8" x14ac:dyDescent="0.35">
      <c r="A166" s="362">
        <v>1</v>
      </c>
      <c r="B166" s="338">
        <v>2</v>
      </c>
      <c r="C166" s="338" t="s">
        <v>1549</v>
      </c>
      <c r="D166" s="338"/>
      <c r="E166" s="338"/>
      <c r="G166" s="139" t="s">
        <v>1549</v>
      </c>
      <c r="H166">
        <f t="shared" si="2"/>
        <v>0</v>
      </c>
    </row>
    <row r="167" spans="1:8" x14ac:dyDescent="0.35">
      <c r="A167" s="362">
        <v>1</v>
      </c>
      <c r="B167" s="338">
        <v>2</v>
      </c>
      <c r="C167" s="338" t="s">
        <v>1550</v>
      </c>
      <c r="D167" s="338"/>
      <c r="E167" s="338"/>
      <c r="G167" s="139" t="s">
        <v>1550</v>
      </c>
      <c r="H167">
        <f t="shared" si="2"/>
        <v>0</v>
      </c>
    </row>
    <row r="168" spans="1:8" x14ac:dyDescent="0.35">
      <c r="A168" s="362">
        <v>1</v>
      </c>
      <c r="B168" s="338">
        <v>2</v>
      </c>
      <c r="C168" s="338" t="s">
        <v>1551</v>
      </c>
      <c r="D168" s="338"/>
      <c r="E168" s="338"/>
      <c r="G168" s="139" t="s">
        <v>1551</v>
      </c>
      <c r="H168">
        <f t="shared" si="2"/>
        <v>0</v>
      </c>
    </row>
    <row r="169" spans="1:8" x14ac:dyDescent="0.35">
      <c r="A169" s="362">
        <v>1</v>
      </c>
      <c r="B169" s="338">
        <v>2</v>
      </c>
      <c r="C169" s="338" t="s">
        <v>1552</v>
      </c>
      <c r="D169" s="338"/>
      <c r="E169" s="338"/>
      <c r="G169" s="139" t="s">
        <v>1552</v>
      </c>
      <c r="H169">
        <f t="shared" si="2"/>
        <v>0</v>
      </c>
    </row>
    <row r="170" spans="1:8" x14ac:dyDescent="0.35">
      <c r="A170" s="362">
        <v>1</v>
      </c>
      <c r="B170" s="338">
        <v>2</v>
      </c>
      <c r="C170" s="338" t="s">
        <v>1553</v>
      </c>
      <c r="D170" s="338"/>
      <c r="E170" s="338"/>
      <c r="G170" s="139" t="s">
        <v>1553</v>
      </c>
      <c r="H170">
        <f t="shared" si="2"/>
        <v>0</v>
      </c>
    </row>
    <row r="171" spans="1:8" x14ac:dyDescent="0.35">
      <c r="A171" s="362">
        <v>1</v>
      </c>
      <c r="B171" s="338">
        <v>2</v>
      </c>
      <c r="C171" s="338" t="s">
        <v>1554</v>
      </c>
      <c r="D171" s="338"/>
      <c r="E171" s="338"/>
      <c r="G171" s="139" t="s">
        <v>1554</v>
      </c>
      <c r="H171">
        <f t="shared" si="2"/>
        <v>0</v>
      </c>
    </row>
    <row r="172" spans="1:8" x14ac:dyDescent="0.35">
      <c r="A172" s="362">
        <v>1</v>
      </c>
      <c r="B172" s="338">
        <v>2</v>
      </c>
      <c r="C172" s="338" t="s">
        <v>1555</v>
      </c>
      <c r="D172" s="338"/>
      <c r="E172" s="338"/>
      <c r="G172" s="139" t="s">
        <v>1555</v>
      </c>
      <c r="H172">
        <f t="shared" si="2"/>
        <v>0</v>
      </c>
    </row>
    <row r="173" spans="1:8" x14ac:dyDescent="0.35">
      <c r="A173" s="362">
        <v>1</v>
      </c>
      <c r="B173" s="338">
        <v>2</v>
      </c>
      <c r="C173" s="338" t="s">
        <v>1556</v>
      </c>
      <c r="D173" s="338"/>
      <c r="E173" s="338"/>
      <c r="G173" s="139" t="s">
        <v>1556</v>
      </c>
      <c r="H173">
        <f t="shared" si="2"/>
        <v>0</v>
      </c>
    </row>
    <row r="174" spans="1:8" x14ac:dyDescent="0.35">
      <c r="A174" s="362">
        <v>1</v>
      </c>
      <c r="B174" s="338">
        <v>2</v>
      </c>
      <c r="C174" s="338" t="s">
        <v>1557</v>
      </c>
      <c r="D174" s="338"/>
      <c r="E174" s="338"/>
      <c r="G174" s="139" t="s">
        <v>1557</v>
      </c>
      <c r="H174">
        <f t="shared" si="2"/>
        <v>0</v>
      </c>
    </row>
    <row r="175" spans="1:8" x14ac:dyDescent="0.35">
      <c r="A175" s="362">
        <v>1</v>
      </c>
      <c r="B175" s="338">
        <v>2</v>
      </c>
      <c r="C175" s="338" t="s">
        <v>1558</v>
      </c>
      <c r="D175" s="338"/>
      <c r="E175" s="338"/>
      <c r="G175" s="139" t="s">
        <v>1558</v>
      </c>
      <c r="H175">
        <f t="shared" si="2"/>
        <v>0</v>
      </c>
    </row>
    <row r="176" spans="1:8" x14ac:dyDescent="0.35">
      <c r="A176" s="362">
        <v>1</v>
      </c>
      <c r="B176" s="338">
        <v>2</v>
      </c>
      <c r="C176" s="338" t="s">
        <v>1559</v>
      </c>
      <c r="D176" s="338"/>
      <c r="E176" s="338"/>
      <c r="G176" s="139" t="s">
        <v>1559</v>
      </c>
      <c r="H176">
        <f t="shared" si="2"/>
        <v>0</v>
      </c>
    </row>
    <row r="177" spans="1:8" x14ac:dyDescent="0.35">
      <c r="A177" s="362">
        <v>1</v>
      </c>
      <c r="B177" s="338">
        <v>2</v>
      </c>
      <c r="C177" s="338" t="s">
        <v>1560</v>
      </c>
      <c r="D177" s="338"/>
      <c r="E177" s="338"/>
      <c r="G177" s="139" t="s">
        <v>1560</v>
      </c>
      <c r="H177">
        <f t="shared" si="2"/>
        <v>0</v>
      </c>
    </row>
    <row r="178" spans="1:8" x14ac:dyDescent="0.35">
      <c r="A178" s="362">
        <v>1</v>
      </c>
      <c r="B178" s="338">
        <v>2</v>
      </c>
      <c r="C178" s="338" t="s">
        <v>1561</v>
      </c>
      <c r="D178" s="338"/>
      <c r="E178" s="338"/>
      <c r="G178" s="139" t="s">
        <v>1561</v>
      </c>
      <c r="H178">
        <f t="shared" si="2"/>
        <v>0</v>
      </c>
    </row>
    <row r="179" spans="1:8" x14ac:dyDescent="0.35">
      <c r="A179" s="362">
        <v>1</v>
      </c>
      <c r="B179" s="338">
        <v>2</v>
      </c>
      <c r="C179" s="338" t="s">
        <v>1562</v>
      </c>
      <c r="D179" s="338"/>
      <c r="E179" s="338"/>
      <c r="G179" s="139" t="s">
        <v>1562</v>
      </c>
      <c r="H179">
        <f t="shared" si="2"/>
        <v>0</v>
      </c>
    </row>
    <row r="180" spans="1:8" x14ac:dyDescent="0.35">
      <c r="A180" s="362">
        <v>1</v>
      </c>
      <c r="B180" s="338">
        <v>2</v>
      </c>
      <c r="C180" s="338" t="s">
        <v>1563</v>
      </c>
      <c r="D180" s="338"/>
      <c r="E180" s="338"/>
      <c r="G180" s="139" t="s">
        <v>1563</v>
      </c>
      <c r="H180">
        <f t="shared" si="2"/>
        <v>0</v>
      </c>
    </row>
    <row r="181" spans="1:8" x14ac:dyDescent="0.35">
      <c r="A181" s="362">
        <v>1</v>
      </c>
      <c r="B181" s="338">
        <v>2</v>
      </c>
      <c r="C181" s="338" t="s">
        <v>1564</v>
      </c>
      <c r="D181" s="338"/>
      <c r="E181" s="338"/>
      <c r="G181" s="139" t="s">
        <v>1564</v>
      </c>
      <c r="H181">
        <f t="shared" si="2"/>
        <v>0</v>
      </c>
    </row>
    <row r="182" spans="1:8" x14ac:dyDescent="0.35">
      <c r="A182" s="362">
        <v>1</v>
      </c>
      <c r="B182" s="338">
        <v>2</v>
      </c>
      <c r="C182" s="338" t="s">
        <v>1565</v>
      </c>
      <c r="D182" s="338"/>
      <c r="E182" s="338"/>
      <c r="G182" s="139" t="s">
        <v>1565</v>
      </c>
      <c r="H182">
        <f t="shared" si="2"/>
        <v>0</v>
      </c>
    </row>
    <row r="183" spans="1:8" x14ac:dyDescent="0.35">
      <c r="A183" s="362">
        <v>1</v>
      </c>
      <c r="B183" s="338">
        <v>2</v>
      </c>
      <c r="C183" s="338" t="s">
        <v>1566</v>
      </c>
      <c r="D183" s="338"/>
      <c r="E183" s="338"/>
      <c r="G183" s="139" t="s">
        <v>1566</v>
      </c>
      <c r="H183">
        <f t="shared" si="2"/>
        <v>0</v>
      </c>
    </row>
    <row r="184" spans="1:8" x14ac:dyDescent="0.35">
      <c r="A184" s="362">
        <v>1</v>
      </c>
      <c r="B184" s="338">
        <v>2</v>
      </c>
      <c r="C184" s="338" t="s">
        <v>1567</v>
      </c>
      <c r="D184" s="338"/>
      <c r="E184" s="338"/>
      <c r="G184" s="139" t="s">
        <v>1567</v>
      </c>
      <c r="H184">
        <f t="shared" si="2"/>
        <v>0</v>
      </c>
    </row>
    <row r="185" spans="1:8" x14ac:dyDescent="0.35">
      <c r="A185" s="362">
        <v>1</v>
      </c>
      <c r="B185" s="338">
        <v>2</v>
      </c>
      <c r="C185" s="338" t="s">
        <v>1568</v>
      </c>
      <c r="D185" s="338"/>
      <c r="E185" s="338"/>
      <c r="G185" s="139" t="s">
        <v>1568</v>
      </c>
      <c r="H185">
        <f t="shared" si="2"/>
        <v>0</v>
      </c>
    </row>
    <row r="186" spans="1:8" x14ac:dyDescent="0.35">
      <c r="A186" s="362">
        <v>1</v>
      </c>
      <c r="B186" s="338">
        <v>2</v>
      </c>
      <c r="C186" s="338" t="s">
        <v>1569</v>
      </c>
      <c r="D186" s="338"/>
      <c r="E186" s="338"/>
      <c r="G186" s="139" t="s">
        <v>1569</v>
      </c>
      <c r="H186">
        <f t="shared" si="2"/>
        <v>0</v>
      </c>
    </row>
    <row r="187" spans="1:8" x14ac:dyDescent="0.35">
      <c r="A187" s="362">
        <v>1</v>
      </c>
      <c r="B187" s="338">
        <v>2</v>
      </c>
      <c r="C187" s="338" t="s">
        <v>1570</v>
      </c>
      <c r="D187" s="338"/>
      <c r="E187" s="338"/>
      <c r="G187" s="139" t="s">
        <v>1570</v>
      </c>
      <c r="H187">
        <f t="shared" si="2"/>
        <v>0</v>
      </c>
    </row>
    <row r="188" spans="1:8" x14ac:dyDescent="0.35">
      <c r="A188" s="362">
        <v>1</v>
      </c>
      <c r="B188" s="338">
        <v>2</v>
      </c>
      <c r="C188" s="338" t="s">
        <v>1571</v>
      </c>
      <c r="D188" s="338"/>
      <c r="E188" s="338"/>
      <c r="G188" s="139" t="s">
        <v>1571</v>
      </c>
      <c r="H188">
        <f t="shared" si="2"/>
        <v>0</v>
      </c>
    </row>
    <row r="189" spans="1:8" x14ac:dyDescent="0.35">
      <c r="A189" s="362">
        <v>1</v>
      </c>
      <c r="B189" s="338">
        <v>2</v>
      </c>
      <c r="C189" s="338" t="s">
        <v>1572</v>
      </c>
      <c r="D189" s="338"/>
      <c r="E189" s="338"/>
      <c r="G189" s="139" t="s">
        <v>1572</v>
      </c>
      <c r="H189">
        <f t="shared" si="2"/>
        <v>0</v>
      </c>
    </row>
    <row r="190" spans="1:8" x14ac:dyDescent="0.35">
      <c r="A190" s="362">
        <v>1</v>
      </c>
      <c r="B190" s="338">
        <v>2</v>
      </c>
      <c r="C190" s="338" t="s">
        <v>1573</v>
      </c>
      <c r="D190" s="338"/>
      <c r="E190" s="338"/>
      <c r="G190" s="139" t="s">
        <v>1573</v>
      </c>
      <c r="H190">
        <f t="shared" si="2"/>
        <v>0</v>
      </c>
    </row>
    <row r="191" spans="1:8" x14ac:dyDescent="0.35">
      <c r="A191" s="362">
        <v>1</v>
      </c>
      <c r="B191" s="338">
        <v>2</v>
      </c>
      <c r="C191" s="338" t="s">
        <v>1574</v>
      </c>
      <c r="D191" s="338"/>
      <c r="E191" s="338"/>
      <c r="G191" s="139" t="s">
        <v>1574</v>
      </c>
      <c r="H191">
        <f t="shared" si="2"/>
        <v>0</v>
      </c>
    </row>
    <row r="192" spans="1:8" x14ac:dyDescent="0.35">
      <c r="A192" s="362">
        <v>1</v>
      </c>
      <c r="B192" s="338">
        <v>2</v>
      </c>
      <c r="C192" s="338" t="s">
        <v>1575</v>
      </c>
      <c r="D192" s="338"/>
      <c r="E192" s="338"/>
      <c r="G192" s="139" t="s">
        <v>1575</v>
      </c>
      <c r="H192">
        <f t="shared" si="2"/>
        <v>0</v>
      </c>
    </row>
    <row r="193" spans="1:8" x14ac:dyDescent="0.35">
      <c r="A193" s="362">
        <v>1</v>
      </c>
      <c r="B193" s="338">
        <v>2</v>
      </c>
      <c r="C193" s="338" t="s">
        <v>1576</v>
      </c>
      <c r="D193" s="338"/>
      <c r="E193" s="338"/>
      <c r="G193" s="139" t="s">
        <v>1576</v>
      </c>
      <c r="H193">
        <f t="shared" si="2"/>
        <v>0</v>
      </c>
    </row>
    <row r="194" spans="1:8" x14ac:dyDescent="0.35">
      <c r="A194" s="362">
        <v>1</v>
      </c>
      <c r="B194" s="338">
        <v>2</v>
      </c>
      <c r="C194" s="338" t="s">
        <v>1577</v>
      </c>
      <c r="D194" s="338"/>
      <c r="E194" s="338"/>
      <c r="G194" s="139" t="s">
        <v>1577</v>
      </c>
      <c r="H194">
        <f t="shared" ref="H194:H257" si="3">IF(C194=G194,0,66)</f>
        <v>0</v>
      </c>
    </row>
    <row r="195" spans="1:8" x14ac:dyDescent="0.35">
      <c r="A195" s="362">
        <v>1</v>
      </c>
      <c r="B195" s="338">
        <v>2</v>
      </c>
      <c r="C195" s="338" t="s">
        <v>1578</v>
      </c>
      <c r="D195" s="338"/>
      <c r="E195" s="338"/>
      <c r="G195" s="139" t="s">
        <v>1578</v>
      </c>
      <c r="H195">
        <f t="shared" si="3"/>
        <v>0</v>
      </c>
    </row>
    <row r="196" spans="1:8" x14ac:dyDescent="0.35">
      <c r="A196" s="362">
        <v>1</v>
      </c>
      <c r="B196" s="338">
        <v>2</v>
      </c>
      <c r="C196" s="338" t="s">
        <v>1579</v>
      </c>
      <c r="D196" s="338"/>
      <c r="E196" s="338"/>
      <c r="G196" s="139" t="s">
        <v>1579</v>
      </c>
      <c r="H196">
        <f t="shared" si="3"/>
        <v>0</v>
      </c>
    </row>
    <row r="197" spans="1:8" x14ac:dyDescent="0.35">
      <c r="A197" s="362">
        <v>1</v>
      </c>
      <c r="B197" s="338">
        <v>2</v>
      </c>
      <c r="C197" s="338" t="s">
        <v>1580</v>
      </c>
      <c r="D197" s="338"/>
      <c r="E197" s="338"/>
      <c r="G197" s="139" t="s">
        <v>1580</v>
      </c>
      <c r="H197">
        <f t="shared" si="3"/>
        <v>0</v>
      </c>
    </row>
    <row r="198" spans="1:8" x14ac:dyDescent="0.35">
      <c r="A198" s="362">
        <v>1</v>
      </c>
      <c r="B198" s="338">
        <v>2</v>
      </c>
      <c r="C198" s="338" t="s">
        <v>1581</v>
      </c>
      <c r="D198" s="338"/>
      <c r="E198" s="338"/>
      <c r="G198" s="139" t="s">
        <v>1581</v>
      </c>
      <c r="H198">
        <f t="shared" si="3"/>
        <v>0</v>
      </c>
    </row>
    <row r="199" spans="1:8" x14ac:dyDescent="0.35">
      <c r="A199" s="362">
        <v>1</v>
      </c>
      <c r="B199" s="338">
        <v>2</v>
      </c>
      <c r="C199" s="338" t="s">
        <v>1582</v>
      </c>
      <c r="D199" s="338"/>
      <c r="E199" s="338"/>
      <c r="G199" s="139" t="s">
        <v>1582</v>
      </c>
      <c r="H199">
        <f t="shared" si="3"/>
        <v>0</v>
      </c>
    </row>
    <row r="200" spans="1:8" x14ac:dyDescent="0.35">
      <c r="A200" s="362">
        <v>1</v>
      </c>
      <c r="B200" s="338">
        <v>2</v>
      </c>
      <c r="C200" s="338" t="s">
        <v>1583</v>
      </c>
      <c r="D200" s="338"/>
      <c r="E200" s="338"/>
      <c r="G200" s="139" t="s">
        <v>1583</v>
      </c>
      <c r="H200">
        <f t="shared" si="3"/>
        <v>0</v>
      </c>
    </row>
    <row r="201" spans="1:8" x14ac:dyDescent="0.35">
      <c r="A201" s="362">
        <v>1</v>
      </c>
      <c r="B201" s="338">
        <v>2</v>
      </c>
      <c r="C201" s="338" t="s">
        <v>1584</v>
      </c>
      <c r="D201" s="338"/>
      <c r="E201" s="338"/>
      <c r="G201" s="139" t="s">
        <v>1584</v>
      </c>
      <c r="H201">
        <f t="shared" si="3"/>
        <v>0</v>
      </c>
    </row>
    <row r="202" spans="1:8" x14ac:dyDescent="0.35">
      <c r="A202" s="362">
        <v>1</v>
      </c>
      <c r="B202" s="338">
        <v>2</v>
      </c>
      <c r="C202" s="338" t="s">
        <v>1585</v>
      </c>
      <c r="D202" s="338"/>
      <c r="E202" s="338"/>
      <c r="G202" s="139" t="s">
        <v>1585</v>
      </c>
      <c r="H202">
        <f t="shared" si="3"/>
        <v>0</v>
      </c>
    </row>
    <row r="203" spans="1:8" x14ac:dyDescent="0.35">
      <c r="A203" s="362">
        <v>1</v>
      </c>
      <c r="B203" s="338">
        <v>2</v>
      </c>
      <c r="C203" s="338" t="s">
        <v>1586</v>
      </c>
      <c r="D203" s="338"/>
      <c r="E203" s="338"/>
      <c r="G203" s="139" t="s">
        <v>1586</v>
      </c>
      <c r="H203">
        <f t="shared" si="3"/>
        <v>0</v>
      </c>
    </row>
    <row r="204" spans="1:8" x14ac:dyDescent="0.35">
      <c r="A204" s="362">
        <v>1</v>
      </c>
      <c r="B204" s="338">
        <v>2</v>
      </c>
      <c r="C204" s="338" t="s">
        <v>1587</v>
      </c>
      <c r="D204" s="338"/>
      <c r="E204" s="338"/>
      <c r="G204" s="139" t="s">
        <v>1587</v>
      </c>
      <c r="H204">
        <f t="shared" si="3"/>
        <v>0</v>
      </c>
    </row>
    <row r="205" spans="1:8" x14ac:dyDescent="0.35">
      <c r="A205" s="362">
        <v>1</v>
      </c>
      <c r="B205" s="338">
        <v>2</v>
      </c>
      <c r="C205" s="338" t="s">
        <v>1588</v>
      </c>
      <c r="D205" s="338"/>
      <c r="E205" s="338"/>
      <c r="G205" s="139" t="s">
        <v>1588</v>
      </c>
      <c r="H205">
        <f t="shared" si="3"/>
        <v>0</v>
      </c>
    </row>
    <row r="206" spans="1:8" x14ac:dyDescent="0.35">
      <c r="A206" s="362">
        <v>1</v>
      </c>
      <c r="B206" s="338">
        <v>2</v>
      </c>
      <c r="C206" s="338" t="s">
        <v>1589</v>
      </c>
      <c r="D206" s="338"/>
      <c r="E206" s="338"/>
      <c r="G206" s="139" t="s">
        <v>1589</v>
      </c>
      <c r="H206">
        <f t="shared" si="3"/>
        <v>0</v>
      </c>
    </row>
    <row r="207" spans="1:8" x14ac:dyDescent="0.35">
      <c r="A207" s="362">
        <v>1</v>
      </c>
      <c r="B207" s="338">
        <v>2</v>
      </c>
      <c r="C207" s="338" t="s">
        <v>1590</v>
      </c>
      <c r="D207" s="338"/>
      <c r="E207" s="338"/>
      <c r="G207" s="139" t="s">
        <v>1590</v>
      </c>
      <c r="H207">
        <f t="shared" si="3"/>
        <v>0</v>
      </c>
    </row>
    <row r="208" spans="1:8" x14ac:dyDescent="0.35">
      <c r="A208" s="362">
        <v>1</v>
      </c>
      <c r="B208" s="338">
        <v>2</v>
      </c>
      <c r="C208" s="338" t="s">
        <v>1591</v>
      </c>
      <c r="D208" s="338"/>
      <c r="E208" s="338"/>
      <c r="G208" s="139" t="s">
        <v>1591</v>
      </c>
      <c r="H208">
        <f t="shared" si="3"/>
        <v>0</v>
      </c>
    </row>
    <row r="209" spans="1:8" x14ac:dyDescent="0.35">
      <c r="A209" s="362">
        <v>1</v>
      </c>
      <c r="B209" s="338">
        <v>2</v>
      </c>
      <c r="C209" s="338" t="s">
        <v>1592</v>
      </c>
      <c r="D209" s="338"/>
      <c r="E209" s="338"/>
      <c r="G209" s="139" t="s">
        <v>1592</v>
      </c>
      <c r="H209">
        <f t="shared" si="3"/>
        <v>0</v>
      </c>
    </row>
    <row r="210" spans="1:8" x14ac:dyDescent="0.35">
      <c r="A210" s="362">
        <v>1</v>
      </c>
      <c r="B210" s="338">
        <v>2</v>
      </c>
      <c r="C210" s="338" t="s">
        <v>1593</v>
      </c>
      <c r="D210" s="338"/>
      <c r="E210" s="338"/>
      <c r="G210" s="139" t="s">
        <v>1593</v>
      </c>
      <c r="H210">
        <f t="shared" si="3"/>
        <v>0</v>
      </c>
    </row>
    <row r="211" spans="1:8" x14ac:dyDescent="0.35">
      <c r="A211" s="362">
        <v>1</v>
      </c>
      <c r="B211" s="338">
        <v>2</v>
      </c>
      <c r="C211" s="338" t="s">
        <v>1594</v>
      </c>
      <c r="D211" s="338"/>
      <c r="E211" s="338"/>
      <c r="G211" s="139" t="s">
        <v>1594</v>
      </c>
      <c r="H211">
        <f t="shared" si="3"/>
        <v>0</v>
      </c>
    </row>
    <row r="212" spans="1:8" x14ac:dyDescent="0.35">
      <c r="A212" s="362">
        <v>1</v>
      </c>
      <c r="B212" s="338">
        <v>2</v>
      </c>
      <c r="C212" s="338" t="s">
        <v>1595</v>
      </c>
      <c r="D212" s="338"/>
      <c r="E212" s="338"/>
      <c r="G212" s="139" t="s">
        <v>1595</v>
      </c>
      <c r="H212">
        <f t="shared" si="3"/>
        <v>0</v>
      </c>
    </row>
    <row r="213" spans="1:8" x14ac:dyDescent="0.35">
      <c r="A213" s="362">
        <v>1</v>
      </c>
      <c r="B213" s="338">
        <v>2</v>
      </c>
      <c r="C213" s="338" t="s">
        <v>1596</v>
      </c>
      <c r="D213" s="338"/>
      <c r="E213" s="338"/>
      <c r="G213" s="139" t="s">
        <v>1596</v>
      </c>
      <c r="H213">
        <f t="shared" si="3"/>
        <v>0</v>
      </c>
    </row>
    <row r="214" spans="1:8" x14ac:dyDescent="0.35">
      <c r="A214" s="362">
        <v>1</v>
      </c>
      <c r="B214" s="338">
        <v>2</v>
      </c>
      <c r="C214" s="338" t="s">
        <v>1597</v>
      </c>
      <c r="D214" s="338"/>
      <c r="E214" s="338"/>
      <c r="G214" s="139" t="s">
        <v>1597</v>
      </c>
      <c r="H214">
        <f t="shared" si="3"/>
        <v>0</v>
      </c>
    </row>
    <row r="215" spans="1:8" x14ac:dyDescent="0.35">
      <c r="A215" s="362">
        <v>1</v>
      </c>
      <c r="B215" s="338">
        <v>2</v>
      </c>
      <c r="C215" s="338" t="s">
        <v>1598</v>
      </c>
      <c r="D215" s="338"/>
      <c r="E215" s="338"/>
      <c r="G215" s="139" t="s">
        <v>1598</v>
      </c>
      <c r="H215">
        <f t="shared" si="3"/>
        <v>0</v>
      </c>
    </row>
    <row r="216" spans="1:8" x14ac:dyDescent="0.35">
      <c r="A216" s="362">
        <v>1</v>
      </c>
      <c r="B216" s="338">
        <v>2</v>
      </c>
      <c r="C216" s="338" t="s">
        <v>1599</v>
      </c>
      <c r="D216" s="338"/>
      <c r="E216" s="338"/>
      <c r="G216" s="139" t="s">
        <v>1599</v>
      </c>
      <c r="H216">
        <f t="shared" si="3"/>
        <v>0</v>
      </c>
    </row>
    <row r="217" spans="1:8" x14ac:dyDescent="0.35">
      <c r="A217" s="362">
        <v>1</v>
      </c>
      <c r="B217" s="338">
        <v>2</v>
      </c>
      <c r="C217" s="338" t="s">
        <v>1600</v>
      </c>
      <c r="D217" s="338"/>
      <c r="E217" s="338"/>
      <c r="G217" s="139" t="s">
        <v>1600</v>
      </c>
      <c r="H217">
        <f t="shared" si="3"/>
        <v>0</v>
      </c>
    </row>
    <row r="218" spans="1:8" x14ac:dyDescent="0.35">
      <c r="A218" s="362">
        <v>1</v>
      </c>
      <c r="B218" s="338">
        <v>2</v>
      </c>
      <c r="C218" s="338" t="s">
        <v>1601</v>
      </c>
      <c r="D218" s="338"/>
      <c r="E218" s="338"/>
      <c r="G218" s="139" t="s">
        <v>1601</v>
      </c>
      <c r="H218">
        <f t="shared" si="3"/>
        <v>0</v>
      </c>
    </row>
    <row r="219" spans="1:8" x14ac:dyDescent="0.35">
      <c r="A219" s="362">
        <v>1</v>
      </c>
      <c r="B219" s="338">
        <v>2</v>
      </c>
      <c r="C219" s="338" t="s">
        <v>1602</v>
      </c>
      <c r="D219" s="338"/>
      <c r="E219" s="338"/>
      <c r="G219" s="139" t="s">
        <v>1602</v>
      </c>
      <c r="H219">
        <f t="shared" si="3"/>
        <v>0</v>
      </c>
    </row>
    <row r="220" spans="1:8" x14ac:dyDescent="0.35">
      <c r="A220" s="362">
        <v>1</v>
      </c>
      <c r="B220" s="338">
        <v>2</v>
      </c>
      <c r="C220" s="338" t="s">
        <v>1603</v>
      </c>
      <c r="D220" s="338"/>
      <c r="E220" s="338"/>
      <c r="G220" s="139" t="s">
        <v>1603</v>
      </c>
      <c r="H220">
        <f t="shared" si="3"/>
        <v>0</v>
      </c>
    </row>
    <row r="221" spans="1:8" x14ac:dyDescent="0.35">
      <c r="A221" s="362">
        <v>1</v>
      </c>
      <c r="B221" s="338">
        <v>2</v>
      </c>
      <c r="C221" s="338" t="s">
        <v>1604</v>
      </c>
      <c r="D221" s="338"/>
      <c r="E221" s="338"/>
      <c r="G221" s="139" t="s">
        <v>1604</v>
      </c>
      <c r="H221">
        <f t="shared" si="3"/>
        <v>0</v>
      </c>
    </row>
    <row r="222" spans="1:8" x14ac:dyDescent="0.35">
      <c r="A222" s="362">
        <v>1</v>
      </c>
      <c r="B222" s="338">
        <v>2</v>
      </c>
      <c r="C222" s="338" t="s">
        <v>1605</v>
      </c>
      <c r="D222" s="338"/>
      <c r="E222" s="338"/>
      <c r="G222" s="139" t="s">
        <v>1605</v>
      </c>
      <c r="H222">
        <f t="shared" si="3"/>
        <v>0</v>
      </c>
    </row>
    <row r="223" spans="1:8" x14ac:dyDescent="0.35">
      <c r="A223" s="362">
        <v>1</v>
      </c>
      <c r="B223" s="338">
        <v>2</v>
      </c>
      <c r="C223" s="338" t="s">
        <v>1606</v>
      </c>
      <c r="D223" s="338"/>
      <c r="E223" s="338"/>
      <c r="G223" s="139" t="s">
        <v>1606</v>
      </c>
      <c r="H223">
        <f t="shared" si="3"/>
        <v>0</v>
      </c>
    </row>
    <row r="224" spans="1:8" x14ac:dyDescent="0.35">
      <c r="A224" s="362">
        <v>1</v>
      </c>
      <c r="B224" s="338">
        <v>2</v>
      </c>
      <c r="C224" s="338" t="s">
        <v>1607</v>
      </c>
      <c r="D224" s="338"/>
      <c r="E224" s="338"/>
      <c r="G224" s="139" t="s">
        <v>1607</v>
      </c>
      <c r="H224">
        <f t="shared" si="3"/>
        <v>0</v>
      </c>
    </row>
    <row r="225" spans="1:8" x14ac:dyDescent="0.35">
      <c r="A225" s="362">
        <v>1</v>
      </c>
      <c r="B225" s="338">
        <v>2</v>
      </c>
      <c r="C225" s="338" t="s">
        <v>1608</v>
      </c>
      <c r="D225" s="338"/>
      <c r="E225" s="338"/>
      <c r="G225" s="139" t="s">
        <v>1608</v>
      </c>
      <c r="H225">
        <f t="shared" si="3"/>
        <v>0</v>
      </c>
    </row>
    <row r="226" spans="1:8" x14ac:dyDescent="0.35">
      <c r="A226" s="362">
        <v>1</v>
      </c>
      <c r="B226" s="338">
        <v>2</v>
      </c>
      <c r="C226" s="338" t="s">
        <v>1609</v>
      </c>
      <c r="D226" s="338"/>
      <c r="E226" s="338"/>
      <c r="G226" s="139" t="s">
        <v>1609</v>
      </c>
      <c r="H226">
        <f t="shared" si="3"/>
        <v>0</v>
      </c>
    </row>
    <row r="227" spans="1:8" x14ac:dyDescent="0.35">
      <c r="A227" s="362">
        <v>1</v>
      </c>
      <c r="B227" s="338">
        <v>2</v>
      </c>
      <c r="C227" s="338" t="s">
        <v>1610</v>
      </c>
      <c r="D227" s="338"/>
      <c r="E227" s="338"/>
      <c r="G227" s="139" t="s">
        <v>1610</v>
      </c>
      <c r="H227">
        <f t="shared" si="3"/>
        <v>0</v>
      </c>
    </row>
    <row r="228" spans="1:8" x14ac:dyDescent="0.35">
      <c r="A228" s="362">
        <v>1</v>
      </c>
      <c r="B228" s="338">
        <v>2</v>
      </c>
      <c r="C228" s="338" t="s">
        <v>1611</v>
      </c>
      <c r="D228" s="338"/>
      <c r="E228" s="338"/>
      <c r="G228" s="139" t="s">
        <v>1611</v>
      </c>
      <c r="H228">
        <f t="shared" si="3"/>
        <v>0</v>
      </c>
    </row>
    <row r="229" spans="1:8" x14ac:dyDescent="0.35">
      <c r="A229" s="362">
        <v>1</v>
      </c>
      <c r="B229" s="338">
        <v>2</v>
      </c>
      <c r="C229" s="338" t="s">
        <v>1612</v>
      </c>
      <c r="D229" s="338"/>
      <c r="E229" s="338"/>
      <c r="G229" s="139" t="s">
        <v>1612</v>
      </c>
      <c r="H229">
        <f t="shared" si="3"/>
        <v>0</v>
      </c>
    </row>
    <row r="230" spans="1:8" x14ac:dyDescent="0.35">
      <c r="A230" s="362">
        <v>1</v>
      </c>
      <c r="B230" s="338">
        <v>2</v>
      </c>
      <c r="C230" s="338" t="s">
        <v>1613</v>
      </c>
      <c r="D230" s="338"/>
      <c r="E230" s="338"/>
      <c r="G230" s="139" t="s">
        <v>1613</v>
      </c>
      <c r="H230">
        <f t="shared" si="3"/>
        <v>0</v>
      </c>
    </row>
    <row r="231" spans="1:8" x14ac:dyDescent="0.35">
      <c r="A231" s="362">
        <v>1</v>
      </c>
      <c r="B231" s="338">
        <v>2</v>
      </c>
      <c r="C231" s="338" t="s">
        <v>1614</v>
      </c>
      <c r="D231" s="338"/>
      <c r="E231" s="338"/>
      <c r="G231" s="139" t="s">
        <v>1614</v>
      </c>
      <c r="H231">
        <f t="shared" si="3"/>
        <v>0</v>
      </c>
    </row>
    <row r="232" spans="1:8" x14ac:dyDescent="0.35">
      <c r="A232" s="362">
        <v>1</v>
      </c>
      <c r="B232" s="338">
        <v>2</v>
      </c>
      <c r="C232" s="338" t="s">
        <v>1615</v>
      </c>
      <c r="D232" s="338"/>
      <c r="E232" s="338"/>
      <c r="G232" s="139" t="s">
        <v>1615</v>
      </c>
      <c r="H232">
        <f t="shared" si="3"/>
        <v>0</v>
      </c>
    </row>
    <row r="233" spans="1:8" x14ac:dyDescent="0.35">
      <c r="A233" s="362">
        <v>1</v>
      </c>
      <c r="B233" s="338">
        <v>2</v>
      </c>
      <c r="C233" s="338" t="s">
        <v>1616</v>
      </c>
      <c r="D233" s="338"/>
      <c r="E233" s="338"/>
      <c r="G233" s="139" t="s">
        <v>1616</v>
      </c>
      <c r="H233">
        <f t="shared" si="3"/>
        <v>0</v>
      </c>
    </row>
    <row r="234" spans="1:8" x14ac:dyDescent="0.35">
      <c r="A234" s="362">
        <v>1</v>
      </c>
      <c r="B234" s="338">
        <v>2</v>
      </c>
      <c r="C234" s="338" t="s">
        <v>1617</v>
      </c>
      <c r="D234" s="338"/>
      <c r="E234" s="338"/>
      <c r="G234" s="139" t="s">
        <v>1617</v>
      </c>
      <c r="H234">
        <f t="shared" si="3"/>
        <v>0</v>
      </c>
    </row>
    <row r="235" spans="1:8" x14ac:dyDescent="0.35">
      <c r="A235" s="362">
        <v>1</v>
      </c>
      <c r="B235" s="338">
        <v>2</v>
      </c>
      <c r="C235" s="338" t="s">
        <v>1618</v>
      </c>
      <c r="D235" s="338"/>
      <c r="E235" s="338"/>
      <c r="G235" s="139" t="s">
        <v>1618</v>
      </c>
      <c r="H235">
        <f t="shared" si="3"/>
        <v>0</v>
      </c>
    </row>
    <row r="236" spans="1:8" x14ac:dyDescent="0.35">
      <c r="A236" s="362">
        <v>1</v>
      </c>
      <c r="B236" s="338">
        <v>2</v>
      </c>
      <c r="C236" s="338" t="s">
        <v>1619</v>
      </c>
      <c r="D236" s="338"/>
      <c r="E236" s="338"/>
      <c r="G236" s="139" t="s">
        <v>1619</v>
      </c>
      <c r="H236">
        <f t="shared" si="3"/>
        <v>0</v>
      </c>
    </row>
    <row r="237" spans="1:8" x14ac:dyDescent="0.35">
      <c r="A237" s="362">
        <v>1</v>
      </c>
      <c r="B237" s="338">
        <v>2</v>
      </c>
      <c r="C237" s="338" t="s">
        <v>1620</v>
      </c>
      <c r="D237" s="338"/>
      <c r="E237" s="338"/>
      <c r="G237" s="139" t="s">
        <v>1620</v>
      </c>
      <c r="H237">
        <f t="shared" si="3"/>
        <v>0</v>
      </c>
    </row>
    <row r="238" spans="1:8" x14ac:dyDescent="0.35">
      <c r="A238" s="362">
        <v>1</v>
      </c>
      <c r="B238" s="338">
        <v>2</v>
      </c>
      <c r="C238" s="338" t="s">
        <v>1621</v>
      </c>
      <c r="D238" s="338"/>
      <c r="E238" s="338"/>
      <c r="G238" s="139" t="s">
        <v>1621</v>
      </c>
      <c r="H238">
        <f t="shared" si="3"/>
        <v>0</v>
      </c>
    </row>
    <row r="239" spans="1:8" x14ac:dyDescent="0.35">
      <c r="A239" s="362">
        <v>1</v>
      </c>
      <c r="B239" s="338">
        <v>2</v>
      </c>
      <c r="C239" s="338" t="s">
        <v>1622</v>
      </c>
      <c r="D239" s="338"/>
      <c r="E239" s="338"/>
      <c r="G239" s="139" t="s">
        <v>1622</v>
      </c>
      <c r="H239">
        <f t="shared" si="3"/>
        <v>0</v>
      </c>
    </row>
    <row r="240" spans="1:8" x14ac:dyDescent="0.35">
      <c r="A240" s="362">
        <v>1</v>
      </c>
      <c r="B240" s="338">
        <v>2</v>
      </c>
      <c r="C240" s="338" t="s">
        <v>1623</v>
      </c>
      <c r="D240" s="338"/>
      <c r="E240" s="338"/>
      <c r="G240" s="139" t="s">
        <v>1623</v>
      </c>
      <c r="H240">
        <f t="shared" si="3"/>
        <v>0</v>
      </c>
    </row>
    <row r="241" spans="1:8" x14ac:dyDescent="0.35">
      <c r="A241" s="362">
        <v>1</v>
      </c>
      <c r="B241" s="338">
        <v>11</v>
      </c>
      <c r="C241" s="338" t="s">
        <v>1624</v>
      </c>
      <c r="D241" s="338"/>
      <c r="E241" s="338"/>
      <c r="G241" s="139" t="s">
        <v>1624</v>
      </c>
      <c r="H241">
        <f t="shared" si="3"/>
        <v>0</v>
      </c>
    </row>
    <row r="242" spans="1:8" x14ac:dyDescent="0.35">
      <c r="A242" s="362">
        <v>2</v>
      </c>
      <c r="B242" s="338">
        <v>11</v>
      </c>
      <c r="C242" s="338" t="s">
        <v>1625</v>
      </c>
      <c r="D242" s="338"/>
      <c r="E242" s="338"/>
      <c r="G242" s="139" t="s">
        <v>1625</v>
      </c>
      <c r="H242">
        <f t="shared" si="3"/>
        <v>0</v>
      </c>
    </row>
    <row r="243" spans="1:8" x14ac:dyDescent="0.35">
      <c r="A243" s="362">
        <v>5</v>
      </c>
      <c r="B243" s="338">
        <v>1</v>
      </c>
      <c r="C243" s="338" t="s">
        <v>1626</v>
      </c>
      <c r="D243" s="338"/>
      <c r="E243" s="338"/>
      <c r="G243" s="139" t="s">
        <v>1626</v>
      </c>
      <c r="H243">
        <f t="shared" si="3"/>
        <v>0</v>
      </c>
    </row>
    <row r="244" spans="1:8" x14ac:dyDescent="0.35">
      <c r="A244" s="362">
        <v>5</v>
      </c>
      <c r="B244" s="338">
        <v>1</v>
      </c>
      <c r="C244" s="338" t="s">
        <v>1627</v>
      </c>
      <c r="D244" s="338"/>
      <c r="E244" s="338"/>
      <c r="G244" s="139" t="s">
        <v>1627</v>
      </c>
      <c r="H244">
        <f t="shared" si="3"/>
        <v>0</v>
      </c>
    </row>
    <row r="245" spans="1:8" x14ac:dyDescent="0.35">
      <c r="A245" s="362">
        <v>5</v>
      </c>
      <c r="B245" s="338">
        <v>1</v>
      </c>
      <c r="C245" s="338" t="s">
        <v>1628</v>
      </c>
      <c r="D245" s="338"/>
      <c r="E245" s="338"/>
      <c r="G245" s="139" t="s">
        <v>1628</v>
      </c>
      <c r="H245">
        <f t="shared" si="3"/>
        <v>0</v>
      </c>
    </row>
    <row r="246" spans="1:8" x14ac:dyDescent="0.35">
      <c r="A246" s="362">
        <v>5</v>
      </c>
      <c r="B246" s="338">
        <v>1</v>
      </c>
      <c r="C246" s="338" t="s">
        <v>1629</v>
      </c>
      <c r="D246" s="338"/>
      <c r="E246" s="338"/>
      <c r="G246" s="139" t="s">
        <v>1629</v>
      </c>
      <c r="H246">
        <f t="shared" si="3"/>
        <v>0</v>
      </c>
    </row>
    <row r="247" spans="1:8" x14ac:dyDescent="0.35">
      <c r="A247" s="362">
        <v>5</v>
      </c>
      <c r="B247" s="338">
        <v>1</v>
      </c>
      <c r="C247" s="338" t="s">
        <v>1630</v>
      </c>
      <c r="D247" s="338"/>
      <c r="E247" s="338"/>
      <c r="G247" s="139" t="s">
        <v>1630</v>
      </c>
      <c r="H247">
        <f t="shared" si="3"/>
        <v>0</v>
      </c>
    </row>
    <row r="248" spans="1:8" x14ac:dyDescent="0.35">
      <c r="A248" s="362">
        <v>5</v>
      </c>
      <c r="B248" s="338">
        <v>1</v>
      </c>
      <c r="C248" s="338" t="s">
        <v>1631</v>
      </c>
      <c r="D248" s="338"/>
      <c r="E248" s="338"/>
      <c r="G248" s="139" t="s">
        <v>1631</v>
      </c>
      <c r="H248">
        <f t="shared" si="3"/>
        <v>0</v>
      </c>
    </row>
    <row r="249" spans="1:8" x14ac:dyDescent="0.35">
      <c r="A249" s="362">
        <v>5</v>
      </c>
      <c r="B249" s="338">
        <v>1</v>
      </c>
      <c r="C249" s="338" t="s">
        <v>1632</v>
      </c>
      <c r="D249" s="338"/>
      <c r="E249" s="338"/>
      <c r="G249" s="139" t="s">
        <v>1632</v>
      </c>
      <c r="H249">
        <f t="shared" si="3"/>
        <v>0</v>
      </c>
    </row>
    <row r="250" spans="1:8" x14ac:dyDescent="0.35">
      <c r="A250" s="362">
        <v>5</v>
      </c>
      <c r="B250" s="338">
        <v>1</v>
      </c>
      <c r="C250" s="338" t="s">
        <v>1633</v>
      </c>
      <c r="D250" s="338"/>
      <c r="E250" s="338"/>
      <c r="G250" s="139" t="s">
        <v>1633</v>
      </c>
      <c r="H250">
        <f t="shared" si="3"/>
        <v>0</v>
      </c>
    </row>
    <row r="251" spans="1:8" x14ac:dyDescent="0.35">
      <c r="A251" s="362">
        <v>5</v>
      </c>
      <c r="B251" s="338">
        <v>1</v>
      </c>
      <c r="C251" s="338" t="s">
        <v>1634</v>
      </c>
      <c r="D251" s="338"/>
      <c r="E251" s="338"/>
      <c r="G251" s="139" t="s">
        <v>1634</v>
      </c>
      <c r="H251">
        <f t="shared" si="3"/>
        <v>0</v>
      </c>
    </row>
    <row r="252" spans="1:8" x14ac:dyDescent="0.35">
      <c r="A252" s="362">
        <v>5</v>
      </c>
      <c r="B252" s="338">
        <v>1</v>
      </c>
      <c r="C252" s="338" t="s">
        <v>1635</v>
      </c>
      <c r="D252" s="338"/>
      <c r="E252" s="338"/>
      <c r="G252" s="139" t="s">
        <v>1635</v>
      </c>
      <c r="H252">
        <f t="shared" si="3"/>
        <v>0</v>
      </c>
    </row>
    <row r="253" spans="1:8" x14ac:dyDescent="0.35">
      <c r="A253" s="362">
        <v>5</v>
      </c>
      <c r="B253" s="338">
        <v>1</v>
      </c>
      <c r="C253" s="338" t="s">
        <v>1636</v>
      </c>
      <c r="D253" s="338"/>
      <c r="E253" s="338"/>
      <c r="G253" s="139" t="s">
        <v>1636</v>
      </c>
      <c r="H253">
        <f t="shared" si="3"/>
        <v>0</v>
      </c>
    </row>
    <row r="254" spans="1:8" x14ac:dyDescent="0.35">
      <c r="A254" s="362">
        <v>5</v>
      </c>
      <c r="B254" s="338">
        <v>1</v>
      </c>
      <c r="C254" s="338" t="s">
        <v>1637</v>
      </c>
      <c r="D254" s="338"/>
      <c r="E254" s="338"/>
      <c r="G254" s="139" t="s">
        <v>1637</v>
      </c>
      <c r="H254">
        <f t="shared" si="3"/>
        <v>0</v>
      </c>
    </row>
    <row r="255" spans="1:8" x14ac:dyDescent="0.35">
      <c r="A255" s="362">
        <v>5</v>
      </c>
      <c r="B255" s="338">
        <v>1</v>
      </c>
      <c r="C255" s="338" t="s">
        <v>1638</v>
      </c>
      <c r="D255" s="338"/>
      <c r="E255" s="338"/>
      <c r="G255" s="139" t="s">
        <v>1638</v>
      </c>
      <c r="H255">
        <f t="shared" si="3"/>
        <v>0</v>
      </c>
    </row>
    <row r="256" spans="1:8" x14ac:dyDescent="0.35">
      <c r="A256" s="362">
        <v>9</v>
      </c>
      <c r="B256" s="338">
        <v>1</v>
      </c>
      <c r="C256" s="338" t="s">
        <v>1639</v>
      </c>
      <c r="D256" s="338"/>
      <c r="E256" s="338"/>
      <c r="G256" s="139" t="s">
        <v>1639</v>
      </c>
      <c r="H256">
        <f t="shared" si="3"/>
        <v>0</v>
      </c>
    </row>
    <row r="257" spans="1:8" x14ac:dyDescent="0.35">
      <c r="A257" s="362">
        <v>9</v>
      </c>
      <c r="B257" s="338">
        <v>1</v>
      </c>
      <c r="C257" s="338" t="s">
        <v>1640</v>
      </c>
      <c r="D257" s="338"/>
      <c r="E257" s="338"/>
      <c r="G257" s="139" t="s">
        <v>1640</v>
      </c>
      <c r="H257">
        <f t="shared" si="3"/>
        <v>0</v>
      </c>
    </row>
    <row r="258" spans="1:8" x14ac:dyDescent="0.35">
      <c r="A258" s="362">
        <v>9</v>
      </c>
      <c r="B258" s="338">
        <v>1</v>
      </c>
      <c r="C258" s="338" t="s">
        <v>1641</v>
      </c>
      <c r="D258" s="338"/>
      <c r="E258" s="338"/>
      <c r="G258" s="139" t="s">
        <v>1641</v>
      </c>
      <c r="H258">
        <f t="shared" ref="H258:H321" si="4">IF(C258=G258,0,66)</f>
        <v>0</v>
      </c>
    </row>
    <row r="259" spans="1:8" x14ac:dyDescent="0.35">
      <c r="A259" s="362">
        <v>9</v>
      </c>
      <c r="B259" s="338">
        <v>1</v>
      </c>
      <c r="C259" s="338" t="s">
        <v>1642</v>
      </c>
      <c r="D259" s="338"/>
      <c r="E259" s="338"/>
      <c r="G259" s="139" t="s">
        <v>1642</v>
      </c>
      <c r="H259">
        <f t="shared" si="4"/>
        <v>0</v>
      </c>
    </row>
    <row r="260" spans="1:8" x14ac:dyDescent="0.35">
      <c r="A260" s="362">
        <v>9</v>
      </c>
      <c r="B260" s="338">
        <v>1</v>
      </c>
      <c r="C260" s="338" t="s">
        <v>1643</v>
      </c>
      <c r="D260" s="338"/>
      <c r="E260" s="338"/>
      <c r="G260" s="139" t="s">
        <v>1643</v>
      </c>
      <c r="H260">
        <f t="shared" si="4"/>
        <v>0</v>
      </c>
    </row>
    <row r="261" spans="1:8" x14ac:dyDescent="0.35">
      <c r="A261" s="362">
        <v>9</v>
      </c>
      <c r="B261" s="338">
        <v>1</v>
      </c>
      <c r="C261" s="338" t="s">
        <v>1644</v>
      </c>
      <c r="D261" s="338"/>
      <c r="E261" s="338"/>
      <c r="G261" s="139" t="s">
        <v>1644</v>
      </c>
      <c r="H261">
        <f t="shared" si="4"/>
        <v>0</v>
      </c>
    </row>
    <row r="262" spans="1:8" x14ac:dyDescent="0.35">
      <c r="A262" s="362">
        <v>29</v>
      </c>
      <c r="B262" s="338">
        <v>1</v>
      </c>
      <c r="C262" s="338" t="s">
        <v>1645</v>
      </c>
      <c r="D262" s="338"/>
      <c r="E262" s="338"/>
      <c r="G262" s="139" t="s">
        <v>1645</v>
      </c>
      <c r="H262">
        <f t="shared" si="4"/>
        <v>0</v>
      </c>
    </row>
    <row r="263" spans="1:8" x14ac:dyDescent="0.35">
      <c r="A263" s="362">
        <v>29</v>
      </c>
      <c r="B263" s="338">
        <v>1</v>
      </c>
      <c r="C263" s="338" t="s">
        <v>1646</v>
      </c>
      <c r="D263" s="338"/>
      <c r="E263" s="338"/>
      <c r="G263" s="139" t="s">
        <v>1646</v>
      </c>
      <c r="H263">
        <f t="shared" si="4"/>
        <v>0</v>
      </c>
    </row>
    <row r="264" spans="1:8" x14ac:dyDescent="0.35">
      <c r="A264" s="362">
        <v>29</v>
      </c>
      <c r="B264" s="338">
        <v>1</v>
      </c>
      <c r="C264" s="338" t="s">
        <v>1647</v>
      </c>
      <c r="D264" s="338"/>
      <c r="E264" s="338"/>
      <c r="G264" s="139" t="s">
        <v>1647</v>
      </c>
      <c r="H264">
        <f t="shared" si="4"/>
        <v>0</v>
      </c>
    </row>
    <row r="265" spans="1:8" x14ac:dyDescent="0.35">
      <c r="A265" s="362">
        <v>29</v>
      </c>
      <c r="B265" s="338">
        <v>1</v>
      </c>
      <c r="C265" s="338" t="s">
        <v>1648</v>
      </c>
      <c r="D265" s="338"/>
      <c r="E265" s="338"/>
      <c r="G265" s="139" t="s">
        <v>1648</v>
      </c>
      <c r="H265">
        <f t="shared" si="4"/>
        <v>0</v>
      </c>
    </row>
    <row r="266" spans="1:8" x14ac:dyDescent="0.35">
      <c r="A266" s="362">
        <v>110</v>
      </c>
      <c r="B266" s="338">
        <v>1</v>
      </c>
      <c r="C266" s="338" t="s">
        <v>1649</v>
      </c>
      <c r="D266" s="338"/>
      <c r="E266" s="338"/>
      <c r="G266" s="139" t="s">
        <v>1649</v>
      </c>
      <c r="H266">
        <f t="shared" si="4"/>
        <v>0</v>
      </c>
    </row>
    <row r="267" spans="1:8" x14ac:dyDescent="0.35">
      <c r="A267" s="362">
        <v>110</v>
      </c>
      <c r="B267" s="338">
        <v>1</v>
      </c>
      <c r="C267" s="338" t="s">
        <v>1650</v>
      </c>
      <c r="D267" s="338"/>
      <c r="E267" s="338"/>
      <c r="G267" s="139" t="s">
        <v>1650</v>
      </c>
      <c r="H267">
        <f t="shared" si="4"/>
        <v>0</v>
      </c>
    </row>
    <row r="268" spans="1:8" x14ac:dyDescent="0.35">
      <c r="A268" s="362">
        <v>110</v>
      </c>
      <c r="B268" s="338">
        <v>1</v>
      </c>
      <c r="C268" s="338" t="s">
        <v>1651</v>
      </c>
      <c r="D268" s="338"/>
      <c r="E268" s="338"/>
      <c r="G268" s="139" t="s">
        <v>1651</v>
      </c>
      <c r="H268">
        <f t="shared" si="4"/>
        <v>0</v>
      </c>
    </row>
    <row r="269" spans="1:8" x14ac:dyDescent="0.35">
      <c r="A269" s="362">
        <v>110</v>
      </c>
      <c r="B269" s="338">
        <v>1</v>
      </c>
      <c r="C269" s="338" t="s">
        <v>1652</v>
      </c>
      <c r="D269" s="338"/>
      <c r="E269" s="338"/>
      <c r="G269" s="139" t="s">
        <v>1652</v>
      </c>
      <c r="H269">
        <f t="shared" si="4"/>
        <v>0</v>
      </c>
    </row>
    <row r="270" spans="1:8" x14ac:dyDescent="0.35">
      <c r="A270" s="362">
        <v>110</v>
      </c>
      <c r="B270" s="338">
        <v>1</v>
      </c>
      <c r="C270" s="338" t="s">
        <v>1653</v>
      </c>
      <c r="D270" s="338"/>
      <c r="E270" s="338"/>
      <c r="G270" s="139" t="s">
        <v>1653</v>
      </c>
      <c r="H270">
        <f t="shared" si="4"/>
        <v>0</v>
      </c>
    </row>
    <row r="271" spans="1:8" x14ac:dyDescent="0.35">
      <c r="A271" s="362">
        <v>110</v>
      </c>
      <c r="B271" s="338">
        <v>1</v>
      </c>
      <c r="C271" s="338" t="s">
        <v>1654</v>
      </c>
      <c r="D271" s="338"/>
      <c r="E271" s="338"/>
      <c r="G271" s="139" t="s">
        <v>1654</v>
      </c>
      <c r="H271">
        <f t="shared" si="4"/>
        <v>0</v>
      </c>
    </row>
    <row r="272" spans="1:8" x14ac:dyDescent="0.35">
      <c r="A272" s="362">
        <v>110</v>
      </c>
      <c r="B272" s="338">
        <v>1</v>
      </c>
      <c r="C272" s="338" t="s">
        <v>1655</v>
      </c>
      <c r="D272" s="338"/>
      <c r="E272" s="338"/>
      <c r="G272" s="139" t="s">
        <v>1655</v>
      </c>
      <c r="H272">
        <f t="shared" si="4"/>
        <v>0</v>
      </c>
    </row>
    <row r="273" spans="1:8" x14ac:dyDescent="0.35">
      <c r="A273" s="362">
        <v>110</v>
      </c>
      <c r="B273" s="338">
        <v>1</v>
      </c>
      <c r="C273" s="338" t="s">
        <v>1656</v>
      </c>
      <c r="D273" s="338"/>
      <c r="E273" s="338"/>
      <c r="G273" s="139" t="s">
        <v>1656</v>
      </c>
      <c r="H273">
        <f t="shared" si="4"/>
        <v>0</v>
      </c>
    </row>
    <row r="274" spans="1:8" x14ac:dyDescent="0.35">
      <c r="A274" s="362">
        <v>110</v>
      </c>
      <c r="B274" s="338">
        <v>1</v>
      </c>
      <c r="C274" s="338" t="s">
        <v>1657</v>
      </c>
      <c r="D274" s="338"/>
      <c r="E274" s="338"/>
      <c r="G274" s="139" t="s">
        <v>1657</v>
      </c>
      <c r="H274">
        <f t="shared" si="4"/>
        <v>0</v>
      </c>
    </row>
    <row r="275" spans="1:8" x14ac:dyDescent="0.35">
      <c r="A275" s="362">
        <v>110</v>
      </c>
      <c r="B275" s="338">
        <v>1</v>
      </c>
      <c r="C275" s="338" t="s">
        <v>1658</v>
      </c>
      <c r="D275" s="338"/>
      <c r="E275" s="338"/>
      <c r="G275" s="139" t="s">
        <v>1658</v>
      </c>
      <c r="H275">
        <f t="shared" si="4"/>
        <v>0</v>
      </c>
    </row>
    <row r="276" spans="1:8" x14ac:dyDescent="0.35">
      <c r="A276" s="362">
        <v>110</v>
      </c>
      <c r="B276" s="338">
        <v>1</v>
      </c>
      <c r="C276" s="338" t="s">
        <v>1659</v>
      </c>
      <c r="D276" s="338"/>
      <c r="E276" s="338"/>
      <c r="G276" s="139" t="s">
        <v>1659</v>
      </c>
      <c r="H276">
        <f t="shared" si="4"/>
        <v>0</v>
      </c>
    </row>
    <row r="277" spans="1:8" x14ac:dyDescent="0.35">
      <c r="A277" s="362">
        <v>110</v>
      </c>
      <c r="B277" s="338">
        <v>1</v>
      </c>
      <c r="C277" s="338" t="s">
        <v>1660</v>
      </c>
      <c r="D277" s="338"/>
      <c r="E277" s="338"/>
      <c r="G277" s="139" t="s">
        <v>1660</v>
      </c>
      <c r="H277">
        <f t="shared" si="4"/>
        <v>0</v>
      </c>
    </row>
    <row r="278" spans="1:8" x14ac:dyDescent="0.35">
      <c r="A278" s="362">
        <v>96</v>
      </c>
      <c r="B278" s="338">
        <v>2</v>
      </c>
      <c r="C278" s="338" t="s">
        <v>1661</v>
      </c>
      <c r="D278" s="338"/>
      <c r="E278" s="338"/>
      <c r="G278" s="139" t="s">
        <v>1661</v>
      </c>
      <c r="H278">
        <f t="shared" si="4"/>
        <v>0</v>
      </c>
    </row>
    <row r="279" spans="1:8" x14ac:dyDescent="0.35">
      <c r="A279" s="362">
        <v>96</v>
      </c>
      <c r="B279" s="338">
        <v>2</v>
      </c>
      <c r="C279" s="338" t="s">
        <v>1662</v>
      </c>
      <c r="D279" s="338"/>
      <c r="E279" s="338"/>
      <c r="G279" s="139" t="s">
        <v>1662</v>
      </c>
      <c r="H279">
        <f t="shared" si="4"/>
        <v>0</v>
      </c>
    </row>
    <row r="280" spans="1:8" x14ac:dyDescent="0.35">
      <c r="A280" s="362">
        <v>96</v>
      </c>
      <c r="B280" s="338">
        <v>2</v>
      </c>
      <c r="C280" s="338" t="s">
        <v>1663</v>
      </c>
      <c r="D280" s="338"/>
      <c r="E280" s="338"/>
      <c r="G280" s="139" t="s">
        <v>1663</v>
      </c>
      <c r="H280">
        <f t="shared" si="4"/>
        <v>0</v>
      </c>
    </row>
    <row r="281" spans="1:8" x14ac:dyDescent="0.35">
      <c r="A281" s="362">
        <v>96</v>
      </c>
      <c r="B281" s="338">
        <v>2</v>
      </c>
      <c r="C281" s="338" t="s">
        <v>1664</v>
      </c>
      <c r="D281" s="338"/>
      <c r="E281" s="338"/>
      <c r="G281" s="139" t="s">
        <v>1664</v>
      </c>
      <c r="H281">
        <f t="shared" si="4"/>
        <v>0</v>
      </c>
    </row>
    <row r="282" spans="1:8" x14ac:dyDescent="0.35">
      <c r="A282" s="362">
        <v>96</v>
      </c>
      <c r="B282" s="338">
        <v>2</v>
      </c>
      <c r="C282" s="338" t="s">
        <v>1665</v>
      </c>
      <c r="D282" s="338"/>
      <c r="E282" s="338"/>
      <c r="G282" s="139" t="s">
        <v>1665</v>
      </c>
      <c r="H282">
        <f t="shared" si="4"/>
        <v>0</v>
      </c>
    </row>
    <row r="283" spans="1:8" x14ac:dyDescent="0.35">
      <c r="A283" s="362">
        <v>96</v>
      </c>
      <c r="B283" s="338">
        <v>2</v>
      </c>
      <c r="C283" s="338" t="s">
        <v>1666</v>
      </c>
      <c r="D283" s="338"/>
      <c r="E283" s="338"/>
      <c r="G283" s="139" t="s">
        <v>1666</v>
      </c>
      <c r="H283">
        <f t="shared" si="4"/>
        <v>0</v>
      </c>
    </row>
    <row r="284" spans="1:8" x14ac:dyDescent="0.35">
      <c r="A284" s="362">
        <v>96</v>
      </c>
      <c r="B284" s="338">
        <v>2</v>
      </c>
      <c r="C284" s="338" t="s">
        <v>1667</v>
      </c>
      <c r="D284" s="338"/>
      <c r="E284" s="338"/>
      <c r="G284" s="139" t="s">
        <v>1667</v>
      </c>
      <c r="H284">
        <f t="shared" si="4"/>
        <v>0</v>
      </c>
    </row>
    <row r="285" spans="1:8" x14ac:dyDescent="0.35">
      <c r="A285" s="362">
        <v>96</v>
      </c>
      <c r="B285" s="338">
        <v>2</v>
      </c>
      <c r="C285" s="338" t="s">
        <v>1668</v>
      </c>
      <c r="D285" s="338"/>
      <c r="E285" s="338"/>
      <c r="G285" s="139" t="s">
        <v>1668</v>
      </c>
      <c r="H285">
        <f t="shared" si="4"/>
        <v>0</v>
      </c>
    </row>
    <row r="286" spans="1:8" x14ac:dyDescent="0.35">
      <c r="A286" s="362">
        <v>96</v>
      </c>
      <c r="B286" s="338">
        <v>2</v>
      </c>
      <c r="C286" s="338" t="s">
        <v>1669</v>
      </c>
      <c r="D286" s="338"/>
      <c r="E286" s="338"/>
      <c r="G286" s="139" t="s">
        <v>1669</v>
      </c>
      <c r="H286">
        <f t="shared" si="4"/>
        <v>0</v>
      </c>
    </row>
    <row r="287" spans="1:8" x14ac:dyDescent="0.35">
      <c r="A287" s="362">
        <v>96</v>
      </c>
      <c r="B287" s="338">
        <v>2</v>
      </c>
      <c r="C287" s="338" t="s">
        <v>1670</v>
      </c>
      <c r="D287" s="338"/>
      <c r="E287" s="338"/>
      <c r="G287" s="139" t="s">
        <v>1670</v>
      </c>
      <c r="H287">
        <f t="shared" si="4"/>
        <v>0</v>
      </c>
    </row>
    <row r="288" spans="1:8" x14ac:dyDescent="0.35">
      <c r="A288" s="362">
        <v>96</v>
      </c>
      <c r="B288" s="338">
        <v>2</v>
      </c>
      <c r="C288" s="338" t="s">
        <v>1671</v>
      </c>
      <c r="D288" s="338"/>
      <c r="E288" s="338"/>
      <c r="G288" s="139" t="s">
        <v>1671</v>
      </c>
      <c r="H288">
        <f t="shared" si="4"/>
        <v>0</v>
      </c>
    </row>
    <row r="289" spans="1:8" x14ac:dyDescent="0.35">
      <c r="A289" s="362">
        <v>96</v>
      </c>
      <c r="B289" s="338">
        <v>2</v>
      </c>
      <c r="C289" s="338" t="s">
        <v>1672</v>
      </c>
      <c r="D289" s="338"/>
      <c r="E289" s="338"/>
      <c r="G289" s="139" t="s">
        <v>1672</v>
      </c>
      <c r="H289">
        <f t="shared" si="4"/>
        <v>0</v>
      </c>
    </row>
    <row r="290" spans="1:8" x14ac:dyDescent="0.35">
      <c r="A290" s="362">
        <v>96</v>
      </c>
      <c r="B290" s="338">
        <v>2</v>
      </c>
      <c r="C290" s="338" t="s">
        <v>1673</v>
      </c>
      <c r="D290" s="338"/>
      <c r="E290" s="338"/>
      <c r="G290" s="139" t="s">
        <v>1673</v>
      </c>
      <c r="H290">
        <f t="shared" si="4"/>
        <v>0</v>
      </c>
    </row>
    <row r="291" spans="1:8" x14ac:dyDescent="0.35">
      <c r="A291" s="362">
        <v>96</v>
      </c>
      <c r="B291" s="338">
        <v>2</v>
      </c>
      <c r="C291" s="338" t="s">
        <v>1674</v>
      </c>
      <c r="D291" s="338"/>
      <c r="E291" s="338"/>
      <c r="G291" s="139" t="s">
        <v>1674</v>
      </c>
      <c r="H291">
        <f t="shared" si="4"/>
        <v>0</v>
      </c>
    </row>
    <row r="292" spans="1:8" x14ac:dyDescent="0.35">
      <c r="A292" s="362">
        <v>96</v>
      </c>
      <c r="B292" s="338">
        <v>2</v>
      </c>
      <c r="C292" s="338" t="s">
        <v>1675</v>
      </c>
      <c r="D292" s="338"/>
      <c r="E292" s="338"/>
      <c r="G292" s="139" t="s">
        <v>1675</v>
      </c>
      <c r="H292">
        <f t="shared" si="4"/>
        <v>0</v>
      </c>
    </row>
    <row r="293" spans="1:8" x14ac:dyDescent="0.35">
      <c r="A293" s="362">
        <v>96</v>
      </c>
      <c r="B293" s="338">
        <v>2</v>
      </c>
      <c r="C293" s="338" t="s">
        <v>1676</v>
      </c>
      <c r="D293" s="338"/>
      <c r="E293" s="338"/>
      <c r="G293" s="139" t="s">
        <v>1676</v>
      </c>
      <c r="H293">
        <f t="shared" si="4"/>
        <v>0</v>
      </c>
    </row>
    <row r="294" spans="1:8" x14ac:dyDescent="0.35">
      <c r="A294" s="362">
        <v>96</v>
      </c>
      <c r="B294" s="338">
        <v>2</v>
      </c>
      <c r="C294" s="338" t="s">
        <v>1677</v>
      </c>
      <c r="D294" s="338"/>
      <c r="E294" s="338"/>
      <c r="G294" s="139" t="s">
        <v>1677</v>
      </c>
      <c r="H294">
        <f t="shared" si="4"/>
        <v>0</v>
      </c>
    </row>
    <row r="295" spans="1:8" x14ac:dyDescent="0.35">
      <c r="A295" s="362">
        <v>96</v>
      </c>
      <c r="B295" s="338">
        <v>2</v>
      </c>
      <c r="C295" s="338" t="s">
        <v>1678</v>
      </c>
      <c r="D295" s="338"/>
      <c r="E295" s="338"/>
      <c r="G295" s="139" t="s">
        <v>1678</v>
      </c>
      <c r="H295">
        <f t="shared" si="4"/>
        <v>0</v>
      </c>
    </row>
    <row r="296" spans="1:8" x14ac:dyDescent="0.35">
      <c r="A296" s="362">
        <v>96</v>
      </c>
      <c r="B296" s="338">
        <v>2</v>
      </c>
      <c r="C296" s="338" t="s">
        <v>1679</v>
      </c>
      <c r="D296" s="338"/>
      <c r="E296" s="338"/>
      <c r="G296" s="139" t="s">
        <v>1679</v>
      </c>
      <c r="H296">
        <f t="shared" si="4"/>
        <v>0</v>
      </c>
    </row>
    <row r="297" spans="1:8" x14ac:dyDescent="0.35">
      <c r="A297" s="362">
        <v>96</v>
      </c>
      <c r="B297" s="338">
        <v>2</v>
      </c>
      <c r="C297" s="338" t="s">
        <v>1680</v>
      </c>
      <c r="D297" s="338"/>
      <c r="E297" s="338"/>
      <c r="G297" s="139" t="s">
        <v>1680</v>
      </c>
      <c r="H297">
        <f t="shared" si="4"/>
        <v>0</v>
      </c>
    </row>
    <row r="298" spans="1:8" x14ac:dyDescent="0.35">
      <c r="A298" s="362">
        <v>96</v>
      </c>
      <c r="B298" s="338">
        <v>2</v>
      </c>
      <c r="C298" s="338" t="s">
        <v>1681</v>
      </c>
      <c r="D298" s="338"/>
      <c r="E298" s="338"/>
      <c r="G298" s="139" t="s">
        <v>1681</v>
      </c>
      <c r="H298">
        <f t="shared" si="4"/>
        <v>0</v>
      </c>
    </row>
    <row r="299" spans="1:8" x14ac:dyDescent="0.35">
      <c r="A299" s="362">
        <v>96</v>
      </c>
      <c r="B299" s="338">
        <v>2</v>
      </c>
      <c r="C299" s="338" t="s">
        <v>1682</v>
      </c>
      <c r="D299" s="338"/>
      <c r="E299" s="338"/>
      <c r="G299" s="139" t="s">
        <v>1682</v>
      </c>
      <c r="H299">
        <f t="shared" si="4"/>
        <v>0</v>
      </c>
    </row>
    <row r="300" spans="1:8" x14ac:dyDescent="0.35">
      <c r="A300" s="362">
        <v>96</v>
      </c>
      <c r="B300" s="338">
        <v>2</v>
      </c>
      <c r="C300" s="338" t="s">
        <v>1683</v>
      </c>
      <c r="D300" s="338"/>
      <c r="E300" s="338"/>
      <c r="G300" s="139" t="s">
        <v>1683</v>
      </c>
      <c r="H300">
        <f t="shared" si="4"/>
        <v>0</v>
      </c>
    </row>
    <row r="301" spans="1:8" x14ac:dyDescent="0.35">
      <c r="A301" s="362">
        <v>96</v>
      </c>
      <c r="B301" s="338">
        <v>2</v>
      </c>
      <c r="C301" s="338" t="s">
        <v>1684</v>
      </c>
      <c r="D301" s="338"/>
      <c r="E301" s="338"/>
      <c r="G301" s="139" t="s">
        <v>1684</v>
      </c>
      <c r="H301">
        <f t="shared" si="4"/>
        <v>0</v>
      </c>
    </row>
    <row r="302" spans="1:8" x14ac:dyDescent="0.35">
      <c r="A302" s="362">
        <v>96</v>
      </c>
      <c r="B302" s="338">
        <v>2</v>
      </c>
      <c r="C302" s="338" t="s">
        <v>1685</v>
      </c>
      <c r="D302" s="338"/>
      <c r="E302" s="338"/>
      <c r="G302" s="139" t="s">
        <v>1685</v>
      </c>
      <c r="H302">
        <f t="shared" si="4"/>
        <v>0</v>
      </c>
    </row>
    <row r="303" spans="1:8" x14ac:dyDescent="0.35">
      <c r="A303" s="362">
        <v>96</v>
      </c>
      <c r="B303" s="338">
        <v>2</v>
      </c>
      <c r="C303" s="338" t="s">
        <v>1686</v>
      </c>
      <c r="D303" s="338"/>
      <c r="E303" s="338"/>
      <c r="G303" s="139" t="s">
        <v>1686</v>
      </c>
      <c r="H303">
        <f t="shared" si="4"/>
        <v>0</v>
      </c>
    </row>
    <row r="304" spans="1:8" x14ac:dyDescent="0.35">
      <c r="A304" s="362">
        <v>96</v>
      </c>
      <c r="B304" s="338">
        <v>2</v>
      </c>
      <c r="C304" s="338" t="s">
        <v>1687</v>
      </c>
      <c r="D304" s="338"/>
      <c r="E304" s="338"/>
      <c r="G304" s="139" t="s">
        <v>1687</v>
      </c>
      <c r="H304">
        <f t="shared" si="4"/>
        <v>0</v>
      </c>
    </row>
    <row r="305" spans="1:8" x14ac:dyDescent="0.35">
      <c r="A305" s="362">
        <v>96</v>
      </c>
      <c r="B305" s="338">
        <v>2</v>
      </c>
      <c r="C305" s="338" t="s">
        <v>1688</v>
      </c>
      <c r="D305" s="338"/>
      <c r="E305" s="338"/>
      <c r="G305" s="139" t="s">
        <v>1688</v>
      </c>
      <c r="H305">
        <f t="shared" si="4"/>
        <v>0</v>
      </c>
    </row>
    <row r="306" spans="1:8" x14ac:dyDescent="0.35">
      <c r="A306" s="362">
        <v>96</v>
      </c>
      <c r="B306" s="338">
        <v>2</v>
      </c>
      <c r="C306" s="338" t="s">
        <v>1689</v>
      </c>
      <c r="D306" s="338"/>
      <c r="E306" s="338"/>
      <c r="G306" s="139" t="s">
        <v>1689</v>
      </c>
      <c r="H306">
        <f t="shared" si="4"/>
        <v>0</v>
      </c>
    </row>
    <row r="307" spans="1:8" x14ac:dyDescent="0.35">
      <c r="A307" s="362">
        <v>96</v>
      </c>
      <c r="B307" s="338">
        <v>2</v>
      </c>
      <c r="C307" s="338" t="s">
        <v>1690</v>
      </c>
      <c r="D307" s="338"/>
      <c r="E307" s="338"/>
      <c r="G307" s="139" t="s">
        <v>1690</v>
      </c>
      <c r="H307">
        <f t="shared" si="4"/>
        <v>0</v>
      </c>
    </row>
    <row r="308" spans="1:8" x14ac:dyDescent="0.35">
      <c r="A308" s="362">
        <v>96</v>
      </c>
      <c r="B308" s="338">
        <v>2</v>
      </c>
      <c r="C308" s="338" t="s">
        <v>1691</v>
      </c>
      <c r="D308" s="338"/>
      <c r="E308" s="338"/>
      <c r="G308" s="139" t="s">
        <v>1691</v>
      </c>
      <c r="H308">
        <f t="shared" si="4"/>
        <v>0</v>
      </c>
    </row>
    <row r="309" spans="1:8" x14ac:dyDescent="0.35">
      <c r="A309" s="362">
        <v>96</v>
      </c>
      <c r="B309" s="338">
        <v>2</v>
      </c>
      <c r="C309" s="338" t="s">
        <v>1692</v>
      </c>
      <c r="D309" s="338"/>
      <c r="E309" s="338"/>
      <c r="G309" s="139" t="s">
        <v>1692</v>
      </c>
      <c r="H309">
        <f t="shared" si="4"/>
        <v>0</v>
      </c>
    </row>
    <row r="310" spans="1:8" x14ac:dyDescent="0.35">
      <c r="A310" s="362">
        <v>96</v>
      </c>
      <c r="B310" s="338">
        <v>2</v>
      </c>
      <c r="C310" s="338" t="s">
        <v>1693</v>
      </c>
      <c r="D310" s="338"/>
      <c r="E310" s="338"/>
      <c r="G310" s="139" t="s">
        <v>1693</v>
      </c>
      <c r="H310">
        <f t="shared" si="4"/>
        <v>0</v>
      </c>
    </row>
    <row r="311" spans="1:8" x14ac:dyDescent="0.35">
      <c r="A311" s="362">
        <v>96</v>
      </c>
      <c r="B311" s="338">
        <v>2</v>
      </c>
      <c r="C311" s="338" t="s">
        <v>1694</v>
      </c>
      <c r="D311" s="338"/>
      <c r="E311" s="338"/>
      <c r="G311" s="139" t="s">
        <v>1694</v>
      </c>
      <c r="H311">
        <f t="shared" si="4"/>
        <v>0</v>
      </c>
    </row>
    <row r="312" spans="1:8" x14ac:dyDescent="0.35">
      <c r="A312" s="362">
        <v>96</v>
      </c>
      <c r="B312" s="338">
        <v>2</v>
      </c>
      <c r="C312" s="338" t="s">
        <v>1695</v>
      </c>
      <c r="D312" s="338"/>
      <c r="E312" s="338"/>
      <c r="G312" s="139" t="s">
        <v>1695</v>
      </c>
      <c r="H312">
        <f t="shared" si="4"/>
        <v>0</v>
      </c>
    </row>
    <row r="313" spans="1:8" x14ac:dyDescent="0.35">
      <c r="A313" s="362">
        <v>96</v>
      </c>
      <c r="B313" s="338">
        <v>2</v>
      </c>
      <c r="C313" s="338" t="s">
        <v>1696</v>
      </c>
      <c r="D313" s="338"/>
      <c r="E313" s="338"/>
      <c r="G313" s="139" t="s">
        <v>1696</v>
      </c>
      <c r="H313">
        <f t="shared" si="4"/>
        <v>0</v>
      </c>
    </row>
    <row r="314" spans="1:8" x14ac:dyDescent="0.35">
      <c r="A314" s="362">
        <v>96</v>
      </c>
      <c r="B314" s="338">
        <v>2</v>
      </c>
      <c r="C314" s="338" t="s">
        <v>1697</v>
      </c>
      <c r="D314" s="338"/>
      <c r="E314" s="338"/>
      <c r="G314" s="139" t="s">
        <v>1697</v>
      </c>
      <c r="H314">
        <f t="shared" si="4"/>
        <v>0</v>
      </c>
    </row>
    <row r="315" spans="1:8" x14ac:dyDescent="0.35">
      <c r="A315" s="362">
        <v>96</v>
      </c>
      <c r="B315" s="338">
        <v>2</v>
      </c>
      <c r="C315" s="338" t="s">
        <v>1698</v>
      </c>
      <c r="D315" s="338"/>
      <c r="E315" s="338"/>
      <c r="G315" s="139" t="s">
        <v>1698</v>
      </c>
      <c r="H315">
        <f t="shared" si="4"/>
        <v>0</v>
      </c>
    </row>
    <row r="316" spans="1:8" x14ac:dyDescent="0.35">
      <c r="A316" s="362">
        <v>96</v>
      </c>
      <c r="B316" s="338">
        <v>2</v>
      </c>
      <c r="C316" s="338" t="s">
        <v>1699</v>
      </c>
      <c r="D316" s="338"/>
      <c r="E316" s="338"/>
      <c r="G316" s="139" t="s">
        <v>1699</v>
      </c>
      <c r="H316">
        <f t="shared" si="4"/>
        <v>0</v>
      </c>
    </row>
    <row r="317" spans="1:8" x14ac:dyDescent="0.35">
      <c r="A317" s="362">
        <v>96</v>
      </c>
      <c r="B317" s="338">
        <v>2</v>
      </c>
      <c r="C317" s="338" t="s">
        <v>1700</v>
      </c>
      <c r="D317" s="338"/>
      <c r="E317" s="338"/>
      <c r="G317" s="139" t="s">
        <v>1700</v>
      </c>
      <c r="H317">
        <f t="shared" si="4"/>
        <v>0</v>
      </c>
    </row>
    <row r="318" spans="1:8" x14ac:dyDescent="0.35">
      <c r="A318" s="362">
        <v>96</v>
      </c>
      <c r="B318" s="338">
        <v>2</v>
      </c>
      <c r="C318" s="338" t="s">
        <v>1701</v>
      </c>
      <c r="D318" s="338"/>
      <c r="E318" s="338"/>
      <c r="G318" s="139" t="s">
        <v>1701</v>
      </c>
      <c r="H318">
        <f t="shared" si="4"/>
        <v>0</v>
      </c>
    </row>
    <row r="319" spans="1:8" x14ac:dyDescent="0.35">
      <c r="A319" s="362">
        <v>96</v>
      </c>
      <c r="B319" s="338">
        <v>2</v>
      </c>
      <c r="C319" s="338" t="s">
        <v>1702</v>
      </c>
      <c r="D319" s="338"/>
      <c r="E319" s="338"/>
      <c r="G319" s="139" t="s">
        <v>1702</v>
      </c>
      <c r="H319">
        <f t="shared" si="4"/>
        <v>0</v>
      </c>
    </row>
    <row r="320" spans="1:8" x14ac:dyDescent="0.35">
      <c r="A320" s="362">
        <v>96</v>
      </c>
      <c r="B320" s="338">
        <v>2</v>
      </c>
      <c r="C320" s="338" t="s">
        <v>1703</v>
      </c>
      <c r="D320" s="338"/>
      <c r="E320" s="338"/>
      <c r="G320" s="139" t="s">
        <v>1703</v>
      </c>
      <c r="H320">
        <f t="shared" si="4"/>
        <v>0</v>
      </c>
    </row>
    <row r="321" spans="1:8" x14ac:dyDescent="0.35">
      <c r="A321" s="362">
        <v>96</v>
      </c>
      <c r="B321" s="338">
        <v>2</v>
      </c>
      <c r="C321" s="338" t="s">
        <v>1704</v>
      </c>
      <c r="D321" s="338"/>
      <c r="E321" s="338"/>
      <c r="G321" s="139" t="s">
        <v>1704</v>
      </c>
      <c r="H321">
        <f t="shared" si="4"/>
        <v>0</v>
      </c>
    </row>
    <row r="322" spans="1:8" x14ac:dyDescent="0.35">
      <c r="A322" s="362">
        <v>96</v>
      </c>
      <c r="B322" s="338">
        <v>2</v>
      </c>
      <c r="C322" s="338" t="s">
        <v>1705</v>
      </c>
      <c r="D322" s="338"/>
      <c r="E322" s="338"/>
      <c r="G322" s="139" t="s">
        <v>1705</v>
      </c>
      <c r="H322">
        <f t="shared" ref="H322:H385" si="5">IF(C322=G322,0,66)</f>
        <v>0</v>
      </c>
    </row>
    <row r="323" spans="1:8" x14ac:dyDescent="0.35">
      <c r="A323" s="362">
        <v>96</v>
      </c>
      <c r="B323" s="338">
        <v>2</v>
      </c>
      <c r="C323" s="338" t="s">
        <v>1706</v>
      </c>
      <c r="D323" s="338"/>
      <c r="E323" s="338"/>
      <c r="G323" s="139" t="s">
        <v>1706</v>
      </c>
      <c r="H323">
        <f t="shared" si="5"/>
        <v>0</v>
      </c>
    </row>
    <row r="324" spans="1:8" x14ac:dyDescent="0.35">
      <c r="A324" s="362">
        <v>96</v>
      </c>
      <c r="B324" s="338">
        <v>2</v>
      </c>
      <c r="C324" s="338" t="s">
        <v>1707</v>
      </c>
      <c r="D324" s="338"/>
      <c r="E324" s="338"/>
      <c r="G324" s="139" t="s">
        <v>1707</v>
      </c>
      <c r="H324">
        <f t="shared" si="5"/>
        <v>0</v>
      </c>
    </row>
    <row r="325" spans="1:8" x14ac:dyDescent="0.35">
      <c r="A325" s="362">
        <v>96</v>
      </c>
      <c r="B325" s="338">
        <v>2</v>
      </c>
      <c r="C325" s="338" t="s">
        <v>1708</v>
      </c>
      <c r="D325" s="338"/>
      <c r="E325" s="338"/>
      <c r="G325" s="139" t="s">
        <v>1708</v>
      </c>
      <c r="H325">
        <f t="shared" si="5"/>
        <v>0</v>
      </c>
    </row>
    <row r="326" spans="1:8" x14ac:dyDescent="0.35">
      <c r="A326" s="362">
        <v>96</v>
      </c>
      <c r="B326" s="338">
        <v>2</v>
      </c>
      <c r="C326" s="338" t="s">
        <v>1709</v>
      </c>
      <c r="D326" s="338"/>
      <c r="E326" s="338"/>
      <c r="G326" s="139" t="s">
        <v>1709</v>
      </c>
      <c r="H326">
        <f t="shared" si="5"/>
        <v>0</v>
      </c>
    </row>
    <row r="327" spans="1:8" x14ac:dyDescent="0.35">
      <c r="A327" s="362">
        <v>96</v>
      </c>
      <c r="B327" s="338">
        <v>2</v>
      </c>
      <c r="C327" s="338" t="s">
        <v>1710</v>
      </c>
      <c r="D327" s="338"/>
      <c r="E327" s="338"/>
      <c r="G327" s="139" t="s">
        <v>1710</v>
      </c>
      <c r="H327">
        <f t="shared" si="5"/>
        <v>0</v>
      </c>
    </row>
    <row r="328" spans="1:8" x14ac:dyDescent="0.35">
      <c r="A328" s="362">
        <v>96</v>
      </c>
      <c r="B328" s="338">
        <v>2</v>
      </c>
      <c r="C328" s="338" t="s">
        <v>1711</v>
      </c>
      <c r="D328" s="338"/>
      <c r="E328" s="338"/>
      <c r="G328" s="139" t="s">
        <v>1711</v>
      </c>
      <c r="H328">
        <f t="shared" si="5"/>
        <v>0</v>
      </c>
    </row>
    <row r="329" spans="1:8" x14ac:dyDescent="0.35">
      <c r="A329" s="362">
        <v>96</v>
      </c>
      <c r="B329" s="338">
        <v>2</v>
      </c>
      <c r="C329" s="338" t="s">
        <v>1712</v>
      </c>
      <c r="D329" s="338"/>
      <c r="E329" s="338"/>
      <c r="G329" s="139" t="s">
        <v>1712</v>
      </c>
      <c r="H329">
        <f t="shared" si="5"/>
        <v>0</v>
      </c>
    </row>
    <row r="330" spans="1:8" x14ac:dyDescent="0.35">
      <c r="A330" s="362">
        <v>96</v>
      </c>
      <c r="B330" s="338">
        <v>2</v>
      </c>
      <c r="C330" s="338" t="s">
        <v>1713</v>
      </c>
      <c r="D330" s="338"/>
      <c r="E330" s="338"/>
      <c r="G330" s="139" t="s">
        <v>1713</v>
      </c>
      <c r="H330">
        <f t="shared" si="5"/>
        <v>0</v>
      </c>
    </row>
    <row r="331" spans="1:8" x14ac:dyDescent="0.35">
      <c r="A331" s="362">
        <v>96</v>
      </c>
      <c r="B331" s="338">
        <v>2</v>
      </c>
      <c r="C331" s="338" t="s">
        <v>1714</v>
      </c>
      <c r="D331" s="338"/>
      <c r="E331" s="338"/>
      <c r="G331" s="139" t="s">
        <v>1714</v>
      </c>
      <c r="H331">
        <f t="shared" si="5"/>
        <v>0</v>
      </c>
    </row>
    <row r="332" spans="1:8" x14ac:dyDescent="0.35">
      <c r="A332" s="362">
        <v>96</v>
      </c>
      <c r="B332" s="338">
        <v>2</v>
      </c>
      <c r="C332" s="338" t="s">
        <v>1715</v>
      </c>
      <c r="D332" s="338"/>
      <c r="E332" s="338"/>
      <c r="G332" s="139" t="s">
        <v>1715</v>
      </c>
      <c r="H332">
        <f t="shared" si="5"/>
        <v>0</v>
      </c>
    </row>
    <row r="333" spans="1:8" x14ac:dyDescent="0.35">
      <c r="A333" s="362">
        <v>96</v>
      </c>
      <c r="B333" s="338">
        <v>2</v>
      </c>
      <c r="C333" s="338" t="s">
        <v>1716</v>
      </c>
      <c r="D333" s="338"/>
      <c r="E333" s="338"/>
      <c r="G333" s="139" t="s">
        <v>1716</v>
      </c>
      <c r="H333">
        <f t="shared" si="5"/>
        <v>0</v>
      </c>
    </row>
    <row r="334" spans="1:8" x14ac:dyDescent="0.35">
      <c r="A334" s="362">
        <v>96</v>
      </c>
      <c r="B334" s="338">
        <v>2</v>
      </c>
      <c r="C334" s="338" t="s">
        <v>1717</v>
      </c>
      <c r="D334" s="338"/>
      <c r="E334" s="338"/>
      <c r="G334" s="139" t="s">
        <v>1717</v>
      </c>
      <c r="H334">
        <f t="shared" si="5"/>
        <v>0</v>
      </c>
    </row>
    <row r="335" spans="1:8" x14ac:dyDescent="0.35">
      <c r="A335" s="362">
        <v>96</v>
      </c>
      <c r="B335" s="338">
        <v>2</v>
      </c>
      <c r="C335" s="338" t="s">
        <v>1718</v>
      </c>
      <c r="D335" s="338"/>
      <c r="E335" s="338"/>
      <c r="G335" s="139" t="s">
        <v>1718</v>
      </c>
      <c r="H335">
        <f t="shared" si="5"/>
        <v>0</v>
      </c>
    </row>
    <row r="336" spans="1:8" x14ac:dyDescent="0.35">
      <c r="A336" s="362">
        <v>96</v>
      </c>
      <c r="B336" s="338">
        <v>2</v>
      </c>
      <c r="C336" s="338" t="s">
        <v>1719</v>
      </c>
      <c r="D336" s="338"/>
      <c r="E336" s="338"/>
      <c r="G336" s="139" t="s">
        <v>1719</v>
      </c>
      <c r="H336">
        <f t="shared" si="5"/>
        <v>0</v>
      </c>
    </row>
    <row r="337" spans="1:8" x14ac:dyDescent="0.35">
      <c r="A337" s="362">
        <v>96</v>
      </c>
      <c r="B337" s="338">
        <v>2</v>
      </c>
      <c r="C337" s="338" t="s">
        <v>1720</v>
      </c>
      <c r="D337" s="338"/>
      <c r="E337" s="338"/>
      <c r="G337" s="139" t="s">
        <v>1720</v>
      </c>
      <c r="H337">
        <f t="shared" si="5"/>
        <v>0</v>
      </c>
    </row>
    <row r="338" spans="1:8" x14ac:dyDescent="0.35">
      <c r="A338" s="362">
        <v>96</v>
      </c>
      <c r="B338" s="338">
        <v>2</v>
      </c>
      <c r="C338" s="338" t="s">
        <v>1721</v>
      </c>
      <c r="D338" s="338"/>
      <c r="E338" s="338"/>
      <c r="G338" s="139" t="s">
        <v>1721</v>
      </c>
      <c r="H338">
        <f t="shared" si="5"/>
        <v>0</v>
      </c>
    </row>
    <row r="339" spans="1:8" x14ac:dyDescent="0.35">
      <c r="A339" s="362">
        <v>96</v>
      </c>
      <c r="B339" s="338">
        <v>2</v>
      </c>
      <c r="C339" s="338" t="s">
        <v>1722</v>
      </c>
      <c r="D339" s="338"/>
      <c r="E339" s="338"/>
      <c r="G339" s="139" t="s">
        <v>1722</v>
      </c>
      <c r="H339">
        <f t="shared" si="5"/>
        <v>0</v>
      </c>
    </row>
    <row r="340" spans="1:8" x14ac:dyDescent="0.35">
      <c r="A340" s="362">
        <v>96</v>
      </c>
      <c r="B340" s="338">
        <v>2</v>
      </c>
      <c r="C340" s="338" t="s">
        <v>1723</v>
      </c>
      <c r="D340" s="338"/>
      <c r="E340" s="338"/>
      <c r="G340" s="139" t="s">
        <v>1723</v>
      </c>
      <c r="H340">
        <f t="shared" si="5"/>
        <v>0</v>
      </c>
    </row>
    <row r="341" spans="1:8" x14ac:dyDescent="0.35">
      <c r="A341" s="362">
        <v>96</v>
      </c>
      <c r="B341" s="338">
        <v>2</v>
      </c>
      <c r="C341" s="338" t="s">
        <v>1724</v>
      </c>
      <c r="D341" s="338"/>
      <c r="E341" s="338"/>
      <c r="G341" s="139" t="s">
        <v>1724</v>
      </c>
      <c r="H341">
        <f t="shared" si="5"/>
        <v>0</v>
      </c>
    </row>
    <row r="342" spans="1:8" x14ac:dyDescent="0.35">
      <c r="A342" s="362">
        <v>96</v>
      </c>
      <c r="B342" s="338">
        <v>2</v>
      </c>
      <c r="C342" s="338" t="s">
        <v>1725</v>
      </c>
      <c r="D342" s="338"/>
      <c r="E342" s="338"/>
      <c r="G342" s="139" t="s">
        <v>1725</v>
      </c>
      <c r="H342">
        <f t="shared" si="5"/>
        <v>0</v>
      </c>
    </row>
    <row r="343" spans="1:8" x14ac:dyDescent="0.35">
      <c r="A343" s="362">
        <v>96</v>
      </c>
      <c r="B343" s="338">
        <v>2</v>
      </c>
      <c r="C343" s="338" t="s">
        <v>1726</v>
      </c>
      <c r="D343" s="338"/>
      <c r="E343" s="338"/>
      <c r="G343" s="139" t="s">
        <v>1726</v>
      </c>
      <c r="H343">
        <f t="shared" si="5"/>
        <v>0</v>
      </c>
    </row>
    <row r="344" spans="1:8" x14ac:dyDescent="0.35">
      <c r="A344" s="362">
        <v>96</v>
      </c>
      <c r="B344" s="338">
        <v>2</v>
      </c>
      <c r="C344" s="338" t="s">
        <v>1727</v>
      </c>
      <c r="D344" s="338"/>
      <c r="E344" s="338"/>
      <c r="G344" s="139" t="s">
        <v>1727</v>
      </c>
      <c r="H344">
        <f t="shared" si="5"/>
        <v>0</v>
      </c>
    </row>
    <row r="345" spans="1:8" x14ac:dyDescent="0.35">
      <c r="A345" s="362">
        <v>96</v>
      </c>
      <c r="B345" s="338">
        <v>2</v>
      </c>
      <c r="C345" s="338" t="s">
        <v>1728</v>
      </c>
      <c r="D345" s="338"/>
      <c r="E345" s="338"/>
      <c r="G345" s="139" t="s">
        <v>1728</v>
      </c>
      <c r="H345">
        <f t="shared" si="5"/>
        <v>0</v>
      </c>
    </row>
    <row r="346" spans="1:8" x14ac:dyDescent="0.35">
      <c r="A346" s="362">
        <v>96</v>
      </c>
      <c r="B346" s="338">
        <v>2</v>
      </c>
      <c r="C346" s="338" t="s">
        <v>1729</v>
      </c>
      <c r="D346" s="338"/>
      <c r="E346" s="338"/>
      <c r="G346" s="139" t="s">
        <v>1729</v>
      </c>
      <c r="H346">
        <f t="shared" si="5"/>
        <v>0</v>
      </c>
    </row>
    <row r="347" spans="1:8" x14ac:dyDescent="0.35">
      <c r="A347" s="362">
        <v>96</v>
      </c>
      <c r="B347" s="338">
        <v>2</v>
      </c>
      <c r="C347" s="338" t="s">
        <v>1730</v>
      </c>
      <c r="D347" s="338"/>
      <c r="E347" s="338"/>
      <c r="G347" s="139" t="s">
        <v>1730</v>
      </c>
      <c r="H347">
        <f t="shared" si="5"/>
        <v>0</v>
      </c>
    </row>
    <row r="348" spans="1:8" x14ac:dyDescent="0.35">
      <c r="A348" s="362">
        <v>96</v>
      </c>
      <c r="B348" s="338">
        <v>2</v>
      </c>
      <c r="C348" s="338" t="s">
        <v>1731</v>
      </c>
      <c r="D348" s="338"/>
      <c r="E348" s="338"/>
      <c r="G348" s="139" t="s">
        <v>1731</v>
      </c>
      <c r="H348">
        <f t="shared" si="5"/>
        <v>0</v>
      </c>
    </row>
    <row r="349" spans="1:8" x14ac:dyDescent="0.35">
      <c r="A349" s="362">
        <v>96</v>
      </c>
      <c r="B349" s="338">
        <v>2</v>
      </c>
      <c r="C349" s="338" t="s">
        <v>1732</v>
      </c>
      <c r="D349" s="338"/>
      <c r="E349" s="338"/>
      <c r="G349" s="139" t="s">
        <v>1732</v>
      </c>
      <c r="H349">
        <f t="shared" si="5"/>
        <v>0</v>
      </c>
    </row>
    <row r="350" spans="1:8" x14ac:dyDescent="0.35">
      <c r="A350" s="362">
        <v>96</v>
      </c>
      <c r="B350" s="338">
        <v>2</v>
      </c>
      <c r="C350" s="338" t="s">
        <v>1733</v>
      </c>
      <c r="D350" s="338"/>
      <c r="E350" s="338"/>
      <c r="G350" s="139" t="s">
        <v>1733</v>
      </c>
      <c r="H350">
        <f t="shared" si="5"/>
        <v>0</v>
      </c>
    </row>
    <row r="351" spans="1:8" x14ac:dyDescent="0.35">
      <c r="A351" s="362">
        <v>96</v>
      </c>
      <c r="B351" s="338">
        <v>2</v>
      </c>
      <c r="C351" s="338" t="s">
        <v>1734</v>
      </c>
      <c r="D351" s="338"/>
      <c r="E351" s="338"/>
      <c r="G351" s="139" t="s">
        <v>1734</v>
      </c>
      <c r="H351">
        <f t="shared" si="5"/>
        <v>0</v>
      </c>
    </row>
    <row r="352" spans="1:8" x14ac:dyDescent="0.35">
      <c r="A352" s="362">
        <v>96</v>
      </c>
      <c r="B352" s="338">
        <v>2</v>
      </c>
      <c r="C352" s="338" t="s">
        <v>1735</v>
      </c>
      <c r="D352" s="338"/>
      <c r="E352" s="338"/>
      <c r="G352" s="139" t="s">
        <v>1735</v>
      </c>
      <c r="H352">
        <f t="shared" si="5"/>
        <v>0</v>
      </c>
    </row>
    <row r="353" spans="1:8" x14ac:dyDescent="0.35">
      <c r="A353" s="362">
        <v>96</v>
      </c>
      <c r="B353" s="338">
        <v>2</v>
      </c>
      <c r="C353" s="338" t="s">
        <v>1736</v>
      </c>
      <c r="D353" s="338"/>
      <c r="E353" s="338"/>
      <c r="G353" s="139" t="s">
        <v>1736</v>
      </c>
      <c r="H353">
        <f t="shared" si="5"/>
        <v>0</v>
      </c>
    </row>
    <row r="354" spans="1:8" x14ac:dyDescent="0.35">
      <c r="A354" s="362">
        <v>96</v>
      </c>
      <c r="B354" s="338">
        <v>2</v>
      </c>
      <c r="C354" s="338" t="s">
        <v>1737</v>
      </c>
      <c r="D354" s="338"/>
      <c r="E354" s="338"/>
      <c r="G354" s="139" t="s">
        <v>1737</v>
      </c>
      <c r="H354">
        <f t="shared" si="5"/>
        <v>0</v>
      </c>
    </row>
    <row r="355" spans="1:8" x14ac:dyDescent="0.35">
      <c r="A355" s="362">
        <v>96</v>
      </c>
      <c r="B355" s="338">
        <v>2</v>
      </c>
      <c r="C355" s="338" t="s">
        <v>1738</v>
      </c>
      <c r="D355" s="338"/>
      <c r="E355" s="338"/>
      <c r="G355" s="139" t="s">
        <v>1738</v>
      </c>
      <c r="H355">
        <f t="shared" si="5"/>
        <v>0</v>
      </c>
    </row>
    <row r="356" spans="1:8" x14ac:dyDescent="0.35">
      <c r="A356" s="362">
        <v>96</v>
      </c>
      <c r="B356" s="338">
        <v>2</v>
      </c>
      <c r="C356" s="338" t="s">
        <v>1739</v>
      </c>
      <c r="D356" s="338"/>
      <c r="E356" s="338"/>
      <c r="G356" s="139" t="s">
        <v>1739</v>
      </c>
      <c r="H356">
        <f t="shared" si="5"/>
        <v>0</v>
      </c>
    </row>
    <row r="357" spans="1:8" x14ac:dyDescent="0.35">
      <c r="A357" s="362">
        <v>96</v>
      </c>
      <c r="B357" s="338">
        <v>2</v>
      </c>
      <c r="C357" s="338" t="s">
        <v>1740</v>
      </c>
      <c r="D357" s="338"/>
      <c r="E357" s="338"/>
      <c r="G357" s="139" t="s">
        <v>1740</v>
      </c>
      <c r="H357">
        <f t="shared" si="5"/>
        <v>0</v>
      </c>
    </row>
    <row r="358" spans="1:8" x14ac:dyDescent="0.35">
      <c r="A358" s="362">
        <v>96</v>
      </c>
      <c r="B358" s="338">
        <v>2</v>
      </c>
      <c r="C358" s="338" t="s">
        <v>1741</v>
      </c>
      <c r="D358" s="338"/>
      <c r="E358" s="338"/>
      <c r="G358" s="139" t="s">
        <v>1741</v>
      </c>
      <c r="H358">
        <f t="shared" si="5"/>
        <v>0</v>
      </c>
    </row>
    <row r="359" spans="1:8" x14ac:dyDescent="0.35">
      <c r="A359" s="362">
        <v>96</v>
      </c>
      <c r="B359" s="338">
        <v>2</v>
      </c>
      <c r="C359" s="338" t="s">
        <v>1742</v>
      </c>
      <c r="D359" s="338"/>
      <c r="E359" s="338"/>
      <c r="G359" s="139" t="s">
        <v>1742</v>
      </c>
      <c r="H359">
        <f t="shared" si="5"/>
        <v>0</v>
      </c>
    </row>
    <row r="360" spans="1:8" x14ac:dyDescent="0.35">
      <c r="A360" s="362">
        <v>96</v>
      </c>
      <c r="B360" s="338">
        <v>2</v>
      </c>
      <c r="C360" s="338" t="s">
        <v>1743</v>
      </c>
      <c r="D360" s="338"/>
      <c r="E360" s="338"/>
      <c r="G360" s="139" t="s">
        <v>1743</v>
      </c>
      <c r="H360">
        <f t="shared" si="5"/>
        <v>0</v>
      </c>
    </row>
    <row r="361" spans="1:8" x14ac:dyDescent="0.35">
      <c r="A361" s="362">
        <v>96</v>
      </c>
      <c r="B361" s="338">
        <v>2</v>
      </c>
      <c r="C361" s="338" t="s">
        <v>1744</v>
      </c>
      <c r="D361" s="338"/>
      <c r="E361" s="338"/>
      <c r="G361" s="139" t="s">
        <v>1744</v>
      </c>
      <c r="H361">
        <f t="shared" si="5"/>
        <v>0</v>
      </c>
    </row>
    <row r="362" spans="1:8" x14ac:dyDescent="0.35">
      <c r="A362" s="362">
        <v>96</v>
      </c>
      <c r="B362" s="338">
        <v>2</v>
      </c>
      <c r="C362" s="338" t="s">
        <v>1745</v>
      </c>
      <c r="D362" s="338"/>
      <c r="E362" s="338"/>
      <c r="G362" s="139" t="s">
        <v>1745</v>
      </c>
      <c r="H362">
        <f t="shared" si="5"/>
        <v>0</v>
      </c>
    </row>
    <row r="363" spans="1:8" x14ac:dyDescent="0.35">
      <c r="A363" s="362">
        <v>96</v>
      </c>
      <c r="B363" s="338">
        <v>2</v>
      </c>
      <c r="C363" s="338" t="s">
        <v>1746</v>
      </c>
      <c r="D363" s="338"/>
      <c r="E363" s="338"/>
      <c r="G363" s="139" t="s">
        <v>1746</v>
      </c>
      <c r="H363">
        <f t="shared" si="5"/>
        <v>0</v>
      </c>
    </row>
    <row r="364" spans="1:8" x14ac:dyDescent="0.35">
      <c r="A364" s="362">
        <v>96</v>
      </c>
      <c r="B364" s="338">
        <v>2</v>
      </c>
      <c r="C364" s="338" t="s">
        <v>1747</v>
      </c>
      <c r="D364" s="338"/>
      <c r="E364" s="338"/>
      <c r="G364" s="139" t="s">
        <v>1747</v>
      </c>
      <c r="H364">
        <f t="shared" si="5"/>
        <v>0</v>
      </c>
    </row>
    <row r="365" spans="1:8" x14ac:dyDescent="0.35">
      <c r="A365" s="362">
        <v>96</v>
      </c>
      <c r="B365" s="338">
        <v>2</v>
      </c>
      <c r="C365" s="338" t="s">
        <v>1748</v>
      </c>
      <c r="D365" s="338"/>
      <c r="E365" s="338"/>
      <c r="G365" s="139" t="s">
        <v>1748</v>
      </c>
      <c r="H365">
        <f t="shared" si="5"/>
        <v>0</v>
      </c>
    </row>
    <row r="366" spans="1:8" x14ac:dyDescent="0.35">
      <c r="A366" s="362">
        <v>96</v>
      </c>
      <c r="B366" s="338">
        <v>2</v>
      </c>
      <c r="C366" s="338" t="s">
        <v>1749</v>
      </c>
      <c r="D366" s="338"/>
      <c r="E366" s="338"/>
      <c r="G366" s="139" t="s">
        <v>1749</v>
      </c>
      <c r="H366">
        <f t="shared" si="5"/>
        <v>0</v>
      </c>
    </row>
    <row r="367" spans="1:8" x14ac:dyDescent="0.35">
      <c r="A367" s="362">
        <v>96</v>
      </c>
      <c r="B367" s="338">
        <v>2</v>
      </c>
      <c r="C367" s="338" t="s">
        <v>1750</v>
      </c>
      <c r="D367" s="338"/>
      <c r="E367" s="338"/>
      <c r="G367" s="139" t="s">
        <v>1750</v>
      </c>
      <c r="H367">
        <f t="shared" si="5"/>
        <v>0</v>
      </c>
    </row>
    <row r="368" spans="1:8" x14ac:dyDescent="0.35">
      <c r="A368" s="362">
        <v>96</v>
      </c>
      <c r="B368" s="338">
        <v>2</v>
      </c>
      <c r="C368" s="338" t="s">
        <v>1751</v>
      </c>
      <c r="D368" s="338"/>
      <c r="E368" s="338"/>
      <c r="G368" s="139" t="s">
        <v>1751</v>
      </c>
      <c r="H368">
        <f t="shared" si="5"/>
        <v>0</v>
      </c>
    </row>
    <row r="369" spans="1:8" x14ac:dyDescent="0.35">
      <c r="A369" s="362">
        <v>96</v>
      </c>
      <c r="B369" s="338">
        <v>2</v>
      </c>
      <c r="C369" s="338" t="s">
        <v>1752</v>
      </c>
      <c r="D369" s="338"/>
      <c r="E369" s="338"/>
      <c r="G369" s="139" t="s">
        <v>1752</v>
      </c>
      <c r="H369">
        <f t="shared" si="5"/>
        <v>0</v>
      </c>
    </row>
    <row r="370" spans="1:8" x14ac:dyDescent="0.35">
      <c r="A370" s="362">
        <v>96</v>
      </c>
      <c r="B370" s="338">
        <v>2</v>
      </c>
      <c r="C370" s="338" t="s">
        <v>1753</v>
      </c>
      <c r="D370" s="338"/>
      <c r="E370" s="338"/>
      <c r="G370" s="139" t="s">
        <v>1753</v>
      </c>
      <c r="H370">
        <f t="shared" si="5"/>
        <v>0</v>
      </c>
    </row>
    <row r="371" spans="1:8" x14ac:dyDescent="0.35">
      <c r="A371" s="362">
        <v>96</v>
      </c>
      <c r="B371" s="338">
        <v>2</v>
      </c>
      <c r="C371" s="338" t="s">
        <v>1754</v>
      </c>
      <c r="D371" s="338"/>
      <c r="E371" s="338"/>
      <c r="G371" s="139" t="s">
        <v>1754</v>
      </c>
      <c r="H371">
        <f t="shared" si="5"/>
        <v>0</v>
      </c>
    </row>
    <row r="372" spans="1:8" x14ac:dyDescent="0.35">
      <c r="A372" s="362">
        <v>96</v>
      </c>
      <c r="B372" s="338">
        <v>2</v>
      </c>
      <c r="C372" s="338" t="s">
        <v>1755</v>
      </c>
      <c r="D372" s="338"/>
      <c r="E372" s="338"/>
      <c r="G372" s="139" t="s">
        <v>1755</v>
      </c>
      <c r="H372">
        <f t="shared" si="5"/>
        <v>0</v>
      </c>
    </row>
    <row r="373" spans="1:8" x14ac:dyDescent="0.35">
      <c r="A373" s="362">
        <v>96</v>
      </c>
      <c r="B373" s="338">
        <v>2</v>
      </c>
      <c r="C373" s="338" t="s">
        <v>1756</v>
      </c>
      <c r="D373" s="338"/>
      <c r="E373" s="338"/>
      <c r="G373" s="139" t="s">
        <v>1756</v>
      </c>
      <c r="H373">
        <f t="shared" si="5"/>
        <v>0</v>
      </c>
    </row>
    <row r="374" spans="1:8" x14ac:dyDescent="0.35">
      <c r="A374" s="362">
        <v>96</v>
      </c>
      <c r="B374" s="338">
        <v>2</v>
      </c>
      <c r="C374" s="338" t="s">
        <v>1757</v>
      </c>
      <c r="D374" s="338"/>
      <c r="E374" s="338"/>
      <c r="G374" s="139" t="s">
        <v>1757</v>
      </c>
      <c r="H374">
        <f t="shared" si="5"/>
        <v>0</v>
      </c>
    </row>
    <row r="375" spans="1:8" x14ac:dyDescent="0.35">
      <c r="A375" s="362">
        <v>96</v>
      </c>
      <c r="B375" s="338">
        <v>2</v>
      </c>
      <c r="C375" s="338" t="s">
        <v>1758</v>
      </c>
      <c r="D375" s="338"/>
      <c r="E375" s="338"/>
      <c r="G375" s="139" t="s">
        <v>1758</v>
      </c>
      <c r="H375">
        <f t="shared" si="5"/>
        <v>0</v>
      </c>
    </row>
    <row r="376" spans="1:8" x14ac:dyDescent="0.35">
      <c r="A376" s="362">
        <v>96</v>
      </c>
      <c r="B376" s="338">
        <v>2</v>
      </c>
      <c r="C376" s="338" t="s">
        <v>1759</v>
      </c>
      <c r="D376" s="338"/>
      <c r="E376" s="338"/>
      <c r="G376" s="139" t="s">
        <v>1759</v>
      </c>
      <c r="H376">
        <f t="shared" si="5"/>
        <v>0</v>
      </c>
    </row>
    <row r="377" spans="1:8" x14ac:dyDescent="0.35">
      <c r="A377" s="362">
        <v>96</v>
      </c>
      <c r="B377" s="338">
        <v>2</v>
      </c>
      <c r="C377" s="338" t="s">
        <v>1760</v>
      </c>
      <c r="D377" s="338"/>
      <c r="E377" s="338"/>
      <c r="G377" s="139" t="s">
        <v>1760</v>
      </c>
      <c r="H377">
        <f t="shared" si="5"/>
        <v>0</v>
      </c>
    </row>
    <row r="378" spans="1:8" x14ac:dyDescent="0.35">
      <c r="A378" s="362">
        <v>96</v>
      </c>
      <c r="B378" s="338">
        <v>2</v>
      </c>
      <c r="C378" s="338" t="s">
        <v>1761</v>
      </c>
      <c r="D378" s="338"/>
      <c r="E378" s="338"/>
      <c r="G378" s="139" t="s">
        <v>1761</v>
      </c>
      <c r="H378">
        <f t="shared" si="5"/>
        <v>0</v>
      </c>
    </row>
    <row r="379" spans="1:8" x14ac:dyDescent="0.35">
      <c r="A379" s="362">
        <v>96</v>
      </c>
      <c r="B379" s="338">
        <v>2</v>
      </c>
      <c r="C379" s="338" t="s">
        <v>1762</v>
      </c>
      <c r="D379" s="338"/>
      <c r="E379" s="338"/>
      <c r="G379" s="139" t="s">
        <v>1762</v>
      </c>
      <c r="H379">
        <f t="shared" si="5"/>
        <v>0</v>
      </c>
    </row>
    <row r="380" spans="1:8" x14ac:dyDescent="0.35">
      <c r="A380" s="362">
        <v>96</v>
      </c>
      <c r="B380" s="338">
        <v>2</v>
      </c>
      <c r="C380" s="338" t="s">
        <v>1763</v>
      </c>
      <c r="D380" s="338"/>
      <c r="E380" s="338"/>
      <c r="G380" s="139" t="s">
        <v>1763</v>
      </c>
      <c r="H380">
        <f t="shared" si="5"/>
        <v>0</v>
      </c>
    </row>
    <row r="381" spans="1:8" x14ac:dyDescent="0.35">
      <c r="A381" s="362">
        <v>96</v>
      </c>
      <c r="B381" s="338">
        <v>2</v>
      </c>
      <c r="C381" s="338" t="s">
        <v>1764</v>
      </c>
      <c r="D381" s="338"/>
      <c r="E381" s="338"/>
      <c r="G381" s="139" t="s">
        <v>1764</v>
      </c>
      <c r="H381">
        <f t="shared" si="5"/>
        <v>0</v>
      </c>
    </row>
    <row r="382" spans="1:8" x14ac:dyDescent="0.35">
      <c r="A382" s="362">
        <v>96</v>
      </c>
      <c r="B382" s="338">
        <v>2</v>
      </c>
      <c r="C382" s="338" t="s">
        <v>1765</v>
      </c>
      <c r="D382" s="338"/>
      <c r="E382" s="338"/>
      <c r="G382" s="139" t="s">
        <v>1765</v>
      </c>
      <c r="H382">
        <f t="shared" si="5"/>
        <v>0</v>
      </c>
    </row>
    <row r="383" spans="1:8" x14ac:dyDescent="0.35">
      <c r="A383" s="362">
        <v>96</v>
      </c>
      <c r="B383" s="338">
        <v>2</v>
      </c>
      <c r="C383" s="338" t="s">
        <v>1766</v>
      </c>
      <c r="D383" s="338"/>
      <c r="E383" s="338"/>
      <c r="G383" s="139" t="s">
        <v>1766</v>
      </c>
      <c r="H383">
        <f t="shared" si="5"/>
        <v>0</v>
      </c>
    </row>
    <row r="384" spans="1:8" x14ac:dyDescent="0.35">
      <c r="A384" s="362">
        <v>96</v>
      </c>
      <c r="B384" s="338">
        <v>2</v>
      </c>
      <c r="C384" s="338" t="s">
        <v>1767</v>
      </c>
      <c r="D384" s="338"/>
      <c r="E384" s="338"/>
      <c r="G384" s="139" t="s">
        <v>1767</v>
      </c>
      <c r="H384">
        <f t="shared" si="5"/>
        <v>0</v>
      </c>
    </row>
    <row r="385" spans="1:8" x14ac:dyDescent="0.35">
      <c r="A385" s="362">
        <v>96</v>
      </c>
      <c r="B385" s="338">
        <v>2</v>
      </c>
      <c r="C385" s="338" t="s">
        <v>1768</v>
      </c>
      <c r="D385" s="338"/>
      <c r="E385" s="338"/>
      <c r="G385" s="139" t="s">
        <v>1768</v>
      </c>
      <c r="H385">
        <f t="shared" si="5"/>
        <v>0</v>
      </c>
    </row>
    <row r="386" spans="1:8" x14ac:dyDescent="0.35">
      <c r="A386" s="362">
        <v>96</v>
      </c>
      <c r="B386" s="338">
        <v>2</v>
      </c>
      <c r="C386" s="338" t="s">
        <v>1769</v>
      </c>
      <c r="D386" s="338"/>
      <c r="E386" s="338"/>
      <c r="G386" s="139" t="s">
        <v>1769</v>
      </c>
      <c r="H386">
        <f t="shared" ref="H386:H449" si="6">IF(C386=G386,0,66)</f>
        <v>0</v>
      </c>
    </row>
    <row r="387" spans="1:8" x14ac:dyDescent="0.35">
      <c r="A387" s="362">
        <v>96</v>
      </c>
      <c r="B387" s="338">
        <v>2</v>
      </c>
      <c r="C387" s="338" t="s">
        <v>1770</v>
      </c>
      <c r="D387" s="338"/>
      <c r="E387" s="338"/>
      <c r="G387" s="139" t="s">
        <v>1770</v>
      </c>
      <c r="H387">
        <f t="shared" si="6"/>
        <v>0</v>
      </c>
    </row>
    <row r="388" spans="1:8" x14ac:dyDescent="0.35">
      <c r="A388" s="362">
        <v>96</v>
      </c>
      <c r="B388" s="338">
        <v>2</v>
      </c>
      <c r="C388" s="338" t="s">
        <v>1771</v>
      </c>
      <c r="D388" s="338"/>
      <c r="E388" s="338"/>
      <c r="G388" s="139" t="s">
        <v>1771</v>
      </c>
      <c r="H388">
        <f t="shared" si="6"/>
        <v>0</v>
      </c>
    </row>
    <row r="389" spans="1:8" x14ac:dyDescent="0.35">
      <c r="A389" s="362">
        <v>96</v>
      </c>
      <c r="B389" s="338">
        <v>2</v>
      </c>
      <c r="C389" s="338" t="s">
        <v>1772</v>
      </c>
      <c r="D389" s="338"/>
      <c r="E389" s="338"/>
      <c r="G389" s="139" t="s">
        <v>1772</v>
      </c>
      <c r="H389">
        <f t="shared" si="6"/>
        <v>0</v>
      </c>
    </row>
    <row r="390" spans="1:8" x14ac:dyDescent="0.35">
      <c r="A390" s="362">
        <v>96</v>
      </c>
      <c r="B390" s="338">
        <v>2</v>
      </c>
      <c r="C390" s="338" t="s">
        <v>1773</v>
      </c>
      <c r="D390" s="338"/>
      <c r="E390" s="338"/>
      <c r="G390" s="139" t="s">
        <v>1773</v>
      </c>
      <c r="H390">
        <f t="shared" si="6"/>
        <v>0</v>
      </c>
    </row>
    <row r="391" spans="1:8" x14ac:dyDescent="0.35">
      <c r="A391" s="362">
        <v>96</v>
      </c>
      <c r="B391" s="338">
        <v>2</v>
      </c>
      <c r="C391" s="338" t="s">
        <v>1774</v>
      </c>
      <c r="D391" s="338"/>
      <c r="E391" s="338"/>
      <c r="G391" s="139" t="s">
        <v>1774</v>
      </c>
      <c r="H391">
        <f t="shared" si="6"/>
        <v>0</v>
      </c>
    </row>
    <row r="392" spans="1:8" x14ac:dyDescent="0.35">
      <c r="A392" s="362">
        <v>96</v>
      </c>
      <c r="B392" s="338">
        <v>2</v>
      </c>
      <c r="C392" s="338" t="s">
        <v>1775</v>
      </c>
      <c r="D392" s="338"/>
      <c r="E392" s="338"/>
      <c r="G392" s="139" t="s">
        <v>1775</v>
      </c>
      <c r="H392">
        <f t="shared" si="6"/>
        <v>0</v>
      </c>
    </row>
    <row r="393" spans="1:8" x14ac:dyDescent="0.35">
      <c r="A393" s="362">
        <v>96</v>
      </c>
      <c r="B393" s="338">
        <v>2</v>
      </c>
      <c r="C393" s="338" t="s">
        <v>1776</v>
      </c>
      <c r="D393" s="338"/>
      <c r="E393" s="338"/>
      <c r="G393" s="139" t="s">
        <v>1776</v>
      </c>
      <c r="H393">
        <f t="shared" si="6"/>
        <v>0</v>
      </c>
    </row>
    <row r="394" spans="1:8" x14ac:dyDescent="0.35">
      <c r="A394" s="362">
        <v>96</v>
      </c>
      <c r="B394" s="338">
        <v>2</v>
      </c>
      <c r="C394" s="338" t="s">
        <v>1777</v>
      </c>
      <c r="D394" s="338"/>
      <c r="E394" s="338"/>
      <c r="G394" s="139" t="s">
        <v>1777</v>
      </c>
      <c r="H394">
        <f t="shared" si="6"/>
        <v>0</v>
      </c>
    </row>
    <row r="395" spans="1:8" x14ac:dyDescent="0.35">
      <c r="A395" s="362">
        <v>96</v>
      </c>
      <c r="B395" s="338">
        <v>2</v>
      </c>
      <c r="C395" s="338" t="s">
        <v>1778</v>
      </c>
      <c r="D395" s="338"/>
      <c r="E395" s="338"/>
      <c r="G395" s="139" t="s">
        <v>1778</v>
      </c>
      <c r="H395">
        <f t="shared" si="6"/>
        <v>0</v>
      </c>
    </row>
    <row r="396" spans="1:8" x14ac:dyDescent="0.35">
      <c r="A396" s="362">
        <v>96</v>
      </c>
      <c r="B396" s="338">
        <v>2</v>
      </c>
      <c r="C396" s="338" t="s">
        <v>1779</v>
      </c>
      <c r="D396" s="338"/>
      <c r="E396" s="338"/>
      <c r="G396" s="139" t="s">
        <v>1779</v>
      </c>
      <c r="H396">
        <f t="shared" si="6"/>
        <v>0</v>
      </c>
    </row>
    <row r="397" spans="1:8" x14ac:dyDescent="0.35">
      <c r="A397" s="362">
        <v>96</v>
      </c>
      <c r="B397" s="338">
        <v>2</v>
      </c>
      <c r="C397" s="338" t="s">
        <v>1780</v>
      </c>
      <c r="D397" s="338"/>
      <c r="E397" s="338"/>
      <c r="G397" s="139" t="s">
        <v>1780</v>
      </c>
      <c r="H397">
        <f t="shared" si="6"/>
        <v>0</v>
      </c>
    </row>
    <row r="398" spans="1:8" x14ac:dyDescent="0.35">
      <c r="A398" s="362">
        <v>96</v>
      </c>
      <c r="B398" s="338">
        <v>2</v>
      </c>
      <c r="C398" s="338" t="s">
        <v>1781</v>
      </c>
      <c r="D398" s="338"/>
      <c r="E398" s="338"/>
      <c r="G398" s="139" t="s">
        <v>1781</v>
      </c>
      <c r="H398">
        <f t="shared" si="6"/>
        <v>0</v>
      </c>
    </row>
    <row r="399" spans="1:8" x14ac:dyDescent="0.35">
      <c r="A399" s="362">
        <v>96</v>
      </c>
      <c r="B399" s="338">
        <v>2</v>
      </c>
      <c r="C399" s="338" t="s">
        <v>1782</v>
      </c>
      <c r="D399" s="338"/>
      <c r="E399" s="338"/>
      <c r="G399" s="139" t="s">
        <v>1782</v>
      </c>
      <c r="H399">
        <f t="shared" si="6"/>
        <v>0</v>
      </c>
    </row>
    <row r="400" spans="1:8" x14ac:dyDescent="0.35">
      <c r="A400" s="362">
        <v>96</v>
      </c>
      <c r="B400" s="338">
        <v>2</v>
      </c>
      <c r="C400" s="338" t="s">
        <v>1783</v>
      </c>
      <c r="D400" s="338"/>
      <c r="E400" s="338"/>
      <c r="G400" s="139" t="s">
        <v>1783</v>
      </c>
      <c r="H400">
        <f t="shared" si="6"/>
        <v>0</v>
      </c>
    </row>
    <row r="401" spans="1:8" x14ac:dyDescent="0.35">
      <c r="A401" s="362">
        <v>96</v>
      </c>
      <c r="B401" s="338">
        <v>2</v>
      </c>
      <c r="C401" s="338" t="s">
        <v>1784</v>
      </c>
      <c r="D401" s="338"/>
      <c r="E401" s="338"/>
      <c r="G401" s="139" t="s">
        <v>1784</v>
      </c>
      <c r="H401">
        <f t="shared" si="6"/>
        <v>0</v>
      </c>
    </row>
    <row r="402" spans="1:8" x14ac:dyDescent="0.35">
      <c r="A402" s="362">
        <v>96</v>
      </c>
      <c r="B402" s="338">
        <v>2</v>
      </c>
      <c r="C402" s="338" t="s">
        <v>1785</v>
      </c>
      <c r="D402" s="338"/>
      <c r="E402" s="338"/>
      <c r="G402" s="139" t="s">
        <v>1785</v>
      </c>
      <c r="H402">
        <f t="shared" si="6"/>
        <v>0</v>
      </c>
    </row>
    <row r="403" spans="1:8" x14ac:dyDescent="0.35">
      <c r="A403" s="362">
        <v>96</v>
      </c>
      <c r="B403" s="338">
        <v>2</v>
      </c>
      <c r="C403" s="338" t="s">
        <v>1786</v>
      </c>
      <c r="D403" s="338"/>
      <c r="E403" s="338"/>
      <c r="G403" s="139" t="s">
        <v>1786</v>
      </c>
      <c r="H403">
        <f t="shared" si="6"/>
        <v>0</v>
      </c>
    </row>
    <row r="404" spans="1:8" x14ac:dyDescent="0.35">
      <c r="A404" s="362">
        <v>96</v>
      </c>
      <c r="B404" s="338">
        <v>2</v>
      </c>
      <c r="C404" s="338" t="s">
        <v>1787</v>
      </c>
      <c r="D404" s="338"/>
      <c r="E404" s="338"/>
      <c r="G404" s="139" t="s">
        <v>1787</v>
      </c>
      <c r="H404">
        <f t="shared" si="6"/>
        <v>0</v>
      </c>
    </row>
    <row r="405" spans="1:8" x14ac:dyDescent="0.35">
      <c r="A405" s="362">
        <v>96</v>
      </c>
      <c r="B405" s="338">
        <v>2</v>
      </c>
      <c r="C405" s="338" t="s">
        <v>1788</v>
      </c>
      <c r="D405" s="338"/>
      <c r="E405" s="338"/>
      <c r="G405" s="139" t="s">
        <v>1788</v>
      </c>
      <c r="H405">
        <f t="shared" si="6"/>
        <v>0</v>
      </c>
    </row>
    <row r="406" spans="1:8" x14ac:dyDescent="0.35">
      <c r="A406" s="362">
        <v>96</v>
      </c>
      <c r="B406" s="338">
        <v>2</v>
      </c>
      <c r="C406" s="338" t="s">
        <v>1789</v>
      </c>
      <c r="D406" s="338"/>
      <c r="E406" s="338"/>
      <c r="G406" s="139" t="s">
        <v>1789</v>
      </c>
      <c r="H406">
        <f t="shared" si="6"/>
        <v>0</v>
      </c>
    </row>
    <row r="407" spans="1:8" x14ac:dyDescent="0.35">
      <c r="A407" s="362">
        <v>96</v>
      </c>
      <c r="B407" s="338">
        <v>2</v>
      </c>
      <c r="C407" s="338" t="s">
        <v>1790</v>
      </c>
      <c r="D407" s="338"/>
      <c r="E407" s="338"/>
      <c r="G407" s="139" t="s">
        <v>1790</v>
      </c>
      <c r="H407">
        <f t="shared" si="6"/>
        <v>0</v>
      </c>
    </row>
    <row r="408" spans="1:8" x14ac:dyDescent="0.35">
      <c r="A408" s="362">
        <v>96</v>
      </c>
      <c r="B408" s="338">
        <v>2</v>
      </c>
      <c r="C408" s="338" t="s">
        <v>1791</v>
      </c>
      <c r="D408" s="338"/>
      <c r="E408" s="338"/>
      <c r="G408" s="139" t="s">
        <v>1791</v>
      </c>
      <c r="H408">
        <f t="shared" si="6"/>
        <v>0</v>
      </c>
    </row>
    <row r="409" spans="1:8" x14ac:dyDescent="0.35">
      <c r="A409" s="362">
        <v>96</v>
      </c>
      <c r="B409" s="338">
        <v>2</v>
      </c>
      <c r="C409" s="338" t="s">
        <v>1792</v>
      </c>
      <c r="D409" s="338"/>
      <c r="E409" s="338"/>
      <c r="G409" s="139" t="s">
        <v>1792</v>
      </c>
      <c r="H409">
        <f t="shared" si="6"/>
        <v>0</v>
      </c>
    </row>
    <row r="410" spans="1:8" x14ac:dyDescent="0.35">
      <c r="A410" s="362">
        <v>96</v>
      </c>
      <c r="B410" s="338">
        <v>2</v>
      </c>
      <c r="C410" s="338" t="s">
        <v>1793</v>
      </c>
      <c r="D410" s="338"/>
      <c r="E410" s="338"/>
      <c r="G410" s="139" t="s">
        <v>1793</v>
      </c>
      <c r="H410">
        <f t="shared" si="6"/>
        <v>0</v>
      </c>
    </row>
    <row r="411" spans="1:8" x14ac:dyDescent="0.35">
      <c r="A411" s="362">
        <v>96</v>
      </c>
      <c r="B411" s="338">
        <v>2</v>
      </c>
      <c r="C411" s="338" t="s">
        <v>1794</v>
      </c>
      <c r="D411" s="338"/>
      <c r="E411" s="338"/>
      <c r="G411" s="139" t="s">
        <v>1794</v>
      </c>
      <c r="H411">
        <f t="shared" si="6"/>
        <v>0</v>
      </c>
    </row>
    <row r="412" spans="1:8" x14ac:dyDescent="0.35">
      <c r="A412" s="362">
        <v>96</v>
      </c>
      <c r="B412" s="338">
        <v>2</v>
      </c>
      <c r="C412" s="338" t="s">
        <v>1795</v>
      </c>
      <c r="D412" s="338"/>
      <c r="E412" s="338"/>
      <c r="G412" s="139" t="s">
        <v>1795</v>
      </c>
      <c r="H412">
        <f t="shared" si="6"/>
        <v>0</v>
      </c>
    </row>
    <row r="413" spans="1:8" x14ac:dyDescent="0.35">
      <c r="A413" s="362">
        <v>96</v>
      </c>
      <c r="B413" s="338">
        <v>2</v>
      </c>
      <c r="C413" s="338" t="s">
        <v>1796</v>
      </c>
      <c r="D413" s="338"/>
      <c r="E413" s="338"/>
      <c r="G413" s="139" t="s">
        <v>1796</v>
      </c>
      <c r="H413">
        <f t="shared" si="6"/>
        <v>0</v>
      </c>
    </row>
    <row r="414" spans="1:8" x14ac:dyDescent="0.35">
      <c r="A414" s="362">
        <v>96</v>
      </c>
      <c r="B414" s="338">
        <v>2</v>
      </c>
      <c r="C414" s="338" t="s">
        <v>1797</v>
      </c>
      <c r="D414" s="338"/>
      <c r="E414" s="338"/>
      <c r="G414" s="139" t="s">
        <v>1797</v>
      </c>
      <c r="H414">
        <f t="shared" si="6"/>
        <v>0</v>
      </c>
    </row>
    <row r="415" spans="1:8" x14ac:dyDescent="0.35">
      <c r="A415" s="362">
        <v>96</v>
      </c>
      <c r="B415" s="338">
        <v>2</v>
      </c>
      <c r="C415" s="338" t="s">
        <v>1798</v>
      </c>
      <c r="D415" s="338"/>
      <c r="E415" s="338"/>
      <c r="G415" s="139" t="s">
        <v>1798</v>
      </c>
      <c r="H415">
        <f t="shared" si="6"/>
        <v>0</v>
      </c>
    </row>
    <row r="416" spans="1:8" x14ac:dyDescent="0.35">
      <c r="A416" s="362">
        <v>96</v>
      </c>
      <c r="B416" s="338">
        <v>2</v>
      </c>
      <c r="C416" s="338" t="s">
        <v>1799</v>
      </c>
      <c r="D416" s="338"/>
      <c r="E416" s="338"/>
      <c r="G416" s="139" t="s">
        <v>1799</v>
      </c>
      <c r="H416">
        <f t="shared" si="6"/>
        <v>0</v>
      </c>
    </row>
    <row r="417" spans="1:8" x14ac:dyDescent="0.35">
      <c r="A417" s="362">
        <v>96</v>
      </c>
      <c r="B417" s="338">
        <v>2</v>
      </c>
      <c r="C417" s="338" t="s">
        <v>1800</v>
      </c>
      <c r="D417" s="338"/>
      <c r="E417" s="338"/>
      <c r="G417" s="139" t="s">
        <v>1800</v>
      </c>
      <c r="H417">
        <f t="shared" si="6"/>
        <v>0</v>
      </c>
    </row>
    <row r="418" spans="1:8" x14ac:dyDescent="0.35">
      <c r="A418" s="362">
        <v>96</v>
      </c>
      <c r="B418" s="338">
        <v>2</v>
      </c>
      <c r="C418" s="338" t="s">
        <v>1801</v>
      </c>
      <c r="D418" s="338"/>
      <c r="E418" s="338"/>
      <c r="G418" s="139" t="s">
        <v>1801</v>
      </c>
      <c r="H418">
        <f t="shared" si="6"/>
        <v>0</v>
      </c>
    </row>
    <row r="419" spans="1:8" x14ac:dyDescent="0.35">
      <c r="A419" s="362">
        <v>96</v>
      </c>
      <c r="B419" s="338">
        <v>2</v>
      </c>
      <c r="C419" s="338" t="s">
        <v>1802</v>
      </c>
      <c r="D419" s="338"/>
      <c r="E419" s="338"/>
      <c r="G419" s="139" t="s">
        <v>1802</v>
      </c>
      <c r="H419">
        <f t="shared" si="6"/>
        <v>0</v>
      </c>
    </row>
    <row r="420" spans="1:8" x14ac:dyDescent="0.35">
      <c r="A420" s="362">
        <v>96</v>
      </c>
      <c r="B420" s="338">
        <v>2</v>
      </c>
      <c r="C420" s="338" t="s">
        <v>1803</v>
      </c>
      <c r="D420" s="338"/>
      <c r="E420" s="338"/>
      <c r="G420" s="139" t="s">
        <v>1803</v>
      </c>
      <c r="H420">
        <f t="shared" si="6"/>
        <v>0</v>
      </c>
    </row>
    <row r="421" spans="1:8" x14ac:dyDescent="0.35">
      <c r="A421" s="362">
        <v>96</v>
      </c>
      <c r="B421" s="338">
        <v>2</v>
      </c>
      <c r="C421" s="338" t="s">
        <v>1804</v>
      </c>
      <c r="D421" s="338"/>
      <c r="E421" s="338"/>
      <c r="G421" s="139" t="s">
        <v>1804</v>
      </c>
      <c r="H421">
        <f t="shared" si="6"/>
        <v>0</v>
      </c>
    </row>
    <row r="422" spans="1:8" x14ac:dyDescent="0.35">
      <c r="A422" s="362">
        <v>96</v>
      </c>
      <c r="B422" s="338">
        <v>2</v>
      </c>
      <c r="C422" s="338" t="s">
        <v>1805</v>
      </c>
      <c r="D422" s="338"/>
      <c r="E422" s="338"/>
      <c r="G422" s="139" t="s">
        <v>1805</v>
      </c>
      <c r="H422">
        <f t="shared" si="6"/>
        <v>0</v>
      </c>
    </row>
    <row r="423" spans="1:8" x14ac:dyDescent="0.35">
      <c r="A423" s="362">
        <v>96</v>
      </c>
      <c r="B423" s="338">
        <v>2</v>
      </c>
      <c r="C423" s="338" t="s">
        <v>1806</v>
      </c>
      <c r="D423" s="338"/>
      <c r="E423" s="338"/>
      <c r="G423" s="139" t="s">
        <v>1806</v>
      </c>
      <c r="H423">
        <f t="shared" si="6"/>
        <v>0</v>
      </c>
    </row>
    <row r="424" spans="1:8" x14ac:dyDescent="0.35">
      <c r="A424" s="362">
        <v>96</v>
      </c>
      <c r="B424" s="338">
        <v>2</v>
      </c>
      <c r="C424" s="338" t="s">
        <v>1807</v>
      </c>
      <c r="D424" s="338"/>
      <c r="E424" s="338"/>
      <c r="G424" s="139" t="s">
        <v>1807</v>
      </c>
      <c r="H424">
        <f t="shared" si="6"/>
        <v>0</v>
      </c>
    </row>
    <row r="425" spans="1:8" x14ac:dyDescent="0.35">
      <c r="A425" s="362">
        <v>96</v>
      </c>
      <c r="B425" s="338">
        <v>2</v>
      </c>
      <c r="C425" s="338" t="s">
        <v>1808</v>
      </c>
      <c r="D425" s="338"/>
      <c r="E425" s="338"/>
      <c r="G425" s="139" t="s">
        <v>1808</v>
      </c>
      <c r="H425">
        <f t="shared" si="6"/>
        <v>0</v>
      </c>
    </row>
    <row r="426" spans="1:8" x14ac:dyDescent="0.35">
      <c r="A426" s="362">
        <v>96</v>
      </c>
      <c r="B426" s="338">
        <v>2</v>
      </c>
      <c r="C426" s="338" t="s">
        <v>1809</v>
      </c>
      <c r="D426" s="338"/>
      <c r="E426" s="338"/>
      <c r="G426" s="139" t="s">
        <v>1809</v>
      </c>
      <c r="H426">
        <f t="shared" si="6"/>
        <v>0</v>
      </c>
    </row>
    <row r="427" spans="1:8" x14ac:dyDescent="0.35">
      <c r="A427" s="362">
        <v>96</v>
      </c>
      <c r="B427" s="338">
        <v>2</v>
      </c>
      <c r="C427" s="338" t="s">
        <v>1810</v>
      </c>
      <c r="D427" s="338"/>
      <c r="E427" s="338"/>
      <c r="G427" s="139" t="s">
        <v>1810</v>
      </c>
      <c r="H427">
        <f t="shared" si="6"/>
        <v>0</v>
      </c>
    </row>
    <row r="428" spans="1:8" x14ac:dyDescent="0.35">
      <c r="A428" s="362">
        <v>96</v>
      </c>
      <c r="B428" s="338">
        <v>2</v>
      </c>
      <c r="C428" s="338" t="s">
        <v>1811</v>
      </c>
      <c r="D428" s="338"/>
      <c r="E428" s="338"/>
      <c r="G428" s="139" t="s">
        <v>1811</v>
      </c>
      <c r="H428">
        <f t="shared" si="6"/>
        <v>0</v>
      </c>
    </row>
    <row r="429" spans="1:8" x14ac:dyDescent="0.35">
      <c r="A429" s="362">
        <v>96</v>
      </c>
      <c r="B429" s="338">
        <v>2</v>
      </c>
      <c r="C429" s="338" t="s">
        <v>1812</v>
      </c>
      <c r="D429" s="338"/>
      <c r="E429" s="338"/>
      <c r="G429" s="139" t="s">
        <v>1812</v>
      </c>
      <c r="H429">
        <f t="shared" si="6"/>
        <v>0</v>
      </c>
    </row>
    <row r="430" spans="1:8" x14ac:dyDescent="0.35">
      <c r="A430" s="362">
        <v>96</v>
      </c>
      <c r="B430" s="338">
        <v>2</v>
      </c>
      <c r="C430" s="338" t="s">
        <v>1813</v>
      </c>
      <c r="D430" s="338"/>
      <c r="E430" s="338"/>
      <c r="G430" s="139" t="s">
        <v>1813</v>
      </c>
      <c r="H430">
        <f t="shared" si="6"/>
        <v>0</v>
      </c>
    </row>
    <row r="431" spans="1:8" x14ac:dyDescent="0.35">
      <c r="A431" s="362">
        <v>96</v>
      </c>
      <c r="B431" s="338">
        <v>2</v>
      </c>
      <c r="C431" s="338" t="s">
        <v>1814</v>
      </c>
      <c r="D431" s="338"/>
      <c r="E431" s="338"/>
      <c r="G431" s="139" t="s">
        <v>1814</v>
      </c>
      <c r="H431">
        <f t="shared" si="6"/>
        <v>0</v>
      </c>
    </row>
    <row r="432" spans="1:8" x14ac:dyDescent="0.35">
      <c r="A432" s="362">
        <v>96</v>
      </c>
      <c r="B432" s="338">
        <v>2</v>
      </c>
      <c r="C432" s="338" t="s">
        <v>1815</v>
      </c>
      <c r="D432" s="338"/>
      <c r="E432" s="338"/>
      <c r="G432" s="139" t="s">
        <v>1815</v>
      </c>
      <c r="H432">
        <f t="shared" si="6"/>
        <v>0</v>
      </c>
    </row>
    <row r="433" spans="1:8" x14ac:dyDescent="0.35">
      <c r="A433" s="362">
        <v>96</v>
      </c>
      <c r="B433" s="338">
        <v>2</v>
      </c>
      <c r="C433" s="338" t="s">
        <v>1816</v>
      </c>
      <c r="D433" s="338"/>
      <c r="E433" s="338"/>
      <c r="G433" s="139" t="s">
        <v>1816</v>
      </c>
      <c r="H433">
        <f t="shared" si="6"/>
        <v>0</v>
      </c>
    </row>
    <row r="434" spans="1:8" x14ac:dyDescent="0.35">
      <c r="A434" s="362">
        <v>96</v>
      </c>
      <c r="B434" s="338">
        <v>2</v>
      </c>
      <c r="C434" s="338" t="s">
        <v>1817</v>
      </c>
      <c r="D434" s="338"/>
      <c r="E434" s="338"/>
      <c r="G434" s="139" t="s">
        <v>1817</v>
      </c>
      <c r="H434">
        <f t="shared" si="6"/>
        <v>0</v>
      </c>
    </row>
    <row r="435" spans="1:8" x14ac:dyDescent="0.35">
      <c r="A435" s="362">
        <v>96</v>
      </c>
      <c r="B435" s="338">
        <v>2</v>
      </c>
      <c r="C435" s="338" t="s">
        <v>1818</v>
      </c>
      <c r="D435" s="338"/>
      <c r="E435" s="338"/>
      <c r="G435" s="139" t="s">
        <v>1818</v>
      </c>
      <c r="H435">
        <f t="shared" si="6"/>
        <v>0</v>
      </c>
    </row>
    <row r="436" spans="1:8" x14ac:dyDescent="0.35">
      <c r="A436" s="362">
        <v>96</v>
      </c>
      <c r="B436" s="338">
        <v>2</v>
      </c>
      <c r="C436" s="338" t="s">
        <v>1819</v>
      </c>
      <c r="D436" s="338"/>
      <c r="E436" s="338"/>
      <c r="G436" s="139" t="s">
        <v>1819</v>
      </c>
      <c r="H436">
        <f t="shared" si="6"/>
        <v>0</v>
      </c>
    </row>
    <row r="437" spans="1:8" x14ac:dyDescent="0.35">
      <c r="A437" s="362">
        <v>96</v>
      </c>
      <c r="B437" s="338">
        <v>2</v>
      </c>
      <c r="C437" s="338" t="s">
        <v>1820</v>
      </c>
      <c r="D437" s="338"/>
      <c r="E437" s="338"/>
      <c r="G437" s="139" t="s">
        <v>1820</v>
      </c>
      <c r="H437">
        <f t="shared" si="6"/>
        <v>0</v>
      </c>
    </row>
    <row r="438" spans="1:8" x14ac:dyDescent="0.35">
      <c r="A438" s="362">
        <v>96</v>
      </c>
      <c r="B438" s="338">
        <v>2</v>
      </c>
      <c r="C438" s="338" t="s">
        <v>1821</v>
      </c>
      <c r="D438" s="338"/>
      <c r="E438" s="338"/>
      <c r="G438" s="139" t="s">
        <v>1821</v>
      </c>
      <c r="H438">
        <f t="shared" si="6"/>
        <v>0</v>
      </c>
    </row>
    <row r="439" spans="1:8" x14ac:dyDescent="0.35">
      <c r="A439" s="362">
        <v>96</v>
      </c>
      <c r="B439" s="338">
        <v>2</v>
      </c>
      <c r="C439" s="338" t="s">
        <v>1822</v>
      </c>
      <c r="D439" s="338"/>
      <c r="E439" s="338"/>
      <c r="G439" s="139" t="s">
        <v>1822</v>
      </c>
      <c r="H439">
        <f t="shared" si="6"/>
        <v>0</v>
      </c>
    </row>
    <row r="440" spans="1:8" x14ac:dyDescent="0.35">
      <c r="A440" s="362">
        <v>96</v>
      </c>
      <c r="B440" s="338">
        <v>2</v>
      </c>
      <c r="C440" s="338" t="s">
        <v>1823</v>
      </c>
      <c r="D440" s="338"/>
      <c r="E440" s="338"/>
      <c r="G440" s="139" t="s">
        <v>1823</v>
      </c>
      <c r="H440">
        <f t="shared" si="6"/>
        <v>0</v>
      </c>
    </row>
    <row r="441" spans="1:8" x14ac:dyDescent="0.35">
      <c r="A441" s="362">
        <v>96</v>
      </c>
      <c r="B441" s="338">
        <v>2</v>
      </c>
      <c r="C441" s="338" t="s">
        <v>1824</v>
      </c>
      <c r="D441" s="338"/>
      <c r="E441" s="338"/>
      <c r="G441" s="139" t="s">
        <v>1824</v>
      </c>
      <c r="H441">
        <f t="shared" si="6"/>
        <v>0</v>
      </c>
    </row>
    <row r="442" spans="1:8" x14ac:dyDescent="0.35">
      <c r="A442" s="362">
        <v>96</v>
      </c>
      <c r="B442" s="338">
        <v>2</v>
      </c>
      <c r="C442" s="338" t="s">
        <v>1825</v>
      </c>
      <c r="D442" s="338"/>
      <c r="E442" s="338"/>
      <c r="G442" s="139" t="s">
        <v>1825</v>
      </c>
      <c r="H442">
        <f t="shared" si="6"/>
        <v>0</v>
      </c>
    </row>
    <row r="443" spans="1:8" x14ac:dyDescent="0.35">
      <c r="A443" s="362">
        <v>96</v>
      </c>
      <c r="B443" s="338">
        <v>2</v>
      </c>
      <c r="C443" s="338" t="s">
        <v>1826</v>
      </c>
      <c r="D443" s="338"/>
      <c r="E443" s="338"/>
      <c r="G443" s="139" t="s">
        <v>1826</v>
      </c>
      <c r="H443">
        <f t="shared" si="6"/>
        <v>0</v>
      </c>
    </row>
    <row r="444" spans="1:8" x14ac:dyDescent="0.35">
      <c r="A444" s="362">
        <v>96</v>
      </c>
      <c r="B444" s="338">
        <v>2</v>
      </c>
      <c r="C444" s="338" t="s">
        <v>1827</v>
      </c>
      <c r="D444" s="338"/>
      <c r="E444" s="338"/>
      <c r="G444" s="139" t="s">
        <v>1827</v>
      </c>
      <c r="H444">
        <f t="shared" si="6"/>
        <v>0</v>
      </c>
    </row>
    <row r="445" spans="1:8" x14ac:dyDescent="0.35">
      <c r="A445" s="362">
        <v>96</v>
      </c>
      <c r="B445" s="338">
        <v>2</v>
      </c>
      <c r="C445" s="338" t="s">
        <v>1828</v>
      </c>
      <c r="D445" s="338"/>
      <c r="E445" s="338"/>
      <c r="G445" s="139" t="s">
        <v>1828</v>
      </c>
      <c r="H445">
        <f t="shared" si="6"/>
        <v>0</v>
      </c>
    </row>
    <row r="446" spans="1:8" x14ac:dyDescent="0.35">
      <c r="A446" s="362">
        <v>96</v>
      </c>
      <c r="B446" s="338">
        <v>2</v>
      </c>
      <c r="C446" s="338" t="s">
        <v>1829</v>
      </c>
      <c r="D446" s="338"/>
      <c r="E446" s="338"/>
      <c r="G446" s="139" t="s">
        <v>1829</v>
      </c>
      <c r="H446">
        <f t="shared" si="6"/>
        <v>0</v>
      </c>
    </row>
    <row r="447" spans="1:8" x14ac:dyDescent="0.35">
      <c r="A447" s="362">
        <v>96</v>
      </c>
      <c r="B447" s="338">
        <v>2</v>
      </c>
      <c r="C447" s="338" t="s">
        <v>1830</v>
      </c>
      <c r="D447" s="338"/>
      <c r="E447" s="338"/>
      <c r="G447" s="139" t="s">
        <v>1830</v>
      </c>
      <c r="H447">
        <f t="shared" si="6"/>
        <v>0</v>
      </c>
    </row>
    <row r="448" spans="1:8" x14ac:dyDescent="0.35">
      <c r="A448" s="362">
        <v>96</v>
      </c>
      <c r="B448" s="338">
        <v>2</v>
      </c>
      <c r="C448" s="338" t="s">
        <v>1831</v>
      </c>
      <c r="D448" s="338"/>
      <c r="E448" s="338"/>
      <c r="G448" s="139" t="s">
        <v>1831</v>
      </c>
      <c r="H448">
        <f t="shared" si="6"/>
        <v>0</v>
      </c>
    </row>
    <row r="449" spans="1:8" x14ac:dyDescent="0.35">
      <c r="A449" s="362">
        <v>96</v>
      </c>
      <c r="B449" s="338">
        <v>2</v>
      </c>
      <c r="C449" s="338" t="s">
        <v>1832</v>
      </c>
      <c r="D449" s="338"/>
      <c r="E449" s="338"/>
      <c r="G449" s="139" t="s">
        <v>1832</v>
      </c>
      <c r="H449">
        <f t="shared" si="6"/>
        <v>0</v>
      </c>
    </row>
    <row r="450" spans="1:8" x14ac:dyDescent="0.35">
      <c r="A450" s="362">
        <v>96</v>
      </c>
      <c r="B450" s="338">
        <v>2</v>
      </c>
      <c r="C450" s="338" t="s">
        <v>1833</v>
      </c>
      <c r="D450" s="338"/>
      <c r="E450" s="338"/>
      <c r="G450" s="139" t="s">
        <v>1833</v>
      </c>
      <c r="H450">
        <f t="shared" ref="H450:H513" si="7">IF(C450=G450,0,66)</f>
        <v>0</v>
      </c>
    </row>
    <row r="451" spans="1:8" x14ac:dyDescent="0.35">
      <c r="A451" s="362">
        <v>96</v>
      </c>
      <c r="B451" s="338">
        <v>2</v>
      </c>
      <c r="C451" s="338" t="s">
        <v>1834</v>
      </c>
      <c r="D451" s="338"/>
      <c r="E451" s="338"/>
      <c r="G451" s="139" t="s">
        <v>1834</v>
      </c>
      <c r="H451">
        <f t="shared" si="7"/>
        <v>0</v>
      </c>
    </row>
    <row r="452" spans="1:8" x14ac:dyDescent="0.35">
      <c r="A452" s="362">
        <v>96</v>
      </c>
      <c r="B452" s="338">
        <v>2</v>
      </c>
      <c r="C452" s="338" t="s">
        <v>1835</v>
      </c>
      <c r="D452" s="338"/>
      <c r="E452" s="338"/>
      <c r="G452" s="139" t="s">
        <v>1835</v>
      </c>
      <c r="H452">
        <f t="shared" si="7"/>
        <v>0</v>
      </c>
    </row>
    <row r="453" spans="1:8" x14ac:dyDescent="0.35">
      <c r="A453" s="362">
        <v>96</v>
      </c>
      <c r="B453" s="338">
        <v>2</v>
      </c>
      <c r="C453" s="338" t="s">
        <v>1836</v>
      </c>
      <c r="D453" s="338"/>
      <c r="E453" s="338"/>
      <c r="G453" s="139" t="s">
        <v>1836</v>
      </c>
      <c r="H453">
        <f t="shared" si="7"/>
        <v>0</v>
      </c>
    </row>
    <row r="454" spans="1:8" x14ac:dyDescent="0.35">
      <c r="A454" s="362">
        <v>96</v>
      </c>
      <c r="B454" s="338">
        <v>2</v>
      </c>
      <c r="C454" s="338" t="s">
        <v>1837</v>
      </c>
      <c r="D454" s="338"/>
      <c r="E454" s="338"/>
      <c r="G454" s="139" t="s">
        <v>1837</v>
      </c>
      <c r="H454">
        <f t="shared" si="7"/>
        <v>0</v>
      </c>
    </row>
    <row r="455" spans="1:8" x14ac:dyDescent="0.35">
      <c r="A455" s="362">
        <v>96</v>
      </c>
      <c r="B455" s="338">
        <v>2</v>
      </c>
      <c r="C455" s="338" t="s">
        <v>1838</v>
      </c>
      <c r="D455" s="338"/>
      <c r="E455" s="338"/>
      <c r="G455" s="139" t="s">
        <v>1838</v>
      </c>
      <c r="H455">
        <f t="shared" si="7"/>
        <v>0</v>
      </c>
    </row>
    <row r="456" spans="1:8" x14ac:dyDescent="0.35">
      <c r="A456" s="362">
        <v>96</v>
      </c>
      <c r="B456" s="338">
        <v>2</v>
      </c>
      <c r="C456" s="338" t="s">
        <v>1839</v>
      </c>
      <c r="D456" s="338"/>
      <c r="E456" s="338"/>
      <c r="G456" s="139" t="s">
        <v>1839</v>
      </c>
      <c r="H456">
        <f t="shared" si="7"/>
        <v>0</v>
      </c>
    </row>
    <row r="457" spans="1:8" x14ac:dyDescent="0.35">
      <c r="A457" s="362">
        <v>96</v>
      </c>
      <c r="B457" s="338">
        <v>2</v>
      </c>
      <c r="C457" s="338" t="s">
        <v>1840</v>
      </c>
      <c r="D457" s="338"/>
      <c r="E457" s="338"/>
      <c r="G457" s="139" t="s">
        <v>1840</v>
      </c>
      <c r="H457">
        <f t="shared" si="7"/>
        <v>0</v>
      </c>
    </row>
    <row r="458" spans="1:8" x14ac:dyDescent="0.35">
      <c r="A458" s="362">
        <v>96</v>
      </c>
      <c r="B458" s="338">
        <v>2</v>
      </c>
      <c r="C458" s="338" t="s">
        <v>1841</v>
      </c>
      <c r="D458" s="338"/>
      <c r="E458" s="338"/>
      <c r="G458" s="139" t="s">
        <v>1841</v>
      </c>
      <c r="H458">
        <f t="shared" si="7"/>
        <v>0</v>
      </c>
    </row>
    <row r="459" spans="1:8" x14ac:dyDescent="0.35">
      <c r="A459" s="362">
        <v>96</v>
      </c>
      <c r="B459" s="338">
        <v>2</v>
      </c>
      <c r="C459" s="338" t="s">
        <v>1842</v>
      </c>
      <c r="D459" s="338"/>
      <c r="E459" s="338"/>
      <c r="G459" s="139" t="s">
        <v>1842</v>
      </c>
      <c r="H459">
        <f t="shared" si="7"/>
        <v>0</v>
      </c>
    </row>
    <row r="460" spans="1:8" x14ac:dyDescent="0.35">
      <c r="A460" s="362">
        <v>96</v>
      </c>
      <c r="B460" s="338">
        <v>2</v>
      </c>
      <c r="C460" s="338" t="s">
        <v>1843</v>
      </c>
      <c r="D460" s="338"/>
      <c r="E460" s="338"/>
      <c r="G460" s="139" t="s">
        <v>1843</v>
      </c>
      <c r="H460">
        <f t="shared" si="7"/>
        <v>0</v>
      </c>
    </row>
    <row r="461" spans="1:8" x14ac:dyDescent="0.35">
      <c r="A461" s="362">
        <v>96</v>
      </c>
      <c r="B461" s="338">
        <v>2</v>
      </c>
      <c r="C461" s="338" t="s">
        <v>1844</v>
      </c>
      <c r="D461" s="338"/>
      <c r="E461" s="338"/>
      <c r="G461" s="139" t="s">
        <v>1844</v>
      </c>
      <c r="H461">
        <f t="shared" si="7"/>
        <v>0</v>
      </c>
    </row>
    <row r="462" spans="1:8" x14ac:dyDescent="0.35">
      <c r="A462" s="362">
        <v>96</v>
      </c>
      <c r="B462" s="338">
        <v>2</v>
      </c>
      <c r="C462" s="338" t="s">
        <v>1845</v>
      </c>
      <c r="D462" s="338"/>
      <c r="E462" s="338"/>
      <c r="G462" s="139" t="s">
        <v>1845</v>
      </c>
      <c r="H462">
        <f t="shared" si="7"/>
        <v>0</v>
      </c>
    </row>
    <row r="463" spans="1:8" x14ac:dyDescent="0.35">
      <c r="A463" s="362">
        <v>96</v>
      </c>
      <c r="B463" s="338">
        <v>2</v>
      </c>
      <c r="C463" s="338" t="s">
        <v>1846</v>
      </c>
      <c r="D463" s="338"/>
      <c r="E463" s="338"/>
      <c r="G463" s="139" t="s">
        <v>1846</v>
      </c>
      <c r="H463">
        <f t="shared" si="7"/>
        <v>0</v>
      </c>
    </row>
    <row r="464" spans="1:8" x14ac:dyDescent="0.35">
      <c r="A464" s="362">
        <v>96</v>
      </c>
      <c r="B464" s="338">
        <v>2</v>
      </c>
      <c r="C464" s="338" t="s">
        <v>1847</v>
      </c>
      <c r="D464" s="338"/>
      <c r="E464" s="338"/>
      <c r="G464" s="139" t="s">
        <v>1847</v>
      </c>
      <c r="H464">
        <f t="shared" si="7"/>
        <v>0</v>
      </c>
    </row>
    <row r="465" spans="1:8" x14ac:dyDescent="0.35">
      <c r="A465" s="362">
        <v>96</v>
      </c>
      <c r="B465" s="338">
        <v>2</v>
      </c>
      <c r="C465" s="338" t="s">
        <v>1848</v>
      </c>
      <c r="D465" s="338"/>
      <c r="E465" s="338"/>
      <c r="G465" s="139" t="s">
        <v>1848</v>
      </c>
      <c r="H465">
        <f t="shared" si="7"/>
        <v>0</v>
      </c>
    </row>
    <row r="466" spans="1:8" x14ac:dyDescent="0.35">
      <c r="A466" s="362">
        <v>96</v>
      </c>
      <c r="B466" s="338">
        <v>2</v>
      </c>
      <c r="C466" s="338" t="s">
        <v>1849</v>
      </c>
      <c r="D466" s="338"/>
      <c r="E466" s="338"/>
      <c r="G466" s="139" t="s">
        <v>1849</v>
      </c>
      <c r="H466">
        <f t="shared" si="7"/>
        <v>0</v>
      </c>
    </row>
    <row r="467" spans="1:8" x14ac:dyDescent="0.35">
      <c r="A467" s="362">
        <v>96</v>
      </c>
      <c r="B467" s="338">
        <v>2</v>
      </c>
      <c r="C467" s="338" t="s">
        <v>1850</v>
      </c>
      <c r="D467" s="338"/>
      <c r="E467" s="338"/>
      <c r="G467" s="139" t="s">
        <v>1850</v>
      </c>
      <c r="H467">
        <f t="shared" si="7"/>
        <v>0</v>
      </c>
    </row>
    <row r="468" spans="1:8" x14ac:dyDescent="0.35">
      <c r="A468" s="362">
        <v>96</v>
      </c>
      <c r="B468" s="338">
        <v>2</v>
      </c>
      <c r="C468" s="338" t="s">
        <v>1851</v>
      </c>
      <c r="D468" s="338"/>
      <c r="E468" s="338"/>
      <c r="G468" s="139" t="s">
        <v>1851</v>
      </c>
      <c r="H468">
        <f t="shared" si="7"/>
        <v>0</v>
      </c>
    </row>
    <row r="469" spans="1:8" x14ac:dyDescent="0.35">
      <c r="A469" s="362">
        <v>96</v>
      </c>
      <c r="B469" s="338">
        <v>2</v>
      </c>
      <c r="C469" s="338" t="s">
        <v>1852</v>
      </c>
      <c r="D469" s="338"/>
      <c r="E469" s="338"/>
      <c r="G469" s="139" t="s">
        <v>1852</v>
      </c>
      <c r="H469">
        <f t="shared" si="7"/>
        <v>0</v>
      </c>
    </row>
    <row r="470" spans="1:8" x14ac:dyDescent="0.35">
      <c r="A470" s="362">
        <v>96</v>
      </c>
      <c r="B470" s="338">
        <v>2</v>
      </c>
      <c r="C470" s="338" t="s">
        <v>1853</v>
      </c>
      <c r="D470" s="338"/>
      <c r="E470" s="338"/>
      <c r="G470" s="139" t="s">
        <v>1853</v>
      </c>
      <c r="H470">
        <f t="shared" si="7"/>
        <v>0</v>
      </c>
    </row>
    <row r="471" spans="1:8" x14ac:dyDescent="0.35">
      <c r="A471" s="362">
        <v>96</v>
      </c>
      <c r="B471" s="338">
        <v>2</v>
      </c>
      <c r="C471" s="338" t="s">
        <v>1854</v>
      </c>
      <c r="D471" s="338"/>
      <c r="E471" s="338"/>
      <c r="G471" s="139" t="s">
        <v>1854</v>
      </c>
      <c r="H471">
        <f t="shared" si="7"/>
        <v>0</v>
      </c>
    </row>
    <row r="472" spans="1:8" x14ac:dyDescent="0.35">
      <c r="A472" s="362">
        <v>96</v>
      </c>
      <c r="B472" s="338">
        <v>2</v>
      </c>
      <c r="C472" s="338" t="s">
        <v>1855</v>
      </c>
      <c r="D472" s="338"/>
      <c r="E472" s="338"/>
      <c r="G472" s="139" t="s">
        <v>1855</v>
      </c>
      <c r="H472">
        <f t="shared" si="7"/>
        <v>0</v>
      </c>
    </row>
    <row r="473" spans="1:8" x14ac:dyDescent="0.35">
      <c r="A473" s="362">
        <v>96</v>
      </c>
      <c r="B473" s="338">
        <v>2</v>
      </c>
      <c r="C473" s="338" t="s">
        <v>1856</v>
      </c>
      <c r="D473" s="338"/>
      <c r="E473" s="338"/>
      <c r="G473" s="139" t="s">
        <v>1856</v>
      </c>
      <c r="H473">
        <f t="shared" si="7"/>
        <v>0</v>
      </c>
    </row>
    <row r="474" spans="1:8" x14ac:dyDescent="0.35">
      <c r="A474" s="362">
        <v>96</v>
      </c>
      <c r="B474" s="338">
        <v>2</v>
      </c>
      <c r="C474" s="338" t="s">
        <v>1857</v>
      </c>
      <c r="D474" s="338"/>
      <c r="E474" s="338"/>
      <c r="G474" s="139" t="s">
        <v>1857</v>
      </c>
      <c r="H474">
        <f t="shared" si="7"/>
        <v>0</v>
      </c>
    </row>
    <row r="475" spans="1:8" x14ac:dyDescent="0.35">
      <c r="A475" s="362">
        <v>96</v>
      </c>
      <c r="B475" s="338">
        <v>2</v>
      </c>
      <c r="C475" s="338" t="s">
        <v>1858</v>
      </c>
      <c r="D475" s="338"/>
      <c r="E475" s="338"/>
      <c r="G475" s="139" t="s">
        <v>1858</v>
      </c>
      <c r="H475">
        <f t="shared" si="7"/>
        <v>0</v>
      </c>
    </row>
    <row r="476" spans="1:8" x14ac:dyDescent="0.35">
      <c r="A476" s="362">
        <v>96</v>
      </c>
      <c r="B476" s="338">
        <v>2</v>
      </c>
      <c r="C476" s="338" t="s">
        <v>1859</v>
      </c>
      <c r="D476" s="338"/>
      <c r="E476" s="338"/>
      <c r="G476" s="139" t="s">
        <v>1859</v>
      </c>
      <c r="H476">
        <f t="shared" si="7"/>
        <v>0</v>
      </c>
    </row>
    <row r="477" spans="1:8" x14ac:dyDescent="0.35">
      <c r="A477" s="362">
        <v>96</v>
      </c>
      <c r="B477" s="338">
        <v>2</v>
      </c>
      <c r="C477" s="338" t="s">
        <v>1860</v>
      </c>
      <c r="D477" s="338"/>
      <c r="E477" s="338"/>
      <c r="G477" s="139" t="s">
        <v>1860</v>
      </c>
      <c r="H477">
        <f t="shared" si="7"/>
        <v>0</v>
      </c>
    </row>
    <row r="478" spans="1:8" x14ac:dyDescent="0.35">
      <c r="A478" s="362">
        <v>96</v>
      </c>
      <c r="B478" s="338">
        <v>2</v>
      </c>
      <c r="C478" s="338" t="s">
        <v>1861</v>
      </c>
      <c r="D478" s="338"/>
      <c r="E478" s="338"/>
      <c r="G478" s="139" t="s">
        <v>1861</v>
      </c>
      <c r="H478">
        <f t="shared" si="7"/>
        <v>0</v>
      </c>
    </row>
    <row r="479" spans="1:8" x14ac:dyDescent="0.35">
      <c r="A479" s="362">
        <v>96</v>
      </c>
      <c r="B479" s="338">
        <v>2</v>
      </c>
      <c r="C479" s="338" t="s">
        <v>1862</v>
      </c>
      <c r="D479" s="338"/>
      <c r="E479" s="338"/>
      <c r="G479" s="139" t="s">
        <v>1862</v>
      </c>
      <c r="H479">
        <f t="shared" si="7"/>
        <v>0</v>
      </c>
    </row>
    <row r="480" spans="1:8" x14ac:dyDescent="0.35">
      <c r="A480" s="362">
        <v>96</v>
      </c>
      <c r="B480" s="338">
        <v>2</v>
      </c>
      <c r="C480" s="338" t="s">
        <v>1863</v>
      </c>
      <c r="D480" s="338"/>
      <c r="E480" s="338"/>
      <c r="G480" s="139" t="s">
        <v>1863</v>
      </c>
      <c r="H480">
        <f t="shared" si="7"/>
        <v>0</v>
      </c>
    </row>
    <row r="481" spans="1:8" x14ac:dyDescent="0.35">
      <c r="A481" s="362">
        <v>96</v>
      </c>
      <c r="B481" s="338">
        <v>2</v>
      </c>
      <c r="C481" s="338" t="s">
        <v>1864</v>
      </c>
      <c r="D481" s="338"/>
      <c r="E481" s="338"/>
      <c r="G481" s="139" t="s">
        <v>1864</v>
      </c>
      <c r="H481">
        <f t="shared" si="7"/>
        <v>0</v>
      </c>
    </row>
    <row r="482" spans="1:8" x14ac:dyDescent="0.35">
      <c r="A482" s="362">
        <v>96</v>
      </c>
      <c r="B482" s="338">
        <v>2</v>
      </c>
      <c r="C482" s="338" t="s">
        <v>1865</v>
      </c>
      <c r="D482" s="338"/>
      <c r="E482" s="338"/>
      <c r="G482" s="139" t="s">
        <v>1865</v>
      </c>
      <c r="H482">
        <f t="shared" si="7"/>
        <v>0</v>
      </c>
    </row>
    <row r="483" spans="1:8" x14ac:dyDescent="0.35">
      <c r="A483" s="362">
        <v>96</v>
      </c>
      <c r="B483" s="338">
        <v>2</v>
      </c>
      <c r="C483" s="338" t="s">
        <v>1866</v>
      </c>
      <c r="D483" s="338"/>
      <c r="E483" s="338"/>
      <c r="G483" s="139" t="s">
        <v>1866</v>
      </c>
      <c r="H483">
        <f t="shared" si="7"/>
        <v>0</v>
      </c>
    </row>
    <row r="484" spans="1:8" x14ac:dyDescent="0.35">
      <c r="A484" s="362">
        <v>96</v>
      </c>
      <c r="B484" s="338">
        <v>2</v>
      </c>
      <c r="C484" s="338" t="s">
        <v>1867</v>
      </c>
      <c r="D484" s="338"/>
      <c r="E484" s="338"/>
      <c r="G484" s="139" t="s">
        <v>1867</v>
      </c>
      <c r="H484">
        <f t="shared" si="7"/>
        <v>0</v>
      </c>
    </row>
    <row r="485" spans="1:8" x14ac:dyDescent="0.35">
      <c r="A485" s="362">
        <v>96</v>
      </c>
      <c r="B485" s="338">
        <v>2</v>
      </c>
      <c r="C485" s="338" t="s">
        <v>1868</v>
      </c>
      <c r="D485" s="338"/>
      <c r="E485" s="338"/>
      <c r="G485" s="139" t="s">
        <v>1868</v>
      </c>
      <c r="H485">
        <f t="shared" si="7"/>
        <v>0</v>
      </c>
    </row>
    <row r="486" spans="1:8" x14ac:dyDescent="0.35">
      <c r="A486" s="362">
        <v>96</v>
      </c>
      <c r="B486" s="338">
        <v>2</v>
      </c>
      <c r="C486" s="338" t="s">
        <v>1869</v>
      </c>
      <c r="D486" s="338"/>
      <c r="E486" s="338"/>
      <c r="G486" s="139" t="s">
        <v>1869</v>
      </c>
      <c r="H486">
        <f t="shared" si="7"/>
        <v>0</v>
      </c>
    </row>
    <row r="487" spans="1:8" x14ac:dyDescent="0.35">
      <c r="A487" s="362">
        <v>96</v>
      </c>
      <c r="B487" s="338">
        <v>2</v>
      </c>
      <c r="C487" s="338" t="s">
        <v>1870</v>
      </c>
      <c r="D487" s="338"/>
      <c r="E487" s="338"/>
      <c r="G487" s="139" t="s">
        <v>1870</v>
      </c>
      <c r="H487">
        <f t="shared" si="7"/>
        <v>0</v>
      </c>
    </row>
    <row r="488" spans="1:8" x14ac:dyDescent="0.35">
      <c r="A488" s="362">
        <v>96</v>
      </c>
      <c r="B488" s="338">
        <v>2</v>
      </c>
      <c r="C488" s="338" t="s">
        <v>1871</v>
      </c>
      <c r="D488" s="338"/>
      <c r="E488" s="338"/>
      <c r="G488" s="139" t="s">
        <v>1871</v>
      </c>
      <c r="H488">
        <f t="shared" si="7"/>
        <v>0</v>
      </c>
    </row>
    <row r="489" spans="1:8" x14ac:dyDescent="0.35">
      <c r="A489" s="362">
        <v>96</v>
      </c>
      <c r="B489" s="338">
        <v>2</v>
      </c>
      <c r="C489" s="338" t="s">
        <v>1872</v>
      </c>
      <c r="D489" s="338"/>
      <c r="E489" s="338"/>
      <c r="G489" s="139" t="s">
        <v>1872</v>
      </c>
      <c r="H489">
        <f t="shared" si="7"/>
        <v>0</v>
      </c>
    </row>
    <row r="490" spans="1:8" x14ac:dyDescent="0.35">
      <c r="A490" s="362">
        <v>96</v>
      </c>
      <c r="B490" s="338">
        <v>2</v>
      </c>
      <c r="C490" s="338" t="s">
        <v>1873</v>
      </c>
      <c r="D490" s="338"/>
      <c r="E490" s="338"/>
      <c r="G490" s="139" t="s">
        <v>1873</v>
      </c>
      <c r="H490">
        <f t="shared" si="7"/>
        <v>0</v>
      </c>
    </row>
    <row r="491" spans="1:8" x14ac:dyDescent="0.35">
      <c r="A491" s="362">
        <v>96</v>
      </c>
      <c r="B491" s="338">
        <v>2</v>
      </c>
      <c r="C491" s="338" t="s">
        <v>1874</v>
      </c>
      <c r="D491" s="338"/>
      <c r="E491" s="338"/>
      <c r="G491" s="139" t="s">
        <v>1874</v>
      </c>
      <c r="H491">
        <f t="shared" si="7"/>
        <v>0</v>
      </c>
    </row>
    <row r="492" spans="1:8" x14ac:dyDescent="0.35">
      <c r="A492" s="362">
        <v>96</v>
      </c>
      <c r="B492" s="338">
        <v>2</v>
      </c>
      <c r="C492" s="338" t="s">
        <v>1875</v>
      </c>
      <c r="D492" s="338"/>
      <c r="E492" s="338"/>
      <c r="G492" s="139" t="s">
        <v>1875</v>
      </c>
      <c r="H492">
        <f t="shared" si="7"/>
        <v>0</v>
      </c>
    </row>
    <row r="493" spans="1:8" x14ac:dyDescent="0.35">
      <c r="A493" s="362">
        <v>96</v>
      </c>
      <c r="B493" s="338">
        <v>2</v>
      </c>
      <c r="C493" s="338" t="s">
        <v>1876</v>
      </c>
      <c r="D493" s="338"/>
      <c r="E493" s="338"/>
      <c r="G493" s="139" t="s">
        <v>1876</v>
      </c>
      <c r="H493">
        <f t="shared" si="7"/>
        <v>0</v>
      </c>
    </row>
    <row r="494" spans="1:8" x14ac:dyDescent="0.35">
      <c r="A494" s="362">
        <v>96</v>
      </c>
      <c r="B494" s="338">
        <v>2</v>
      </c>
      <c r="C494" s="338" t="s">
        <v>1877</v>
      </c>
      <c r="D494" s="338"/>
      <c r="E494" s="338"/>
      <c r="G494" s="139" t="s">
        <v>1877</v>
      </c>
      <c r="H494">
        <f t="shared" si="7"/>
        <v>0</v>
      </c>
    </row>
    <row r="495" spans="1:8" x14ac:dyDescent="0.35">
      <c r="A495" s="362">
        <v>96</v>
      </c>
      <c r="B495" s="338">
        <v>2</v>
      </c>
      <c r="C495" s="338" t="s">
        <v>1878</v>
      </c>
      <c r="D495" s="338"/>
      <c r="E495" s="338"/>
      <c r="G495" s="139" t="s">
        <v>1878</v>
      </c>
      <c r="H495">
        <f t="shared" si="7"/>
        <v>0</v>
      </c>
    </row>
    <row r="496" spans="1:8" x14ac:dyDescent="0.35">
      <c r="A496" s="362">
        <v>96</v>
      </c>
      <c r="B496" s="338">
        <v>2</v>
      </c>
      <c r="C496" s="338" t="s">
        <v>1879</v>
      </c>
      <c r="D496" s="338"/>
      <c r="E496" s="338"/>
      <c r="G496" s="139" t="s">
        <v>1879</v>
      </c>
      <c r="H496">
        <f t="shared" si="7"/>
        <v>0</v>
      </c>
    </row>
    <row r="497" spans="1:8" x14ac:dyDescent="0.35">
      <c r="A497" s="362">
        <v>96</v>
      </c>
      <c r="B497" s="338">
        <v>2</v>
      </c>
      <c r="C497" s="338" t="s">
        <v>1880</v>
      </c>
      <c r="D497" s="338"/>
      <c r="E497" s="338"/>
      <c r="G497" s="139" t="s">
        <v>1880</v>
      </c>
      <c r="H497">
        <f t="shared" si="7"/>
        <v>0</v>
      </c>
    </row>
    <row r="498" spans="1:8" x14ac:dyDescent="0.35">
      <c r="A498" s="362">
        <v>96</v>
      </c>
      <c r="B498" s="338">
        <v>2</v>
      </c>
      <c r="C498" s="338" t="s">
        <v>1881</v>
      </c>
      <c r="D498" s="338"/>
      <c r="E498" s="338"/>
      <c r="G498" s="139" t="s">
        <v>1881</v>
      </c>
      <c r="H498">
        <f t="shared" si="7"/>
        <v>0</v>
      </c>
    </row>
    <row r="499" spans="1:8" x14ac:dyDescent="0.35">
      <c r="A499" s="362">
        <v>96</v>
      </c>
      <c r="B499" s="338">
        <v>2</v>
      </c>
      <c r="C499" s="338" t="s">
        <v>1882</v>
      </c>
      <c r="D499" s="338"/>
      <c r="E499" s="338"/>
      <c r="G499" s="139" t="s">
        <v>1882</v>
      </c>
      <c r="H499">
        <f t="shared" si="7"/>
        <v>0</v>
      </c>
    </row>
    <row r="500" spans="1:8" x14ac:dyDescent="0.35">
      <c r="A500" s="362">
        <v>96</v>
      </c>
      <c r="B500" s="338">
        <v>2</v>
      </c>
      <c r="C500" s="338" t="s">
        <v>1883</v>
      </c>
      <c r="D500" s="338"/>
      <c r="E500" s="338"/>
      <c r="G500" s="139" t="s">
        <v>1883</v>
      </c>
      <c r="H500">
        <f t="shared" si="7"/>
        <v>0</v>
      </c>
    </row>
    <row r="501" spans="1:8" x14ac:dyDescent="0.35">
      <c r="A501" s="362">
        <v>96</v>
      </c>
      <c r="B501" s="338">
        <v>2</v>
      </c>
      <c r="C501" s="338" t="s">
        <v>1884</v>
      </c>
      <c r="D501" s="338"/>
      <c r="E501" s="338"/>
      <c r="G501" s="139" t="s">
        <v>1884</v>
      </c>
      <c r="H501">
        <f t="shared" si="7"/>
        <v>0</v>
      </c>
    </row>
    <row r="502" spans="1:8" x14ac:dyDescent="0.35">
      <c r="A502" s="362">
        <v>96</v>
      </c>
      <c r="B502" s="338">
        <v>2</v>
      </c>
      <c r="C502" s="338" t="s">
        <v>1885</v>
      </c>
      <c r="D502" s="338"/>
      <c r="E502" s="338"/>
      <c r="G502" s="139" t="s">
        <v>1885</v>
      </c>
      <c r="H502">
        <f t="shared" si="7"/>
        <v>0</v>
      </c>
    </row>
    <row r="503" spans="1:8" x14ac:dyDescent="0.35">
      <c r="A503" s="362">
        <v>96</v>
      </c>
      <c r="B503" s="338">
        <v>2</v>
      </c>
      <c r="C503" s="338" t="s">
        <v>1886</v>
      </c>
      <c r="D503" s="338"/>
      <c r="E503" s="338"/>
      <c r="G503" s="139" t="s">
        <v>1886</v>
      </c>
      <c r="H503">
        <f t="shared" si="7"/>
        <v>0</v>
      </c>
    </row>
    <row r="504" spans="1:8" x14ac:dyDescent="0.35">
      <c r="A504" s="362">
        <v>96</v>
      </c>
      <c r="B504" s="338">
        <v>2</v>
      </c>
      <c r="C504" s="338" t="s">
        <v>1887</v>
      </c>
      <c r="D504" s="338"/>
      <c r="E504" s="338"/>
      <c r="G504" s="139" t="s">
        <v>1887</v>
      </c>
      <c r="H504">
        <f t="shared" si="7"/>
        <v>0</v>
      </c>
    </row>
    <row r="505" spans="1:8" x14ac:dyDescent="0.35">
      <c r="A505" s="362">
        <v>96</v>
      </c>
      <c r="B505" s="338">
        <v>2</v>
      </c>
      <c r="C505" s="338" t="s">
        <v>1888</v>
      </c>
      <c r="D505" s="338"/>
      <c r="E505" s="338"/>
      <c r="G505" s="139" t="s">
        <v>1888</v>
      </c>
      <c r="H505">
        <f t="shared" si="7"/>
        <v>0</v>
      </c>
    </row>
    <row r="506" spans="1:8" x14ac:dyDescent="0.35">
      <c r="A506" s="362">
        <v>96</v>
      </c>
      <c r="B506" s="338">
        <v>2</v>
      </c>
      <c r="C506" s="338" t="s">
        <v>1889</v>
      </c>
      <c r="D506" s="338"/>
      <c r="E506" s="338"/>
      <c r="G506" s="139" t="s">
        <v>1889</v>
      </c>
      <c r="H506">
        <f t="shared" si="7"/>
        <v>0</v>
      </c>
    </row>
    <row r="507" spans="1:8" x14ac:dyDescent="0.35">
      <c r="A507" s="362">
        <v>96</v>
      </c>
      <c r="B507" s="338">
        <v>2</v>
      </c>
      <c r="C507" s="338" t="s">
        <v>1890</v>
      </c>
      <c r="D507" s="338"/>
      <c r="E507" s="338"/>
      <c r="G507" s="139" t="s">
        <v>1890</v>
      </c>
      <c r="H507">
        <f t="shared" si="7"/>
        <v>0</v>
      </c>
    </row>
    <row r="508" spans="1:8" x14ac:dyDescent="0.35">
      <c r="A508" s="362">
        <v>96</v>
      </c>
      <c r="B508" s="338">
        <v>2</v>
      </c>
      <c r="C508" s="338" t="s">
        <v>1891</v>
      </c>
      <c r="D508" s="338"/>
      <c r="E508" s="338"/>
      <c r="G508" s="139" t="s">
        <v>1891</v>
      </c>
      <c r="H508">
        <f t="shared" si="7"/>
        <v>0</v>
      </c>
    </row>
    <row r="509" spans="1:8" x14ac:dyDescent="0.35">
      <c r="A509" s="362">
        <v>96</v>
      </c>
      <c r="B509" s="338">
        <v>2</v>
      </c>
      <c r="C509" s="338" t="s">
        <v>1892</v>
      </c>
      <c r="D509" s="338"/>
      <c r="E509" s="338"/>
      <c r="G509" s="139" t="s">
        <v>1892</v>
      </c>
      <c r="H509">
        <f t="shared" si="7"/>
        <v>0</v>
      </c>
    </row>
    <row r="510" spans="1:8" x14ac:dyDescent="0.35">
      <c r="A510" s="362">
        <v>96</v>
      </c>
      <c r="B510" s="338">
        <v>2</v>
      </c>
      <c r="C510" s="338" t="s">
        <v>1893</v>
      </c>
      <c r="D510" s="338"/>
      <c r="E510" s="338"/>
      <c r="G510" s="139" t="s">
        <v>1893</v>
      </c>
      <c r="H510">
        <f t="shared" si="7"/>
        <v>0</v>
      </c>
    </row>
    <row r="511" spans="1:8" x14ac:dyDescent="0.35">
      <c r="A511" s="362">
        <v>96</v>
      </c>
      <c r="B511" s="338">
        <v>2</v>
      </c>
      <c r="C511" s="338" t="s">
        <v>1894</v>
      </c>
      <c r="D511" s="338"/>
      <c r="E511" s="338"/>
      <c r="G511" s="139" t="s">
        <v>1894</v>
      </c>
      <c r="H511">
        <f t="shared" si="7"/>
        <v>0</v>
      </c>
    </row>
    <row r="512" spans="1:8" x14ac:dyDescent="0.35">
      <c r="A512" s="362">
        <v>96</v>
      </c>
      <c r="B512" s="338">
        <v>2</v>
      </c>
      <c r="C512" s="338" t="s">
        <v>1895</v>
      </c>
      <c r="D512" s="338"/>
      <c r="E512" s="338"/>
      <c r="G512" s="139" t="s">
        <v>1895</v>
      </c>
      <c r="H512">
        <f t="shared" si="7"/>
        <v>0</v>
      </c>
    </row>
    <row r="513" spans="1:8" x14ac:dyDescent="0.35">
      <c r="A513" s="362">
        <v>96</v>
      </c>
      <c r="B513" s="338">
        <v>2</v>
      </c>
      <c r="C513" s="338" t="s">
        <v>1896</v>
      </c>
      <c r="D513" s="338"/>
      <c r="E513" s="338"/>
      <c r="G513" s="139" t="s">
        <v>1896</v>
      </c>
      <c r="H513">
        <f t="shared" si="7"/>
        <v>0</v>
      </c>
    </row>
    <row r="514" spans="1:8" x14ac:dyDescent="0.35">
      <c r="A514" s="362">
        <v>96</v>
      </c>
      <c r="B514" s="338">
        <v>2</v>
      </c>
      <c r="C514" s="338" t="s">
        <v>1897</v>
      </c>
      <c r="D514" s="338"/>
      <c r="E514" s="338"/>
      <c r="G514" s="139" t="s">
        <v>1897</v>
      </c>
      <c r="H514">
        <f t="shared" ref="H514:H577" si="8">IF(C514=G514,0,66)</f>
        <v>0</v>
      </c>
    </row>
    <row r="515" spans="1:8" x14ac:dyDescent="0.35">
      <c r="A515" s="362">
        <v>96</v>
      </c>
      <c r="B515" s="338">
        <v>2</v>
      </c>
      <c r="C515" s="338" t="s">
        <v>1898</v>
      </c>
      <c r="D515" s="338"/>
      <c r="E515" s="338"/>
      <c r="G515" s="139" t="s">
        <v>1898</v>
      </c>
      <c r="H515">
        <f t="shared" si="8"/>
        <v>0</v>
      </c>
    </row>
    <row r="516" spans="1:8" x14ac:dyDescent="0.35">
      <c r="A516" s="362">
        <v>96</v>
      </c>
      <c r="B516" s="338">
        <v>2</v>
      </c>
      <c r="C516" s="338" t="s">
        <v>1899</v>
      </c>
      <c r="D516" s="338"/>
      <c r="E516" s="338"/>
      <c r="G516" s="139" t="s">
        <v>1899</v>
      </c>
      <c r="H516">
        <f t="shared" si="8"/>
        <v>0</v>
      </c>
    </row>
    <row r="517" spans="1:8" x14ac:dyDescent="0.35">
      <c r="A517" s="362">
        <v>96</v>
      </c>
      <c r="B517" s="338">
        <v>2</v>
      </c>
      <c r="C517" s="338" t="s">
        <v>1900</v>
      </c>
      <c r="D517" s="338"/>
      <c r="E517" s="338"/>
      <c r="G517" s="139" t="s">
        <v>1900</v>
      </c>
      <c r="H517">
        <f t="shared" si="8"/>
        <v>0</v>
      </c>
    </row>
    <row r="518" spans="1:8" x14ac:dyDescent="0.35">
      <c r="A518" s="362">
        <v>96</v>
      </c>
      <c r="B518" s="338">
        <v>2</v>
      </c>
      <c r="C518" s="338" t="s">
        <v>1901</v>
      </c>
      <c r="D518" s="338"/>
      <c r="E518" s="338"/>
      <c r="G518" s="139" t="s">
        <v>1901</v>
      </c>
      <c r="H518">
        <f t="shared" si="8"/>
        <v>0</v>
      </c>
    </row>
    <row r="519" spans="1:8" x14ac:dyDescent="0.35">
      <c r="A519" s="362">
        <v>96</v>
      </c>
      <c r="B519" s="338">
        <v>2</v>
      </c>
      <c r="C519" s="338" t="s">
        <v>1902</v>
      </c>
      <c r="D519" s="338"/>
      <c r="E519" s="338"/>
      <c r="G519" s="139" t="s">
        <v>1902</v>
      </c>
      <c r="H519">
        <f t="shared" si="8"/>
        <v>0</v>
      </c>
    </row>
    <row r="520" spans="1:8" x14ac:dyDescent="0.35">
      <c r="A520" s="362">
        <v>96</v>
      </c>
      <c r="B520" s="338">
        <v>2</v>
      </c>
      <c r="C520" s="338" t="s">
        <v>1903</v>
      </c>
      <c r="D520" s="338"/>
      <c r="E520" s="338"/>
      <c r="G520" s="139" t="s">
        <v>1903</v>
      </c>
      <c r="H520">
        <f t="shared" si="8"/>
        <v>0</v>
      </c>
    </row>
    <row r="521" spans="1:8" x14ac:dyDescent="0.35">
      <c r="A521" s="362">
        <v>1</v>
      </c>
      <c r="B521" s="338">
        <v>14</v>
      </c>
      <c r="C521" s="338" t="s">
        <v>1904</v>
      </c>
      <c r="D521" s="338"/>
      <c r="E521" s="338"/>
      <c r="G521" s="139" t="s">
        <v>1904</v>
      </c>
      <c r="H521">
        <f t="shared" si="8"/>
        <v>0</v>
      </c>
    </row>
    <row r="522" spans="1:8" x14ac:dyDescent="0.35">
      <c r="A522" s="362">
        <v>1</v>
      </c>
      <c r="B522" s="338">
        <v>14</v>
      </c>
      <c r="C522" s="338" t="s">
        <v>1905</v>
      </c>
      <c r="D522" s="338"/>
      <c r="E522" s="338"/>
      <c r="G522" s="139" t="s">
        <v>1905</v>
      </c>
      <c r="H522">
        <f t="shared" si="8"/>
        <v>0</v>
      </c>
    </row>
    <row r="523" spans="1:8" x14ac:dyDescent="0.35">
      <c r="A523" s="362">
        <v>1</v>
      </c>
      <c r="B523" s="338">
        <v>14</v>
      </c>
      <c r="C523" s="338" t="s">
        <v>1906</v>
      </c>
      <c r="D523" s="338"/>
      <c r="E523" s="338"/>
      <c r="G523" s="139" t="s">
        <v>1906</v>
      </c>
      <c r="H523">
        <f t="shared" si="8"/>
        <v>0</v>
      </c>
    </row>
    <row r="524" spans="1:8" x14ac:dyDescent="0.35">
      <c r="A524" s="362">
        <v>1</v>
      </c>
      <c r="B524" s="338">
        <v>14</v>
      </c>
      <c r="C524" s="338" t="s">
        <v>1907</v>
      </c>
      <c r="D524" s="338"/>
      <c r="E524" s="338"/>
      <c r="G524" s="139" t="s">
        <v>1907</v>
      </c>
      <c r="H524">
        <f t="shared" si="8"/>
        <v>0</v>
      </c>
    </row>
    <row r="525" spans="1:8" x14ac:dyDescent="0.35">
      <c r="A525" s="362">
        <v>1</v>
      </c>
      <c r="B525" s="338">
        <v>14</v>
      </c>
      <c r="C525" s="338" t="s">
        <v>1908</v>
      </c>
      <c r="D525" s="338"/>
      <c r="E525" s="338"/>
      <c r="G525" s="139" t="s">
        <v>1908</v>
      </c>
      <c r="H525">
        <f t="shared" si="8"/>
        <v>0</v>
      </c>
    </row>
    <row r="526" spans="1:8" x14ac:dyDescent="0.35">
      <c r="A526" s="362">
        <v>1</v>
      </c>
      <c r="B526" s="338">
        <v>14</v>
      </c>
      <c r="C526" s="338" t="s">
        <v>1909</v>
      </c>
      <c r="D526" s="338"/>
      <c r="E526" s="338"/>
      <c r="G526" s="139" t="s">
        <v>1909</v>
      </c>
      <c r="H526">
        <f t="shared" si="8"/>
        <v>0</v>
      </c>
    </row>
    <row r="527" spans="1:8" x14ac:dyDescent="0.35">
      <c r="A527" s="362">
        <v>1</v>
      </c>
      <c r="B527" s="338">
        <v>14</v>
      </c>
      <c r="C527" s="338" t="s">
        <v>1910</v>
      </c>
      <c r="D527" s="338"/>
      <c r="E527" s="338"/>
      <c r="G527" s="139" t="s">
        <v>1910</v>
      </c>
      <c r="H527">
        <f t="shared" si="8"/>
        <v>0</v>
      </c>
    </row>
    <row r="528" spans="1:8" x14ac:dyDescent="0.35">
      <c r="A528" s="362">
        <v>1</v>
      </c>
      <c r="B528" s="338">
        <v>14</v>
      </c>
      <c r="C528" s="338" t="s">
        <v>1911</v>
      </c>
      <c r="D528" s="338"/>
      <c r="E528" s="338"/>
      <c r="G528" s="139" t="s">
        <v>1911</v>
      </c>
      <c r="H528">
        <f t="shared" si="8"/>
        <v>0</v>
      </c>
    </row>
    <row r="529" spans="1:8" x14ac:dyDescent="0.35">
      <c r="A529" s="362">
        <v>1</v>
      </c>
      <c r="B529" s="338">
        <v>14</v>
      </c>
      <c r="C529" s="338" t="s">
        <v>1912</v>
      </c>
      <c r="D529" s="338"/>
      <c r="E529" s="338"/>
      <c r="G529" s="139" t="s">
        <v>1912</v>
      </c>
      <c r="H529">
        <f t="shared" si="8"/>
        <v>0</v>
      </c>
    </row>
    <row r="530" spans="1:8" x14ac:dyDescent="0.35">
      <c r="A530" s="362">
        <v>1</v>
      </c>
      <c r="B530" s="338">
        <v>14</v>
      </c>
      <c r="C530" s="338" t="s">
        <v>1913</v>
      </c>
      <c r="D530" s="338"/>
      <c r="E530" s="338"/>
      <c r="G530" s="139" t="s">
        <v>1913</v>
      </c>
      <c r="H530">
        <f t="shared" si="8"/>
        <v>0</v>
      </c>
    </row>
    <row r="531" spans="1:8" x14ac:dyDescent="0.35">
      <c r="A531" s="362">
        <v>1</v>
      </c>
      <c r="B531" s="338">
        <v>19</v>
      </c>
      <c r="C531" s="338" t="s">
        <v>1914</v>
      </c>
      <c r="D531" s="338"/>
      <c r="E531" s="338"/>
      <c r="G531" s="139" t="s">
        <v>1914</v>
      </c>
      <c r="H531">
        <f t="shared" si="8"/>
        <v>0</v>
      </c>
    </row>
    <row r="532" spans="1:8" x14ac:dyDescent="0.35">
      <c r="A532" s="362">
        <v>1</v>
      </c>
      <c r="B532" s="338">
        <v>19</v>
      </c>
      <c r="C532" s="338" t="s">
        <v>1915</v>
      </c>
      <c r="D532" s="338"/>
      <c r="E532" s="338"/>
      <c r="G532" s="139" t="s">
        <v>1915</v>
      </c>
      <c r="H532">
        <f t="shared" si="8"/>
        <v>0</v>
      </c>
    </row>
    <row r="533" spans="1:8" x14ac:dyDescent="0.35">
      <c r="A533" s="362">
        <v>1</v>
      </c>
      <c r="B533" s="338">
        <v>19</v>
      </c>
      <c r="C533" s="338" t="s">
        <v>1916</v>
      </c>
      <c r="D533" s="338"/>
      <c r="E533" s="338"/>
      <c r="G533" s="139" t="s">
        <v>1916</v>
      </c>
      <c r="H533">
        <f t="shared" si="8"/>
        <v>0</v>
      </c>
    </row>
    <row r="534" spans="1:8" x14ac:dyDescent="0.35">
      <c r="A534" s="362">
        <v>1</v>
      </c>
      <c r="B534" s="338">
        <v>19</v>
      </c>
      <c r="C534" s="338" t="s">
        <v>1917</v>
      </c>
      <c r="D534" s="338"/>
      <c r="E534" s="338"/>
      <c r="G534" s="139" t="s">
        <v>1917</v>
      </c>
      <c r="H534">
        <f t="shared" si="8"/>
        <v>0</v>
      </c>
    </row>
    <row r="535" spans="1:8" x14ac:dyDescent="0.35">
      <c r="A535" s="362">
        <v>1</v>
      </c>
      <c r="B535" s="338">
        <v>19</v>
      </c>
      <c r="C535" s="338" t="s">
        <v>1918</v>
      </c>
      <c r="D535" s="338"/>
      <c r="E535" s="338"/>
      <c r="G535" s="139" t="s">
        <v>1918</v>
      </c>
      <c r="H535">
        <f t="shared" si="8"/>
        <v>0</v>
      </c>
    </row>
    <row r="536" spans="1:8" x14ac:dyDescent="0.35">
      <c r="A536" s="362">
        <v>1</v>
      </c>
      <c r="B536" s="338">
        <v>19</v>
      </c>
      <c r="C536" s="338" t="s">
        <v>1920</v>
      </c>
      <c r="D536" s="338"/>
      <c r="E536" s="338"/>
      <c r="G536" s="139" t="s">
        <v>1920</v>
      </c>
      <c r="H536">
        <f t="shared" si="8"/>
        <v>0</v>
      </c>
    </row>
    <row r="537" spans="1:8" x14ac:dyDescent="0.35">
      <c r="A537" s="362">
        <v>1</v>
      </c>
      <c r="B537" s="338">
        <v>19</v>
      </c>
      <c r="C537" s="338" t="s">
        <v>1922</v>
      </c>
      <c r="D537" s="338"/>
      <c r="E537" s="338"/>
      <c r="G537" s="139" t="s">
        <v>1922</v>
      </c>
      <c r="H537">
        <f t="shared" si="8"/>
        <v>0</v>
      </c>
    </row>
    <row r="538" spans="1:8" x14ac:dyDescent="0.35">
      <c r="A538" s="362">
        <v>1</v>
      </c>
      <c r="B538" s="338">
        <v>19</v>
      </c>
      <c r="C538" s="338" t="s">
        <v>1923</v>
      </c>
      <c r="D538" s="338"/>
      <c r="E538" s="338"/>
      <c r="G538" s="139" t="s">
        <v>1923</v>
      </c>
      <c r="H538">
        <f t="shared" si="8"/>
        <v>0</v>
      </c>
    </row>
    <row r="539" spans="1:8" x14ac:dyDescent="0.35">
      <c r="A539" s="362">
        <v>1</v>
      </c>
      <c r="B539" s="338">
        <v>19</v>
      </c>
      <c r="C539" s="338" t="s">
        <v>1924</v>
      </c>
      <c r="D539" s="338"/>
      <c r="E539" s="338"/>
      <c r="G539" s="139" t="s">
        <v>1924</v>
      </c>
      <c r="H539">
        <f t="shared" si="8"/>
        <v>0</v>
      </c>
    </row>
    <row r="540" spans="1:8" x14ac:dyDescent="0.35">
      <c r="A540" s="362">
        <v>1</v>
      </c>
      <c r="B540" s="338">
        <v>19</v>
      </c>
      <c r="C540" s="338" t="s">
        <v>1925</v>
      </c>
      <c r="D540" s="338"/>
      <c r="E540" s="338"/>
      <c r="G540" s="139" t="s">
        <v>1925</v>
      </c>
      <c r="H540">
        <f t="shared" si="8"/>
        <v>0</v>
      </c>
    </row>
    <row r="541" spans="1:8" x14ac:dyDescent="0.35">
      <c r="A541" s="362">
        <v>1</v>
      </c>
      <c r="B541" s="338">
        <v>19</v>
      </c>
      <c r="C541" s="338" t="s">
        <v>1926</v>
      </c>
      <c r="D541" s="338"/>
      <c r="E541" s="338"/>
      <c r="G541" s="139" t="s">
        <v>1926</v>
      </c>
      <c r="H541">
        <f t="shared" si="8"/>
        <v>0</v>
      </c>
    </row>
    <row r="542" spans="1:8" x14ac:dyDescent="0.35">
      <c r="A542" s="362">
        <v>1</v>
      </c>
      <c r="B542" s="338">
        <v>19</v>
      </c>
      <c r="C542" s="338" t="s">
        <v>1927</v>
      </c>
      <c r="D542" s="338"/>
      <c r="E542" s="338"/>
      <c r="G542" s="139" t="s">
        <v>1927</v>
      </c>
      <c r="H542">
        <f t="shared" si="8"/>
        <v>0</v>
      </c>
    </row>
    <row r="543" spans="1:8" x14ac:dyDescent="0.35">
      <c r="A543" s="362">
        <v>1</v>
      </c>
      <c r="B543" s="338">
        <v>9</v>
      </c>
      <c r="C543" s="338" t="s">
        <v>1928</v>
      </c>
      <c r="D543" s="338"/>
      <c r="E543" s="338"/>
      <c r="G543" s="139" t="s">
        <v>1928</v>
      </c>
      <c r="H543">
        <f t="shared" si="8"/>
        <v>0</v>
      </c>
    </row>
    <row r="544" spans="1:8" x14ac:dyDescent="0.35">
      <c r="A544" s="362">
        <v>1</v>
      </c>
      <c r="B544" s="338">
        <v>9</v>
      </c>
      <c r="C544" s="338" t="s">
        <v>1929</v>
      </c>
      <c r="D544" s="338"/>
      <c r="E544" s="338"/>
      <c r="G544" s="139" t="s">
        <v>1929</v>
      </c>
      <c r="H544">
        <f t="shared" si="8"/>
        <v>0</v>
      </c>
    </row>
    <row r="545" spans="1:8" x14ac:dyDescent="0.35">
      <c r="A545" s="362">
        <v>1</v>
      </c>
      <c r="B545" s="338">
        <v>9</v>
      </c>
      <c r="C545" s="338" t="s">
        <v>1930</v>
      </c>
      <c r="D545" s="338"/>
      <c r="E545" s="338"/>
      <c r="G545" s="139" t="s">
        <v>1930</v>
      </c>
      <c r="H545">
        <f t="shared" si="8"/>
        <v>0</v>
      </c>
    </row>
    <row r="546" spans="1:8" x14ac:dyDescent="0.35">
      <c r="A546" s="362">
        <v>1</v>
      </c>
      <c r="B546" s="338">
        <v>9</v>
      </c>
      <c r="C546" s="338" t="s">
        <v>1931</v>
      </c>
      <c r="D546" s="338"/>
      <c r="E546" s="338"/>
      <c r="G546" s="139" t="s">
        <v>1931</v>
      </c>
      <c r="H546">
        <f t="shared" si="8"/>
        <v>0</v>
      </c>
    </row>
    <row r="547" spans="1:8" x14ac:dyDescent="0.35">
      <c r="A547" s="362">
        <v>1</v>
      </c>
      <c r="B547" s="338">
        <v>9</v>
      </c>
      <c r="C547" s="338" t="s">
        <v>1932</v>
      </c>
      <c r="D547" s="338"/>
      <c r="E547" s="338"/>
      <c r="G547" s="139" t="s">
        <v>1932</v>
      </c>
      <c r="H547">
        <f t="shared" si="8"/>
        <v>0</v>
      </c>
    </row>
    <row r="548" spans="1:8" x14ac:dyDescent="0.35">
      <c r="A548" s="362">
        <v>1</v>
      </c>
      <c r="B548" s="338">
        <v>9</v>
      </c>
      <c r="C548" s="338" t="s">
        <v>1933</v>
      </c>
      <c r="D548" s="338"/>
      <c r="E548" s="338"/>
      <c r="G548" s="139" t="s">
        <v>1933</v>
      </c>
      <c r="H548">
        <f t="shared" si="8"/>
        <v>0</v>
      </c>
    </row>
    <row r="549" spans="1:8" x14ac:dyDescent="0.35">
      <c r="A549" s="362">
        <v>1</v>
      </c>
      <c r="B549" s="338">
        <v>9</v>
      </c>
      <c r="C549" s="338" t="s">
        <v>1934</v>
      </c>
      <c r="D549" s="338"/>
      <c r="E549" s="338"/>
      <c r="G549" s="139" t="s">
        <v>1934</v>
      </c>
      <c r="H549">
        <f t="shared" si="8"/>
        <v>0</v>
      </c>
    </row>
    <row r="550" spans="1:8" x14ac:dyDescent="0.35">
      <c r="A550" s="362">
        <v>1</v>
      </c>
      <c r="B550" s="338">
        <v>9</v>
      </c>
      <c r="C550" s="338" t="s">
        <v>1935</v>
      </c>
      <c r="D550" s="338"/>
      <c r="E550" s="338"/>
      <c r="G550" s="139" t="s">
        <v>1935</v>
      </c>
      <c r="H550">
        <f t="shared" si="8"/>
        <v>0</v>
      </c>
    </row>
    <row r="551" spans="1:8" x14ac:dyDescent="0.35">
      <c r="A551" s="362">
        <v>1</v>
      </c>
      <c r="B551" s="338">
        <v>9</v>
      </c>
      <c r="C551" s="338" t="s">
        <v>1936</v>
      </c>
      <c r="D551" s="338"/>
      <c r="E551" s="338"/>
      <c r="G551" s="139" t="s">
        <v>1936</v>
      </c>
      <c r="H551">
        <f t="shared" si="8"/>
        <v>0</v>
      </c>
    </row>
    <row r="552" spans="1:8" x14ac:dyDescent="0.35">
      <c r="A552" s="362">
        <v>1</v>
      </c>
      <c r="B552" s="338">
        <v>9</v>
      </c>
      <c r="C552" s="338" t="s">
        <v>1937</v>
      </c>
      <c r="D552" s="338"/>
      <c r="E552" s="338"/>
      <c r="G552" s="139" t="s">
        <v>1937</v>
      </c>
      <c r="H552">
        <f t="shared" si="8"/>
        <v>0</v>
      </c>
    </row>
    <row r="553" spans="1:8" x14ac:dyDescent="0.35">
      <c r="A553" s="362">
        <v>1</v>
      </c>
      <c r="B553" s="338">
        <v>9</v>
      </c>
      <c r="C553" s="338" t="s">
        <v>1938</v>
      </c>
      <c r="D553" s="338"/>
      <c r="E553" s="338"/>
      <c r="G553" s="139" t="s">
        <v>1938</v>
      </c>
      <c r="H553">
        <f t="shared" si="8"/>
        <v>0</v>
      </c>
    </row>
    <row r="554" spans="1:8" x14ac:dyDescent="0.35">
      <c r="A554" s="362">
        <v>1</v>
      </c>
      <c r="B554" s="338">
        <v>9</v>
      </c>
      <c r="C554" s="338" t="s">
        <v>1939</v>
      </c>
      <c r="D554" s="338"/>
      <c r="E554" s="338"/>
      <c r="G554" s="139" t="s">
        <v>1939</v>
      </c>
      <c r="H554">
        <f t="shared" si="8"/>
        <v>0</v>
      </c>
    </row>
    <row r="555" spans="1:8" x14ac:dyDescent="0.35">
      <c r="A555" s="362">
        <v>1</v>
      </c>
      <c r="B555" s="338">
        <v>9</v>
      </c>
      <c r="C555" s="338" t="s">
        <v>1940</v>
      </c>
      <c r="D555" s="338"/>
      <c r="E555" s="338"/>
      <c r="G555" s="139" t="s">
        <v>1940</v>
      </c>
      <c r="H555">
        <f t="shared" si="8"/>
        <v>0</v>
      </c>
    </row>
    <row r="556" spans="1:8" x14ac:dyDescent="0.35">
      <c r="A556" s="362">
        <v>1</v>
      </c>
      <c r="B556" s="338">
        <v>9</v>
      </c>
      <c r="C556" s="338" t="s">
        <v>1941</v>
      </c>
      <c r="D556" s="338"/>
      <c r="E556" s="338"/>
      <c r="G556" s="139" t="s">
        <v>1941</v>
      </c>
      <c r="H556">
        <f t="shared" si="8"/>
        <v>0</v>
      </c>
    </row>
    <row r="557" spans="1:8" x14ac:dyDescent="0.35">
      <c r="A557" s="362">
        <v>1</v>
      </c>
      <c r="B557" s="338">
        <v>9</v>
      </c>
      <c r="C557" s="338" t="s">
        <v>1942</v>
      </c>
      <c r="D557" s="338"/>
      <c r="E557" s="338"/>
      <c r="G557" s="139" t="s">
        <v>1942</v>
      </c>
      <c r="H557">
        <f t="shared" si="8"/>
        <v>0</v>
      </c>
    </row>
    <row r="558" spans="1:8" x14ac:dyDescent="0.35">
      <c r="A558" s="362">
        <v>1</v>
      </c>
      <c r="B558" s="338">
        <v>9</v>
      </c>
      <c r="C558" s="338" t="s">
        <v>1943</v>
      </c>
      <c r="D558" s="338"/>
      <c r="E558" s="338"/>
      <c r="G558" s="139" t="s">
        <v>1943</v>
      </c>
      <c r="H558">
        <f t="shared" si="8"/>
        <v>0</v>
      </c>
    </row>
    <row r="559" spans="1:8" x14ac:dyDescent="0.35">
      <c r="A559" s="362">
        <v>1</v>
      </c>
      <c r="B559" s="338">
        <v>9</v>
      </c>
      <c r="C559" s="338" t="s">
        <v>1944</v>
      </c>
      <c r="D559" s="338"/>
      <c r="E559" s="338"/>
      <c r="G559" s="139" t="s">
        <v>1944</v>
      </c>
      <c r="H559">
        <f t="shared" si="8"/>
        <v>0</v>
      </c>
    </row>
    <row r="560" spans="1:8" x14ac:dyDescent="0.35">
      <c r="A560" s="362">
        <v>1</v>
      </c>
      <c r="B560" s="338">
        <v>9</v>
      </c>
      <c r="C560" s="338" t="s">
        <v>1945</v>
      </c>
      <c r="D560" s="338"/>
      <c r="E560" s="338"/>
      <c r="G560" s="139" t="s">
        <v>1945</v>
      </c>
      <c r="H560">
        <f t="shared" si="8"/>
        <v>0</v>
      </c>
    </row>
    <row r="561" spans="1:8" x14ac:dyDescent="0.35">
      <c r="A561" s="362">
        <v>1</v>
      </c>
      <c r="B561" s="338">
        <v>9</v>
      </c>
      <c r="C561" s="338" t="s">
        <v>1946</v>
      </c>
      <c r="D561" s="338"/>
      <c r="E561" s="338"/>
      <c r="G561" s="139" t="s">
        <v>1946</v>
      </c>
      <c r="H561">
        <f t="shared" si="8"/>
        <v>0</v>
      </c>
    </row>
    <row r="562" spans="1:8" x14ac:dyDescent="0.35">
      <c r="A562" s="362">
        <v>1</v>
      </c>
      <c r="B562" s="338">
        <v>9</v>
      </c>
      <c r="C562" s="338" t="s">
        <v>1947</v>
      </c>
      <c r="D562" s="338"/>
      <c r="E562" s="338"/>
      <c r="G562" s="139" t="s">
        <v>1947</v>
      </c>
      <c r="H562">
        <f t="shared" si="8"/>
        <v>0</v>
      </c>
    </row>
    <row r="563" spans="1:8" x14ac:dyDescent="0.35">
      <c r="A563" s="362">
        <v>1</v>
      </c>
      <c r="B563" s="338">
        <v>9</v>
      </c>
      <c r="C563" s="338" t="s">
        <v>1948</v>
      </c>
      <c r="D563" s="338"/>
      <c r="E563" s="338"/>
      <c r="G563" s="139" t="s">
        <v>1948</v>
      </c>
      <c r="H563">
        <f t="shared" si="8"/>
        <v>0</v>
      </c>
    </row>
    <row r="564" spans="1:8" x14ac:dyDescent="0.35">
      <c r="A564" s="362">
        <v>1</v>
      </c>
      <c r="B564" s="338">
        <v>9</v>
      </c>
      <c r="C564" s="338" t="s">
        <v>1949</v>
      </c>
      <c r="D564" s="338"/>
      <c r="E564" s="338"/>
      <c r="G564" s="139" t="s">
        <v>1949</v>
      </c>
      <c r="H564">
        <f t="shared" si="8"/>
        <v>0</v>
      </c>
    </row>
    <row r="565" spans="1:8" x14ac:dyDescent="0.35">
      <c r="A565" s="362">
        <v>1</v>
      </c>
      <c r="B565" s="338">
        <v>9</v>
      </c>
      <c r="C565" s="338" t="s">
        <v>1950</v>
      </c>
      <c r="D565" s="338"/>
      <c r="E565" s="338"/>
      <c r="G565" s="139" t="s">
        <v>1950</v>
      </c>
      <c r="H565">
        <f t="shared" si="8"/>
        <v>0</v>
      </c>
    </row>
    <row r="566" spans="1:8" x14ac:dyDescent="0.35">
      <c r="A566" s="362">
        <v>1</v>
      </c>
      <c r="B566" s="338">
        <v>9</v>
      </c>
      <c r="C566" s="338" t="s">
        <v>1951</v>
      </c>
      <c r="D566" s="338"/>
      <c r="E566" s="338"/>
      <c r="G566" s="139" t="s">
        <v>1951</v>
      </c>
      <c r="H566">
        <f t="shared" si="8"/>
        <v>0</v>
      </c>
    </row>
    <row r="567" spans="1:8" x14ac:dyDescent="0.35">
      <c r="A567" s="362">
        <v>1</v>
      </c>
      <c r="B567" s="338">
        <v>9</v>
      </c>
      <c r="C567" s="338" t="s">
        <v>1952</v>
      </c>
      <c r="D567" s="338"/>
      <c r="E567" s="338"/>
      <c r="G567" s="139" t="s">
        <v>1952</v>
      </c>
      <c r="H567">
        <f t="shared" si="8"/>
        <v>0</v>
      </c>
    </row>
    <row r="568" spans="1:8" x14ac:dyDescent="0.35">
      <c r="A568" s="362">
        <v>1</v>
      </c>
      <c r="B568" s="338">
        <v>9</v>
      </c>
      <c r="C568" s="338" t="s">
        <v>1953</v>
      </c>
      <c r="D568" s="338"/>
      <c r="E568" s="338"/>
      <c r="G568" s="139" t="s">
        <v>1953</v>
      </c>
      <c r="H568">
        <f t="shared" si="8"/>
        <v>0</v>
      </c>
    </row>
    <row r="569" spans="1:8" x14ac:dyDescent="0.35">
      <c r="A569" s="362">
        <v>1</v>
      </c>
      <c r="B569" s="338">
        <v>9</v>
      </c>
      <c r="C569" s="338" t="s">
        <v>1954</v>
      </c>
      <c r="D569" s="338"/>
      <c r="E569" s="338"/>
      <c r="G569" s="139" t="s">
        <v>1954</v>
      </c>
      <c r="H569">
        <f t="shared" si="8"/>
        <v>0</v>
      </c>
    </row>
    <row r="570" spans="1:8" x14ac:dyDescent="0.35">
      <c r="A570" s="362">
        <v>1</v>
      </c>
      <c r="B570" s="338">
        <v>9</v>
      </c>
      <c r="C570" s="338" t="s">
        <v>1955</v>
      </c>
      <c r="D570" s="338"/>
      <c r="E570" s="338"/>
      <c r="G570" s="139" t="s">
        <v>1955</v>
      </c>
      <c r="H570">
        <f t="shared" si="8"/>
        <v>0</v>
      </c>
    </row>
    <row r="571" spans="1:8" x14ac:dyDescent="0.35">
      <c r="A571" s="362">
        <v>1</v>
      </c>
      <c r="B571" s="338">
        <v>9</v>
      </c>
      <c r="C571" s="338" t="s">
        <v>1956</v>
      </c>
      <c r="D571" s="338"/>
      <c r="E571" s="338"/>
      <c r="G571" s="139" t="s">
        <v>1956</v>
      </c>
      <c r="H571">
        <f t="shared" si="8"/>
        <v>0</v>
      </c>
    </row>
    <row r="572" spans="1:8" x14ac:dyDescent="0.35">
      <c r="A572" s="362">
        <v>1</v>
      </c>
      <c r="B572" s="338">
        <v>9</v>
      </c>
      <c r="C572" s="338" t="s">
        <v>1957</v>
      </c>
      <c r="D572" s="338"/>
      <c r="E572" s="338"/>
      <c r="G572" s="139" t="s">
        <v>1957</v>
      </c>
      <c r="H572">
        <f t="shared" si="8"/>
        <v>0</v>
      </c>
    </row>
    <row r="573" spans="1:8" x14ac:dyDescent="0.35">
      <c r="A573" s="362">
        <v>1</v>
      </c>
      <c r="B573" s="338">
        <v>9</v>
      </c>
      <c r="C573" s="338" t="s">
        <v>1958</v>
      </c>
      <c r="D573" s="338"/>
      <c r="E573" s="338"/>
      <c r="G573" s="139" t="s">
        <v>1958</v>
      </c>
      <c r="H573">
        <f t="shared" si="8"/>
        <v>0</v>
      </c>
    </row>
    <row r="574" spans="1:8" x14ac:dyDescent="0.35">
      <c r="A574" s="362">
        <v>1</v>
      </c>
      <c r="B574" s="338">
        <v>9</v>
      </c>
      <c r="C574" s="338" t="s">
        <v>1959</v>
      </c>
      <c r="D574" s="338"/>
      <c r="E574" s="338"/>
      <c r="G574" s="139" t="s">
        <v>1959</v>
      </c>
      <c r="H574">
        <f t="shared" si="8"/>
        <v>0</v>
      </c>
    </row>
    <row r="575" spans="1:8" x14ac:dyDescent="0.35">
      <c r="A575" s="362">
        <v>1</v>
      </c>
      <c r="B575" s="338">
        <v>9</v>
      </c>
      <c r="C575" s="338" t="s">
        <v>1960</v>
      </c>
      <c r="D575" s="338"/>
      <c r="E575" s="338"/>
      <c r="G575" s="139" t="s">
        <v>1960</v>
      </c>
      <c r="H575">
        <f t="shared" si="8"/>
        <v>0</v>
      </c>
    </row>
    <row r="576" spans="1:8" x14ac:dyDescent="0.35">
      <c r="A576" s="362">
        <v>1</v>
      </c>
      <c r="B576" s="338">
        <v>9</v>
      </c>
      <c r="C576" s="338" t="s">
        <v>1961</v>
      </c>
      <c r="D576" s="338"/>
      <c r="E576" s="338"/>
      <c r="G576" s="139" t="s">
        <v>1961</v>
      </c>
      <c r="H576">
        <f t="shared" si="8"/>
        <v>0</v>
      </c>
    </row>
    <row r="577" spans="1:8" x14ac:dyDescent="0.35">
      <c r="A577" s="362">
        <v>1</v>
      </c>
      <c r="B577" s="338">
        <v>9</v>
      </c>
      <c r="C577" s="338" t="s">
        <v>1962</v>
      </c>
      <c r="D577" s="338"/>
      <c r="E577" s="338"/>
      <c r="G577" s="139" t="s">
        <v>1962</v>
      </c>
      <c r="H577">
        <f t="shared" si="8"/>
        <v>0</v>
      </c>
    </row>
    <row r="578" spans="1:8" x14ac:dyDescent="0.35">
      <c r="A578" s="362">
        <v>1</v>
      </c>
      <c r="B578" s="338">
        <v>9</v>
      </c>
      <c r="C578" s="338" t="s">
        <v>1963</v>
      </c>
      <c r="D578" s="338"/>
      <c r="E578" s="338"/>
      <c r="G578" s="139" t="s">
        <v>1963</v>
      </c>
      <c r="H578">
        <f t="shared" ref="H578:H641" si="9">IF(C578=G578,0,66)</f>
        <v>0</v>
      </c>
    </row>
    <row r="579" spans="1:8" x14ac:dyDescent="0.35">
      <c r="A579" s="362">
        <v>1</v>
      </c>
      <c r="B579" s="338">
        <v>9</v>
      </c>
      <c r="C579" s="338" t="s">
        <v>1964</v>
      </c>
      <c r="D579" s="338"/>
      <c r="E579" s="338"/>
      <c r="G579" s="139" t="s">
        <v>1964</v>
      </c>
      <c r="H579">
        <f t="shared" si="9"/>
        <v>0</v>
      </c>
    </row>
    <row r="580" spans="1:8" x14ac:dyDescent="0.35">
      <c r="A580" s="362">
        <v>1</v>
      </c>
      <c r="B580" s="338">
        <v>9</v>
      </c>
      <c r="C580" s="338" t="s">
        <v>1965</v>
      </c>
      <c r="D580" s="338"/>
      <c r="E580" s="338"/>
      <c r="G580" s="139" t="s">
        <v>1965</v>
      </c>
      <c r="H580">
        <f t="shared" si="9"/>
        <v>0</v>
      </c>
    </row>
    <row r="581" spans="1:8" x14ac:dyDescent="0.35">
      <c r="A581" s="362">
        <v>1</v>
      </c>
      <c r="B581" s="338">
        <v>9</v>
      </c>
      <c r="C581" s="338" t="s">
        <v>1966</v>
      </c>
      <c r="D581" s="338"/>
      <c r="E581" s="338"/>
      <c r="G581" s="139" t="s">
        <v>1966</v>
      </c>
      <c r="H581">
        <f t="shared" si="9"/>
        <v>0</v>
      </c>
    </row>
    <row r="582" spans="1:8" x14ac:dyDescent="0.35">
      <c r="A582" s="362">
        <v>1</v>
      </c>
      <c r="B582" s="338">
        <v>9</v>
      </c>
      <c r="C582" s="338" t="s">
        <v>1967</v>
      </c>
      <c r="D582" s="338"/>
      <c r="E582" s="338"/>
      <c r="G582" s="139" t="s">
        <v>1967</v>
      </c>
      <c r="H582">
        <f t="shared" si="9"/>
        <v>0</v>
      </c>
    </row>
    <row r="583" spans="1:8" x14ac:dyDescent="0.35">
      <c r="A583" s="362">
        <v>1</v>
      </c>
      <c r="B583" s="338">
        <v>9</v>
      </c>
      <c r="C583" s="338" t="s">
        <v>1968</v>
      </c>
      <c r="D583" s="338"/>
      <c r="E583" s="338"/>
      <c r="G583" s="139" t="s">
        <v>1968</v>
      </c>
      <c r="H583">
        <f t="shared" si="9"/>
        <v>0</v>
      </c>
    </row>
    <row r="584" spans="1:8" x14ac:dyDescent="0.35">
      <c r="A584" s="362">
        <v>1</v>
      </c>
      <c r="B584" s="338">
        <v>9</v>
      </c>
      <c r="C584" s="338" t="s">
        <v>1969</v>
      </c>
      <c r="D584" s="338"/>
      <c r="E584" s="338"/>
      <c r="G584" s="139" t="s">
        <v>1969</v>
      </c>
      <c r="H584">
        <f t="shared" si="9"/>
        <v>0</v>
      </c>
    </row>
    <row r="585" spans="1:8" x14ac:dyDescent="0.35">
      <c r="A585" s="362">
        <v>1</v>
      </c>
      <c r="B585" s="338">
        <v>9</v>
      </c>
      <c r="C585" s="338" t="s">
        <v>1970</v>
      </c>
      <c r="D585" s="338"/>
      <c r="E585" s="338"/>
      <c r="G585" s="139" t="s">
        <v>1970</v>
      </c>
      <c r="H585">
        <f t="shared" si="9"/>
        <v>0</v>
      </c>
    </row>
    <row r="586" spans="1:8" x14ac:dyDescent="0.35">
      <c r="A586" s="362">
        <v>1</v>
      </c>
      <c r="B586" s="338">
        <v>9</v>
      </c>
      <c r="C586" s="338" t="s">
        <v>1971</v>
      </c>
      <c r="D586" s="338"/>
      <c r="E586" s="338"/>
      <c r="G586" s="139" t="s">
        <v>1971</v>
      </c>
      <c r="H586">
        <f t="shared" si="9"/>
        <v>0</v>
      </c>
    </row>
    <row r="587" spans="1:8" x14ac:dyDescent="0.35">
      <c r="A587" s="362">
        <v>1</v>
      </c>
      <c r="B587" s="338">
        <v>9</v>
      </c>
      <c r="C587" s="338" t="s">
        <v>1972</v>
      </c>
      <c r="D587" s="338"/>
      <c r="E587" s="338"/>
      <c r="G587" s="139" t="s">
        <v>1972</v>
      </c>
      <c r="H587">
        <f t="shared" si="9"/>
        <v>0</v>
      </c>
    </row>
    <row r="588" spans="1:8" x14ac:dyDescent="0.35">
      <c r="A588" s="362">
        <v>1</v>
      </c>
      <c r="B588" s="338">
        <v>9</v>
      </c>
      <c r="C588" s="338" t="s">
        <v>1973</v>
      </c>
      <c r="D588" s="338"/>
      <c r="E588" s="338"/>
      <c r="G588" s="139" t="s">
        <v>1973</v>
      </c>
      <c r="H588">
        <f t="shared" si="9"/>
        <v>0</v>
      </c>
    </row>
    <row r="589" spans="1:8" x14ac:dyDescent="0.35">
      <c r="A589" s="362">
        <v>1</v>
      </c>
      <c r="B589" s="338">
        <v>9</v>
      </c>
      <c r="C589" s="338" t="s">
        <v>1974</v>
      </c>
      <c r="D589" s="338"/>
      <c r="E589" s="338"/>
      <c r="G589" s="139" t="s">
        <v>1974</v>
      </c>
      <c r="H589">
        <f t="shared" si="9"/>
        <v>0</v>
      </c>
    </row>
    <row r="590" spans="1:8" x14ac:dyDescent="0.35">
      <c r="A590" s="362">
        <v>1</v>
      </c>
      <c r="B590" s="338">
        <v>9</v>
      </c>
      <c r="C590" s="338" t="s">
        <v>1975</v>
      </c>
      <c r="D590" s="338"/>
      <c r="E590" s="338"/>
      <c r="G590" s="139" t="s">
        <v>1975</v>
      </c>
      <c r="H590">
        <f t="shared" si="9"/>
        <v>0</v>
      </c>
    </row>
    <row r="591" spans="1:8" x14ac:dyDescent="0.35">
      <c r="A591" s="362">
        <v>1</v>
      </c>
      <c r="B591" s="338">
        <v>9</v>
      </c>
      <c r="C591" s="338" t="s">
        <v>1976</v>
      </c>
      <c r="D591" s="338"/>
      <c r="E591" s="338"/>
      <c r="G591" s="139" t="s">
        <v>1976</v>
      </c>
      <c r="H591">
        <f t="shared" si="9"/>
        <v>0</v>
      </c>
    </row>
    <row r="592" spans="1:8" x14ac:dyDescent="0.35">
      <c r="A592" s="362">
        <v>1</v>
      </c>
      <c r="B592" s="338">
        <v>9</v>
      </c>
      <c r="C592" s="338" t="s">
        <v>1977</v>
      </c>
      <c r="D592" s="338"/>
      <c r="E592" s="338"/>
      <c r="G592" s="139" t="s">
        <v>1977</v>
      </c>
      <c r="H592">
        <f t="shared" si="9"/>
        <v>0</v>
      </c>
    </row>
    <row r="593" spans="1:8" x14ac:dyDescent="0.35">
      <c r="A593" s="362">
        <v>1</v>
      </c>
      <c r="B593" s="338">
        <v>9</v>
      </c>
      <c r="C593" s="338" t="s">
        <v>1978</v>
      </c>
      <c r="D593" s="338"/>
      <c r="E593" s="338"/>
      <c r="G593" s="139" t="s">
        <v>1978</v>
      </c>
      <c r="H593">
        <f t="shared" si="9"/>
        <v>0</v>
      </c>
    </row>
    <row r="594" spans="1:8" x14ac:dyDescent="0.35">
      <c r="A594" s="362">
        <v>1</v>
      </c>
      <c r="B594" s="338">
        <v>9</v>
      </c>
      <c r="C594" s="338" t="s">
        <v>1979</v>
      </c>
      <c r="D594" s="338"/>
      <c r="E594" s="338"/>
      <c r="G594" s="139" t="s">
        <v>1979</v>
      </c>
      <c r="H594">
        <f t="shared" si="9"/>
        <v>0</v>
      </c>
    </row>
    <row r="595" spans="1:8" x14ac:dyDescent="0.35">
      <c r="A595" s="362">
        <v>1</v>
      </c>
      <c r="B595" s="338">
        <v>9</v>
      </c>
      <c r="C595" s="338" t="s">
        <v>1980</v>
      </c>
      <c r="D595" s="338"/>
      <c r="E595" s="338"/>
      <c r="G595" s="139" t="s">
        <v>1980</v>
      </c>
      <c r="H595">
        <f t="shared" si="9"/>
        <v>0</v>
      </c>
    </row>
    <row r="596" spans="1:8" x14ac:dyDescent="0.35">
      <c r="A596" s="362">
        <v>1</v>
      </c>
      <c r="B596" s="338">
        <v>9</v>
      </c>
      <c r="C596" s="338" t="s">
        <v>1981</v>
      </c>
      <c r="D596" s="338"/>
      <c r="E596" s="338"/>
      <c r="G596" s="139" t="s">
        <v>1981</v>
      </c>
      <c r="H596">
        <f t="shared" si="9"/>
        <v>0</v>
      </c>
    </row>
    <row r="597" spans="1:8" x14ac:dyDescent="0.35">
      <c r="A597" s="362">
        <v>1</v>
      </c>
      <c r="B597" s="338">
        <v>9</v>
      </c>
      <c r="C597" s="338" t="s">
        <v>1982</v>
      </c>
      <c r="D597" s="338"/>
      <c r="E597" s="338"/>
      <c r="G597" s="139" t="s">
        <v>1982</v>
      </c>
      <c r="H597">
        <f t="shared" si="9"/>
        <v>0</v>
      </c>
    </row>
    <row r="598" spans="1:8" x14ac:dyDescent="0.35">
      <c r="A598" s="362">
        <v>1</v>
      </c>
      <c r="B598" s="338">
        <v>9</v>
      </c>
      <c r="C598" s="338" t="s">
        <v>1983</v>
      </c>
      <c r="D598" s="338"/>
      <c r="E598" s="338"/>
      <c r="G598" s="139" t="s">
        <v>1983</v>
      </c>
      <c r="H598">
        <f t="shared" si="9"/>
        <v>0</v>
      </c>
    </row>
    <row r="599" spans="1:8" x14ac:dyDescent="0.35">
      <c r="A599" s="362">
        <v>1</v>
      </c>
      <c r="B599" s="338">
        <v>9</v>
      </c>
      <c r="C599" s="338" t="s">
        <v>1984</v>
      </c>
      <c r="D599" s="338"/>
      <c r="E599" s="338"/>
      <c r="G599" s="139" t="s">
        <v>1984</v>
      </c>
      <c r="H599">
        <f t="shared" si="9"/>
        <v>0</v>
      </c>
    </row>
    <row r="600" spans="1:8" x14ac:dyDescent="0.35">
      <c r="A600" s="362">
        <v>1</v>
      </c>
      <c r="B600" s="338">
        <v>9</v>
      </c>
      <c r="C600" s="338" t="s">
        <v>1985</v>
      </c>
      <c r="D600" s="338"/>
      <c r="E600" s="338"/>
      <c r="G600" s="139" t="s">
        <v>1985</v>
      </c>
      <c r="H600">
        <f t="shared" si="9"/>
        <v>0</v>
      </c>
    </row>
    <row r="601" spans="1:8" x14ac:dyDescent="0.35">
      <c r="A601" s="362">
        <v>1</v>
      </c>
      <c r="B601" s="338">
        <v>9</v>
      </c>
      <c r="C601" s="338" t="s">
        <v>1986</v>
      </c>
      <c r="D601" s="338"/>
      <c r="E601" s="338"/>
      <c r="G601" s="139" t="s">
        <v>1986</v>
      </c>
      <c r="H601">
        <f t="shared" si="9"/>
        <v>0</v>
      </c>
    </row>
    <row r="602" spans="1:8" x14ac:dyDescent="0.35">
      <c r="A602" s="362">
        <v>1</v>
      </c>
      <c r="B602" s="338">
        <v>9</v>
      </c>
      <c r="C602" s="338" t="s">
        <v>1987</v>
      </c>
      <c r="D602" s="338"/>
      <c r="E602" s="338"/>
      <c r="G602" s="139" t="s">
        <v>1987</v>
      </c>
      <c r="H602">
        <f t="shared" si="9"/>
        <v>0</v>
      </c>
    </row>
    <row r="603" spans="1:8" x14ac:dyDescent="0.35">
      <c r="A603" s="362">
        <v>1</v>
      </c>
      <c r="B603" s="338">
        <v>9</v>
      </c>
      <c r="C603" s="338" t="s">
        <v>1988</v>
      </c>
      <c r="D603" s="338"/>
      <c r="E603" s="338"/>
      <c r="G603" s="139" t="s">
        <v>1988</v>
      </c>
      <c r="H603">
        <f t="shared" si="9"/>
        <v>0</v>
      </c>
    </row>
    <row r="604" spans="1:8" x14ac:dyDescent="0.35">
      <c r="A604" s="362">
        <v>1</v>
      </c>
      <c r="B604" s="338">
        <v>9</v>
      </c>
      <c r="C604" s="338" t="s">
        <v>1989</v>
      </c>
      <c r="D604" s="338"/>
      <c r="E604" s="338"/>
      <c r="G604" s="139" t="s">
        <v>1989</v>
      </c>
      <c r="H604">
        <f t="shared" si="9"/>
        <v>0</v>
      </c>
    </row>
    <row r="605" spans="1:8" x14ac:dyDescent="0.35">
      <c r="A605" s="362">
        <v>1</v>
      </c>
      <c r="B605" s="338">
        <v>9</v>
      </c>
      <c r="C605" s="338" t="s">
        <v>1990</v>
      </c>
      <c r="D605" s="338"/>
      <c r="E605" s="338"/>
      <c r="G605" s="139" t="s">
        <v>1990</v>
      </c>
      <c r="H605">
        <f t="shared" si="9"/>
        <v>0</v>
      </c>
    </row>
    <row r="606" spans="1:8" x14ac:dyDescent="0.35">
      <c r="A606" s="362">
        <v>1</v>
      </c>
      <c r="B606" s="338">
        <v>9</v>
      </c>
      <c r="C606" s="338" t="s">
        <v>1991</v>
      </c>
      <c r="D606" s="338"/>
      <c r="E606" s="338"/>
      <c r="G606" s="139" t="s">
        <v>1991</v>
      </c>
      <c r="H606">
        <f t="shared" si="9"/>
        <v>0</v>
      </c>
    </row>
    <row r="607" spans="1:8" x14ac:dyDescent="0.35">
      <c r="A607" s="362">
        <v>1</v>
      </c>
      <c r="B607" s="338">
        <v>9</v>
      </c>
      <c r="C607" s="338" t="s">
        <v>1992</v>
      </c>
      <c r="D607" s="338"/>
      <c r="E607" s="338"/>
      <c r="G607" s="139" t="s">
        <v>1992</v>
      </c>
      <c r="H607">
        <f t="shared" si="9"/>
        <v>0</v>
      </c>
    </row>
    <row r="608" spans="1:8" x14ac:dyDescent="0.35">
      <c r="A608" s="362">
        <v>1</v>
      </c>
      <c r="B608" s="338">
        <v>9</v>
      </c>
      <c r="C608" s="338" t="s">
        <v>1993</v>
      </c>
      <c r="D608" s="338"/>
      <c r="E608" s="338"/>
      <c r="G608" s="139" t="s">
        <v>1993</v>
      </c>
      <c r="H608">
        <f t="shared" si="9"/>
        <v>0</v>
      </c>
    </row>
    <row r="609" spans="1:8" x14ac:dyDescent="0.35">
      <c r="A609" s="362">
        <v>1</v>
      </c>
      <c r="B609" s="338">
        <v>9</v>
      </c>
      <c r="C609" s="338" t="s">
        <v>1994</v>
      </c>
      <c r="D609" s="338"/>
      <c r="E609" s="338"/>
      <c r="G609" s="139" t="s">
        <v>1994</v>
      </c>
      <c r="H609">
        <f t="shared" si="9"/>
        <v>0</v>
      </c>
    </row>
    <row r="610" spans="1:8" x14ac:dyDescent="0.35">
      <c r="A610" s="362">
        <v>1</v>
      </c>
      <c r="B610" s="338">
        <v>9</v>
      </c>
      <c r="C610" s="338" t="s">
        <v>1995</v>
      </c>
      <c r="D610" s="338"/>
      <c r="E610" s="338"/>
      <c r="G610" s="139" t="s">
        <v>1995</v>
      </c>
      <c r="H610">
        <f t="shared" si="9"/>
        <v>0</v>
      </c>
    </row>
    <row r="611" spans="1:8" x14ac:dyDescent="0.35">
      <c r="A611" s="362">
        <v>1</v>
      </c>
      <c r="B611" s="338">
        <v>9</v>
      </c>
      <c r="C611" s="338" t="s">
        <v>1996</v>
      </c>
      <c r="D611" s="338"/>
      <c r="E611" s="338"/>
      <c r="G611" s="139" t="s">
        <v>1996</v>
      </c>
      <c r="H611">
        <f t="shared" si="9"/>
        <v>0</v>
      </c>
    </row>
    <row r="612" spans="1:8" x14ac:dyDescent="0.35">
      <c r="A612" s="362">
        <v>1</v>
      </c>
      <c r="B612" s="338">
        <v>9</v>
      </c>
      <c r="C612" s="338" t="s">
        <v>1997</v>
      </c>
      <c r="D612" s="338"/>
      <c r="E612" s="338"/>
      <c r="G612" s="139" t="s">
        <v>1997</v>
      </c>
      <c r="H612">
        <f t="shared" si="9"/>
        <v>0</v>
      </c>
    </row>
    <row r="613" spans="1:8" x14ac:dyDescent="0.35">
      <c r="A613" s="362">
        <v>1</v>
      </c>
      <c r="B613" s="338">
        <v>9</v>
      </c>
      <c r="C613" s="338" t="s">
        <v>1998</v>
      </c>
      <c r="D613" s="338"/>
      <c r="E613" s="338"/>
      <c r="G613" s="139" t="s">
        <v>1998</v>
      </c>
      <c r="H613">
        <f t="shared" si="9"/>
        <v>0</v>
      </c>
    </row>
    <row r="614" spans="1:8" x14ac:dyDescent="0.35">
      <c r="A614" s="362">
        <v>1</v>
      </c>
      <c r="B614" s="338">
        <v>9</v>
      </c>
      <c r="C614" s="338" t="s">
        <v>1999</v>
      </c>
      <c r="D614" s="338"/>
      <c r="E614" s="338"/>
      <c r="G614" s="139" t="s">
        <v>1999</v>
      </c>
      <c r="H614">
        <f t="shared" si="9"/>
        <v>0</v>
      </c>
    </row>
    <row r="615" spans="1:8" x14ac:dyDescent="0.35">
      <c r="A615" s="362">
        <v>1</v>
      </c>
      <c r="B615" s="338">
        <v>9</v>
      </c>
      <c r="C615" s="338" t="s">
        <v>2000</v>
      </c>
      <c r="D615" s="338"/>
      <c r="E615" s="338"/>
      <c r="G615" s="139" t="s">
        <v>2000</v>
      </c>
      <c r="H615">
        <f t="shared" si="9"/>
        <v>0</v>
      </c>
    </row>
    <row r="616" spans="1:8" x14ac:dyDescent="0.35">
      <c r="A616" s="362">
        <v>1</v>
      </c>
      <c r="B616" s="338">
        <v>9</v>
      </c>
      <c r="C616" s="338" t="s">
        <v>2001</v>
      </c>
      <c r="D616" s="338"/>
      <c r="E616" s="338"/>
      <c r="G616" s="139" t="s">
        <v>2001</v>
      </c>
      <c r="H616">
        <f t="shared" si="9"/>
        <v>0</v>
      </c>
    </row>
    <row r="617" spans="1:8" x14ac:dyDescent="0.35">
      <c r="A617" s="362">
        <v>1</v>
      </c>
      <c r="B617" s="338">
        <v>9</v>
      </c>
      <c r="C617" s="338" t="s">
        <v>2002</v>
      </c>
      <c r="D617" s="338"/>
      <c r="E617" s="338"/>
      <c r="G617" s="139" t="s">
        <v>2002</v>
      </c>
      <c r="H617">
        <f t="shared" si="9"/>
        <v>0</v>
      </c>
    </row>
    <row r="618" spans="1:8" x14ac:dyDescent="0.35">
      <c r="A618" s="362">
        <v>1</v>
      </c>
      <c r="B618" s="338">
        <v>168</v>
      </c>
      <c r="C618" s="338" t="s">
        <v>2003</v>
      </c>
      <c r="D618" s="338"/>
      <c r="E618" s="338"/>
      <c r="G618" s="139" t="s">
        <v>2003</v>
      </c>
      <c r="H618">
        <f t="shared" si="9"/>
        <v>0</v>
      </c>
    </row>
    <row r="619" spans="1:8" x14ac:dyDescent="0.35">
      <c r="A619" s="362">
        <v>1</v>
      </c>
      <c r="B619" s="338">
        <v>168</v>
      </c>
      <c r="C619" s="338" t="s">
        <v>2005</v>
      </c>
      <c r="D619" s="338"/>
      <c r="E619" s="338"/>
      <c r="G619" s="139" t="s">
        <v>2005</v>
      </c>
      <c r="H619">
        <f t="shared" si="9"/>
        <v>0</v>
      </c>
    </row>
    <row r="620" spans="1:8" x14ac:dyDescent="0.35">
      <c r="A620" s="362">
        <v>1</v>
      </c>
      <c r="B620" s="338">
        <v>168</v>
      </c>
      <c r="C620" s="338" t="s">
        <v>2006</v>
      </c>
      <c r="D620" s="338"/>
      <c r="E620" s="338"/>
      <c r="G620" s="139" t="s">
        <v>2006</v>
      </c>
      <c r="H620">
        <f t="shared" si="9"/>
        <v>0</v>
      </c>
    </row>
    <row r="621" spans="1:8" x14ac:dyDescent="0.35">
      <c r="A621" s="362">
        <v>1</v>
      </c>
      <c r="B621" s="338">
        <v>168</v>
      </c>
      <c r="C621" s="338" t="s">
        <v>2007</v>
      </c>
      <c r="D621" s="338"/>
      <c r="E621" s="338"/>
      <c r="G621" s="139" t="s">
        <v>2007</v>
      </c>
      <c r="H621">
        <f t="shared" si="9"/>
        <v>0</v>
      </c>
    </row>
    <row r="622" spans="1:8" x14ac:dyDescent="0.35">
      <c r="A622" s="362">
        <v>1</v>
      </c>
      <c r="B622" s="338">
        <v>168</v>
      </c>
      <c r="C622" s="338" t="s">
        <v>2008</v>
      </c>
      <c r="D622" s="338"/>
      <c r="E622" s="338"/>
      <c r="G622" s="139" t="s">
        <v>2008</v>
      </c>
      <c r="H622">
        <f t="shared" si="9"/>
        <v>0</v>
      </c>
    </row>
    <row r="623" spans="1:8" x14ac:dyDescent="0.35">
      <c r="A623" s="362">
        <v>1</v>
      </c>
      <c r="B623" s="338">
        <v>168</v>
      </c>
      <c r="C623" s="338" t="s">
        <v>2009</v>
      </c>
      <c r="D623" s="338"/>
      <c r="E623" s="338"/>
      <c r="G623" s="139" t="s">
        <v>2009</v>
      </c>
      <c r="H623">
        <f t="shared" si="9"/>
        <v>0</v>
      </c>
    </row>
    <row r="624" spans="1:8" x14ac:dyDescent="0.35">
      <c r="A624" s="362">
        <v>1</v>
      </c>
      <c r="B624" s="338">
        <v>168</v>
      </c>
      <c r="C624" s="338" t="s">
        <v>2010</v>
      </c>
      <c r="D624" s="338"/>
      <c r="E624" s="338"/>
      <c r="G624" s="139" t="s">
        <v>2010</v>
      </c>
      <c r="H624">
        <f t="shared" si="9"/>
        <v>0</v>
      </c>
    </row>
    <row r="625" spans="1:8" x14ac:dyDescent="0.35">
      <c r="A625" s="362">
        <v>1</v>
      </c>
      <c r="B625" s="338">
        <v>168</v>
      </c>
      <c r="C625" s="338" t="s">
        <v>2011</v>
      </c>
      <c r="D625" s="338"/>
      <c r="E625" s="338"/>
      <c r="G625" s="139" t="s">
        <v>2011</v>
      </c>
      <c r="H625">
        <f t="shared" si="9"/>
        <v>0</v>
      </c>
    </row>
    <row r="626" spans="1:8" x14ac:dyDescent="0.35">
      <c r="A626" s="362">
        <v>1</v>
      </c>
      <c r="B626" s="338">
        <v>168</v>
      </c>
      <c r="C626" s="338" t="s">
        <v>2012</v>
      </c>
      <c r="D626" s="338"/>
      <c r="E626" s="338"/>
      <c r="G626" s="139" t="s">
        <v>2012</v>
      </c>
      <c r="H626">
        <f t="shared" si="9"/>
        <v>0</v>
      </c>
    </row>
    <row r="627" spans="1:8" x14ac:dyDescent="0.35">
      <c r="A627" s="362">
        <v>1</v>
      </c>
      <c r="B627" s="338">
        <v>168</v>
      </c>
      <c r="C627" s="338" t="s">
        <v>2013</v>
      </c>
      <c r="D627" s="338"/>
      <c r="E627" s="338"/>
      <c r="G627" s="139" t="s">
        <v>2013</v>
      </c>
      <c r="H627">
        <f t="shared" si="9"/>
        <v>0</v>
      </c>
    </row>
    <row r="628" spans="1:8" x14ac:dyDescent="0.35">
      <c r="A628" s="362">
        <v>1</v>
      </c>
      <c r="B628" s="338">
        <v>168</v>
      </c>
      <c r="C628" s="338" t="s">
        <v>2014</v>
      </c>
      <c r="D628" s="338"/>
      <c r="E628" s="338"/>
      <c r="G628" s="139" t="s">
        <v>2014</v>
      </c>
      <c r="H628">
        <f t="shared" si="9"/>
        <v>0</v>
      </c>
    </row>
    <row r="629" spans="1:8" x14ac:dyDescent="0.35">
      <c r="A629" s="362">
        <v>1</v>
      </c>
      <c r="B629" s="338">
        <v>168</v>
      </c>
      <c r="C629" s="338" t="s">
        <v>2015</v>
      </c>
      <c r="D629" s="338"/>
      <c r="E629" s="338"/>
      <c r="G629" s="139" t="s">
        <v>2015</v>
      </c>
      <c r="H629">
        <f t="shared" si="9"/>
        <v>0</v>
      </c>
    </row>
    <row r="630" spans="1:8" x14ac:dyDescent="0.35">
      <c r="A630" s="362">
        <v>1</v>
      </c>
      <c r="B630" s="338">
        <v>168</v>
      </c>
      <c r="C630" s="338" t="s">
        <v>2016</v>
      </c>
      <c r="D630" s="338"/>
      <c r="E630" s="338"/>
      <c r="G630" s="139" t="s">
        <v>2016</v>
      </c>
      <c r="H630">
        <f t="shared" si="9"/>
        <v>0</v>
      </c>
    </row>
    <row r="631" spans="1:8" x14ac:dyDescent="0.35">
      <c r="A631" s="362">
        <v>1</v>
      </c>
      <c r="B631" s="338">
        <v>168</v>
      </c>
      <c r="C631" s="338" t="s">
        <v>2017</v>
      </c>
      <c r="D631" s="338"/>
      <c r="E631" s="338"/>
      <c r="G631" s="139" t="s">
        <v>2017</v>
      </c>
      <c r="H631">
        <f t="shared" si="9"/>
        <v>0</v>
      </c>
    </row>
    <row r="632" spans="1:8" x14ac:dyDescent="0.35">
      <c r="A632" s="362">
        <v>1</v>
      </c>
      <c r="B632" s="338">
        <v>168</v>
      </c>
      <c r="C632" s="338" t="s">
        <v>2018</v>
      </c>
      <c r="D632" s="338"/>
      <c r="E632" s="338"/>
      <c r="G632" s="139" t="s">
        <v>2018</v>
      </c>
      <c r="H632">
        <f t="shared" si="9"/>
        <v>0</v>
      </c>
    </row>
    <row r="633" spans="1:8" x14ac:dyDescent="0.35">
      <c r="A633" s="362">
        <v>1</v>
      </c>
      <c r="B633" s="338">
        <v>168</v>
      </c>
      <c r="C633" s="338" t="s">
        <v>2019</v>
      </c>
      <c r="D633" s="338"/>
      <c r="E633" s="338"/>
      <c r="G633" s="139" t="s">
        <v>2019</v>
      </c>
      <c r="H633">
        <f t="shared" si="9"/>
        <v>0</v>
      </c>
    </row>
    <row r="634" spans="1:8" x14ac:dyDescent="0.35">
      <c r="A634" s="362">
        <v>1</v>
      </c>
      <c r="B634" s="338">
        <v>13</v>
      </c>
      <c r="C634" s="338" t="s">
        <v>2020</v>
      </c>
      <c r="D634" s="338"/>
      <c r="E634" s="338"/>
      <c r="G634" s="139" t="s">
        <v>2020</v>
      </c>
      <c r="H634">
        <f t="shared" si="9"/>
        <v>0</v>
      </c>
    </row>
    <row r="635" spans="1:8" x14ac:dyDescent="0.35">
      <c r="A635" s="362">
        <v>1</v>
      </c>
      <c r="B635" s="338">
        <v>13</v>
      </c>
      <c r="C635" s="338" t="s">
        <v>2021</v>
      </c>
      <c r="D635" s="338"/>
      <c r="E635" s="338"/>
      <c r="G635" s="139" t="s">
        <v>2021</v>
      </c>
      <c r="H635">
        <f t="shared" si="9"/>
        <v>0</v>
      </c>
    </row>
    <row r="636" spans="1:8" x14ac:dyDescent="0.35">
      <c r="A636" s="362">
        <v>1</v>
      </c>
      <c r="B636" s="338">
        <v>13</v>
      </c>
      <c r="C636" s="338" t="s">
        <v>2022</v>
      </c>
      <c r="D636" s="338"/>
      <c r="E636" s="338"/>
      <c r="G636" s="139" t="s">
        <v>2022</v>
      </c>
      <c r="H636">
        <f t="shared" si="9"/>
        <v>0</v>
      </c>
    </row>
    <row r="637" spans="1:8" x14ac:dyDescent="0.35">
      <c r="A637" s="362">
        <v>1</v>
      </c>
      <c r="B637" s="338">
        <v>13</v>
      </c>
      <c r="C637" s="338" t="s">
        <v>2023</v>
      </c>
      <c r="D637" s="338"/>
      <c r="E637" s="338"/>
      <c r="G637" s="139" t="s">
        <v>2023</v>
      </c>
      <c r="H637">
        <f t="shared" si="9"/>
        <v>0</v>
      </c>
    </row>
    <row r="638" spans="1:8" x14ac:dyDescent="0.35">
      <c r="A638" s="362">
        <v>1</v>
      </c>
      <c r="B638" s="338">
        <v>13</v>
      </c>
      <c r="C638" s="338" t="s">
        <v>2024</v>
      </c>
      <c r="D638" s="338"/>
      <c r="E638" s="338"/>
      <c r="G638" s="139" t="s">
        <v>2024</v>
      </c>
      <c r="H638">
        <f t="shared" si="9"/>
        <v>0</v>
      </c>
    </row>
    <row r="639" spans="1:8" x14ac:dyDescent="0.35">
      <c r="A639" s="362">
        <v>2</v>
      </c>
      <c r="B639" s="338">
        <v>100</v>
      </c>
      <c r="C639" s="338" t="s">
        <v>2025</v>
      </c>
      <c r="D639" s="338"/>
      <c r="E639" s="338"/>
      <c r="G639" s="139" t="s">
        <v>2025</v>
      </c>
      <c r="H639">
        <f t="shared" si="9"/>
        <v>0</v>
      </c>
    </row>
    <row r="640" spans="1:8" x14ac:dyDescent="0.35">
      <c r="A640" s="362">
        <v>2</v>
      </c>
      <c r="B640" s="338">
        <v>2</v>
      </c>
      <c r="C640" s="338" t="s">
        <v>2026</v>
      </c>
      <c r="D640" s="338"/>
      <c r="E640" s="338"/>
      <c r="G640" s="139" t="s">
        <v>2026</v>
      </c>
      <c r="H640">
        <f t="shared" si="9"/>
        <v>0</v>
      </c>
    </row>
    <row r="641" spans="1:8" x14ac:dyDescent="0.35">
      <c r="A641" s="362">
        <v>2</v>
      </c>
      <c r="B641" s="338">
        <v>2</v>
      </c>
      <c r="C641" s="338" t="s">
        <v>2027</v>
      </c>
      <c r="D641" s="338"/>
      <c r="E641" s="338"/>
      <c r="G641" s="139" t="s">
        <v>2027</v>
      </c>
      <c r="H641">
        <f t="shared" si="9"/>
        <v>0</v>
      </c>
    </row>
    <row r="642" spans="1:8" x14ac:dyDescent="0.35">
      <c r="A642" s="362">
        <v>2</v>
      </c>
      <c r="B642" s="338">
        <v>100</v>
      </c>
      <c r="C642" s="338" t="s">
        <v>2028</v>
      </c>
      <c r="D642" s="338"/>
      <c r="E642" s="338"/>
      <c r="G642" s="139" t="s">
        <v>2028</v>
      </c>
      <c r="H642">
        <f t="shared" ref="H642:H705" si="10">IF(C642=G642,0,66)</f>
        <v>0</v>
      </c>
    </row>
    <row r="643" spans="1:8" x14ac:dyDescent="0.35">
      <c r="A643" s="362">
        <v>2</v>
      </c>
      <c r="B643" s="338">
        <v>1</v>
      </c>
      <c r="C643" s="338" t="s">
        <v>2029</v>
      </c>
      <c r="D643" s="338"/>
      <c r="E643" s="338"/>
      <c r="G643" s="139" t="s">
        <v>2029</v>
      </c>
      <c r="H643">
        <f t="shared" si="10"/>
        <v>0</v>
      </c>
    </row>
    <row r="644" spans="1:8" x14ac:dyDescent="0.35">
      <c r="A644" s="362">
        <v>4</v>
      </c>
      <c r="B644" s="338">
        <v>101</v>
      </c>
      <c r="C644" s="338" t="s">
        <v>2030</v>
      </c>
      <c r="D644" s="338"/>
      <c r="E644" s="338"/>
      <c r="G644" s="139" t="s">
        <v>2030</v>
      </c>
      <c r="H644">
        <f t="shared" si="10"/>
        <v>0</v>
      </c>
    </row>
    <row r="645" spans="1:8" x14ac:dyDescent="0.35">
      <c r="A645" s="362">
        <v>4</v>
      </c>
      <c r="B645" s="338">
        <v>101</v>
      </c>
      <c r="C645" s="338" t="s">
        <v>2031</v>
      </c>
      <c r="D645" s="338"/>
      <c r="E645" s="338"/>
      <c r="G645" s="139" t="s">
        <v>2031</v>
      </c>
      <c r="H645">
        <f t="shared" si="10"/>
        <v>0</v>
      </c>
    </row>
    <row r="646" spans="1:8" x14ac:dyDescent="0.35">
      <c r="A646" s="362">
        <v>4</v>
      </c>
      <c r="B646" s="338">
        <v>101</v>
      </c>
      <c r="C646" s="338" t="s">
        <v>2032</v>
      </c>
      <c r="D646" s="338"/>
      <c r="E646" s="338"/>
      <c r="G646" s="139" t="s">
        <v>2032</v>
      </c>
      <c r="H646">
        <f t="shared" si="10"/>
        <v>0</v>
      </c>
    </row>
    <row r="647" spans="1:8" x14ac:dyDescent="0.35">
      <c r="A647" s="362">
        <v>1</v>
      </c>
      <c r="B647" s="338">
        <v>101</v>
      </c>
      <c r="C647" s="338" t="s">
        <v>2033</v>
      </c>
      <c r="D647" s="338"/>
      <c r="E647" s="338"/>
      <c r="G647" s="139" t="s">
        <v>2033</v>
      </c>
      <c r="H647">
        <f t="shared" si="10"/>
        <v>0</v>
      </c>
    </row>
    <row r="648" spans="1:8" x14ac:dyDescent="0.35">
      <c r="A648" s="362">
        <v>1</v>
      </c>
      <c r="B648" s="338">
        <v>101</v>
      </c>
      <c r="C648" s="338" t="s">
        <v>2034</v>
      </c>
      <c r="D648" s="338"/>
      <c r="E648" s="338"/>
      <c r="G648" s="139" t="s">
        <v>2034</v>
      </c>
      <c r="H648">
        <f t="shared" si="10"/>
        <v>0</v>
      </c>
    </row>
    <row r="649" spans="1:8" x14ac:dyDescent="0.35">
      <c r="A649" s="362">
        <v>1</v>
      </c>
      <c r="B649" s="338">
        <v>1</v>
      </c>
      <c r="C649" s="338" t="s">
        <v>2035</v>
      </c>
      <c r="D649" s="338"/>
      <c r="E649" s="338"/>
      <c r="G649" s="139" t="s">
        <v>2035</v>
      </c>
      <c r="H649">
        <f t="shared" si="10"/>
        <v>0</v>
      </c>
    </row>
    <row r="650" spans="1:8" x14ac:dyDescent="0.35">
      <c r="A650" s="362">
        <v>1</v>
      </c>
      <c r="B650" s="338">
        <v>500</v>
      </c>
      <c r="C650" s="338" t="s">
        <v>2036</v>
      </c>
      <c r="D650" s="338"/>
      <c r="E650" s="338"/>
      <c r="G650" s="139" t="s">
        <v>2036</v>
      </c>
      <c r="H650">
        <f t="shared" si="10"/>
        <v>0</v>
      </c>
    </row>
    <row r="651" spans="1:8" x14ac:dyDescent="0.35">
      <c r="A651" s="362">
        <v>1</v>
      </c>
      <c r="B651" s="338">
        <v>500</v>
      </c>
      <c r="C651" s="338" t="s">
        <v>2037</v>
      </c>
      <c r="D651" s="338"/>
      <c r="E651" s="338"/>
      <c r="G651" s="139" t="s">
        <v>2037</v>
      </c>
      <c r="H651">
        <f t="shared" si="10"/>
        <v>0</v>
      </c>
    </row>
    <row r="652" spans="1:8" x14ac:dyDescent="0.35">
      <c r="A652" s="362">
        <v>1</v>
      </c>
      <c r="B652" s="338">
        <v>500</v>
      </c>
      <c r="C652" s="338" t="s">
        <v>2038</v>
      </c>
      <c r="D652" s="338"/>
      <c r="E652" s="338"/>
      <c r="G652" s="139" t="s">
        <v>2038</v>
      </c>
      <c r="H652">
        <f t="shared" si="10"/>
        <v>0</v>
      </c>
    </row>
    <row r="653" spans="1:8" x14ac:dyDescent="0.35">
      <c r="A653" s="362">
        <v>3</v>
      </c>
      <c r="B653" s="338">
        <v>1</v>
      </c>
      <c r="C653" s="338" t="s">
        <v>2039</v>
      </c>
      <c r="D653" s="338"/>
      <c r="E653" s="338"/>
      <c r="G653" s="139" t="s">
        <v>2039</v>
      </c>
      <c r="H653">
        <f t="shared" si="10"/>
        <v>0</v>
      </c>
    </row>
    <row r="654" spans="1:8" x14ac:dyDescent="0.35">
      <c r="A654" s="362">
        <v>1</v>
      </c>
      <c r="B654" s="338">
        <v>1</v>
      </c>
      <c r="C654" s="338" t="s">
        <v>2040</v>
      </c>
      <c r="D654" s="338"/>
      <c r="E654" s="338"/>
      <c r="G654" s="139" t="s">
        <v>2040</v>
      </c>
      <c r="H654">
        <f t="shared" si="10"/>
        <v>0</v>
      </c>
    </row>
    <row r="655" spans="1:8" x14ac:dyDescent="0.35">
      <c r="A655" s="362">
        <v>1</v>
      </c>
      <c r="B655" s="338">
        <v>1</v>
      </c>
      <c r="C655" s="338" t="s">
        <v>2041</v>
      </c>
      <c r="D655" s="338"/>
      <c r="E655" s="338"/>
      <c r="G655" s="139" t="s">
        <v>2041</v>
      </c>
      <c r="H655">
        <f t="shared" si="10"/>
        <v>0</v>
      </c>
    </row>
    <row r="656" spans="1:8" x14ac:dyDescent="0.35">
      <c r="A656" s="362">
        <v>1</v>
      </c>
      <c r="B656" s="338">
        <v>2</v>
      </c>
      <c r="C656" s="338" t="s">
        <v>2026</v>
      </c>
      <c r="D656" s="338"/>
      <c r="E656" s="338"/>
      <c r="G656" s="139" t="s">
        <v>2026</v>
      </c>
      <c r="H656">
        <f t="shared" si="10"/>
        <v>0</v>
      </c>
    </row>
    <row r="657" spans="1:8" x14ac:dyDescent="0.35">
      <c r="A657" s="362">
        <v>1</v>
      </c>
      <c r="B657" s="338">
        <v>100</v>
      </c>
      <c r="C657" s="338" t="s">
        <v>2042</v>
      </c>
      <c r="D657" s="338"/>
      <c r="E657" s="338"/>
      <c r="G657" s="139" t="s">
        <v>2042</v>
      </c>
      <c r="H657">
        <f t="shared" si="10"/>
        <v>0</v>
      </c>
    </row>
    <row r="658" spans="1:8" x14ac:dyDescent="0.35">
      <c r="A658" s="362">
        <v>5</v>
      </c>
      <c r="B658" s="338">
        <v>2</v>
      </c>
      <c r="C658" s="338" t="s">
        <v>2043</v>
      </c>
      <c r="D658" s="338"/>
      <c r="E658" s="338"/>
      <c r="G658" s="139" t="s">
        <v>2043</v>
      </c>
      <c r="H658">
        <f t="shared" si="10"/>
        <v>0</v>
      </c>
    </row>
    <row r="659" spans="1:8" x14ac:dyDescent="0.35">
      <c r="A659" s="362">
        <v>5</v>
      </c>
      <c r="B659" s="338">
        <v>2</v>
      </c>
      <c r="C659" s="338" t="s">
        <v>2044</v>
      </c>
      <c r="D659" s="338"/>
      <c r="E659" s="338"/>
      <c r="G659" s="139" t="s">
        <v>2044</v>
      </c>
      <c r="H659">
        <f t="shared" si="10"/>
        <v>0</v>
      </c>
    </row>
    <row r="660" spans="1:8" x14ac:dyDescent="0.35">
      <c r="A660" s="362">
        <v>5</v>
      </c>
      <c r="B660" s="338">
        <v>2</v>
      </c>
      <c r="C660" s="338" t="s">
        <v>2045</v>
      </c>
      <c r="D660" s="338"/>
      <c r="E660" s="338"/>
      <c r="G660" s="139" t="s">
        <v>2045</v>
      </c>
      <c r="H660">
        <f t="shared" si="10"/>
        <v>0</v>
      </c>
    </row>
    <row r="661" spans="1:8" x14ac:dyDescent="0.35">
      <c r="A661" s="362">
        <v>1</v>
      </c>
      <c r="B661" s="338">
        <v>1</v>
      </c>
      <c r="C661" s="338" t="s">
        <v>2046</v>
      </c>
      <c r="D661" s="338"/>
      <c r="E661" s="338"/>
      <c r="G661" s="139" t="s">
        <v>2046</v>
      </c>
      <c r="H661">
        <f t="shared" si="10"/>
        <v>0</v>
      </c>
    </row>
    <row r="662" spans="1:8" x14ac:dyDescent="0.35">
      <c r="A662" s="362">
        <v>1</v>
      </c>
      <c r="B662" s="338">
        <v>1</v>
      </c>
      <c r="C662" s="338" t="s">
        <v>2047</v>
      </c>
      <c r="D662" s="338"/>
      <c r="E662" s="338"/>
      <c r="G662" s="139" t="s">
        <v>2047</v>
      </c>
      <c r="H662">
        <f t="shared" si="10"/>
        <v>0</v>
      </c>
    </row>
    <row r="663" spans="1:8" x14ac:dyDescent="0.35">
      <c r="A663" s="362">
        <v>1</v>
      </c>
      <c r="B663" s="338">
        <v>2</v>
      </c>
      <c r="C663" s="338" t="s">
        <v>2048</v>
      </c>
      <c r="D663" s="338"/>
      <c r="E663" s="338"/>
      <c r="G663" s="139" t="s">
        <v>2048</v>
      </c>
      <c r="H663">
        <f t="shared" si="10"/>
        <v>0</v>
      </c>
    </row>
    <row r="664" spans="1:8" x14ac:dyDescent="0.35">
      <c r="A664" s="362">
        <v>1</v>
      </c>
      <c r="B664" s="338">
        <v>2</v>
      </c>
      <c r="C664" s="338" t="s">
        <v>2049</v>
      </c>
      <c r="D664" s="338"/>
      <c r="E664" s="338"/>
      <c r="G664" s="139" t="s">
        <v>2049</v>
      </c>
      <c r="H664">
        <f t="shared" si="10"/>
        <v>0</v>
      </c>
    </row>
    <row r="665" spans="1:8" x14ac:dyDescent="0.35">
      <c r="A665" s="362">
        <v>1</v>
      </c>
      <c r="B665" s="338">
        <v>2</v>
      </c>
      <c r="C665" s="338" t="s">
        <v>2050</v>
      </c>
      <c r="D665" s="338"/>
      <c r="E665" s="338"/>
      <c r="G665" s="139" t="s">
        <v>2050</v>
      </c>
      <c r="H665">
        <f t="shared" si="10"/>
        <v>0</v>
      </c>
    </row>
    <row r="666" spans="1:8" x14ac:dyDescent="0.35">
      <c r="A666" s="362">
        <v>1</v>
      </c>
      <c r="B666" s="338">
        <v>2</v>
      </c>
      <c r="C666" s="338" t="s">
        <v>2051</v>
      </c>
      <c r="D666" s="338"/>
      <c r="E666" s="338"/>
      <c r="G666" s="139" t="s">
        <v>2051</v>
      </c>
      <c r="H666">
        <f t="shared" si="10"/>
        <v>0</v>
      </c>
    </row>
    <row r="667" spans="1:8" x14ac:dyDescent="0.35">
      <c r="A667" s="362">
        <v>1</v>
      </c>
      <c r="B667" s="338">
        <v>2</v>
      </c>
      <c r="C667" s="338" t="s">
        <v>2052</v>
      </c>
      <c r="D667" s="338"/>
      <c r="E667" s="338"/>
      <c r="G667" s="139" t="s">
        <v>2052</v>
      </c>
      <c r="H667">
        <f t="shared" si="10"/>
        <v>0</v>
      </c>
    </row>
    <row r="668" spans="1:8" x14ac:dyDescent="0.35">
      <c r="A668" s="362">
        <v>1</v>
      </c>
      <c r="B668" s="338">
        <v>51</v>
      </c>
      <c r="C668" s="338" t="s">
        <v>2053</v>
      </c>
      <c r="D668" s="338"/>
      <c r="E668" s="338"/>
      <c r="G668" s="139" t="s">
        <v>2053</v>
      </c>
      <c r="H668">
        <f t="shared" si="10"/>
        <v>0</v>
      </c>
    </row>
    <row r="669" spans="1:8" x14ac:dyDescent="0.35">
      <c r="A669" s="362">
        <v>1</v>
      </c>
      <c r="B669" s="338">
        <v>51</v>
      </c>
      <c r="C669" s="338" t="s">
        <v>2054</v>
      </c>
      <c r="D669" s="338"/>
      <c r="E669" s="338"/>
      <c r="G669" s="139" t="s">
        <v>2054</v>
      </c>
      <c r="H669">
        <f t="shared" si="10"/>
        <v>0</v>
      </c>
    </row>
    <row r="670" spans="1:8" x14ac:dyDescent="0.35">
      <c r="A670" s="362">
        <v>1</v>
      </c>
      <c r="B670" s="338">
        <v>152</v>
      </c>
      <c r="C670" s="338" t="s">
        <v>2055</v>
      </c>
      <c r="D670" s="338"/>
      <c r="E670" s="338"/>
      <c r="G670" s="139" t="s">
        <v>2055</v>
      </c>
      <c r="H670">
        <f t="shared" si="10"/>
        <v>0</v>
      </c>
    </row>
    <row r="671" spans="1:8" x14ac:dyDescent="0.35">
      <c r="A671" s="362">
        <v>1</v>
      </c>
      <c r="B671" s="338">
        <v>152</v>
      </c>
      <c r="C671" s="338" t="s">
        <v>2056</v>
      </c>
      <c r="D671" s="338"/>
      <c r="E671" s="338"/>
      <c r="G671" s="139" t="s">
        <v>2056</v>
      </c>
      <c r="H671">
        <f t="shared" si="10"/>
        <v>0</v>
      </c>
    </row>
    <row r="672" spans="1:8" x14ac:dyDescent="0.35">
      <c r="A672" s="362">
        <v>1</v>
      </c>
      <c r="B672" s="338">
        <v>152</v>
      </c>
      <c r="C672" s="338" t="s">
        <v>2057</v>
      </c>
      <c r="D672" s="338"/>
      <c r="E672" s="338"/>
      <c r="G672" s="139" t="s">
        <v>2057</v>
      </c>
      <c r="H672">
        <f t="shared" si="10"/>
        <v>0</v>
      </c>
    </row>
    <row r="673" spans="1:8" x14ac:dyDescent="0.35">
      <c r="A673" s="362">
        <v>1</v>
      </c>
      <c r="B673" s="338">
        <v>152</v>
      </c>
      <c r="C673" s="338" t="s">
        <v>2058</v>
      </c>
      <c r="D673" s="338"/>
      <c r="E673" s="338"/>
      <c r="G673" s="139" t="s">
        <v>2058</v>
      </c>
      <c r="H673">
        <f t="shared" si="10"/>
        <v>0</v>
      </c>
    </row>
    <row r="674" spans="1:8" x14ac:dyDescent="0.35">
      <c r="A674" s="362">
        <v>1</v>
      </c>
      <c r="B674" s="338">
        <v>152</v>
      </c>
      <c r="C674" s="338" t="s">
        <v>2059</v>
      </c>
      <c r="D674" s="338"/>
      <c r="E674" s="338"/>
      <c r="G674" s="139" t="s">
        <v>2059</v>
      </c>
      <c r="H674">
        <f t="shared" si="10"/>
        <v>0</v>
      </c>
    </row>
    <row r="675" spans="1:8" x14ac:dyDescent="0.35">
      <c r="A675" s="362">
        <v>1</v>
      </c>
      <c r="B675" s="338">
        <v>1</v>
      </c>
      <c r="C675" s="338" t="s">
        <v>2060</v>
      </c>
      <c r="D675" s="338"/>
      <c r="E675" s="338"/>
      <c r="G675" s="139" t="s">
        <v>2060</v>
      </c>
      <c r="H675">
        <f t="shared" si="10"/>
        <v>0</v>
      </c>
    </row>
    <row r="676" spans="1:8" x14ac:dyDescent="0.35">
      <c r="A676" s="362">
        <v>1</v>
      </c>
      <c r="B676" s="338">
        <v>1</v>
      </c>
      <c r="C676" s="338" t="s">
        <v>2061</v>
      </c>
      <c r="D676" s="338"/>
      <c r="E676" s="338"/>
      <c r="G676" s="139" t="s">
        <v>2061</v>
      </c>
      <c r="H676">
        <f t="shared" si="10"/>
        <v>0</v>
      </c>
    </row>
    <row r="677" spans="1:8" x14ac:dyDescent="0.35">
      <c r="A677" s="362">
        <v>1</v>
      </c>
      <c r="B677" s="338">
        <v>1</v>
      </c>
      <c r="C677" s="338" t="s">
        <v>2062</v>
      </c>
      <c r="D677" s="338"/>
      <c r="E677" s="338"/>
      <c r="G677" s="139" t="s">
        <v>2062</v>
      </c>
      <c r="H677">
        <f t="shared" si="10"/>
        <v>0</v>
      </c>
    </row>
    <row r="678" spans="1:8" x14ac:dyDescent="0.35">
      <c r="A678" s="362">
        <v>1</v>
      </c>
      <c r="B678" s="338">
        <v>11</v>
      </c>
      <c r="C678" s="338" t="s">
        <v>2063</v>
      </c>
      <c r="D678" s="338"/>
      <c r="E678" s="338"/>
      <c r="G678" s="139" t="s">
        <v>2063</v>
      </c>
      <c r="H678">
        <f t="shared" si="10"/>
        <v>0</v>
      </c>
    </row>
    <row r="679" spans="1:8" x14ac:dyDescent="0.35">
      <c r="A679" s="362">
        <v>1</v>
      </c>
      <c r="B679" s="338">
        <v>901</v>
      </c>
      <c r="C679" s="338" t="s">
        <v>2064</v>
      </c>
      <c r="D679" s="338"/>
      <c r="E679" s="338"/>
      <c r="G679" s="139" t="s">
        <v>2064</v>
      </c>
      <c r="H679">
        <f t="shared" si="10"/>
        <v>0</v>
      </c>
    </row>
    <row r="680" spans="1:8" x14ac:dyDescent="0.35">
      <c r="A680" s="362">
        <v>1</v>
      </c>
      <c r="B680" s="338">
        <v>1</v>
      </c>
      <c r="C680" s="338" t="s">
        <v>2065</v>
      </c>
      <c r="D680" s="338"/>
      <c r="E680" s="338"/>
      <c r="G680" s="139" t="s">
        <v>2065</v>
      </c>
      <c r="H680">
        <f t="shared" si="10"/>
        <v>0</v>
      </c>
    </row>
    <row r="681" spans="1:8" x14ac:dyDescent="0.35">
      <c r="A681" s="362">
        <v>1</v>
      </c>
      <c r="B681" s="338">
        <v>1</v>
      </c>
      <c r="C681" s="338" t="s">
        <v>2066</v>
      </c>
      <c r="D681" s="338"/>
      <c r="E681" s="338"/>
      <c r="G681" s="139" t="s">
        <v>2066</v>
      </c>
      <c r="H681">
        <f t="shared" si="10"/>
        <v>0</v>
      </c>
    </row>
    <row r="682" spans="1:8" x14ac:dyDescent="0.35">
      <c r="A682" s="362">
        <v>1</v>
      </c>
      <c r="B682" s="338">
        <v>1</v>
      </c>
      <c r="C682" s="338" t="s">
        <v>2067</v>
      </c>
      <c r="D682" s="338"/>
      <c r="E682" s="338"/>
      <c r="G682" s="139" t="s">
        <v>2067</v>
      </c>
      <c r="H682">
        <f t="shared" si="10"/>
        <v>0</v>
      </c>
    </row>
    <row r="683" spans="1:8" x14ac:dyDescent="0.35">
      <c r="A683" s="362">
        <v>1</v>
      </c>
      <c r="B683" s="338">
        <v>1</v>
      </c>
      <c r="C683" s="338" t="s">
        <v>2068</v>
      </c>
      <c r="D683" s="338"/>
      <c r="E683" s="338"/>
      <c r="G683" s="139" t="s">
        <v>2068</v>
      </c>
      <c r="H683">
        <f t="shared" si="10"/>
        <v>0</v>
      </c>
    </row>
    <row r="684" spans="1:8" x14ac:dyDescent="0.35">
      <c r="A684" s="362">
        <v>1</v>
      </c>
      <c r="B684" s="338">
        <v>1</v>
      </c>
      <c r="C684" s="338" t="s">
        <v>2069</v>
      </c>
      <c r="D684" s="338"/>
      <c r="E684" s="338"/>
      <c r="G684" s="139" t="s">
        <v>2069</v>
      </c>
      <c r="H684">
        <f t="shared" si="10"/>
        <v>0</v>
      </c>
    </row>
    <row r="685" spans="1:8" x14ac:dyDescent="0.35">
      <c r="A685" s="362">
        <v>1</v>
      </c>
      <c r="B685" s="338">
        <v>1</v>
      </c>
      <c r="C685" s="338" t="s">
        <v>2070</v>
      </c>
      <c r="D685" s="338"/>
      <c r="E685" s="338"/>
      <c r="G685" s="139" t="s">
        <v>2070</v>
      </c>
      <c r="H685">
        <f t="shared" si="10"/>
        <v>0</v>
      </c>
    </row>
    <row r="686" spans="1:8" x14ac:dyDescent="0.35">
      <c r="A686" s="362">
        <v>1</v>
      </c>
      <c r="B686" s="338">
        <v>1</v>
      </c>
      <c r="C686" s="338" t="s">
        <v>2071</v>
      </c>
      <c r="D686" s="338"/>
      <c r="E686" s="338"/>
      <c r="G686" s="139" t="s">
        <v>2071</v>
      </c>
      <c r="H686">
        <f t="shared" si="10"/>
        <v>0</v>
      </c>
    </row>
    <row r="687" spans="1:8" x14ac:dyDescent="0.35">
      <c r="A687" s="362">
        <v>1</v>
      </c>
      <c r="B687" s="338">
        <v>1</v>
      </c>
      <c r="C687" s="338" t="s">
        <v>2072</v>
      </c>
      <c r="D687" s="338"/>
      <c r="E687" s="338"/>
      <c r="G687" s="139" t="s">
        <v>2072</v>
      </c>
      <c r="H687">
        <f t="shared" si="10"/>
        <v>0</v>
      </c>
    </row>
    <row r="688" spans="1:8" x14ac:dyDescent="0.35">
      <c r="A688" s="362">
        <v>1</v>
      </c>
      <c r="B688" s="338">
        <v>1</v>
      </c>
      <c r="C688" s="338" t="s">
        <v>2073</v>
      </c>
      <c r="D688" s="338"/>
      <c r="E688" s="338"/>
      <c r="G688" s="139" t="s">
        <v>2073</v>
      </c>
      <c r="H688">
        <f t="shared" si="10"/>
        <v>0</v>
      </c>
    </row>
    <row r="689" spans="1:8" x14ac:dyDescent="0.35">
      <c r="A689" s="362">
        <v>1</v>
      </c>
      <c r="B689" s="338">
        <v>1</v>
      </c>
      <c r="C689" s="338" t="s">
        <v>2074</v>
      </c>
      <c r="D689" s="338"/>
      <c r="E689" s="338"/>
      <c r="G689" s="139" t="s">
        <v>2074</v>
      </c>
      <c r="H689">
        <f t="shared" si="10"/>
        <v>0</v>
      </c>
    </row>
    <row r="690" spans="1:8" x14ac:dyDescent="0.35">
      <c r="A690" s="362">
        <v>1</v>
      </c>
      <c r="B690" s="338">
        <v>3</v>
      </c>
      <c r="C690" s="338" t="s">
        <v>2075</v>
      </c>
      <c r="D690" s="338"/>
      <c r="E690" s="338"/>
      <c r="G690" s="139" t="s">
        <v>2075</v>
      </c>
      <c r="H690">
        <f t="shared" si="10"/>
        <v>0</v>
      </c>
    </row>
    <row r="691" spans="1:8" x14ac:dyDescent="0.35">
      <c r="A691" s="362">
        <v>1</v>
      </c>
      <c r="B691" s="338">
        <v>3</v>
      </c>
      <c r="C691" s="338" t="s">
        <v>2076</v>
      </c>
      <c r="D691" s="338"/>
      <c r="E691" s="338"/>
      <c r="G691" s="139" t="s">
        <v>2076</v>
      </c>
      <c r="H691">
        <f t="shared" si="10"/>
        <v>0</v>
      </c>
    </row>
    <row r="692" spans="1:8" x14ac:dyDescent="0.35">
      <c r="A692" s="362">
        <v>1</v>
      </c>
      <c r="B692" s="338">
        <v>3</v>
      </c>
      <c r="C692" s="338" t="s">
        <v>2077</v>
      </c>
      <c r="D692" s="338"/>
      <c r="E692" s="338"/>
      <c r="G692" s="139" t="s">
        <v>2077</v>
      </c>
      <c r="H692">
        <f t="shared" si="10"/>
        <v>0</v>
      </c>
    </row>
    <row r="693" spans="1:8" x14ac:dyDescent="0.35">
      <c r="A693" s="362">
        <v>1</v>
      </c>
      <c r="B693" s="338">
        <v>3</v>
      </c>
      <c r="C693" s="338" t="s">
        <v>2078</v>
      </c>
      <c r="D693" s="338"/>
      <c r="E693" s="338"/>
      <c r="G693" s="139" t="s">
        <v>2078</v>
      </c>
      <c r="H693">
        <f t="shared" si="10"/>
        <v>0</v>
      </c>
    </row>
    <row r="694" spans="1:8" x14ac:dyDescent="0.35">
      <c r="A694" s="362">
        <v>1</v>
      </c>
      <c r="B694" s="338">
        <v>20</v>
      </c>
      <c r="C694" s="338" t="s">
        <v>2079</v>
      </c>
      <c r="D694" s="338"/>
      <c r="E694" s="338"/>
      <c r="G694" s="139" t="s">
        <v>2079</v>
      </c>
      <c r="H694">
        <f t="shared" si="10"/>
        <v>0</v>
      </c>
    </row>
    <row r="695" spans="1:8" x14ac:dyDescent="0.35">
      <c r="A695" s="362">
        <v>1</v>
      </c>
      <c r="B695" s="338">
        <v>20</v>
      </c>
      <c r="C695" s="338" t="s">
        <v>2080</v>
      </c>
      <c r="D695" s="338"/>
      <c r="E695" s="338"/>
      <c r="G695" s="139" t="s">
        <v>2080</v>
      </c>
      <c r="H695">
        <f t="shared" si="10"/>
        <v>0</v>
      </c>
    </row>
    <row r="696" spans="1:8" x14ac:dyDescent="0.35">
      <c r="A696" s="362">
        <v>1</v>
      </c>
      <c r="B696" s="338">
        <v>20</v>
      </c>
      <c r="C696" s="338" t="s">
        <v>2081</v>
      </c>
      <c r="D696" s="338"/>
      <c r="E696" s="338"/>
      <c r="G696" s="139" t="s">
        <v>2081</v>
      </c>
      <c r="H696">
        <f t="shared" si="10"/>
        <v>0</v>
      </c>
    </row>
    <row r="697" spans="1:8" x14ac:dyDescent="0.35">
      <c r="A697" s="362">
        <v>1</v>
      </c>
      <c r="B697" s="338">
        <v>20</v>
      </c>
      <c r="C697" s="338" t="s">
        <v>2082</v>
      </c>
      <c r="D697" s="338"/>
      <c r="E697" s="338"/>
      <c r="G697" s="139" t="s">
        <v>2082</v>
      </c>
      <c r="H697">
        <f t="shared" si="10"/>
        <v>0</v>
      </c>
    </row>
    <row r="698" spans="1:8" x14ac:dyDescent="0.35">
      <c r="A698" s="362">
        <v>1</v>
      </c>
      <c r="B698" s="338">
        <v>20</v>
      </c>
      <c r="C698" s="338" t="s">
        <v>2083</v>
      </c>
      <c r="D698" s="338"/>
      <c r="E698" s="338"/>
      <c r="G698" s="139" t="s">
        <v>2083</v>
      </c>
      <c r="H698">
        <f t="shared" si="10"/>
        <v>0</v>
      </c>
    </row>
    <row r="699" spans="1:8" x14ac:dyDescent="0.35">
      <c r="A699" s="362">
        <v>1</v>
      </c>
      <c r="B699" s="338">
        <v>3</v>
      </c>
      <c r="C699" s="338" t="s">
        <v>2084</v>
      </c>
      <c r="D699" s="338"/>
      <c r="E699" s="338"/>
      <c r="G699" s="139" t="s">
        <v>2084</v>
      </c>
      <c r="H699">
        <f t="shared" si="10"/>
        <v>0</v>
      </c>
    </row>
    <row r="700" spans="1:8" x14ac:dyDescent="0.35">
      <c r="A700" s="362">
        <v>1</v>
      </c>
      <c r="B700" s="338">
        <v>3</v>
      </c>
      <c r="C700" s="338" t="s">
        <v>2085</v>
      </c>
      <c r="D700" s="338"/>
      <c r="E700" s="338"/>
      <c r="G700" s="139" t="s">
        <v>2085</v>
      </c>
      <c r="H700">
        <f t="shared" si="10"/>
        <v>0</v>
      </c>
    </row>
    <row r="701" spans="1:8" x14ac:dyDescent="0.35">
      <c r="A701" s="362">
        <v>1</v>
      </c>
      <c r="B701" s="338">
        <v>3</v>
      </c>
      <c r="C701" s="338" t="s">
        <v>2086</v>
      </c>
      <c r="D701" s="338"/>
      <c r="E701" s="338"/>
      <c r="G701" s="139" t="s">
        <v>2086</v>
      </c>
      <c r="H701">
        <f t="shared" si="10"/>
        <v>0</v>
      </c>
    </row>
    <row r="702" spans="1:8" x14ac:dyDescent="0.35">
      <c r="A702" s="362">
        <v>1</v>
      </c>
      <c r="B702" s="338">
        <v>3</v>
      </c>
      <c r="C702" s="338" t="s">
        <v>2087</v>
      </c>
      <c r="D702" s="338"/>
      <c r="E702" s="338"/>
      <c r="G702" s="139" t="s">
        <v>2087</v>
      </c>
      <c r="H702">
        <f t="shared" si="10"/>
        <v>0</v>
      </c>
    </row>
    <row r="703" spans="1:8" x14ac:dyDescent="0.35">
      <c r="A703" s="362">
        <v>1</v>
      </c>
      <c r="B703" s="338">
        <v>3</v>
      </c>
      <c r="C703" s="338" t="s">
        <v>2088</v>
      </c>
      <c r="D703" s="338"/>
      <c r="E703" s="338"/>
      <c r="G703" s="139" t="s">
        <v>2088</v>
      </c>
      <c r="H703">
        <f t="shared" si="10"/>
        <v>0</v>
      </c>
    </row>
    <row r="704" spans="1:8" x14ac:dyDescent="0.35">
      <c r="A704" s="362">
        <v>1</v>
      </c>
      <c r="B704" s="338">
        <v>100</v>
      </c>
      <c r="C704" s="338" t="s">
        <v>2089</v>
      </c>
      <c r="D704" s="338"/>
      <c r="E704" s="338"/>
      <c r="G704" s="139" t="s">
        <v>2089</v>
      </c>
      <c r="H704">
        <f t="shared" si="10"/>
        <v>0</v>
      </c>
    </row>
    <row r="705" spans="1:8" x14ac:dyDescent="0.35">
      <c r="A705" s="362">
        <v>1</v>
      </c>
      <c r="B705" s="338">
        <v>2</v>
      </c>
      <c r="C705" s="338" t="s">
        <v>2090</v>
      </c>
      <c r="D705" s="338"/>
      <c r="E705" s="338"/>
      <c r="G705" s="139" t="s">
        <v>2090</v>
      </c>
      <c r="H705">
        <f t="shared" si="10"/>
        <v>0</v>
      </c>
    </row>
    <row r="706" spans="1:8" x14ac:dyDescent="0.35">
      <c r="A706" s="362">
        <v>1</v>
      </c>
      <c r="B706" s="338">
        <v>2</v>
      </c>
      <c r="C706" s="338" t="s">
        <v>2091</v>
      </c>
      <c r="D706" s="338"/>
      <c r="E706" s="338"/>
      <c r="G706" s="139" t="s">
        <v>2091</v>
      </c>
      <c r="H706">
        <f t="shared" ref="H706:H769" si="11">IF(C706=G706,0,66)</f>
        <v>0</v>
      </c>
    </row>
    <row r="707" spans="1:8" x14ac:dyDescent="0.35">
      <c r="A707" s="362">
        <v>1</v>
      </c>
      <c r="B707" s="338">
        <v>2</v>
      </c>
      <c r="C707" s="338" t="s">
        <v>2092</v>
      </c>
      <c r="D707" s="338"/>
      <c r="E707" s="338"/>
      <c r="G707" s="139" t="s">
        <v>2092</v>
      </c>
      <c r="H707">
        <f t="shared" si="11"/>
        <v>0</v>
      </c>
    </row>
    <row r="708" spans="1:8" x14ac:dyDescent="0.35">
      <c r="A708" s="362">
        <v>1</v>
      </c>
      <c r="B708" s="338">
        <v>2</v>
      </c>
      <c r="C708" s="338" t="s">
        <v>2093</v>
      </c>
      <c r="D708" s="338"/>
      <c r="E708" s="338"/>
      <c r="G708" s="139" t="s">
        <v>2093</v>
      </c>
      <c r="H708">
        <f t="shared" si="11"/>
        <v>0</v>
      </c>
    </row>
    <row r="709" spans="1:8" x14ac:dyDescent="0.35">
      <c r="A709" s="362">
        <v>1</v>
      </c>
      <c r="B709" s="338">
        <v>2</v>
      </c>
      <c r="C709" s="338" t="s">
        <v>2094</v>
      </c>
      <c r="D709" s="338"/>
      <c r="E709" s="338"/>
      <c r="G709" s="139" t="s">
        <v>2094</v>
      </c>
      <c r="H709">
        <f t="shared" si="11"/>
        <v>0</v>
      </c>
    </row>
    <row r="710" spans="1:8" x14ac:dyDescent="0.35">
      <c r="A710" s="362">
        <v>2</v>
      </c>
      <c r="B710" s="338">
        <v>1</v>
      </c>
      <c r="C710" s="338" t="s">
        <v>2095</v>
      </c>
      <c r="D710" s="338"/>
      <c r="E710" s="338"/>
      <c r="G710" s="139" t="s">
        <v>2095</v>
      </c>
      <c r="H710">
        <f t="shared" si="11"/>
        <v>0</v>
      </c>
    </row>
    <row r="711" spans="1:8" x14ac:dyDescent="0.35">
      <c r="A711" s="362">
        <v>2</v>
      </c>
      <c r="B711" s="338">
        <v>1</v>
      </c>
      <c r="C711" s="338" t="s">
        <v>2096</v>
      </c>
      <c r="D711" s="338"/>
      <c r="E711" s="338"/>
      <c r="G711" s="139" t="s">
        <v>2096</v>
      </c>
      <c r="H711">
        <f t="shared" si="11"/>
        <v>0</v>
      </c>
    </row>
    <row r="712" spans="1:8" x14ac:dyDescent="0.35">
      <c r="A712" s="362">
        <v>2</v>
      </c>
      <c r="B712" s="338">
        <v>1</v>
      </c>
      <c r="C712" s="338" t="s">
        <v>2097</v>
      </c>
      <c r="D712" s="338"/>
      <c r="E712" s="338"/>
      <c r="G712" s="139" t="s">
        <v>2097</v>
      </c>
      <c r="H712">
        <f t="shared" si="11"/>
        <v>0</v>
      </c>
    </row>
    <row r="713" spans="1:8" x14ac:dyDescent="0.35">
      <c r="A713" s="362">
        <v>1</v>
      </c>
      <c r="B713" s="338">
        <v>1</v>
      </c>
      <c r="C713" s="338" t="s">
        <v>2098</v>
      </c>
      <c r="D713" s="338"/>
      <c r="E713" s="338"/>
      <c r="G713" s="139" t="s">
        <v>2098</v>
      </c>
      <c r="H713">
        <f t="shared" si="11"/>
        <v>0</v>
      </c>
    </row>
    <row r="714" spans="1:8" x14ac:dyDescent="0.35">
      <c r="A714" s="362">
        <v>1</v>
      </c>
      <c r="B714" s="338">
        <v>4</v>
      </c>
      <c r="C714" s="338" t="s">
        <v>2099</v>
      </c>
      <c r="D714" s="338"/>
      <c r="E714" s="338"/>
      <c r="G714" s="139" t="s">
        <v>2099</v>
      </c>
      <c r="H714">
        <f t="shared" si="11"/>
        <v>0</v>
      </c>
    </row>
    <row r="715" spans="1:8" x14ac:dyDescent="0.35">
      <c r="A715" s="362">
        <v>1</v>
      </c>
      <c r="B715" s="338">
        <v>4</v>
      </c>
      <c r="C715" s="338" t="s">
        <v>2100</v>
      </c>
      <c r="D715" s="338"/>
      <c r="E715" s="338"/>
      <c r="G715" s="139" t="s">
        <v>2100</v>
      </c>
      <c r="H715">
        <f t="shared" si="11"/>
        <v>0</v>
      </c>
    </row>
    <row r="716" spans="1:8" x14ac:dyDescent="0.35">
      <c r="A716" s="362">
        <v>1</v>
      </c>
      <c r="B716" s="338">
        <v>4</v>
      </c>
      <c r="C716" s="338" t="s">
        <v>2101</v>
      </c>
      <c r="D716" s="338"/>
      <c r="E716" s="338"/>
      <c r="G716" s="139" t="s">
        <v>2101</v>
      </c>
      <c r="H716">
        <f t="shared" si="11"/>
        <v>0</v>
      </c>
    </row>
    <row r="717" spans="1:8" x14ac:dyDescent="0.35">
      <c r="A717" s="362">
        <v>1</v>
      </c>
      <c r="B717" s="338">
        <v>2</v>
      </c>
      <c r="C717" s="338" t="s">
        <v>2102</v>
      </c>
      <c r="D717" s="338"/>
      <c r="E717" s="338"/>
      <c r="G717" s="139" t="s">
        <v>2102</v>
      </c>
      <c r="H717">
        <f t="shared" si="11"/>
        <v>0</v>
      </c>
    </row>
    <row r="718" spans="1:8" x14ac:dyDescent="0.35">
      <c r="A718" s="362">
        <v>1</v>
      </c>
      <c r="B718" s="338">
        <v>2</v>
      </c>
      <c r="C718" s="338" t="s">
        <v>2103</v>
      </c>
      <c r="D718" s="338"/>
      <c r="E718" s="338"/>
      <c r="G718" s="139" t="s">
        <v>2103</v>
      </c>
      <c r="H718">
        <f t="shared" si="11"/>
        <v>0</v>
      </c>
    </row>
    <row r="719" spans="1:8" x14ac:dyDescent="0.35">
      <c r="A719" s="362">
        <v>1</v>
      </c>
      <c r="B719" s="338">
        <v>1</v>
      </c>
      <c r="C719" s="338" t="s">
        <v>2104</v>
      </c>
      <c r="D719" s="338"/>
      <c r="E719" s="338"/>
      <c r="G719" s="139" t="s">
        <v>2104</v>
      </c>
      <c r="H719">
        <f t="shared" si="11"/>
        <v>0</v>
      </c>
    </row>
    <row r="720" spans="1:8" x14ac:dyDescent="0.35">
      <c r="A720" s="362">
        <v>1</v>
      </c>
      <c r="B720" s="338">
        <v>1</v>
      </c>
      <c r="C720" s="338" t="s">
        <v>2105</v>
      </c>
      <c r="D720" s="338"/>
      <c r="E720" s="338"/>
      <c r="G720" s="139" t="s">
        <v>2105</v>
      </c>
      <c r="H720">
        <f t="shared" si="11"/>
        <v>0</v>
      </c>
    </row>
    <row r="721" spans="1:8" x14ac:dyDescent="0.35">
      <c r="A721" s="362">
        <v>2</v>
      </c>
      <c r="B721" s="338">
        <v>1</v>
      </c>
      <c r="C721" s="338" t="s">
        <v>2106</v>
      </c>
      <c r="D721" s="338"/>
      <c r="E721" s="338"/>
      <c r="G721" s="139" t="s">
        <v>2106</v>
      </c>
      <c r="H721">
        <f t="shared" si="11"/>
        <v>0</v>
      </c>
    </row>
    <row r="722" spans="1:8" x14ac:dyDescent="0.35">
      <c r="A722" s="362">
        <v>1</v>
      </c>
      <c r="B722" s="338">
        <v>1</v>
      </c>
      <c r="C722" s="338" t="s">
        <v>2107</v>
      </c>
      <c r="D722" s="338"/>
      <c r="E722" s="338"/>
      <c r="G722" s="139" t="s">
        <v>2107</v>
      </c>
      <c r="H722">
        <f t="shared" si="11"/>
        <v>0</v>
      </c>
    </row>
    <row r="723" spans="1:8" x14ac:dyDescent="0.35">
      <c r="A723" s="362">
        <v>1</v>
      </c>
      <c r="B723" s="338">
        <v>1</v>
      </c>
      <c r="C723" s="338" t="s">
        <v>2108</v>
      </c>
      <c r="D723" s="338"/>
      <c r="E723" s="338"/>
      <c r="G723" s="139" t="s">
        <v>2108</v>
      </c>
      <c r="H723">
        <f t="shared" si="11"/>
        <v>0</v>
      </c>
    </row>
    <row r="724" spans="1:8" x14ac:dyDescent="0.35">
      <c r="A724" s="362">
        <v>1</v>
      </c>
      <c r="B724" s="338">
        <v>1</v>
      </c>
      <c r="C724" s="338" t="s">
        <v>2109</v>
      </c>
      <c r="D724" s="338"/>
      <c r="E724" s="338"/>
      <c r="G724" s="139" t="s">
        <v>2109</v>
      </c>
      <c r="H724">
        <f t="shared" si="11"/>
        <v>0</v>
      </c>
    </row>
    <row r="725" spans="1:8" x14ac:dyDescent="0.35">
      <c r="A725" s="362">
        <v>1</v>
      </c>
      <c r="B725" s="338">
        <v>100</v>
      </c>
      <c r="C725" s="338" t="s">
        <v>2110</v>
      </c>
      <c r="D725" s="338"/>
      <c r="E725" s="338"/>
      <c r="G725" s="139" t="s">
        <v>2110</v>
      </c>
      <c r="H725">
        <f t="shared" si="11"/>
        <v>0</v>
      </c>
    </row>
    <row r="726" spans="1:8" x14ac:dyDescent="0.35">
      <c r="A726" s="362">
        <v>1</v>
      </c>
      <c r="B726" s="338">
        <v>100</v>
      </c>
      <c r="C726" s="338" t="s">
        <v>2111</v>
      </c>
      <c r="D726" s="338"/>
      <c r="E726" s="338"/>
      <c r="G726" s="139" t="s">
        <v>2111</v>
      </c>
      <c r="H726">
        <f t="shared" si="11"/>
        <v>0</v>
      </c>
    </row>
    <row r="727" spans="1:8" x14ac:dyDescent="0.35">
      <c r="A727" s="362">
        <v>1</v>
      </c>
      <c r="B727" s="338">
        <v>100</v>
      </c>
      <c r="C727" s="338" t="s">
        <v>2112</v>
      </c>
      <c r="D727" s="338"/>
      <c r="E727" s="338"/>
      <c r="G727" s="139" t="s">
        <v>2112</v>
      </c>
      <c r="H727">
        <f t="shared" si="11"/>
        <v>0</v>
      </c>
    </row>
    <row r="728" spans="1:8" x14ac:dyDescent="0.35">
      <c r="A728" s="362">
        <v>1</v>
      </c>
      <c r="B728" s="338">
        <v>100</v>
      </c>
      <c r="C728" s="338" t="s">
        <v>2113</v>
      </c>
      <c r="D728" s="338"/>
      <c r="E728" s="338"/>
      <c r="G728" s="139" t="s">
        <v>2113</v>
      </c>
      <c r="H728">
        <f t="shared" si="11"/>
        <v>0</v>
      </c>
    </row>
    <row r="729" spans="1:8" x14ac:dyDescent="0.35">
      <c r="A729" s="362">
        <v>1</v>
      </c>
      <c r="B729" s="338">
        <v>100</v>
      </c>
      <c r="C729" s="338" t="s">
        <v>2114</v>
      </c>
      <c r="D729" s="338"/>
      <c r="E729" s="338"/>
      <c r="G729" s="139" t="s">
        <v>2114</v>
      </c>
      <c r="H729">
        <f t="shared" si="11"/>
        <v>0</v>
      </c>
    </row>
    <row r="730" spans="1:8" x14ac:dyDescent="0.35">
      <c r="A730" s="362">
        <v>1</v>
      </c>
      <c r="B730" s="338">
        <v>3</v>
      </c>
      <c r="C730" s="338" t="s">
        <v>2115</v>
      </c>
      <c r="D730" s="338"/>
      <c r="E730" s="338"/>
      <c r="G730" s="139" t="s">
        <v>2115</v>
      </c>
      <c r="H730">
        <f t="shared" si="11"/>
        <v>0</v>
      </c>
    </row>
    <row r="731" spans="1:8" x14ac:dyDescent="0.35">
      <c r="A731" s="362">
        <v>1</v>
      </c>
      <c r="B731" s="338">
        <v>3</v>
      </c>
      <c r="C731" s="338" t="s">
        <v>2116</v>
      </c>
      <c r="D731" s="338"/>
      <c r="E731" s="338"/>
      <c r="G731" s="139" t="s">
        <v>2116</v>
      </c>
      <c r="H731">
        <f t="shared" si="11"/>
        <v>0</v>
      </c>
    </row>
    <row r="732" spans="1:8" x14ac:dyDescent="0.35">
      <c r="A732" s="362">
        <v>1</v>
      </c>
      <c r="B732" s="338">
        <v>11</v>
      </c>
      <c r="C732" s="338" t="s">
        <v>2117</v>
      </c>
      <c r="D732" s="338"/>
      <c r="E732" s="338"/>
      <c r="G732" s="139" t="s">
        <v>2117</v>
      </c>
      <c r="H732">
        <f t="shared" si="11"/>
        <v>0</v>
      </c>
    </row>
    <row r="733" spans="1:8" x14ac:dyDescent="0.35">
      <c r="A733" s="362">
        <v>1</v>
      </c>
      <c r="B733" s="338">
        <v>11</v>
      </c>
      <c r="C733" s="338" t="s">
        <v>2118</v>
      </c>
      <c r="D733" s="338"/>
      <c r="E733" s="338"/>
      <c r="G733" s="139" t="s">
        <v>2118</v>
      </c>
      <c r="H733">
        <f t="shared" si="11"/>
        <v>0</v>
      </c>
    </row>
    <row r="734" spans="1:8" x14ac:dyDescent="0.35">
      <c r="A734" s="362">
        <v>1</v>
      </c>
      <c r="B734" s="338">
        <v>11</v>
      </c>
      <c r="C734" s="338" t="s">
        <v>2119</v>
      </c>
      <c r="D734" s="338"/>
      <c r="E734" s="338"/>
      <c r="G734" s="139" t="s">
        <v>2119</v>
      </c>
      <c r="H734">
        <f t="shared" si="11"/>
        <v>0</v>
      </c>
    </row>
    <row r="735" spans="1:8" x14ac:dyDescent="0.35">
      <c r="A735" s="362">
        <v>1</v>
      </c>
      <c r="B735" s="338">
        <v>101</v>
      </c>
      <c r="C735" s="338" t="s">
        <v>2120</v>
      </c>
      <c r="D735" s="338"/>
      <c r="E735" s="338"/>
      <c r="G735" s="139" t="s">
        <v>2120</v>
      </c>
      <c r="H735">
        <f t="shared" si="11"/>
        <v>0</v>
      </c>
    </row>
    <row r="736" spans="1:8" x14ac:dyDescent="0.35">
      <c r="A736" s="362">
        <v>1</v>
      </c>
      <c r="B736" s="338">
        <v>101</v>
      </c>
      <c r="C736" s="338" t="s">
        <v>2121</v>
      </c>
      <c r="D736" s="338"/>
      <c r="E736" s="338"/>
      <c r="G736" s="139" t="s">
        <v>2121</v>
      </c>
      <c r="H736">
        <f t="shared" si="11"/>
        <v>0</v>
      </c>
    </row>
    <row r="737" spans="1:8" x14ac:dyDescent="0.35">
      <c r="A737" s="362">
        <v>1</v>
      </c>
      <c r="B737" s="338">
        <v>101</v>
      </c>
      <c r="C737" s="338" t="s">
        <v>2122</v>
      </c>
      <c r="D737" s="338"/>
      <c r="E737" s="338"/>
      <c r="G737" s="139" t="s">
        <v>2122</v>
      </c>
      <c r="H737">
        <f t="shared" si="11"/>
        <v>0</v>
      </c>
    </row>
    <row r="738" spans="1:8" x14ac:dyDescent="0.35">
      <c r="A738" s="362">
        <v>1</v>
      </c>
      <c r="B738" s="338">
        <v>101</v>
      </c>
      <c r="C738" s="338" t="s">
        <v>2123</v>
      </c>
      <c r="D738" s="338"/>
      <c r="E738" s="338"/>
      <c r="G738" s="139" t="s">
        <v>2123</v>
      </c>
      <c r="H738">
        <f t="shared" si="11"/>
        <v>0</v>
      </c>
    </row>
    <row r="739" spans="1:8" x14ac:dyDescent="0.35">
      <c r="A739" s="362">
        <v>1</v>
      </c>
      <c r="B739" s="338">
        <v>101</v>
      </c>
      <c r="C739" s="338" t="s">
        <v>2124</v>
      </c>
      <c r="D739" s="338"/>
      <c r="E739" s="338"/>
      <c r="G739" s="139" t="s">
        <v>2124</v>
      </c>
      <c r="H739">
        <f t="shared" si="11"/>
        <v>0</v>
      </c>
    </row>
    <row r="740" spans="1:8" x14ac:dyDescent="0.35">
      <c r="A740" s="362">
        <v>1</v>
      </c>
      <c r="B740" s="338">
        <v>101</v>
      </c>
      <c r="C740" s="338" t="s">
        <v>2125</v>
      </c>
      <c r="D740" s="338"/>
      <c r="E740" s="338"/>
      <c r="G740" s="139" t="s">
        <v>2125</v>
      </c>
      <c r="H740">
        <f t="shared" si="11"/>
        <v>0</v>
      </c>
    </row>
    <row r="741" spans="1:8" x14ac:dyDescent="0.35">
      <c r="A741" s="362">
        <v>1</v>
      </c>
      <c r="B741" s="338">
        <v>1</v>
      </c>
      <c r="C741" s="338" t="s">
        <v>2126</v>
      </c>
      <c r="D741" s="338"/>
      <c r="E741" s="338"/>
      <c r="G741" s="139" t="s">
        <v>2126</v>
      </c>
      <c r="H741">
        <f t="shared" si="11"/>
        <v>0</v>
      </c>
    </row>
    <row r="742" spans="1:8" x14ac:dyDescent="0.35">
      <c r="A742" s="362">
        <v>1</v>
      </c>
      <c r="B742" s="338">
        <v>1</v>
      </c>
      <c r="C742" s="338" t="s">
        <v>2127</v>
      </c>
      <c r="D742" s="338"/>
      <c r="E742" s="338"/>
      <c r="G742" s="139" t="s">
        <v>2127</v>
      </c>
      <c r="H742">
        <f t="shared" si="11"/>
        <v>0</v>
      </c>
    </row>
    <row r="743" spans="1:8" x14ac:dyDescent="0.35">
      <c r="A743" s="362">
        <v>1</v>
      </c>
      <c r="B743" s="338">
        <v>1</v>
      </c>
      <c r="C743" s="338" t="s">
        <v>2128</v>
      </c>
      <c r="D743" s="338"/>
      <c r="E743" s="338"/>
      <c r="G743" s="139" t="s">
        <v>2128</v>
      </c>
      <c r="H743">
        <f t="shared" si="11"/>
        <v>0</v>
      </c>
    </row>
    <row r="744" spans="1:8" x14ac:dyDescent="0.35">
      <c r="A744" s="362">
        <v>2</v>
      </c>
      <c r="B744" s="338">
        <v>1</v>
      </c>
      <c r="C744" s="338" t="s">
        <v>2129</v>
      </c>
      <c r="D744" s="338"/>
      <c r="E744" s="338"/>
      <c r="G744" s="139" t="s">
        <v>2129</v>
      </c>
      <c r="H744">
        <f t="shared" si="11"/>
        <v>0</v>
      </c>
    </row>
    <row r="745" spans="1:8" x14ac:dyDescent="0.35">
      <c r="A745" s="362">
        <v>3</v>
      </c>
      <c r="B745" s="338">
        <v>1</v>
      </c>
      <c r="C745" s="338" t="s">
        <v>2130</v>
      </c>
      <c r="D745" s="338"/>
      <c r="E745" s="338"/>
      <c r="G745" s="139" t="s">
        <v>2130</v>
      </c>
      <c r="H745">
        <f t="shared" si="11"/>
        <v>0</v>
      </c>
    </row>
    <row r="746" spans="1:8" x14ac:dyDescent="0.35">
      <c r="A746" s="362">
        <v>1</v>
      </c>
      <c r="B746" s="338">
        <v>1</v>
      </c>
      <c r="C746" s="338" t="s">
        <v>2131</v>
      </c>
      <c r="D746" s="338"/>
      <c r="E746" s="338"/>
      <c r="G746" s="139" t="s">
        <v>2131</v>
      </c>
      <c r="H746">
        <f t="shared" si="11"/>
        <v>0</v>
      </c>
    </row>
    <row r="747" spans="1:8" x14ac:dyDescent="0.35">
      <c r="A747" s="362">
        <v>1</v>
      </c>
      <c r="B747" s="338">
        <v>1</v>
      </c>
      <c r="C747" s="338" t="s">
        <v>2132</v>
      </c>
      <c r="D747" s="338"/>
      <c r="E747" s="338"/>
      <c r="G747" s="139" t="s">
        <v>2132</v>
      </c>
      <c r="H747">
        <f t="shared" si="11"/>
        <v>0</v>
      </c>
    </row>
    <row r="748" spans="1:8" x14ac:dyDescent="0.35">
      <c r="A748" s="362">
        <v>1</v>
      </c>
      <c r="B748" s="338">
        <v>1</v>
      </c>
      <c r="C748" s="338" t="s">
        <v>2133</v>
      </c>
      <c r="D748" s="338"/>
      <c r="E748" s="338"/>
      <c r="G748" s="139" t="s">
        <v>2133</v>
      </c>
      <c r="H748">
        <f t="shared" si="11"/>
        <v>0</v>
      </c>
    </row>
    <row r="749" spans="1:8" x14ac:dyDescent="0.35">
      <c r="A749" s="362">
        <v>1</v>
      </c>
      <c r="B749" s="338">
        <v>1</v>
      </c>
      <c r="C749" s="338" t="s">
        <v>2134</v>
      </c>
      <c r="D749" s="338"/>
      <c r="E749" s="338"/>
      <c r="G749" s="139" t="s">
        <v>2134</v>
      </c>
      <c r="H749">
        <f t="shared" si="11"/>
        <v>0</v>
      </c>
    </row>
    <row r="750" spans="1:8" x14ac:dyDescent="0.35">
      <c r="A750" s="362">
        <v>1</v>
      </c>
      <c r="B750" s="338">
        <v>1</v>
      </c>
      <c r="C750" s="338" t="s">
        <v>2135</v>
      </c>
      <c r="D750" s="338"/>
      <c r="E750" s="338"/>
      <c r="G750" s="139" t="s">
        <v>2135</v>
      </c>
      <c r="H750">
        <f t="shared" si="11"/>
        <v>0</v>
      </c>
    </row>
    <row r="751" spans="1:8" x14ac:dyDescent="0.35">
      <c r="A751" s="362">
        <v>1</v>
      </c>
      <c r="B751" s="338">
        <v>1</v>
      </c>
      <c r="C751" s="338" t="s">
        <v>2136</v>
      </c>
      <c r="D751" s="338"/>
      <c r="E751" s="338"/>
      <c r="G751" s="139" t="s">
        <v>2136</v>
      </c>
      <c r="H751">
        <f t="shared" si="11"/>
        <v>0</v>
      </c>
    </row>
    <row r="752" spans="1:8" x14ac:dyDescent="0.35">
      <c r="A752" s="362">
        <v>1</v>
      </c>
      <c r="B752" s="338">
        <v>1</v>
      </c>
      <c r="C752" s="338" t="s">
        <v>2137</v>
      </c>
      <c r="D752" s="338"/>
      <c r="E752" s="338"/>
      <c r="G752" s="139" t="s">
        <v>2137</v>
      </c>
      <c r="H752">
        <f t="shared" si="11"/>
        <v>0</v>
      </c>
    </row>
    <row r="753" spans="1:8" x14ac:dyDescent="0.35">
      <c r="A753" s="362">
        <v>1</v>
      </c>
      <c r="B753" s="338">
        <v>1</v>
      </c>
      <c r="C753" s="338" t="s">
        <v>2138</v>
      </c>
      <c r="D753" s="338"/>
      <c r="E753" s="338"/>
      <c r="G753" s="139" t="s">
        <v>2138</v>
      </c>
      <c r="H753">
        <f t="shared" si="11"/>
        <v>0</v>
      </c>
    </row>
    <row r="754" spans="1:8" x14ac:dyDescent="0.35">
      <c r="A754" s="362">
        <v>1</v>
      </c>
      <c r="B754" s="338">
        <v>2</v>
      </c>
      <c r="C754" s="338" t="s">
        <v>1407</v>
      </c>
      <c r="D754" s="338"/>
      <c r="E754" s="338"/>
      <c r="G754" s="139" t="s">
        <v>1407</v>
      </c>
      <c r="H754">
        <f t="shared" si="11"/>
        <v>0</v>
      </c>
    </row>
    <row r="755" spans="1:8" x14ac:dyDescent="0.35">
      <c r="A755" s="362">
        <v>1</v>
      </c>
      <c r="B755" s="338">
        <v>1</v>
      </c>
      <c r="C755" s="338" t="s">
        <v>2139</v>
      </c>
      <c r="D755" s="338"/>
      <c r="E755" s="338"/>
      <c r="G755" s="139" t="s">
        <v>2139</v>
      </c>
      <c r="H755">
        <f t="shared" si="11"/>
        <v>0</v>
      </c>
    </row>
    <row r="756" spans="1:8" x14ac:dyDescent="0.35">
      <c r="A756" s="362">
        <v>1</v>
      </c>
      <c r="B756" s="338">
        <v>1</v>
      </c>
      <c r="C756" s="338" t="s">
        <v>2140</v>
      </c>
      <c r="D756" s="338"/>
      <c r="E756" s="338"/>
      <c r="G756" s="139" t="s">
        <v>2140</v>
      </c>
      <c r="H756">
        <f t="shared" si="11"/>
        <v>0</v>
      </c>
    </row>
    <row r="757" spans="1:8" x14ac:dyDescent="0.35">
      <c r="A757" s="362">
        <v>1</v>
      </c>
      <c r="B757" s="338">
        <v>1</v>
      </c>
      <c r="C757" s="338" t="s">
        <v>2141</v>
      </c>
      <c r="D757" s="338"/>
      <c r="E757" s="338"/>
      <c r="G757" s="139" t="s">
        <v>2141</v>
      </c>
      <c r="H757">
        <f t="shared" si="11"/>
        <v>0</v>
      </c>
    </row>
    <row r="758" spans="1:8" x14ac:dyDescent="0.35">
      <c r="A758" s="362">
        <v>1</v>
      </c>
      <c r="B758" s="338">
        <v>1</v>
      </c>
      <c r="C758" s="338" t="s">
        <v>2142</v>
      </c>
      <c r="D758" s="338"/>
      <c r="E758" s="338"/>
      <c r="G758" s="139" t="s">
        <v>2142</v>
      </c>
      <c r="H758">
        <f t="shared" si="11"/>
        <v>0</v>
      </c>
    </row>
    <row r="759" spans="1:8" x14ac:dyDescent="0.35">
      <c r="A759" s="362">
        <v>1</v>
      </c>
      <c r="B759" s="338">
        <v>1</v>
      </c>
      <c r="C759" s="338" t="s">
        <v>2143</v>
      </c>
      <c r="D759" s="338"/>
      <c r="E759" s="338"/>
      <c r="G759" s="139" t="s">
        <v>2143</v>
      </c>
      <c r="H759">
        <f t="shared" si="11"/>
        <v>0</v>
      </c>
    </row>
    <row r="760" spans="1:8" x14ac:dyDescent="0.35">
      <c r="A760" s="362">
        <v>1</v>
      </c>
      <c r="B760" s="338">
        <v>2</v>
      </c>
      <c r="C760" s="338" t="s">
        <v>2144</v>
      </c>
      <c r="D760" s="338"/>
      <c r="E760" s="338"/>
      <c r="G760" s="139" t="s">
        <v>2144</v>
      </c>
      <c r="H760">
        <f t="shared" si="11"/>
        <v>0</v>
      </c>
    </row>
    <row r="761" spans="1:8" x14ac:dyDescent="0.35">
      <c r="A761" s="362">
        <v>1</v>
      </c>
      <c r="B761" s="338">
        <v>2</v>
      </c>
      <c r="C761" s="338" t="s">
        <v>2145</v>
      </c>
      <c r="D761" s="338"/>
      <c r="E761" s="338"/>
      <c r="G761" s="139" t="s">
        <v>2145</v>
      </c>
      <c r="H761">
        <f t="shared" si="11"/>
        <v>0</v>
      </c>
    </row>
    <row r="762" spans="1:8" x14ac:dyDescent="0.35">
      <c r="A762" s="362">
        <v>1</v>
      </c>
      <c r="B762" s="338">
        <v>2</v>
      </c>
      <c r="C762" s="338" t="s">
        <v>2146</v>
      </c>
      <c r="D762" s="338"/>
      <c r="E762" s="338"/>
      <c r="G762" s="139" t="s">
        <v>2146</v>
      </c>
      <c r="H762">
        <f t="shared" si="11"/>
        <v>0</v>
      </c>
    </row>
    <row r="763" spans="1:8" x14ac:dyDescent="0.35">
      <c r="A763" s="362">
        <v>1</v>
      </c>
      <c r="B763" s="338">
        <v>2</v>
      </c>
      <c r="C763" s="338" t="s">
        <v>2147</v>
      </c>
      <c r="D763" s="338"/>
      <c r="E763" s="338"/>
      <c r="G763" s="139" t="s">
        <v>2147</v>
      </c>
      <c r="H763">
        <f t="shared" si="11"/>
        <v>0</v>
      </c>
    </row>
    <row r="764" spans="1:8" x14ac:dyDescent="0.35">
      <c r="A764" s="362">
        <v>1</v>
      </c>
      <c r="B764" s="338">
        <v>100</v>
      </c>
      <c r="C764" s="338" t="s">
        <v>2148</v>
      </c>
      <c r="D764" s="338"/>
      <c r="E764" s="338"/>
      <c r="G764" s="139" t="s">
        <v>2148</v>
      </c>
      <c r="H764">
        <f t="shared" si="11"/>
        <v>0</v>
      </c>
    </row>
    <row r="765" spans="1:8" x14ac:dyDescent="0.35">
      <c r="A765" s="362">
        <v>1</v>
      </c>
      <c r="B765" s="338">
        <v>2</v>
      </c>
      <c r="C765" s="338" t="s">
        <v>1448</v>
      </c>
      <c r="D765" s="338"/>
      <c r="E765" s="338"/>
      <c r="G765" s="139" t="s">
        <v>1448</v>
      </c>
      <c r="H765">
        <f t="shared" si="11"/>
        <v>0</v>
      </c>
    </row>
    <row r="766" spans="1:8" x14ac:dyDescent="0.35">
      <c r="A766" s="362">
        <v>2</v>
      </c>
      <c r="B766" s="338">
        <v>1</v>
      </c>
      <c r="C766" s="338" t="s">
        <v>2149</v>
      </c>
      <c r="D766" s="338"/>
      <c r="E766" s="338"/>
      <c r="G766" s="139" t="s">
        <v>2149</v>
      </c>
      <c r="H766">
        <f t="shared" si="11"/>
        <v>0</v>
      </c>
    </row>
    <row r="767" spans="1:8" x14ac:dyDescent="0.35">
      <c r="A767" s="362">
        <v>1</v>
      </c>
      <c r="B767" s="338">
        <v>2</v>
      </c>
      <c r="C767" s="338" t="s">
        <v>2150</v>
      </c>
      <c r="D767" s="338"/>
      <c r="E767" s="338"/>
      <c r="G767" s="139" t="s">
        <v>2150</v>
      </c>
      <c r="H767">
        <f t="shared" si="11"/>
        <v>0</v>
      </c>
    </row>
    <row r="768" spans="1:8" x14ac:dyDescent="0.35">
      <c r="A768" s="362">
        <v>1</v>
      </c>
      <c r="B768" s="338">
        <v>20</v>
      </c>
      <c r="C768" s="338" t="s">
        <v>2151</v>
      </c>
      <c r="D768" s="338"/>
      <c r="E768" s="338"/>
      <c r="G768" s="139" t="s">
        <v>2151</v>
      </c>
      <c r="H768">
        <f t="shared" si="11"/>
        <v>0</v>
      </c>
    </row>
    <row r="769" spans="1:8" x14ac:dyDescent="0.35">
      <c r="A769" s="362">
        <v>1</v>
      </c>
      <c r="B769" s="338">
        <v>2</v>
      </c>
      <c r="C769" s="338" t="s">
        <v>2152</v>
      </c>
      <c r="D769" s="338"/>
      <c r="E769" s="338"/>
      <c r="G769" s="139" t="s">
        <v>2152</v>
      </c>
      <c r="H769">
        <f t="shared" si="11"/>
        <v>0</v>
      </c>
    </row>
    <row r="770" spans="1:8" x14ac:dyDescent="0.35">
      <c r="A770" s="362">
        <v>1</v>
      </c>
      <c r="B770" s="338">
        <v>1</v>
      </c>
      <c r="C770" s="338" t="s">
        <v>2153</v>
      </c>
      <c r="D770" s="338"/>
      <c r="E770" s="338"/>
      <c r="G770" s="139" t="s">
        <v>2153</v>
      </c>
      <c r="H770">
        <f t="shared" ref="H770:H833" si="12">IF(C770=G770,0,66)</f>
        <v>0</v>
      </c>
    </row>
    <row r="771" spans="1:8" x14ac:dyDescent="0.35">
      <c r="A771" s="362">
        <v>1</v>
      </c>
      <c r="B771" s="338">
        <v>1</v>
      </c>
      <c r="C771" s="338" t="s">
        <v>2154</v>
      </c>
      <c r="D771" s="338"/>
      <c r="E771" s="338"/>
      <c r="G771" s="139" t="s">
        <v>2154</v>
      </c>
      <c r="H771">
        <f t="shared" si="12"/>
        <v>0</v>
      </c>
    </row>
    <row r="772" spans="1:8" x14ac:dyDescent="0.35">
      <c r="A772" s="362">
        <v>1</v>
      </c>
      <c r="B772" s="338">
        <v>3</v>
      </c>
      <c r="C772" s="338" t="s">
        <v>2155</v>
      </c>
      <c r="D772" s="338"/>
      <c r="E772" s="338"/>
      <c r="G772" s="139" t="s">
        <v>2155</v>
      </c>
      <c r="H772">
        <f t="shared" si="12"/>
        <v>0</v>
      </c>
    </row>
    <row r="773" spans="1:8" x14ac:dyDescent="0.35">
      <c r="A773" s="362">
        <v>1</v>
      </c>
      <c r="B773" s="338">
        <v>3</v>
      </c>
      <c r="C773" s="338" t="s">
        <v>2156</v>
      </c>
      <c r="D773" s="338"/>
      <c r="E773" s="338"/>
      <c r="G773" s="139" t="s">
        <v>2156</v>
      </c>
      <c r="H773">
        <f t="shared" si="12"/>
        <v>0</v>
      </c>
    </row>
    <row r="774" spans="1:8" x14ac:dyDescent="0.35">
      <c r="A774" s="362">
        <v>1</v>
      </c>
      <c r="B774" s="338">
        <v>3</v>
      </c>
      <c r="C774" s="338" t="s">
        <v>2157</v>
      </c>
      <c r="D774" s="338"/>
      <c r="E774" s="338"/>
      <c r="G774" s="139" t="s">
        <v>2157</v>
      </c>
      <c r="H774">
        <f t="shared" si="12"/>
        <v>0</v>
      </c>
    </row>
    <row r="775" spans="1:8" x14ac:dyDescent="0.35">
      <c r="A775" s="362">
        <v>1</v>
      </c>
      <c r="B775" s="338">
        <v>3</v>
      </c>
      <c r="C775" s="338" t="s">
        <v>2158</v>
      </c>
      <c r="D775" s="338"/>
      <c r="E775" s="338"/>
      <c r="G775" s="139" t="s">
        <v>2158</v>
      </c>
      <c r="H775">
        <f t="shared" si="12"/>
        <v>0</v>
      </c>
    </row>
    <row r="776" spans="1:8" x14ac:dyDescent="0.35">
      <c r="A776" s="362">
        <v>1</v>
      </c>
      <c r="B776" s="338">
        <v>3</v>
      </c>
      <c r="C776" s="338" t="s">
        <v>2159</v>
      </c>
      <c r="D776" s="338"/>
      <c r="E776" s="338"/>
      <c r="G776" s="139" t="s">
        <v>2159</v>
      </c>
      <c r="H776">
        <f t="shared" si="12"/>
        <v>0</v>
      </c>
    </row>
    <row r="777" spans="1:8" x14ac:dyDescent="0.35">
      <c r="A777" s="362">
        <v>1</v>
      </c>
      <c r="B777" s="338">
        <v>3</v>
      </c>
      <c r="C777" s="338" t="s">
        <v>2160</v>
      </c>
      <c r="D777" s="338"/>
      <c r="E777" s="338"/>
      <c r="G777" s="139" t="s">
        <v>2160</v>
      </c>
      <c r="H777">
        <f t="shared" si="12"/>
        <v>0</v>
      </c>
    </row>
    <row r="778" spans="1:8" x14ac:dyDescent="0.35">
      <c r="A778" s="362">
        <v>1</v>
      </c>
      <c r="B778" s="338">
        <v>3</v>
      </c>
      <c r="C778" s="338" t="s">
        <v>2161</v>
      </c>
      <c r="D778" s="338"/>
      <c r="E778" s="338"/>
      <c r="G778" s="139" t="s">
        <v>2161</v>
      </c>
      <c r="H778">
        <f t="shared" si="12"/>
        <v>0</v>
      </c>
    </row>
    <row r="779" spans="1:8" x14ac:dyDescent="0.35">
      <c r="A779" s="362">
        <v>1</v>
      </c>
      <c r="B779" s="338">
        <v>3</v>
      </c>
      <c r="C779" s="338" t="s">
        <v>2162</v>
      </c>
      <c r="D779" s="338"/>
      <c r="E779" s="338"/>
      <c r="G779" s="139" t="s">
        <v>2162</v>
      </c>
      <c r="H779">
        <f t="shared" si="12"/>
        <v>0</v>
      </c>
    </row>
    <row r="780" spans="1:8" x14ac:dyDescent="0.35">
      <c r="A780" s="362">
        <v>1</v>
      </c>
      <c r="B780" s="338">
        <v>3</v>
      </c>
      <c r="C780" s="338" t="s">
        <v>2163</v>
      </c>
      <c r="D780" s="338"/>
      <c r="E780" s="338"/>
      <c r="G780" s="139" t="s">
        <v>2163</v>
      </c>
      <c r="H780">
        <f t="shared" si="12"/>
        <v>0</v>
      </c>
    </row>
    <row r="781" spans="1:8" x14ac:dyDescent="0.35">
      <c r="A781" s="362">
        <v>1</v>
      </c>
      <c r="B781" s="338">
        <v>3</v>
      </c>
      <c r="C781" s="338" t="s">
        <v>2164</v>
      </c>
      <c r="D781" s="338"/>
      <c r="E781" s="338"/>
      <c r="G781" s="139" t="s">
        <v>2164</v>
      </c>
      <c r="H781">
        <f t="shared" si="12"/>
        <v>0</v>
      </c>
    </row>
    <row r="782" spans="1:8" x14ac:dyDescent="0.35">
      <c r="A782" s="362">
        <v>1</v>
      </c>
      <c r="B782" s="338">
        <v>100</v>
      </c>
      <c r="C782" s="338" t="s">
        <v>2165</v>
      </c>
      <c r="D782" s="338"/>
      <c r="E782" s="338"/>
      <c r="G782" s="139" t="s">
        <v>2165</v>
      </c>
      <c r="H782">
        <f t="shared" si="12"/>
        <v>0</v>
      </c>
    </row>
    <row r="783" spans="1:8" x14ac:dyDescent="0.35">
      <c r="A783" s="362">
        <v>3</v>
      </c>
      <c r="B783" s="338">
        <v>1</v>
      </c>
      <c r="C783" s="338" t="s">
        <v>2166</v>
      </c>
      <c r="D783" s="338"/>
      <c r="E783" s="338"/>
      <c r="G783" s="139" t="s">
        <v>2166</v>
      </c>
      <c r="H783">
        <f t="shared" si="12"/>
        <v>0</v>
      </c>
    </row>
    <row r="784" spans="1:8" x14ac:dyDescent="0.35">
      <c r="A784" s="362">
        <v>3</v>
      </c>
      <c r="B784" s="338">
        <v>1</v>
      </c>
      <c r="C784" s="338" t="s">
        <v>2167</v>
      </c>
      <c r="D784" s="338"/>
      <c r="E784" s="338"/>
      <c r="G784" s="139" t="s">
        <v>2167</v>
      </c>
      <c r="H784">
        <f t="shared" si="12"/>
        <v>0</v>
      </c>
    </row>
    <row r="785" spans="1:8" x14ac:dyDescent="0.35">
      <c r="A785" s="362">
        <v>3</v>
      </c>
      <c r="B785" s="338">
        <v>1</v>
      </c>
      <c r="C785" s="338" t="s">
        <v>2168</v>
      </c>
      <c r="D785" s="338"/>
      <c r="E785" s="338"/>
      <c r="G785" s="139" t="s">
        <v>2168</v>
      </c>
      <c r="H785">
        <f t="shared" si="12"/>
        <v>0</v>
      </c>
    </row>
    <row r="786" spans="1:8" x14ac:dyDescent="0.35">
      <c r="A786" s="362">
        <v>1</v>
      </c>
      <c r="B786" s="338">
        <v>2</v>
      </c>
      <c r="C786" s="338" t="s">
        <v>2169</v>
      </c>
      <c r="D786" s="338"/>
      <c r="E786" s="338"/>
      <c r="G786" s="139" t="s">
        <v>2169</v>
      </c>
      <c r="H786">
        <f t="shared" si="12"/>
        <v>0</v>
      </c>
    </row>
    <row r="787" spans="1:8" x14ac:dyDescent="0.35">
      <c r="A787" s="362">
        <v>1</v>
      </c>
      <c r="B787" s="338">
        <v>901</v>
      </c>
      <c r="C787" s="338" t="s">
        <v>2170</v>
      </c>
      <c r="D787" s="338"/>
      <c r="E787" s="338"/>
      <c r="G787" s="139" t="s">
        <v>2170</v>
      </c>
      <c r="H787">
        <f t="shared" si="12"/>
        <v>0</v>
      </c>
    </row>
    <row r="788" spans="1:8" x14ac:dyDescent="0.35">
      <c r="A788" s="362">
        <v>1</v>
      </c>
      <c r="B788" s="338">
        <v>7</v>
      </c>
      <c r="C788" s="338" t="s">
        <v>2171</v>
      </c>
      <c r="D788" s="338"/>
      <c r="E788" s="338"/>
      <c r="G788" s="139" t="s">
        <v>2171</v>
      </c>
      <c r="H788">
        <f t="shared" si="12"/>
        <v>0</v>
      </c>
    </row>
    <row r="789" spans="1:8" x14ac:dyDescent="0.35">
      <c r="A789" s="362">
        <v>4</v>
      </c>
      <c r="B789" s="338">
        <v>3</v>
      </c>
      <c r="C789" s="338" t="s">
        <v>2172</v>
      </c>
      <c r="D789" s="338"/>
      <c r="E789" s="338"/>
      <c r="G789" s="139" t="s">
        <v>2172</v>
      </c>
      <c r="H789">
        <f t="shared" si="12"/>
        <v>0</v>
      </c>
    </row>
    <row r="790" spans="1:8" x14ac:dyDescent="0.35">
      <c r="A790" s="362">
        <v>4</v>
      </c>
      <c r="B790" s="338">
        <v>3</v>
      </c>
      <c r="C790" s="338" t="s">
        <v>2173</v>
      </c>
      <c r="D790" s="338"/>
      <c r="E790" s="338"/>
      <c r="G790" s="139" t="s">
        <v>2173</v>
      </c>
      <c r="H790">
        <f t="shared" si="12"/>
        <v>0</v>
      </c>
    </row>
    <row r="791" spans="1:8" x14ac:dyDescent="0.35">
      <c r="A791" s="362">
        <v>4</v>
      </c>
      <c r="B791" s="338">
        <v>3</v>
      </c>
      <c r="C791" s="338" t="s">
        <v>2174</v>
      </c>
      <c r="D791" s="338"/>
      <c r="E791" s="338"/>
      <c r="G791" s="139" t="s">
        <v>2174</v>
      </c>
      <c r="H791">
        <f t="shared" si="12"/>
        <v>0</v>
      </c>
    </row>
    <row r="792" spans="1:8" x14ac:dyDescent="0.35">
      <c r="A792" s="362">
        <v>4</v>
      </c>
      <c r="B792" s="338">
        <v>3</v>
      </c>
      <c r="C792" s="338" t="s">
        <v>2175</v>
      </c>
      <c r="D792" s="338"/>
      <c r="E792" s="338"/>
      <c r="G792" s="139" t="s">
        <v>2175</v>
      </c>
      <c r="H792">
        <f t="shared" si="12"/>
        <v>0</v>
      </c>
    </row>
    <row r="793" spans="1:8" x14ac:dyDescent="0.35">
      <c r="A793" s="362">
        <v>4</v>
      </c>
      <c r="B793" s="338">
        <v>3</v>
      </c>
      <c r="C793" s="338" t="s">
        <v>2176</v>
      </c>
      <c r="D793" s="338"/>
      <c r="E793" s="338"/>
      <c r="G793" s="139" t="s">
        <v>2176</v>
      </c>
      <c r="H793">
        <f t="shared" si="12"/>
        <v>0</v>
      </c>
    </row>
    <row r="794" spans="1:8" x14ac:dyDescent="0.35">
      <c r="A794" s="362">
        <v>4</v>
      </c>
      <c r="B794" s="338">
        <v>3</v>
      </c>
      <c r="C794" s="338" t="s">
        <v>2177</v>
      </c>
      <c r="D794" s="338"/>
      <c r="E794" s="338"/>
      <c r="G794" s="139" t="s">
        <v>2177</v>
      </c>
      <c r="H794">
        <f t="shared" si="12"/>
        <v>0</v>
      </c>
    </row>
    <row r="795" spans="1:8" x14ac:dyDescent="0.35">
      <c r="A795" s="362">
        <v>1</v>
      </c>
      <c r="B795" s="338">
        <v>1</v>
      </c>
      <c r="C795" s="338" t="s">
        <v>2178</v>
      </c>
      <c r="D795" s="338"/>
      <c r="E795" s="338"/>
      <c r="G795" s="139" t="s">
        <v>2178</v>
      </c>
      <c r="H795">
        <f t="shared" si="12"/>
        <v>0</v>
      </c>
    </row>
    <row r="796" spans="1:8" x14ac:dyDescent="0.35">
      <c r="A796" s="362">
        <v>1</v>
      </c>
      <c r="B796" s="338">
        <v>100</v>
      </c>
      <c r="C796" s="338" t="s">
        <v>2179</v>
      </c>
      <c r="D796" s="338"/>
      <c r="E796" s="338"/>
      <c r="G796" s="139" t="s">
        <v>2179</v>
      </c>
      <c r="H796">
        <f t="shared" si="12"/>
        <v>0</v>
      </c>
    </row>
    <row r="797" spans="1:8" x14ac:dyDescent="0.35">
      <c r="A797" s="362">
        <v>1</v>
      </c>
      <c r="B797" s="338">
        <v>100</v>
      </c>
      <c r="C797" s="338" t="s">
        <v>2180</v>
      </c>
      <c r="D797" s="338"/>
      <c r="E797" s="338"/>
      <c r="G797" s="139" t="s">
        <v>2180</v>
      </c>
      <c r="H797">
        <f t="shared" si="12"/>
        <v>0</v>
      </c>
    </row>
    <row r="798" spans="1:8" x14ac:dyDescent="0.35">
      <c r="A798" s="362">
        <v>1</v>
      </c>
      <c r="B798" s="338">
        <v>100</v>
      </c>
      <c r="C798" s="338" t="s">
        <v>2181</v>
      </c>
      <c r="D798" s="338"/>
      <c r="E798" s="338"/>
      <c r="G798" s="139" t="s">
        <v>2181</v>
      </c>
      <c r="H798">
        <f t="shared" si="12"/>
        <v>0</v>
      </c>
    </row>
    <row r="799" spans="1:8" x14ac:dyDescent="0.35">
      <c r="A799" s="362">
        <v>1</v>
      </c>
      <c r="B799" s="338">
        <v>100</v>
      </c>
      <c r="C799" s="338" t="s">
        <v>2182</v>
      </c>
      <c r="D799" s="338"/>
      <c r="E799" s="338"/>
      <c r="G799" s="139" t="s">
        <v>2182</v>
      </c>
      <c r="H799">
        <f t="shared" si="12"/>
        <v>0</v>
      </c>
    </row>
    <row r="800" spans="1:8" x14ac:dyDescent="0.35">
      <c r="A800" s="362">
        <v>1</v>
      </c>
      <c r="B800" s="338">
        <v>100</v>
      </c>
      <c r="C800" s="338" t="s">
        <v>2183</v>
      </c>
      <c r="D800" s="338"/>
      <c r="E800" s="338"/>
      <c r="G800" s="139" t="s">
        <v>2183</v>
      </c>
      <c r="H800">
        <f t="shared" si="12"/>
        <v>0</v>
      </c>
    </row>
    <row r="801" spans="1:8" x14ac:dyDescent="0.35">
      <c r="A801" s="362">
        <v>1</v>
      </c>
      <c r="B801" s="338">
        <v>3</v>
      </c>
      <c r="C801" s="338" t="s">
        <v>2184</v>
      </c>
      <c r="D801" s="338"/>
      <c r="E801" s="338"/>
      <c r="G801" s="139" t="s">
        <v>2184</v>
      </c>
      <c r="H801">
        <f t="shared" si="12"/>
        <v>0</v>
      </c>
    </row>
    <row r="802" spans="1:8" x14ac:dyDescent="0.35">
      <c r="A802" s="362">
        <v>1</v>
      </c>
      <c r="B802" s="338">
        <v>1</v>
      </c>
      <c r="C802" s="338" t="s">
        <v>2185</v>
      </c>
      <c r="D802" s="338"/>
      <c r="E802" s="338"/>
      <c r="G802" s="139" t="s">
        <v>2185</v>
      </c>
      <c r="H802">
        <f t="shared" si="12"/>
        <v>0</v>
      </c>
    </row>
    <row r="803" spans="1:8" x14ac:dyDescent="0.35">
      <c r="A803" s="362">
        <v>1</v>
      </c>
      <c r="B803" s="338">
        <v>23</v>
      </c>
      <c r="C803" s="338" t="s">
        <v>2186</v>
      </c>
      <c r="D803" s="338"/>
      <c r="E803" s="338"/>
      <c r="G803" s="139" t="s">
        <v>2186</v>
      </c>
      <c r="H803">
        <f t="shared" si="12"/>
        <v>0</v>
      </c>
    </row>
    <row r="804" spans="1:8" x14ac:dyDescent="0.35">
      <c r="A804" s="362">
        <v>1</v>
      </c>
      <c r="B804" s="338">
        <v>23</v>
      </c>
      <c r="C804" s="338" t="s">
        <v>2187</v>
      </c>
      <c r="D804" s="338"/>
      <c r="E804" s="338"/>
      <c r="G804" s="139" t="s">
        <v>2187</v>
      </c>
      <c r="H804">
        <f t="shared" si="12"/>
        <v>0</v>
      </c>
    </row>
    <row r="805" spans="1:8" x14ac:dyDescent="0.35">
      <c r="A805" s="362">
        <v>1</v>
      </c>
      <c r="B805" s="338">
        <v>23</v>
      </c>
      <c r="C805" s="338" t="s">
        <v>2188</v>
      </c>
      <c r="D805" s="338"/>
      <c r="E805" s="338"/>
      <c r="G805" s="139" t="s">
        <v>2188</v>
      </c>
      <c r="H805">
        <f t="shared" si="12"/>
        <v>0</v>
      </c>
    </row>
    <row r="806" spans="1:8" x14ac:dyDescent="0.35">
      <c r="A806" s="362">
        <v>1</v>
      </c>
      <c r="B806" s="338">
        <v>23</v>
      </c>
      <c r="C806" s="338" t="s">
        <v>2189</v>
      </c>
      <c r="D806" s="338"/>
      <c r="E806" s="338"/>
      <c r="G806" s="139" t="s">
        <v>2189</v>
      </c>
      <c r="H806">
        <f t="shared" si="12"/>
        <v>0</v>
      </c>
    </row>
    <row r="807" spans="1:8" x14ac:dyDescent="0.35">
      <c r="A807" s="362">
        <v>1</v>
      </c>
      <c r="B807" s="338">
        <v>23</v>
      </c>
      <c r="C807" s="338" t="s">
        <v>2190</v>
      </c>
      <c r="D807" s="338"/>
      <c r="E807" s="338"/>
      <c r="G807" s="139" t="s">
        <v>2190</v>
      </c>
      <c r="H807">
        <f t="shared" si="12"/>
        <v>0</v>
      </c>
    </row>
    <row r="808" spans="1:8" x14ac:dyDescent="0.35">
      <c r="A808" s="362">
        <v>1</v>
      </c>
      <c r="B808" s="338">
        <v>1</v>
      </c>
      <c r="C808" s="338" t="s">
        <v>2191</v>
      </c>
      <c r="D808" s="338"/>
      <c r="E808" s="338"/>
      <c r="G808" s="139" t="s">
        <v>2191</v>
      </c>
      <c r="H808">
        <f t="shared" si="12"/>
        <v>0</v>
      </c>
    </row>
    <row r="809" spans="1:8" x14ac:dyDescent="0.35">
      <c r="A809" s="362">
        <v>1</v>
      </c>
      <c r="B809" s="338">
        <v>1</v>
      </c>
      <c r="C809" s="338" t="s">
        <v>2192</v>
      </c>
      <c r="D809" s="338"/>
      <c r="E809" s="338"/>
      <c r="G809" s="139" t="s">
        <v>2192</v>
      </c>
      <c r="H809">
        <f t="shared" si="12"/>
        <v>0</v>
      </c>
    </row>
    <row r="810" spans="1:8" x14ac:dyDescent="0.35">
      <c r="A810" s="362">
        <v>1</v>
      </c>
      <c r="B810" s="338">
        <v>15</v>
      </c>
      <c r="C810" s="338" t="s">
        <v>2193</v>
      </c>
      <c r="D810" s="338"/>
      <c r="E810" s="338"/>
      <c r="G810" s="139" t="s">
        <v>2193</v>
      </c>
      <c r="H810">
        <f t="shared" si="12"/>
        <v>0</v>
      </c>
    </row>
    <row r="811" spans="1:8" x14ac:dyDescent="0.35">
      <c r="A811" s="362">
        <v>1</v>
      </c>
      <c r="B811" s="338">
        <v>2</v>
      </c>
      <c r="C811" s="338" t="s">
        <v>2194</v>
      </c>
      <c r="D811" s="338"/>
      <c r="E811" s="338"/>
      <c r="G811" s="139" t="s">
        <v>2194</v>
      </c>
      <c r="H811">
        <f t="shared" si="12"/>
        <v>0</v>
      </c>
    </row>
    <row r="812" spans="1:8" x14ac:dyDescent="0.35">
      <c r="A812" s="362">
        <v>2</v>
      </c>
      <c r="B812" s="338">
        <v>50</v>
      </c>
      <c r="C812" s="338" t="s">
        <v>2195</v>
      </c>
      <c r="D812" s="338"/>
      <c r="E812" s="338"/>
      <c r="G812" s="139" t="s">
        <v>2195</v>
      </c>
      <c r="H812">
        <f t="shared" si="12"/>
        <v>0</v>
      </c>
    </row>
    <row r="813" spans="1:8" x14ac:dyDescent="0.35">
      <c r="A813" s="362">
        <v>1</v>
      </c>
      <c r="B813" s="338">
        <v>2</v>
      </c>
      <c r="C813" s="338" t="s">
        <v>2196</v>
      </c>
      <c r="D813" s="338"/>
      <c r="E813" s="338"/>
      <c r="G813" s="139" t="s">
        <v>2196</v>
      </c>
      <c r="H813">
        <f t="shared" si="12"/>
        <v>0</v>
      </c>
    </row>
    <row r="814" spans="1:8" x14ac:dyDescent="0.35">
      <c r="A814" s="362">
        <v>1</v>
      </c>
      <c r="B814" s="338">
        <v>5</v>
      </c>
      <c r="C814" s="338" t="s">
        <v>2197</v>
      </c>
      <c r="D814" s="338"/>
      <c r="E814" s="338"/>
      <c r="G814" s="139" t="s">
        <v>2197</v>
      </c>
      <c r="H814">
        <f t="shared" si="12"/>
        <v>0</v>
      </c>
    </row>
    <row r="815" spans="1:8" x14ac:dyDescent="0.35">
      <c r="A815" s="362">
        <v>1</v>
      </c>
      <c r="B815" s="338">
        <v>3</v>
      </c>
      <c r="C815" s="338" t="s">
        <v>2198</v>
      </c>
      <c r="D815" s="338"/>
      <c r="E815" s="338"/>
      <c r="G815" s="139" t="s">
        <v>2198</v>
      </c>
      <c r="H815">
        <f t="shared" si="12"/>
        <v>0</v>
      </c>
    </row>
    <row r="816" spans="1:8" x14ac:dyDescent="0.35">
      <c r="A816" s="362">
        <v>1</v>
      </c>
      <c r="B816" s="338">
        <v>10</v>
      </c>
      <c r="C816" s="338" t="s">
        <v>2199</v>
      </c>
      <c r="D816" s="338"/>
      <c r="E816" s="338"/>
      <c r="G816" s="139" t="s">
        <v>2199</v>
      </c>
      <c r="H816">
        <f t="shared" si="12"/>
        <v>0</v>
      </c>
    </row>
    <row r="817" spans="1:8" x14ac:dyDescent="0.35">
      <c r="A817" s="362">
        <v>1</v>
      </c>
      <c r="B817" s="338">
        <v>100</v>
      </c>
      <c r="C817" s="338" t="s">
        <v>2200</v>
      </c>
      <c r="D817" s="338"/>
      <c r="E817" s="338"/>
      <c r="G817" s="139" t="s">
        <v>2200</v>
      </c>
      <c r="H817">
        <f t="shared" si="12"/>
        <v>0</v>
      </c>
    </row>
    <row r="818" spans="1:8" x14ac:dyDescent="0.35">
      <c r="A818" s="362">
        <v>1</v>
      </c>
      <c r="B818" s="338">
        <v>100</v>
      </c>
      <c r="C818" s="338" t="s">
        <v>2201</v>
      </c>
      <c r="D818" s="338"/>
      <c r="E818" s="338"/>
      <c r="G818" s="139" t="s">
        <v>2201</v>
      </c>
      <c r="H818">
        <f t="shared" si="12"/>
        <v>0</v>
      </c>
    </row>
    <row r="819" spans="1:8" x14ac:dyDescent="0.35">
      <c r="A819" s="362">
        <v>3</v>
      </c>
      <c r="B819" s="338">
        <v>1</v>
      </c>
      <c r="C819" s="338" t="s">
        <v>2202</v>
      </c>
      <c r="D819" s="338"/>
      <c r="E819" s="338"/>
      <c r="G819" s="139" t="s">
        <v>2202</v>
      </c>
      <c r="H819">
        <f t="shared" si="12"/>
        <v>0</v>
      </c>
    </row>
    <row r="820" spans="1:8" x14ac:dyDescent="0.35">
      <c r="A820" s="362">
        <v>3</v>
      </c>
      <c r="B820" s="338">
        <v>1</v>
      </c>
      <c r="C820" s="338" t="s">
        <v>2203</v>
      </c>
      <c r="D820" s="338"/>
      <c r="E820" s="338"/>
      <c r="G820" s="139" t="s">
        <v>2203</v>
      </c>
      <c r="H820">
        <f t="shared" si="12"/>
        <v>0</v>
      </c>
    </row>
    <row r="821" spans="1:8" x14ac:dyDescent="0.35">
      <c r="A821" s="362">
        <v>1</v>
      </c>
      <c r="B821" s="338">
        <v>101</v>
      </c>
      <c r="C821" s="338" t="s">
        <v>2204</v>
      </c>
      <c r="D821" s="338"/>
      <c r="E821" s="338"/>
      <c r="G821" s="139" t="s">
        <v>2204</v>
      </c>
      <c r="H821">
        <f t="shared" si="12"/>
        <v>0</v>
      </c>
    </row>
    <row r="822" spans="1:8" x14ac:dyDescent="0.35">
      <c r="A822" s="362">
        <v>1</v>
      </c>
      <c r="B822" s="338">
        <v>101</v>
      </c>
      <c r="C822" s="338" t="s">
        <v>2205</v>
      </c>
      <c r="D822" s="338"/>
      <c r="E822" s="338"/>
      <c r="G822" s="139" t="s">
        <v>2205</v>
      </c>
      <c r="H822">
        <f t="shared" si="12"/>
        <v>0</v>
      </c>
    </row>
    <row r="823" spans="1:8" x14ac:dyDescent="0.35">
      <c r="A823" s="362">
        <v>1</v>
      </c>
      <c r="B823" s="338">
        <v>101</v>
      </c>
      <c r="C823" s="338" t="s">
        <v>2206</v>
      </c>
      <c r="D823" s="338"/>
      <c r="E823" s="338"/>
      <c r="G823" s="139" t="s">
        <v>2206</v>
      </c>
      <c r="H823">
        <f t="shared" si="12"/>
        <v>0</v>
      </c>
    </row>
    <row r="824" spans="1:8" x14ac:dyDescent="0.35">
      <c r="A824" s="362">
        <v>1</v>
      </c>
      <c r="B824" s="338">
        <v>101</v>
      </c>
      <c r="C824" s="338" t="s">
        <v>2207</v>
      </c>
      <c r="D824" s="338"/>
      <c r="E824" s="338"/>
      <c r="G824" s="139" t="s">
        <v>2207</v>
      </c>
      <c r="H824">
        <f t="shared" si="12"/>
        <v>0</v>
      </c>
    </row>
    <row r="825" spans="1:8" x14ac:dyDescent="0.35">
      <c r="A825" s="362">
        <v>1</v>
      </c>
      <c r="B825" s="338">
        <v>100</v>
      </c>
      <c r="C825" s="338" t="s">
        <v>2208</v>
      </c>
      <c r="D825" s="338"/>
      <c r="E825" s="338"/>
      <c r="G825" s="139" t="s">
        <v>2208</v>
      </c>
      <c r="H825">
        <f t="shared" si="12"/>
        <v>0</v>
      </c>
    </row>
    <row r="826" spans="1:8" x14ac:dyDescent="0.35">
      <c r="A826" s="362">
        <v>1</v>
      </c>
      <c r="B826" s="338">
        <v>100</v>
      </c>
      <c r="C826" s="338" t="s">
        <v>2032</v>
      </c>
      <c r="D826" s="338"/>
      <c r="E826" s="338"/>
      <c r="G826" s="139" t="s">
        <v>2032</v>
      </c>
      <c r="H826">
        <f t="shared" si="12"/>
        <v>0</v>
      </c>
    </row>
    <row r="827" spans="1:8" x14ac:dyDescent="0.35">
      <c r="A827" s="362">
        <v>1</v>
      </c>
      <c r="B827" s="338">
        <v>100</v>
      </c>
      <c r="C827" s="338" t="s">
        <v>2209</v>
      </c>
      <c r="D827" s="338"/>
      <c r="E827" s="338"/>
      <c r="G827" s="139" t="s">
        <v>2209</v>
      </c>
      <c r="H827">
        <f t="shared" si="12"/>
        <v>0</v>
      </c>
    </row>
    <row r="828" spans="1:8" x14ac:dyDescent="0.35">
      <c r="A828" s="362">
        <v>1</v>
      </c>
      <c r="B828" s="338">
        <v>100</v>
      </c>
      <c r="C828" s="338" t="s">
        <v>2210</v>
      </c>
      <c r="D828" s="338"/>
      <c r="E828" s="338"/>
      <c r="G828" s="139" t="s">
        <v>2210</v>
      </c>
      <c r="H828">
        <f t="shared" si="12"/>
        <v>0</v>
      </c>
    </row>
    <row r="829" spans="1:8" x14ac:dyDescent="0.35">
      <c r="A829" s="362">
        <v>1</v>
      </c>
      <c r="B829" s="338">
        <v>100</v>
      </c>
      <c r="C829" s="338" t="s">
        <v>2211</v>
      </c>
      <c r="D829" s="338"/>
      <c r="E829" s="338"/>
      <c r="G829" s="139" t="s">
        <v>2211</v>
      </c>
      <c r="H829">
        <f t="shared" si="12"/>
        <v>0</v>
      </c>
    </row>
    <row r="830" spans="1:8" x14ac:dyDescent="0.35">
      <c r="A830" s="362">
        <v>1</v>
      </c>
      <c r="B830" s="338">
        <v>100</v>
      </c>
      <c r="C830" s="338" t="s">
        <v>2212</v>
      </c>
      <c r="D830" s="338"/>
      <c r="E830" s="338"/>
      <c r="G830" s="139" t="s">
        <v>2212</v>
      </c>
      <c r="H830">
        <f t="shared" si="12"/>
        <v>0</v>
      </c>
    </row>
    <row r="831" spans="1:8" x14ac:dyDescent="0.35">
      <c r="A831" s="362">
        <v>6</v>
      </c>
      <c r="B831" s="338">
        <v>1</v>
      </c>
      <c r="C831" s="338" t="s">
        <v>2213</v>
      </c>
      <c r="D831" s="338"/>
      <c r="E831" s="338"/>
      <c r="G831" s="139" t="s">
        <v>2213</v>
      </c>
      <c r="H831">
        <f t="shared" si="12"/>
        <v>0</v>
      </c>
    </row>
    <row r="832" spans="1:8" x14ac:dyDescent="0.35">
      <c r="A832" s="362">
        <v>2</v>
      </c>
      <c r="B832" s="338">
        <v>100</v>
      </c>
      <c r="C832" s="338" t="s">
        <v>2214</v>
      </c>
      <c r="D832" s="338"/>
      <c r="E832" s="338"/>
      <c r="G832" s="139" t="s">
        <v>2214</v>
      </c>
      <c r="H832">
        <f t="shared" si="12"/>
        <v>0</v>
      </c>
    </row>
    <row r="833" spans="1:8" x14ac:dyDescent="0.35">
      <c r="A833" s="362">
        <v>2</v>
      </c>
      <c r="B833" s="338">
        <v>100</v>
      </c>
      <c r="C833" s="338" t="s">
        <v>2215</v>
      </c>
      <c r="D833" s="338"/>
      <c r="E833" s="338"/>
      <c r="G833" s="139" t="s">
        <v>2215</v>
      </c>
      <c r="H833">
        <f t="shared" si="12"/>
        <v>0</v>
      </c>
    </row>
    <row r="834" spans="1:8" x14ac:dyDescent="0.35">
      <c r="A834" s="362">
        <v>1</v>
      </c>
      <c r="B834" s="338">
        <v>2</v>
      </c>
      <c r="C834" s="338" t="s">
        <v>2216</v>
      </c>
      <c r="D834" s="338"/>
      <c r="E834" s="338"/>
      <c r="G834" s="139" t="s">
        <v>2216</v>
      </c>
      <c r="H834">
        <f t="shared" ref="H834:H897" si="13">IF(C834=G834,0,66)</f>
        <v>0</v>
      </c>
    </row>
    <row r="835" spans="1:8" x14ac:dyDescent="0.35">
      <c r="A835" s="362">
        <v>1</v>
      </c>
      <c r="B835" s="338">
        <v>2</v>
      </c>
      <c r="C835" s="338" t="s">
        <v>2217</v>
      </c>
      <c r="D835" s="338"/>
      <c r="E835" s="338"/>
      <c r="G835" s="139" t="s">
        <v>2217</v>
      </c>
      <c r="H835">
        <f t="shared" si="13"/>
        <v>0</v>
      </c>
    </row>
    <row r="836" spans="1:8" x14ac:dyDescent="0.35">
      <c r="A836" s="362">
        <v>1</v>
      </c>
      <c r="B836" s="338">
        <v>100</v>
      </c>
      <c r="C836" s="338" t="s">
        <v>2106</v>
      </c>
      <c r="D836" s="338"/>
      <c r="E836" s="338"/>
      <c r="G836" s="139" t="s">
        <v>2106</v>
      </c>
      <c r="H836">
        <f t="shared" si="13"/>
        <v>0</v>
      </c>
    </row>
    <row r="837" spans="1:8" x14ac:dyDescent="0.35">
      <c r="A837" s="362">
        <v>1</v>
      </c>
      <c r="B837" s="338">
        <v>2</v>
      </c>
      <c r="C837" s="338" t="s">
        <v>2218</v>
      </c>
      <c r="D837" s="338"/>
      <c r="E837" s="338"/>
      <c r="G837" s="139" t="s">
        <v>2218</v>
      </c>
      <c r="H837">
        <f t="shared" si="13"/>
        <v>0</v>
      </c>
    </row>
    <row r="838" spans="1:8" x14ac:dyDescent="0.35">
      <c r="A838" s="362">
        <v>1</v>
      </c>
      <c r="B838" s="338">
        <v>2</v>
      </c>
      <c r="C838" s="338" t="s">
        <v>2219</v>
      </c>
      <c r="D838" s="338"/>
      <c r="E838" s="338"/>
      <c r="G838" s="139" t="s">
        <v>2219</v>
      </c>
      <c r="H838">
        <f t="shared" si="13"/>
        <v>0</v>
      </c>
    </row>
    <row r="839" spans="1:8" x14ac:dyDescent="0.35">
      <c r="A839" s="362">
        <v>1</v>
      </c>
      <c r="B839" s="338">
        <v>4</v>
      </c>
      <c r="C839" s="338" t="s">
        <v>2220</v>
      </c>
      <c r="D839" s="338"/>
      <c r="E839" s="338"/>
      <c r="G839" s="139" t="s">
        <v>2220</v>
      </c>
      <c r="H839">
        <f t="shared" si="13"/>
        <v>0</v>
      </c>
    </row>
    <row r="840" spans="1:8" x14ac:dyDescent="0.35">
      <c r="A840" s="362">
        <v>1</v>
      </c>
      <c r="B840" s="338">
        <v>2</v>
      </c>
      <c r="C840" s="338" t="s">
        <v>2221</v>
      </c>
      <c r="D840" s="338"/>
      <c r="E840" s="338"/>
      <c r="G840" s="139" t="s">
        <v>2221</v>
      </c>
      <c r="H840">
        <f t="shared" si="13"/>
        <v>0</v>
      </c>
    </row>
    <row r="841" spans="1:8" x14ac:dyDescent="0.35">
      <c r="A841" s="362">
        <v>1</v>
      </c>
      <c r="B841" s="338">
        <v>2</v>
      </c>
      <c r="C841" s="338" t="s">
        <v>2222</v>
      </c>
      <c r="D841" s="338"/>
      <c r="E841" s="338"/>
      <c r="G841" s="139" t="s">
        <v>2222</v>
      </c>
      <c r="H841">
        <f t="shared" si="13"/>
        <v>0</v>
      </c>
    </row>
    <row r="842" spans="1:8" x14ac:dyDescent="0.35">
      <c r="A842" s="362">
        <v>1</v>
      </c>
      <c r="B842" s="338">
        <v>2</v>
      </c>
      <c r="C842" s="338" t="s">
        <v>2223</v>
      </c>
      <c r="D842" s="338"/>
      <c r="E842" s="338"/>
      <c r="G842" s="139" t="s">
        <v>2223</v>
      </c>
      <c r="H842">
        <f t="shared" si="13"/>
        <v>0</v>
      </c>
    </row>
    <row r="843" spans="1:8" x14ac:dyDescent="0.35">
      <c r="A843" s="362">
        <v>1</v>
      </c>
      <c r="B843" s="338">
        <v>901</v>
      </c>
      <c r="C843" s="338" t="s">
        <v>2224</v>
      </c>
      <c r="D843" s="338"/>
      <c r="E843" s="338"/>
      <c r="G843" s="139" t="s">
        <v>2224</v>
      </c>
      <c r="H843">
        <f t="shared" si="13"/>
        <v>0</v>
      </c>
    </row>
    <row r="844" spans="1:8" x14ac:dyDescent="0.35">
      <c r="A844" s="362">
        <v>1</v>
      </c>
      <c r="B844" s="338">
        <v>20</v>
      </c>
      <c r="C844" s="338" t="s">
        <v>2053</v>
      </c>
      <c r="D844" s="338"/>
      <c r="E844" s="338"/>
      <c r="G844" s="139" t="s">
        <v>2053</v>
      </c>
      <c r="H844">
        <f t="shared" si="13"/>
        <v>0</v>
      </c>
    </row>
    <row r="845" spans="1:8" x14ac:dyDescent="0.35">
      <c r="A845" s="362">
        <v>1</v>
      </c>
      <c r="B845" s="338">
        <v>2</v>
      </c>
      <c r="C845" s="338" t="s">
        <v>2225</v>
      </c>
      <c r="D845" s="338"/>
      <c r="E845" s="338"/>
      <c r="G845" s="139" t="s">
        <v>2225</v>
      </c>
      <c r="H845">
        <f t="shared" si="13"/>
        <v>0</v>
      </c>
    </row>
    <row r="846" spans="1:8" x14ac:dyDescent="0.35">
      <c r="A846" s="362">
        <v>2</v>
      </c>
      <c r="B846" s="338">
        <v>2</v>
      </c>
      <c r="C846" s="338" t="s">
        <v>2226</v>
      </c>
      <c r="D846" s="338"/>
      <c r="E846" s="338"/>
      <c r="G846" s="139" t="s">
        <v>2226</v>
      </c>
      <c r="H846">
        <f t="shared" si="13"/>
        <v>0</v>
      </c>
    </row>
    <row r="847" spans="1:8" x14ac:dyDescent="0.35">
      <c r="A847" s="362">
        <v>1</v>
      </c>
      <c r="B847" s="338">
        <v>1</v>
      </c>
      <c r="C847" s="338" t="s">
        <v>2227</v>
      </c>
      <c r="D847" s="338"/>
      <c r="E847" s="338"/>
      <c r="G847" s="139" t="s">
        <v>2227</v>
      </c>
      <c r="H847">
        <f t="shared" si="13"/>
        <v>0</v>
      </c>
    </row>
    <row r="848" spans="1:8" x14ac:dyDescent="0.35">
      <c r="A848" s="362">
        <v>1</v>
      </c>
      <c r="B848" s="338">
        <v>201</v>
      </c>
      <c r="C848" s="338" t="s">
        <v>2228</v>
      </c>
      <c r="D848" s="338"/>
      <c r="E848" s="338"/>
      <c r="G848" s="139" t="s">
        <v>2228</v>
      </c>
      <c r="H848">
        <f t="shared" si="13"/>
        <v>0</v>
      </c>
    </row>
    <row r="849" spans="1:8" x14ac:dyDescent="0.35">
      <c r="A849" s="362">
        <v>1</v>
      </c>
      <c r="B849" s="338">
        <v>222</v>
      </c>
      <c r="C849" s="338" t="s">
        <v>2229</v>
      </c>
      <c r="D849" s="338"/>
      <c r="E849" s="338"/>
      <c r="G849" s="139" t="s">
        <v>2229</v>
      </c>
      <c r="H849">
        <f t="shared" si="13"/>
        <v>0</v>
      </c>
    </row>
    <row r="850" spans="1:8" x14ac:dyDescent="0.35">
      <c r="A850" s="362">
        <v>2</v>
      </c>
      <c r="B850" s="338">
        <v>10</v>
      </c>
      <c r="C850" s="338" t="s">
        <v>2230</v>
      </c>
      <c r="D850" s="338"/>
      <c r="E850" s="338"/>
      <c r="G850" s="139" t="s">
        <v>2230</v>
      </c>
      <c r="H850">
        <f t="shared" si="13"/>
        <v>0</v>
      </c>
    </row>
    <row r="851" spans="1:8" x14ac:dyDescent="0.35">
      <c r="A851" s="362">
        <v>1</v>
      </c>
      <c r="B851" s="338">
        <v>3</v>
      </c>
      <c r="C851" s="338" t="s">
        <v>2231</v>
      </c>
      <c r="D851" s="338"/>
      <c r="E851" s="338"/>
      <c r="G851" s="139" t="s">
        <v>2231</v>
      </c>
      <c r="H851">
        <f t="shared" si="13"/>
        <v>0</v>
      </c>
    </row>
    <row r="852" spans="1:8" x14ac:dyDescent="0.35">
      <c r="A852" s="362">
        <v>1</v>
      </c>
      <c r="B852" s="338">
        <v>3</v>
      </c>
      <c r="C852" s="338" t="s">
        <v>2184</v>
      </c>
      <c r="D852" s="338"/>
      <c r="E852" s="338"/>
      <c r="G852" s="139" t="s">
        <v>2184</v>
      </c>
      <c r="H852">
        <f t="shared" si="13"/>
        <v>0</v>
      </c>
    </row>
    <row r="853" spans="1:8" x14ac:dyDescent="0.35">
      <c r="A853" s="362">
        <v>1</v>
      </c>
      <c r="B853" s="338">
        <v>11</v>
      </c>
      <c r="C853" s="338" t="s">
        <v>2232</v>
      </c>
      <c r="D853" s="338"/>
      <c r="E853" s="338"/>
      <c r="G853" s="139" t="s">
        <v>2232</v>
      </c>
      <c r="H853">
        <f t="shared" si="13"/>
        <v>0</v>
      </c>
    </row>
    <row r="854" spans="1:8" x14ac:dyDescent="0.35">
      <c r="A854" s="362">
        <v>1</v>
      </c>
      <c r="B854" s="338">
        <v>11</v>
      </c>
      <c r="C854" s="338" t="s">
        <v>2233</v>
      </c>
      <c r="D854" s="338"/>
      <c r="E854" s="338"/>
      <c r="G854" s="139" t="s">
        <v>2233</v>
      </c>
      <c r="H854">
        <f t="shared" si="13"/>
        <v>0</v>
      </c>
    </row>
    <row r="855" spans="1:8" x14ac:dyDescent="0.35">
      <c r="A855" s="362">
        <v>2</v>
      </c>
      <c r="B855" s="338">
        <v>2</v>
      </c>
      <c r="C855" s="338" t="s">
        <v>2234</v>
      </c>
      <c r="D855" s="338"/>
      <c r="E855" s="338"/>
      <c r="G855" s="139" t="s">
        <v>2234</v>
      </c>
      <c r="H855">
        <f t="shared" si="13"/>
        <v>0</v>
      </c>
    </row>
    <row r="856" spans="1:8" x14ac:dyDescent="0.35">
      <c r="A856" s="362">
        <v>3</v>
      </c>
      <c r="B856" s="338">
        <v>2</v>
      </c>
      <c r="C856" s="338" t="s">
        <v>2235</v>
      </c>
      <c r="D856" s="338"/>
      <c r="E856" s="338"/>
      <c r="G856" s="139" t="s">
        <v>2235</v>
      </c>
      <c r="H856">
        <f t="shared" si="13"/>
        <v>0</v>
      </c>
    </row>
    <row r="857" spans="1:8" x14ac:dyDescent="0.35">
      <c r="A857" s="362">
        <v>3</v>
      </c>
      <c r="B857" s="338">
        <v>2</v>
      </c>
      <c r="C857" s="338" t="s">
        <v>2236</v>
      </c>
      <c r="D857" s="338"/>
      <c r="E857" s="338"/>
      <c r="G857" s="139" t="s">
        <v>2236</v>
      </c>
      <c r="H857">
        <f t="shared" si="13"/>
        <v>0</v>
      </c>
    </row>
    <row r="858" spans="1:8" x14ac:dyDescent="0.35">
      <c r="A858" s="362">
        <v>3</v>
      </c>
      <c r="B858" s="338">
        <v>2</v>
      </c>
      <c r="C858" s="338" t="s">
        <v>2237</v>
      </c>
      <c r="D858" s="338"/>
      <c r="E858" s="338"/>
      <c r="G858" s="139" t="s">
        <v>2237</v>
      </c>
      <c r="H858">
        <f t="shared" si="13"/>
        <v>0</v>
      </c>
    </row>
    <row r="859" spans="1:8" x14ac:dyDescent="0.35">
      <c r="A859" s="362">
        <v>1</v>
      </c>
      <c r="B859" s="338">
        <v>2</v>
      </c>
      <c r="C859" s="338" t="s">
        <v>2238</v>
      </c>
      <c r="D859" s="338"/>
      <c r="E859" s="338"/>
      <c r="G859" s="139" t="s">
        <v>2238</v>
      </c>
      <c r="H859">
        <f t="shared" si="13"/>
        <v>0</v>
      </c>
    </row>
    <row r="860" spans="1:8" x14ac:dyDescent="0.35">
      <c r="A860" s="362">
        <v>1</v>
      </c>
      <c r="B860" s="338">
        <v>2</v>
      </c>
      <c r="C860" s="338" t="s">
        <v>2239</v>
      </c>
      <c r="D860" s="338"/>
      <c r="E860" s="338"/>
      <c r="G860" s="139" t="s">
        <v>2239</v>
      </c>
      <c r="H860">
        <f t="shared" si="13"/>
        <v>0</v>
      </c>
    </row>
    <row r="861" spans="1:8" x14ac:dyDescent="0.35">
      <c r="A861" s="362">
        <v>1</v>
      </c>
      <c r="B861" s="338">
        <v>2</v>
      </c>
      <c r="C861" s="338" t="s">
        <v>2240</v>
      </c>
      <c r="D861" s="338"/>
      <c r="E861" s="338"/>
      <c r="G861" s="139" t="s">
        <v>2240</v>
      </c>
      <c r="H861">
        <f t="shared" si="13"/>
        <v>0</v>
      </c>
    </row>
    <row r="862" spans="1:8" x14ac:dyDescent="0.35">
      <c r="A862" s="362">
        <v>1</v>
      </c>
      <c r="B862" s="338">
        <v>3</v>
      </c>
      <c r="C862" s="338" t="s">
        <v>2241</v>
      </c>
      <c r="D862" s="338"/>
      <c r="E862" s="338"/>
      <c r="G862" s="139" t="s">
        <v>2241</v>
      </c>
      <c r="H862">
        <f t="shared" si="13"/>
        <v>0</v>
      </c>
    </row>
    <row r="863" spans="1:8" x14ac:dyDescent="0.35">
      <c r="A863" s="362">
        <v>1</v>
      </c>
      <c r="B863" s="338">
        <v>705</v>
      </c>
      <c r="C863" s="338" t="s">
        <v>2242</v>
      </c>
      <c r="D863" s="338"/>
      <c r="E863" s="338"/>
      <c r="G863" s="139" t="s">
        <v>2242</v>
      </c>
      <c r="H863">
        <f t="shared" si="13"/>
        <v>0</v>
      </c>
    </row>
    <row r="864" spans="1:8" x14ac:dyDescent="0.35">
      <c r="A864" s="362">
        <v>1</v>
      </c>
      <c r="B864" s="338">
        <v>2</v>
      </c>
      <c r="C864" s="338" t="s">
        <v>2040</v>
      </c>
      <c r="D864" s="338"/>
      <c r="E864" s="338"/>
      <c r="G864" s="139" t="s">
        <v>2040</v>
      </c>
      <c r="H864">
        <f t="shared" si="13"/>
        <v>0</v>
      </c>
    </row>
    <row r="865" spans="1:8" x14ac:dyDescent="0.35">
      <c r="A865" s="362">
        <v>1</v>
      </c>
      <c r="B865" s="338">
        <v>100</v>
      </c>
      <c r="C865" s="338" t="s">
        <v>2243</v>
      </c>
      <c r="D865" s="338"/>
      <c r="E865" s="338"/>
      <c r="G865" s="139" t="s">
        <v>2243</v>
      </c>
      <c r="H865">
        <f t="shared" si="13"/>
        <v>0</v>
      </c>
    </row>
    <row r="866" spans="1:8" x14ac:dyDescent="0.35">
      <c r="A866" s="362">
        <v>1</v>
      </c>
      <c r="B866" s="338">
        <v>100</v>
      </c>
      <c r="C866" s="338" t="s">
        <v>2244</v>
      </c>
      <c r="D866" s="338"/>
      <c r="E866" s="338"/>
      <c r="G866" s="139" t="s">
        <v>2244</v>
      </c>
      <c r="H866">
        <f t="shared" si="13"/>
        <v>0</v>
      </c>
    </row>
    <row r="867" spans="1:8" x14ac:dyDescent="0.35">
      <c r="A867" s="362">
        <v>3</v>
      </c>
      <c r="B867" s="338">
        <v>104</v>
      </c>
      <c r="C867" s="338" t="s">
        <v>2245</v>
      </c>
      <c r="D867" s="338"/>
      <c r="E867" s="338"/>
      <c r="G867" s="139" t="s">
        <v>2245</v>
      </c>
      <c r="H867">
        <f t="shared" si="13"/>
        <v>0</v>
      </c>
    </row>
    <row r="868" spans="1:8" x14ac:dyDescent="0.35">
      <c r="A868" s="362">
        <v>1</v>
      </c>
      <c r="B868" s="338">
        <v>4</v>
      </c>
      <c r="C868" s="338" t="s">
        <v>2246</v>
      </c>
      <c r="D868" s="338"/>
      <c r="E868" s="338"/>
      <c r="G868" s="139" t="s">
        <v>2246</v>
      </c>
      <c r="H868">
        <f t="shared" si="13"/>
        <v>0</v>
      </c>
    </row>
    <row r="869" spans="1:8" x14ac:dyDescent="0.35">
      <c r="A869" s="362">
        <v>1</v>
      </c>
      <c r="B869" s="338">
        <v>3</v>
      </c>
      <c r="C869" s="338" t="s">
        <v>2247</v>
      </c>
      <c r="D869" s="338"/>
      <c r="E869" s="338"/>
      <c r="G869" s="139" t="s">
        <v>2247</v>
      </c>
      <c r="H869">
        <f t="shared" si="13"/>
        <v>0</v>
      </c>
    </row>
    <row r="870" spans="1:8" x14ac:dyDescent="0.35">
      <c r="A870" s="362">
        <v>1</v>
      </c>
      <c r="B870" s="338">
        <v>2</v>
      </c>
      <c r="C870" s="338" t="s">
        <v>2248</v>
      </c>
      <c r="D870" s="338"/>
      <c r="E870" s="338"/>
      <c r="G870" s="139" t="s">
        <v>2248</v>
      </c>
      <c r="H870">
        <f t="shared" si="13"/>
        <v>0</v>
      </c>
    </row>
    <row r="871" spans="1:8" x14ac:dyDescent="0.35">
      <c r="A871" s="362">
        <v>1</v>
      </c>
      <c r="B871" s="338">
        <v>100</v>
      </c>
      <c r="C871" s="338" t="s">
        <v>2249</v>
      </c>
      <c r="D871" s="338"/>
      <c r="E871" s="338"/>
      <c r="G871" s="139" t="s">
        <v>2249</v>
      </c>
      <c r="H871">
        <f t="shared" si="13"/>
        <v>0</v>
      </c>
    </row>
    <row r="872" spans="1:8" x14ac:dyDescent="0.35">
      <c r="A872" s="362">
        <v>1</v>
      </c>
      <c r="B872" s="338">
        <v>1</v>
      </c>
      <c r="C872" s="338" t="s">
        <v>2250</v>
      </c>
      <c r="D872" s="338"/>
      <c r="E872" s="338"/>
      <c r="G872" s="139" t="s">
        <v>2250</v>
      </c>
      <c r="H872">
        <f t="shared" si="13"/>
        <v>0</v>
      </c>
    </row>
    <row r="873" spans="1:8" x14ac:dyDescent="0.35">
      <c r="A873" s="362">
        <v>1</v>
      </c>
      <c r="B873" s="338">
        <v>4</v>
      </c>
      <c r="C873" s="338" t="s">
        <v>2251</v>
      </c>
      <c r="D873" s="338"/>
      <c r="E873" s="338"/>
      <c r="G873" s="139" t="s">
        <v>2251</v>
      </c>
      <c r="H873">
        <f t="shared" si="13"/>
        <v>0</v>
      </c>
    </row>
    <row r="874" spans="1:8" x14ac:dyDescent="0.35">
      <c r="A874" s="362">
        <v>2</v>
      </c>
      <c r="B874" s="338">
        <v>9</v>
      </c>
      <c r="C874" s="338" t="s">
        <v>2252</v>
      </c>
      <c r="D874" s="338"/>
      <c r="E874" s="338"/>
      <c r="G874" s="139" t="s">
        <v>2252</v>
      </c>
      <c r="H874">
        <f t="shared" si="13"/>
        <v>0</v>
      </c>
    </row>
    <row r="875" spans="1:8" x14ac:dyDescent="0.35">
      <c r="A875" s="362">
        <v>2</v>
      </c>
      <c r="B875" s="338">
        <v>9</v>
      </c>
      <c r="C875" s="338" t="s">
        <v>2253</v>
      </c>
      <c r="D875" s="338"/>
      <c r="E875" s="338"/>
      <c r="G875" s="139" t="s">
        <v>2253</v>
      </c>
      <c r="H875">
        <f t="shared" si="13"/>
        <v>0</v>
      </c>
    </row>
    <row r="876" spans="1:8" x14ac:dyDescent="0.35">
      <c r="A876" s="362">
        <v>1</v>
      </c>
      <c r="B876" s="338">
        <v>11</v>
      </c>
      <c r="C876" s="338" t="s">
        <v>2254</v>
      </c>
      <c r="D876" s="338"/>
      <c r="E876" s="338"/>
      <c r="G876" s="139" t="s">
        <v>2254</v>
      </c>
      <c r="H876">
        <f t="shared" si="13"/>
        <v>0</v>
      </c>
    </row>
    <row r="877" spans="1:8" x14ac:dyDescent="0.35">
      <c r="A877" s="362">
        <v>1</v>
      </c>
      <c r="B877" s="338">
        <v>501</v>
      </c>
      <c r="C877" s="338" t="s">
        <v>2255</v>
      </c>
      <c r="D877" s="338"/>
      <c r="E877" s="338"/>
      <c r="G877" s="139" t="s">
        <v>2255</v>
      </c>
      <c r="H877">
        <f t="shared" si="13"/>
        <v>0</v>
      </c>
    </row>
    <row r="878" spans="1:8" x14ac:dyDescent="0.35">
      <c r="A878" s="362">
        <v>1</v>
      </c>
      <c r="B878" s="338">
        <v>501</v>
      </c>
      <c r="C878" s="338" t="s">
        <v>1403</v>
      </c>
      <c r="D878" s="338"/>
      <c r="E878" s="338"/>
      <c r="G878" s="139" t="s">
        <v>1403</v>
      </c>
      <c r="H878">
        <f t="shared" si="13"/>
        <v>0</v>
      </c>
    </row>
    <row r="879" spans="1:8" x14ac:dyDescent="0.35">
      <c r="A879" s="362">
        <v>1</v>
      </c>
      <c r="B879" s="338">
        <v>501</v>
      </c>
      <c r="C879" s="338" t="s">
        <v>2256</v>
      </c>
      <c r="D879" s="338"/>
      <c r="E879" s="338"/>
      <c r="G879" s="139" t="s">
        <v>2256</v>
      </c>
      <c r="H879">
        <f t="shared" si="13"/>
        <v>0</v>
      </c>
    </row>
    <row r="880" spans="1:8" x14ac:dyDescent="0.35">
      <c r="A880" s="362">
        <v>1</v>
      </c>
      <c r="B880" s="338">
        <v>501</v>
      </c>
      <c r="C880" s="338" t="s">
        <v>2257</v>
      </c>
      <c r="D880" s="338"/>
      <c r="E880" s="338"/>
      <c r="G880" s="139" t="s">
        <v>2257</v>
      </c>
      <c r="H880">
        <f t="shared" si="13"/>
        <v>0</v>
      </c>
    </row>
    <row r="881" spans="1:8" x14ac:dyDescent="0.35">
      <c r="A881" s="362">
        <v>1</v>
      </c>
      <c r="B881" s="338">
        <v>2</v>
      </c>
      <c r="C881" s="338" t="s">
        <v>2258</v>
      </c>
      <c r="D881" s="338"/>
      <c r="E881" s="338"/>
      <c r="G881" s="139" t="s">
        <v>2258</v>
      </c>
      <c r="H881">
        <f t="shared" si="13"/>
        <v>0</v>
      </c>
    </row>
    <row r="882" spans="1:8" x14ac:dyDescent="0.35">
      <c r="A882" s="362">
        <v>1</v>
      </c>
      <c r="B882" s="338">
        <v>2</v>
      </c>
      <c r="C882" s="338" t="s">
        <v>2259</v>
      </c>
      <c r="D882" s="338"/>
      <c r="E882" s="338"/>
      <c r="G882" s="139" t="s">
        <v>2259</v>
      </c>
      <c r="H882">
        <f t="shared" si="13"/>
        <v>0</v>
      </c>
    </row>
    <row r="883" spans="1:8" x14ac:dyDescent="0.35">
      <c r="A883" s="362">
        <v>1</v>
      </c>
      <c r="B883" s="338">
        <v>2</v>
      </c>
      <c r="C883" s="338" t="s">
        <v>2202</v>
      </c>
      <c r="D883" s="338"/>
      <c r="E883" s="338"/>
      <c r="G883" s="139" t="s">
        <v>2202</v>
      </c>
      <c r="H883">
        <f t="shared" si="13"/>
        <v>0</v>
      </c>
    </row>
    <row r="884" spans="1:8" x14ac:dyDescent="0.35">
      <c r="A884" s="362">
        <v>1</v>
      </c>
      <c r="B884" s="338">
        <v>2</v>
      </c>
      <c r="C884" s="338" t="s">
        <v>2260</v>
      </c>
      <c r="D884" s="338"/>
      <c r="E884" s="338"/>
      <c r="G884" s="139" t="s">
        <v>2260</v>
      </c>
      <c r="H884">
        <f t="shared" si="13"/>
        <v>0</v>
      </c>
    </row>
    <row r="885" spans="1:8" x14ac:dyDescent="0.35">
      <c r="A885" s="362">
        <v>1</v>
      </c>
      <c r="B885" s="338">
        <v>10</v>
      </c>
      <c r="C885" s="338" t="s">
        <v>2261</v>
      </c>
      <c r="D885" s="338"/>
      <c r="E885" s="338"/>
      <c r="G885" s="139" t="s">
        <v>2261</v>
      </c>
      <c r="H885">
        <f t="shared" si="13"/>
        <v>0</v>
      </c>
    </row>
    <row r="886" spans="1:8" x14ac:dyDescent="0.35">
      <c r="A886" s="362">
        <v>1</v>
      </c>
      <c r="B886" s="338">
        <v>10</v>
      </c>
      <c r="C886" s="338" t="s">
        <v>2168</v>
      </c>
      <c r="D886" s="338"/>
      <c r="E886" s="338"/>
      <c r="G886" s="139" t="s">
        <v>2168</v>
      </c>
      <c r="H886">
        <f t="shared" si="13"/>
        <v>0</v>
      </c>
    </row>
    <row r="887" spans="1:8" x14ac:dyDescent="0.35">
      <c r="A887" s="362">
        <v>1</v>
      </c>
      <c r="B887" s="338">
        <v>20</v>
      </c>
      <c r="C887" s="338" t="s">
        <v>2262</v>
      </c>
      <c r="D887" s="338"/>
      <c r="E887" s="338"/>
      <c r="G887" s="139" t="s">
        <v>2262</v>
      </c>
      <c r="H887">
        <f t="shared" si="13"/>
        <v>0</v>
      </c>
    </row>
    <row r="888" spans="1:8" x14ac:dyDescent="0.35">
      <c r="A888" s="362">
        <v>1</v>
      </c>
      <c r="B888" s="338">
        <v>100</v>
      </c>
      <c r="C888" s="338" t="s">
        <v>2263</v>
      </c>
      <c r="D888" s="338"/>
      <c r="E888" s="338"/>
      <c r="G888" s="139" t="s">
        <v>2263</v>
      </c>
      <c r="H888">
        <f t="shared" si="13"/>
        <v>0</v>
      </c>
    </row>
    <row r="889" spans="1:8" x14ac:dyDescent="0.35">
      <c r="A889" s="362">
        <v>1</v>
      </c>
      <c r="B889" s="338">
        <v>1</v>
      </c>
      <c r="C889" s="338" t="s">
        <v>2264</v>
      </c>
      <c r="D889" s="338"/>
      <c r="E889" s="338"/>
      <c r="G889" s="139" t="s">
        <v>2264</v>
      </c>
      <c r="H889">
        <f t="shared" si="13"/>
        <v>0</v>
      </c>
    </row>
    <row r="890" spans="1:8" x14ac:dyDescent="0.35">
      <c r="A890" s="362">
        <v>1</v>
      </c>
      <c r="B890" s="338">
        <v>2</v>
      </c>
      <c r="C890" s="338" t="s">
        <v>2265</v>
      </c>
      <c r="D890" s="338"/>
      <c r="E890" s="338"/>
      <c r="G890" s="139" t="s">
        <v>2265</v>
      </c>
      <c r="H890">
        <f t="shared" si="13"/>
        <v>0</v>
      </c>
    </row>
    <row r="891" spans="1:8" x14ac:dyDescent="0.35">
      <c r="A891" s="362">
        <v>1</v>
      </c>
      <c r="B891" s="338">
        <v>7</v>
      </c>
      <c r="C891" s="338" t="s">
        <v>2266</v>
      </c>
      <c r="D891" s="338"/>
      <c r="E891" s="338"/>
      <c r="G891" s="139" t="s">
        <v>2266</v>
      </c>
      <c r="H891">
        <f t="shared" si="13"/>
        <v>0</v>
      </c>
    </row>
    <row r="892" spans="1:8" x14ac:dyDescent="0.35">
      <c r="A892" s="362">
        <v>1</v>
      </c>
      <c r="B892" s="338">
        <v>508</v>
      </c>
      <c r="C892" s="338" t="s">
        <v>2267</v>
      </c>
      <c r="D892" s="338"/>
      <c r="E892" s="338"/>
      <c r="G892" s="139" t="s">
        <v>2267</v>
      </c>
      <c r="H892">
        <f t="shared" si="13"/>
        <v>0</v>
      </c>
    </row>
    <row r="893" spans="1:8" x14ac:dyDescent="0.35">
      <c r="A893" s="362">
        <v>1</v>
      </c>
      <c r="B893" s="338">
        <v>100</v>
      </c>
      <c r="C893" s="338" t="s">
        <v>2268</v>
      </c>
      <c r="D893" s="338"/>
      <c r="E893" s="338"/>
      <c r="G893" s="139" t="s">
        <v>2268</v>
      </c>
      <c r="H893">
        <f t="shared" si="13"/>
        <v>0</v>
      </c>
    </row>
    <row r="894" spans="1:8" x14ac:dyDescent="0.35">
      <c r="A894" s="362">
        <v>1</v>
      </c>
      <c r="B894" s="338">
        <v>1</v>
      </c>
      <c r="C894" s="338" t="s">
        <v>2269</v>
      </c>
      <c r="D894" s="338"/>
      <c r="E894" s="338"/>
      <c r="G894" s="139" t="s">
        <v>2269</v>
      </c>
      <c r="H894">
        <f t="shared" si="13"/>
        <v>0</v>
      </c>
    </row>
    <row r="895" spans="1:8" x14ac:dyDescent="0.35">
      <c r="A895" s="362">
        <v>1</v>
      </c>
      <c r="B895" s="338">
        <v>101</v>
      </c>
      <c r="C895" s="338" t="s">
        <v>2270</v>
      </c>
      <c r="D895" s="338"/>
      <c r="E895" s="338"/>
      <c r="G895" s="139" t="s">
        <v>2270</v>
      </c>
      <c r="H895">
        <f t="shared" si="13"/>
        <v>0</v>
      </c>
    </row>
    <row r="896" spans="1:8" x14ac:dyDescent="0.35">
      <c r="A896" s="362">
        <v>1</v>
      </c>
      <c r="B896" s="338">
        <v>101</v>
      </c>
      <c r="C896" s="338" t="s">
        <v>2045</v>
      </c>
      <c r="D896" s="338"/>
      <c r="E896" s="338"/>
      <c r="G896" s="139" t="s">
        <v>2045</v>
      </c>
      <c r="H896">
        <f t="shared" si="13"/>
        <v>0</v>
      </c>
    </row>
    <row r="897" spans="1:8" x14ac:dyDescent="0.35">
      <c r="A897" s="362">
        <v>1</v>
      </c>
      <c r="B897" s="338">
        <v>9</v>
      </c>
      <c r="C897" s="338" t="s">
        <v>2271</v>
      </c>
      <c r="D897" s="338"/>
      <c r="E897" s="338"/>
      <c r="G897" s="139" t="s">
        <v>2271</v>
      </c>
      <c r="H897">
        <f t="shared" si="13"/>
        <v>0</v>
      </c>
    </row>
    <row r="898" spans="1:8" x14ac:dyDescent="0.35">
      <c r="A898" s="362">
        <v>1</v>
      </c>
      <c r="B898" s="338">
        <v>9</v>
      </c>
      <c r="C898" s="338" t="s">
        <v>2272</v>
      </c>
      <c r="D898" s="338"/>
      <c r="E898" s="338"/>
      <c r="G898" s="139" t="s">
        <v>2272</v>
      </c>
      <c r="H898">
        <f t="shared" ref="H898:H961" si="14">IF(C898=G898,0,66)</f>
        <v>0</v>
      </c>
    </row>
    <row r="899" spans="1:8" x14ac:dyDescent="0.35">
      <c r="A899" s="362">
        <v>1</v>
      </c>
      <c r="B899" s="338">
        <v>9</v>
      </c>
      <c r="C899" s="338" t="s">
        <v>2273</v>
      </c>
      <c r="D899" s="338"/>
      <c r="E899" s="338"/>
      <c r="G899" s="139" t="s">
        <v>2273</v>
      </c>
      <c r="H899">
        <f t="shared" si="14"/>
        <v>0</v>
      </c>
    </row>
    <row r="900" spans="1:8" x14ac:dyDescent="0.35">
      <c r="A900" s="362">
        <v>1</v>
      </c>
      <c r="B900" s="338">
        <v>3</v>
      </c>
      <c r="C900" s="338" t="s">
        <v>2274</v>
      </c>
      <c r="D900" s="338"/>
      <c r="E900" s="338"/>
      <c r="G900" s="139" t="s">
        <v>2274</v>
      </c>
      <c r="H900">
        <f t="shared" si="14"/>
        <v>0</v>
      </c>
    </row>
    <row r="901" spans="1:8" x14ac:dyDescent="0.35">
      <c r="A901" s="362">
        <v>1</v>
      </c>
      <c r="B901" s="338">
        <v>3</v>
      </c>
      <c r="C901" s="338" t="s">
        <v>2275</v>
      </c>
      <c r="D901" s="338"/>
      <c r="E901" s="338"/>
      <c r="G901" s="139" t="s">
        <v>2275</v>
      </c>
      <c r="H901">
        <f t="shared" si="14"/>
        <v>0</v>
      </c>
    </row>
    <row r="902" spans="1:8" x14ac:dyDescent="0.35">
      <c r="A902" s="362">
        <v>1</v>
      </c>
      <c r="B902" s="338">
        <v>3</v>
      </c>
      <c r="C902" s="338" t="s">
        <v>2276</v>
      </c>
      <c r="D902" s="338"/>
      <c r="E902" s="338"/>
      <c r="G902" s="139" t="s">
        <v>2276</v>
      </c>
      <c r="H902">
        <f t="shared" si="14"/>
        <v>0</v>
      </c>
    </row>
    <row r="903" spans="1:8" x14ac:dyDescent="0.35">
      <c r="A903" s="362">
        <v>1</v>
      </c>
      <c r="B903" s="338">
        <v>3</v>
      </c>
      <c r="C903" s="338" t="s">
        <v>2277</v>
      </c>
      <c r="D903" s="338"/>
      <c r="E903" s="338"/>
      <c r="G903" s="139" t="s">
        <v>2277</v>
      </c>
      <c r="H903">
        <f t="shared" si="14"/>
        <v>0</v>
      </c>
    </row>
    <row r="904" spans="1:8" x14ac:dyDescent="0.35">
      <c r="A904" s="362">
        <v>1</v>
      </c>
      <c r="B904" s="338">
        <v>100</v>
      </c>
      <c r="C904" s="338" t="s">
        <v>2278</v>
      </c>
      <c r="D904" s="338"/>
      <c r="E904" s="338"/>
      <c r="G904" s="139" t="s">
        <v>2278</v>
      </c>
      <c r="H904">
        <f t="shared" si="14"/>
        <v>0</v>
      </c>
    </row>
    <row r="905" spans="1:8" x14ac:dyDescent="0.35">
      <c r="A905" s="362">
        <v>1</v>
      </c>
      <c r="B905" s="338">
        <v>100</v>
      </c>
      <c r="C905" s="338" t="s">
        <v>2279</v>
      </c>
      <c r="D905" s="338"/>
      <c r="E905" s="338"/>
      <c r="G905" s="139" t="s">
        <v>2279</v>
      </c>
      <c r="H905">
        <f t="shared" si="14"/>
        <v>0</v>
      </c>
    </row>
    <row r="906" spans="1:8" x14ac:dyDescent="0.35">
      <c r="A906" s="362">
        <v>1</v>
      </c>
      <c r="B906" s="338">
        <v>2</v>
      </c>
      <c r="C906" s="338" t="s">
        <v>2280</v>
      </c>
      <c r="D906" s="338"/>
      <c r="E906" s="338"/>
      <c r="G906" s="139" t="s">
        <v>2280</v>
      </c>
      <c r="H906">
        <f t="shared" si="14"/>
        <v>0</v>
      </c>
    </row>
    <row r="907" spans="1:8" x14ac:dyDescent="0.35">
      <c r="A907" s="362">
        <v>1</v>
      </c>
      <c r="B907" s="338">
        <v>2</v>
      </c>
      <c r="C907" s="338" t="s">
        <v>2281</v>
      </c>
      <c r="D907" s="338"/>
      <c r="E907" s="338"/>
      <c r="G907" s="139" t="s">
        <v>2281</v>
      </c>
      <c r="H907">
        <f t="shared" si="14"/>
        <v>0</v>
      </c>
    </row>
    <row r="908" spans="1:8" x14ac:dyDescent="0.35">
      <c r="A908" s="362">
        <v>1</v>
      </c>
      <c r="B908" s="338">
        <v>1</v>
      </c>
      <c r="C908" s="338" t="s">
        <v>2282</v>
      </c>
      <c r="D908" s="338"/>
      <c r="E908" s="338"/>
      <c r="G908" s="139" t="s">
        <v>2282</v>
      </c>
      <c r="H908">
        <f t="shared" si="14"/>
        <v>0</v>
      </c>
    </row>
    <row r="909" spans="1:8" x14ac:dyDescent="0.35">
      <c r="A909" s="362">
        <v>2</v>
      </c>
      <c r="B909" s="338">
        <v>1</v>
      </c>
      <c r="C909" s="338" t="s">
        <v>2283</v>
      </c>
      <c r="D909" s="338"/>
      <c r="E909" s="338"/>
      <c r="G909" s="139" t="s">
        <v>2283</v>
      </c>
      <c r="H909">
        <f t="shared" si="14"/>
        <v>0</v>
      </c>
    </row>
    <row r="910" spans="1:8" x14ac:dyDescent="0.35">
      <c r="A910" s="362">
        <v>3</v>
      </c>
      <c r="B910" s="338">
        <v>1</v>
      </c>
      <c r="C910" s="338" t="s">
        <v>2284</v>
      </c>
      <c r="D910" s="338"/>
      <c r="E910" s="338"/>
      <c r="G910" s="139" t="s">
        <v>2284</v>
      </c>
      <c r="H910">
        <f t="shared" si="14"/>
        <v>0</v>
      </c>
    </row>
    <row r="911" spans="1:8" x14ac:dyDescent="0.35">
      <c r="A911" s="362">
        <v>1</v>
      </c>
      <c r="B911" s="338">
        <v>2</v>
      </c>
      <c r="C911" s="338" t="s">
        <v>2285</v>
      </c>
      <c r="D911" s="338"/>
      <c r="E911" s="338"/>
      <c r="G911" s="139" t="s">
        <v>2285</v>
      </c>
      <c r="H911">
        <f t="shared" si="14"/>
        <v>0</v>
      </c>
    </row>
    <row r="912" spans="1:8" x14ac:dyDescent="0.35">
      <c r="A912" s="362">
        <v>1</v>
      </c>
      <c r="B912" s="338">
        <v>2</v>
      </c>
      <c r="C912" s="338" t="s">
        <v>2286</v>
      </c>
      <c r="D912" s="338"/>
      <c r="E912" s="338"/>
      <c r="G912" s="139" t="s">
        <v>2286</v>
      </c>
      <c r="H912">
        <f t="shared" si="14"/>
        <v>0</v>
      </c>
    </row>
    <row r="913" spans="1:8" x14ac:dyDescent="0.35">
      <c r="A913" s="362">
        <v>1</v>
      </c>
      <c r="B913" s="338">
        <v>100</v>
      </c>
      <c r="C913" s="338" t="s">
        <v>2287</v>
      </c>
      <c r="D913" s="338"/>
      <c r="E913" s="338"/>
      <c r="G913" s="139" t="s">
        <v>2287</v>
      </c>
      <c r="H913">
        <f t="shared" si="14"/>
        <v>0</v>
      </c>
    </row>
    <row r="914" spans="1:8" x14ac:dyDescent="0.35">
      <c r="A914" s="362">
        <v>1</v>
      </c>
      <c r="B914" s="338">
        <v>2</v>
      </c>
      <c r="C914" s="338" t="s">
        <v>2288</v>
      </c>
      <c r="D914" s="338"/>
      <c r="E914" s="338"/>
      <c r="G914" s="139" t="s">
        <v>2288</v>
      </c>
      <c r="H914">
        <f t="shared" si="14"/>
        <v>0</v>
      </c>
    </row>
    <row r="915" spans="1:8" x14ac:dyDescent="0.35">
      <c r="A915" s="362">
        <v>1</v>
      </c>
      <c r="B915" s="338">
        <v>2</v>
      </c>
      <c r="C915" s="338" t="s">
        <v>2289</v>
      </c>
      <c r="D915" s="338"/>
      <c r="E915" s="338"/>
      <c r="G915" s="139" t="s">
        <v>2289</v>
      </c>
      <c r="H915">
        <f t="shared" si="14"/>
        <v>0</v>
      </c>
    </row>
    <row r="916" spans="1:8" x14ac:dyDescent="0.35">
      <c r="A916" s="362">
        <v>1</v>
      </c>
      <c r="B916" s="338">
        <v>300</v>
      </c>
      <c r="C916" s="338" t="s">
        <v>2290</v>
      </c>
      <c r="D916" s="338"/>
      <c r="E916" s="338"/>
      <c r="G916" s="139" t="s">
        <v>2290</v>
      </c>
      <c r="H916">
        <f t="shared" si="14"/>
        <v>0</v>
      </c>
    </row>
    <row r="917" spans="1:8" x14ac:dyDescent="0.35">
      <c r="A917" s="362">
        <v>1</v>
      </c>
      <c r="B917" s="338">
        <v>3</v>
      </c>
      <c r="C917" s="338" t="s">
        <v>2291</v>
      </c>
      <c r="D917" s="338"/>
      <c r="E917" s="338"/>
      <c r="G917" s="139" t="s">
        <v>2291</v>
      </c>
      <c r="H917">
        <f t="shared" si="14"/>
        <v>0</v>
      </c>
    </row>
    <row r="918" spans="1:8" x14ac:dyDescent="0.35">
      <c r="A918" s="362">
        <v>1</v>
      </c>
      <c r="B918" s="338">
        <v>100</v>
      </c>
      <c r="C918" s="338" t="s">
        <v>2292</v>
      </c>
      <c r="D918" s="338"/>
      <c r="E918" s="338"/>
      <c r="G918" s="139" t="s">
        <v>2292</v>
      </c>
      <c r="H918">
        <f t="shared" si="14"/>
        <v>0</v>
      </c>
    </row>
    <row r="919" spans="1:8" x14ac:dyDescent="0.35">
      <c r="A919" s="362">
        <v>1</v>
      </c>
      <c r="B919" s="338">
        <v>100</v>
      </c>
      <c r="C919" s="338" t="s">
        <v>2293</v>
      </c>
      <c r="D919" s="338"/>
      <c r="E919" s="338"/>
      <c r="G919" s="139" t="s">
        <v>2293</v>
      </c>
      <c r="H919">
        <f t="shared" si="14"/>
        <v>0</v>
      </c>
    </row>
    <row r="920" spans="1:8" x14ac:dyDescent="0.35">
      <c r="A920" s="362">
        <v>1</v>
      </c>
      <c r="B920" s="338">
        <v>4</v>
      </c>
      <c r="C920" s="338" t="s">
        <v>2294</v>
      </c>
      <c r="D920" s="338"/>
      <c r="E920" s="338"/>
      <c r="G920" s="139" t="s">
        <v>2294</v>
      </c>
      <c r="H920">
        <f t="shared" si="14"/>
        <v>0</v>
      </c>
    </row>
    <row r="921" spans="1:8" x14ac:dyDescent="0.35">
      <c r="A921" s="362">
        <v>3</v>
      </c>
      <c r="B921" s="338">
        <v>37</v>
      </c>
      <c r="C921" s="338" t="s">
        <v>2295</v>
      </c>
      <c r="D921" s="338"/>
      <c r="E921" s="338"/>
      <c r="G921" s="139" t="s">
        <v>2295</v>
      </c>
      <c r="H921">
        <f t="shared" si="14"/>
        <v>0</v>
      </c>
    </row>
    <row r="922" spans="1:8" x14ac:dyDescent="0.35">
      <c r="A922" s="362">
        <v>1</v>
      </c>
      <c r="B922" s="338">
        <v>1</v>
      </c>
      <c r="C922" s="338" t="s">
        <v>2296</v>
      </c>
      <c r="D922" s="338"/>
      <c r="E922" s="338"/>
      <c r="G922" s="139" t="s">
        <v>2296</v>
      </c>
      <c r="H922">
        <f t="shared" si="14"/>
        <v>0</v>
      </c>
    </row>
    <row r="923" spans="1:8" x14ac:dyDescent="0.35">
      <c r="A923" s="362">
        <v>1</v>
      </c>
      <c r="B923" s="338">
        <v>1</v>
      </c>
      <c r="C923" s="338" t="s">
        <v>2297</v>
      </c>
      <c r="D923" s="338"/>
      <c r="E923" s="338"/>
      <c r="G923" s="139" t="s">
        <v>2297</v>
      </c>
      <c r="H923">
        <f t="shared" si="14"/>
        <v>0</v>
      </c>
    </row>
    <row r="924" spans="1:8" x14ac:dyDescent="0.35">
      <c r="A924" s="362">
        <v>1</v>
      </c>
      <c r="B924" s="338">
        <v>1</v>
      </c>
      <c r="C924" s="338" t="s">
        <v>2298</v>
      </c>
      <c r="D924" s="338"/>
      <c r="E924" s="338"/>
      <c r="G924" s="139" t="s">
        <v>2298</v>
      </c>
      <c r="H924">
        <f t="shared" si="14"/>
        <v>0</v>
      </c>
    </row>
    <row r="925" spans="1:8" x14ac:dyDescent="0.35">
      <c r="A925" s="362">
        <v>1</v>
      </c>
      <c r="B925" s="338">
        <v>2</v>
      </c>
      <c r="C925" s="338" t="s">
        <v>2299</v>
      </c>
      <c r="D925" s="338"/>
      <c r="E925" s="338"/>
      <c r="G925" s="139" t="s">
        <v>2299</v>
      </c>
      <c r="H925">
        <f t="shared" si="14"/>
        <v>0</v>
      </c>
    </row>
    <row r="926" spans="1:8" x14ac:dyDescent="0.35">
      <c r="A926" s="362">
        <v>3</v>
      </c>
      <c r="B926" s="338">
        <v>10</v>
      </c>
      <c r="C926" s="338" t="s">
        <v>2300</v>
      </c>
      <c r="D926" s="338"/>
      <c r="E926" s="338"/>
      <c r="G926" s="139" t="s">
        <v>2300</v>
      </c>
      <c r="H926">
        <f t="shared" si="14"/>
        <v>0</v>
      </c>
    </row>
    <row r="927" spans="1:8" x14ac:dyDescent="0.35">
      <c r="A927" s="362">
        <v>3</v>
      </c>
      <c r="B927" s="338">
        <v>10</v>
      </c>
      <c r="C927" s="338" t="s">
        <v>2301</v>
      </c>
      <c r="D927" s="338"/>
      <c r="E927" s="338"/>
      <c r="G927" s="139" t="s">
        <v>2301</v>
      </c>
      <c r="H927">
        <f t="shared" si="14"/>
        <v>0</v>
      </c>
    </row>
    <row r="928" spans="1:8" x14ac:dyDescent="0.35">
      <c r="A928" s="362">
        <v>2</v>
      </c>
      <c r="B928" s="338">
        <v>100</v>
      </c>
      <c r="C928" s="338" t="s">
        <v>2302</v>
      </c>
      <c r="D928" s="338"/>
      <c r="E928" s="338"/>
      <c r="G928" s="139" t="s">
        <v>2302</v>
      </c>
      <c r="H928">
        <f t="shared" si="14"/>
        <v>0</v>
      </c>
    </row>
    <row r="929" spans="1:8" x14ac:dyDescent="0.35">
      <c r="A929" s="362">
        <v>2</v>
      </c>
      <c r="B929" s="338">
        <v>100</v>
      </c>
      <c r="C929" s="338" t="s">
        <v>2303</v>
      </c>
      <c r="D929" s="338"/>
      <c r="E929" s="338"/>
      <c r="G929" s="139" t="s">
        <v>2303</v>
      </c>
      <c r="H929">
        <f t="shared" si="14"/>
        <v>0</v>
      </c>
    </row>
    <row r="930" spans="1:8" x14ac:dyDescent="0.35">
      <c r="A930" s="362">
        <v>1</v>
      </c>
      <c r="B930" s="338">
        <v>500</v>
      </c>
      <c r="C930" s="338" t="s">
        <v>2303</v>
      </c>
      <c r="D930" s="338"/>
      <c r="E930" s="338"/>
      <c r="G930" s="139" t="s">
        <v>2303</v>
      </c>
      <c r="H930">
        <f t="shared" si="14"/>
        <v>0</v>
      </c>
    </row>
    <row r="931" spans="1:8" x14ac:dyDescent="0.35">
      <c r="A931" s="362">
        <v>1</v>
      </c>
      <c r="B931" s="338">
        <v>500</v>
      </c>
      <c r="C931" s="338" t="s">
        <v>2304</v>
      </c>
      <c r="D931" s="338"/>
      <c r="E931" s="338"/>
      <c r="G931" s="139" t="s">
        <v>2304</v>
      </c>
      <c r="H931">
        <f t="shared" si="14"/>
        <v>0</v>
      </c>
    </row>
    <row r="932" spans="1:8" x14ac:dyDescent="0.35">
      <c r="A932" s="362">
        <v>1</v>
      </c>
      <c r="B932" s="338">
        <v>2</v>
      </c>
      <c r="C932" s="338" t="s">
        <v>2305</v>
      </c>
      <c r="D932" s="338"/>
      <c r="E932" s="338"/>
      <c r="G932" s="139" t="s">
        <v>2305</v>
      </c>
      <c r="H932">
        <f t="shared" si="14"/>
        <v>0</v>
      </c>
    </row>
    <row r="933" spans="1:8" x14ac:dyDescent="0.35">
      <c r="A933" s="362">
        <v>1</v>
      </c>
      <c r="B933" s="338">
        <v>2</v>
      </c>
      <c r="C933" s="338" t="s">
        <v>2306</v>
      </c>
      <c r="D933" s="338"/>
      <c r="E933" s="338"/>
      <c r="G933" s="139" t="s">
        <v>2306</v>
      </c>
      <c r="H933">
        <f t="shared" si="14"/>
        <v>0</v>
      </c>
    </row>
    <row r="934" spans="1:8" x14ac:dyDescent="0.35">
      <c r="A934" s="362">
        <v>1</v>
      </c>
      <c r="B934" s="338">
        <v>1</v>
      </c>
      <c r="C934" s="338" t="s">
        <v>2307</v>
      </c>
      <c r="D934" s="338"/>
      <c r="E934" s="338"/>
      <c r="G934" s="139" t="s">
        <v>2307</v>
      </c>
      <c r="H934">
        <f t="shared" si="14"/>
        <v>0</v>
      </c>
    </row>
    <row r="935" spans="1:8" x14ac:dyDescent="0.35">
      <c r="A935" s="362">
        <v>1</v>
      </c>
      <c r="B935" s="338">
        <v>1</v>
      </c>
      <c r="C935" s="338" t="s">
        <v>2308</v>
      </c>
      <c r="D935" s="338"/>
      <c r="E935" s="338"/>
      <c r="G935" s="139" t="s">
        <v>2308</v>
      </c>
      <c r="H935">
        <f t="shared" si="14"/>
        <v>0</v>
      </c>
    </row>
    <row r="936" spans="1:8" x14ac:dyDescent="0.35">
      <c r="A936" s="362">
        <v>2</v>
      </c>
      <c r="B936" s="338">
        <v>10</v>
      </c>
      <c r="C936" s="338" t="s">
        <v>2309</v>
      </c>
      <c r="D936" s="338"/>
      <c r="E936" s="338"/>
      <c r="G936" s="139" t="s">
        <v>2309</v>
      </c>
      <c r="H936">
        <f t="shared" si="14"/>
        <v>0</v>
      </c>
    </row>
    <row r="937" spans="1:8" x14ac:dyDescent="0.35">
      <c r="A937" s="362">
        <v>1</v>
      </c>
      <c r="B937" s="338">
        <v>1</v>
      </c>
      <c r="C937" s="338" t="s">
        <v>2310</v>
      </c>
      <c r="D937" s="338"/>
      <c r="E937" s="338"/>
      <c r="G937" s="139" t="s">
        <v>2310</v>
      </c>
      <c r="H937">
        <f t="shared" si="14"/>
        <v>0</v>
      </c>
    </row>
    <row r="938" spans="1:8" x14ac:dyDescent="0.35">
      <c r="A938" s="362">
        <v>1</v>
      </c>
      <c r="B938" s="338">
        <v>2</v>
      </c>
      <c r="C938" s="338" t="s">
        <v>2311</v>
      </c>
      <c r="D938" s="338"/>
      <c r="E938" s="338"/>
      <c r="G938" s="139" t="s">
        <v>2311</v>
      </c>
      <c r="H938">
        <f t="shared" si="14"/>
        <v>0</v>
      </c>
    </row>
    <row r="939" spans="1:8" x14ac:dyDescent="0.35">
      <c r="A939" s="362">
        <v>1</v>
      </c>
      <c r="B939" s="338">
        <v>2</v>
      </c>
      <c r="C939" s="338" t="s">
        <v>2312</v>
      </c>
      <c r="D939" s="338"/>
      <c r="E939" s="338"/>
      <c r="G939" s="139" t="s">
        <v>2312</v>
      </c>
      <c r="H939">
        <f t="shared" si="14"/>
        <v>0</v>
      </c>
    </row>
    <row r="940" spans="1:8" x14ac:dyDescent="0.35">
      <c r="A940" s="362">
        <v>1</v>
      </c>
      <c r="B940" s="338">
        <v>2</v>
      </c>
      <c r="C940" s="338" t="s">
        <v>2313</v>
      </c>
      <c r="D940" s="338"/>
      <c r="E940" s="338"/>
      <c r="G940" s="139" t="s">
        <v>2313</v>
      </c>
      <c r="H940">
        <f t="shared" si="14"/>
        <v>0</v>
      </c>
    </row>
    <row r="941" spans="1:8" x14ac:dyDescent="0.35">
      <c r="A941" s="362">
        <v>1</v>
      </c>
      <c r="B941" s="338">
        <v>2</v>
      </c>
      <c r="C941" s="338" t="s">
        <v>2314</v>
      </c>
      <c r="D941" s="338"/>
      <c r="E941" s="338"/>
      <c r="G941" s="139" t="s">
        <v>2314</v>
      </c>
      <c r="H941">
        <f t="shared" si="14"/>
        <v>0</v>
      </c>
    </row>
    <row r="942" spans="1:8" x14ac:dyDescent="0.35">
      <c r="A942" s="362">
        <v>1</v>
      </c>
      <c r="B942" s="338">
        <v>2</v>
      </c>
      <c r="C942" s="338" t="s">
        <v>2315</v>
      </c>
      <c r="D942" s="338"/>
      <c r="E942" s="338"/>
      <c r="G942" s="139" t="s">
        <v>2315</v>
      </c>
      <c r="H942">
        <f t="shared" si="14"/>
        <v>0</v>
      </c>
    </row>
    <row r="943" spans="1:8" x14ac:dyDescent="0.35">
      <c r="A943" s="362">
        <v>2</v>
      </c>
      <c r="B943" s="338">
        <v>2</v>
      </c>
      <c r="C943" s="338" t="s">
        <v>2316</v>
      </c>
      <c r="D943" s="338"/>
      <c r="E943" s="338"/>
      <c r="G943" s="139" t="s">
        <v>2316</v>
      </c>
      <c r="H943">
        <f t="shared" si="14"/>
        <v>0</v>
      </c>
    </row>
    <row r="944" spans="1:8" x14ac:dyDescent="0.35">
      <c r="A944" s="362">
        <v>2</v>
      </c>
      <c r="B944" s="338">
        <v>2</v>
      </c>
      <c r="C944" s="338" t="s">
        <v>2317</v>
      </c>
      <c r="D944" s="338"/>
      <c r="E944" s="338"/>
      <c r="G944" s="139" t="s">
        <v>2317</v>
      </c>
      <c r="H944">
        <f t="shared" si="14"/>
        <v>0</v>
      </c>
    </row>
    <row r="945" spans="1:8" x14ac:dyDescent="0.35">
      <c r="A945" s="362">
        <v>2</v>
      </c>
      <c r="B945" s="338">
        <v>2</v>
      </c>
      <c r="C945" s="338" t="s">
        <v>2318</v>
      </c>
      <c r="D945" s="338"/>
      <c r="E945" s="338"/>
      <c r="G945" s="139" t="s">
        <v>2318</v>
      </c>
      <c r="H945">
        <f t="shared" si="14"/>
        <v>0</v>
      </c>
    </row>
    <row r="946" spans="1:8" x14ac:dyDescent="0.35">
      <c r="A946" s="362">
        <v>2</v>
      </c>
      <c r="B946" s="338">
        <v>2</v>
      </c>
      <c r="C946" s="338" t="s">
        <v>2319</v>
      </c>
      <c r="D946" s="338"/>
      <c r="E946" s="338"/>
      <c r="G946" s="139" t="s">
        <v>2319</v>
      </c>
      <c r="H946">
        <f t="shared" si="14"/>
        <v>0</v>
      </c>
    </row>
    <row r="947" spans="1:8" x14ac:dyDescent="0.35">
      <c r="A947" s="362">
        <v>2</v>
      </c>
      <c r="B947" s="338">
        <v>2</v>
      </c>
      <c r="C947" s="338" t="s">
        <v>2320</v>
      </c>
      <c r="D947" s="338"/>
      <c r="E947" s="338"/>
      <c r="G947" s="139" t="s">
        <v>2320</v>
      </c>
      <c r="H947">
        <f t="shared" si="14"/>
        <v>0</v>
      </c>
    </row>
    <row r="948" spans="1:8" x14ac:dyDescent="0.35">
      <c r="A948" s="362">
        <v>2</v>
      </c>
      <c r="B948" s="338">
        <v>2</v>
      </c>
      <c r="C948" s="338" t="s">
        <v>2321</v>
      </c>
      <c r="D948" s="338"/>
      <c r="E948" s="338"/>
      <c r="G948" s="139" t="s">
        <v>2321</v>
      </c>
      <c r="H948">
        <f t="shared" si="14"/>
        <v>0</v>
      </c>
    </row>
    <row r="949" spans="1:8" x14ac:dyDescent="0.35">
      <c r="A949" s="362">
        <v>1</v>
      </c>
      <c r="B949" s="338">
        <v>100</v>
      </c>
      <c r="C949" s="338" t="s">
        <v>2322</v>
      </c>
      <c r="D949" s="338"/>
      <c r="E949" s="338"/>
      <c r="G949" s="139" t="s">
        <v>2322</v>
      </c>
      <c r="H949">
        <f t="shared" si="14"/>
        <v>0</v>
      </c>
    </row>
    <row r="950" spans="1:8" x14ac:dyDescent="0.35">
      <c r="A950" s="362">
        <v>1</v>
      </c>
      <c r="B950" s="338">
        <v>4</v>
      </c>
      <c r="C950" s="338" t="s">
        <v>2323</v>
      </c>
      <c r="D950" s="338"/>
      <c r="E950" s="338"/>
      <c r="G950" s="139" t="s">
        <v>2323</v>
      </c>
      <c r="H950">
        <f t="shared" si="14"/>
        <v>0</v>
      </c>
    </row>
    <row r="951" spans="1:8" x14ac:dyDescent="0.35">
      <c r="A951" s="362">
        <v>1</v>
      </c>
      <c r="B951" s="338">
        <v>1</v>
      </c>
      <c r="C951" s="338" t="s">
        <v>2324</v>
      </c>
      <c r="D951" s="338"/>
      <c r="E951" s="338"/>
      <c r="G951" s="139" t="s">
        <v>2324</v>
      </c>
      <c r="H951">
        <f t="shared" si="14"/>
        <v>0</v>
      </c>
    </row>
    <row r="952" spans="1:8" x14ac:dyDescent="0.35">
      <c r="A952" s="362">
        <v>1</v>
      </c>
      <c r="B952" s="338">
        <v>1</v>
      </c>
      <c r="C952" s="338" t="s">
        <v>2325</v>
      </c>
      <c r="D952" s="338"/>
      <c r="E952" s="338"/>
      <c r="G952" s="139" t="s">
        <v>2325</v>
      </c>
      <c r="H952">
        <f t="shared" si="14"/>
        <v>0</v>
      </c>
    </row>
    <row r="953" spans="1:8" x14ac:dyDescent="0.35">
      <c r="A953" s="362">
        <v>1</v>
      </c>
      <c r="B953" s="338">
        <v>2</v>
      </c>
      <c r="C953" s="338" t="s">
        <v>2326</v>
      </c>
      <c r="D953" s="338"/>
      <c r="E953" s="338"/>
      <c r="G953" s="139" t="s">
        <v>2326</v>
      </c>
      <c r="H953">
        <f t="shared" si="14"/>
        <v>0</v>
      </c>
    </row>
    <row r="954" spans="1:8" x14ac:dyDescent="0.35">
      <c r="A954" s="362">
        <v>1</v>
      </c>
      <c r="B954" s="338">
        <v>101</v>
      </c>
      <c r="C954" s="338" t="s">
        <v>2327</v>
      </c>
      <c r="D954" s="338"/>
      <c r="E954" s="338"/>
      <c r="G954" s="139" t="s">
        <v>2327</v>
      </c>
      <c r="H954">
        <f t="shared" si="14"/>
        <v>0</v>
      </c>
    </row>
    <row r="955" spans="1:8" x14ac:dyDescent="0.35">
      <c r="A955" s="362">
        <v>1</v>
      </c>
      <c r="B955" s="338">
        <v>505</v>
      </c>
      <c r="C955" s="338" t="s">
        <v>2328</v>
      </c>
      <c r="D955" s="338"/>
      <c r="E955" s="338"/>
      <c r="G955" s="139" t="s">
        <v>2328</v>
      </c>
      <c r="H955">
        <f t="shared" si="14"/>
        <v>0</v>
      </c>
    </row>
    <row r="956" spans="1:8" x14ac:dyDescent="0.35">
      <c r="A956" s="362">
        <v>1</v>
      </c>
      <c r="B956" s="338">
        <v>2</v>
      </c>
      <c r="C956" s="338" t="s">
        <v>2329</v>
      </c>
      <c r="D956" s="338"/>
      <c r="E956" s="338"/>
      <c r="G956" s="139" t="s">
        <v>2329</v>
      </c>
      <c r="H956">
        <f t="shared" si="14"/>
        <v>0</v>
      </c>
    </row>
    <row r="957" spans="1:8" x14ac:dyDescent="0.35">
      <c r="A957" s="362">
        <v>1</v>
      </c>
      <c r="B957" s="338">
        <v>1</v>
      </c>
      <c r="C957" s="338" t="s">
        <v>2330</v>
      </c>
      <c r="D957" s="338"/>
      <c r="E957" s="338"/>
      <c r="G957" s="139" t="s">
        <v>2330</v>
      </c>
      <c r="H957">
        <f t="shared" si="14"/>
        <v>0</v>
      </c>
    </row>
    <row r="958" spans="1:8" x14ac:dyDescent="0.35">
      <c r="A958" s="362">
        <v>2</v>
      </c>
      <c r="B958" s="338">
        <v>5</v>
      </c>
      <c r="C958" s="338" t="s">
        <v>2331</v>
      </c>
      <c r="D958" s="338"/>
      <c r="E958" s="338"/>
      <c r="G958" s="139" t="s">
        <v>2331</v>
      </c>
      <c r="H958">
        <f t="shared" si="14"/>
        <v>0</v>
      </c>
    </row>
    <row r="959" spans="1:8" x14ac:dyDescent="0.35">
      <c r="A959" s="362">
        <v>1</v>
      </c>
      <c r="B959" s="338">
        <v>2</v>
      </c>
      <c r="C959" s="338" t="s">
        <v>2332</v>
      </c>
      <c r="D959" s="338"/>
      <c r="E959" s="338"/>
      <c r="G959" s="139" t="s">
        <v>2332</v>
      </c>
      <c r="H959">
        <f t="shared" si="14"/>
        <v>0</v>
      </c>
    </row>
    <row r="960" spans="1:8" x14ac:dyDescent="0.35">
      <c r="A960" s="362">
        <v>1</v>
      </c>
      <c r="B960" s="338">
        <v>100</v>
      </c>
      <c r="C960" s="338" t="s">
        <v>2333</v>
      </c>
      <c r="D960" s="338"/>
      <c r="E960" s="338"/>
      <c r="G960" s="139" t="s">
        <v>2333</v>
      </c>
      <c r="H960">
        <f t="shared" si="14"/>
        <v>0</v>
      </c>
    </row>
    <row r="961" spans="1:8" x14ac:dyDescent="0.35">
      <c r="A961" s="362">
        <v>1</v>
      </c>
      <c r="B961" s="338">
        <v>100</v>
      </c>
      <c r="C961" s="338" t="s">
        <v>2334</v>
      </c>
      <c r="D961" s="338"/>
      <c r="E961" s="338"/>
      <c r="G961" s="139" t="s">
        <v>2334</v>
      </c>
      <c r="H961">
        <f t="shared" si="14"/>
        <v>0</v>
      </c>
    </row>
    <row r="962" spans="1:8" x14ac:dyDescent="0.35">
      <c r="A962" s="362">
        <v>1</v>
      </c>
      <c r="B962" s="338">
        <v>2</v>
      </c>
      <c r="C962" s="338" t="s">
        <v>2038</v>
      </c>
      <c r="D962" s="338"/>
      <c r="E962" s="338"/>
      <c r="G962" s="139" t="s">
        <v>2038</v>
      </c>
      <c r="H962">
        <f t="shared" ref="H962:H1025" si="15">IF(C962=G962,0,66)</f>
        <v>0</v>
      </c>
    </row>
    <row r="963" spans="1:8" x14ac:dyDescent="0.35">
      <c r="A963" s="362">
        <v>1</v>
      </c>
      <c r="B963" s="338">
        <v>1</v>
      </c>
      <c r="C963" s="338" t="s">
        <v>2335</v>
      </c>
      <c r="D963" s="338"/>
      <c r="E963" s="338"/>
      <c r="G963" s="139" t="s">
        <v>2335</v>
      </c>
      <c r="H963">
        <f t="shared" si="15"/>
        <v>0</v>
      </c>
    </row>
    <row r="964" spans="1:8" x14ac:dyDescent="0.35">
      <c r="A964" s="362">
        <v>1</v>
      </c>
      <c r="B964" s="338">
        <v>100</v>
      </c>
      <c r="C964" s="338" t="s">
        <v>2336</v>
      </c>
      <c r="D964" s="338"/>
      <c r="E964" s="338"/>
      <c r="G964" s="139" t="s">
        <v>2336</v>
      </c>
      <c r="H964">
        <f t="shared" si="15"/>
        <v>0</v>
      </c>
    </row>
    <row r="965" spans="1:8" x14ac:dyDescent="0.35">
      <c r="A965" s="362">
        <v>1</v>
      </c>
      <c r="B965" s="338">
        <v>100</v>
      </c>
      <c r="C965" s="338" t="s">
        <v>2337</v>
      </c>
      <c r="D965" s="338"/>
      <c r="E965" s="338"/>
      <c r="G965" s="139" t="s">
        <v>2337</v>
      </c>
      <c r="H965">
        <f t="shared" si="15"/>
        <v>0</v>
      </c>
    </row>
    <row r="966" spans="1:8" x14ac:dyDescent="0.35">
      <c r="A966" s="362">
        <v>1</v>
      </c>
      <c r="B966" s="338">
        <v>100</v>
      </c>
      <c r="C966" s="338" t="s">
        <v>2338</v>
      </c>
      <c r="D966" s="338"/>
      <c r="E966" s="338"/>
      <c r="G966" s="139" t="s">
        <v>2338</v>
      </c>
      <c r="H966">
        <f t="shared" si="15"/>
        <v>0</v>
      </c>
    </row>
    <row r="967" spans="1:8" x14ac:dyDescent="0.35">
      <c r="A967" s="362">
        <v>1</v>
      </c>
      <c r="B967" s="338">
        <v>100</v>
      </c>
      <c r="C967" s="338" t="s">
        <v>2339</v>
      </c>
      <c r="D967" s="338"/>
      <c r="E967" s="338"/>
      <c r="G967" s="139" t="s">
        <v>2339</v>
      </c>
      <c r="H967">
        <f t="shared" si="15"/>
        <v>0</v>
      </c>
    </row>
    <row r="968" spans="1:8" x14ac:dyDescent="0.35">
      <c r="A968" s="362">
        <v>1</v>
      </c>
      <c r="B968" s="338">
        <v>100</v>
      </c>
      <c r="C968" s="338" t="s">
        <v>2340</v>
      </c>
      <c r="D968" s="338"/>
      <c r="E968" s="338"/>
      <c r="G968" s="139" t="s">
        <v>2340</v>
      </c>
      <c r="H968">
        <f t="shared" si="15"/>
        <v>0</v>
      </c>
    </row>
    <row r="969" spans="1:8" x14ac:dyDescent="0.35">
      <c r="A969" s="362">
        <v>1</v>
      </c>
      <c r="B969" s="338">
        <v>100</v>
      </c>
      <c r="C969" s="338" t="s">
        <v>2341</v>
      </c>
      <c r="D969" s="338"/>
      <c r="E969" s="338"/>
      <c r="G969" s="139" t="s">
        <v>2341</v>
      </c>
      <c r="H969">
        <f t="shared" si="15"/>
        <v>0</v>
      </c>
    </row>
    <row r="970" spans="1:8" x14ac:dyDescent="0.35">
      <c r="A970" s="362">
        <v>1</v>
      </c>
      <c r="B970" s="338">
        <v>11</v>
      </c>
      <c r="C970" s="338" t="s">
        <v>2210</v>
      </c>
      <c r="D970" s="338"/>
      <c r="E970" s="338"/>
      <c r="G970" s="139" t="s">
        <v>2210</v>
      </c>
      <c r="H970">
        <f t="shared" si="15"/>
        <v>0</v>
      </c>
    </row>
    <row r="971" spans="1:8" x14ac:dyDescent="0.35">
      <c r="A971" s="362">
        <v>1</v>
      </c>
      <c r="B971" s="338">
        <v>500</v>
      </c>
      <c r="C971" s="338" t="s">
        <v>2342</v>
      </c>
      <c r="D971" s="338"/>
      <c r="E971" s="338"/>
      <c r="G971" s="139" t="s">
        <v>2342</v>
      </c>
      <c r="H971">
        <f t="shared" si="15"/>
        <v>0</v>
      </c>
    </row>
    <row r="972" spans="1:8" x14ac:dyDescent="0.35">
      <c r="A972" s="362">
        <v>1</v>
      </c>
      <c r="B972" s="338">
        <v>500</v>
      </c>
      <c r="C972" s="338" t="s">
        <v>2343</v>
      </c>
      <c r="D972" s="338"/>
      <c r="E972" s="338"/>
      <c r="G972" s="139" t="s">
        <v>2343</v>
      </c>
      <c r="H972">
        <f t="shared" si="15"/>
        <v>0</v>
      </c>
    </row>
    <row r="973" spans="1:8" x14ac:dyDescent="0.35">
      <c r="A973" s="362">
        <v>8</v>
      </c>
      <c r="B973" s="338">
        <v>8</v>
      </c>
      <c r="C973" s="338" t="s">
        <v>2344</v>
      </c>
      <c r="D973" s="338"/>
      <c r="E973" s="338"/>
      <c r="G973" s="139" t="s">
        <v>2344</v>
      </c>
      <c r="H973">
        <f t="shared" si="15"/>
        <v>0</v>
      </c>
    </row>
    <row r="974" spans="1:8" x14ac:dyDescent="0.35">
      <c r="A974" s="362">
        <v>1</v>
      </c>
      <c r="B974" s="338">
        <v>100</v>
      </c>
      <c r="C974" s="338" t="s">
        <v>2345</v>
      </c>
      <c r="D974" s="338"/>
      <c r="E974" s="338"/>
      <c r="G974" s="139" t="s">
        <v>2345</v>
      </c>
      <c r="H974">
        <f t="shared" si="15"/>
        <v>0</v>
      </c>
    </row>
    <row r="975" spans="1:8" x14ac:dyDescent="0.35">
      <c r="A975" s="362">
        <v>1</v>
      </c>
      <c r="B975" s="338">
        <v>100</v>
      </c>
      <c r="C975" s="338" t="s">
        <v>2346</v>
      </c>
      <c r="D975" s="338"/>
      <c r="E975" s="338"/>
      <c r="G975" s="139" t="s">
        <v>2346</v>
      </c>
      <c r="H975">
        <f t="shared" si="15"/>
        <v>0</v>
      </c>
    </row>
    <row r="976" spans="1:8" x14ac:dyDescent="0.35">
      <c r="A976" s="362">
        <v>1</v>
      </c>
      <c r="B976" s="338">
        <v>901</v>
      </c>
      <c r="C976" s="338" t="s">
        <v>2347</v>
      </c>
      <c r="D976" s="338"/>
      <c r="E976" s="338"/>
      <c r="G976" s="139" t="s">
        <v>2347</v>
      </c>
      <c r="H976">
        <f t="shared" si="15"/>
        <v>0</v>
      </c>
    </row>
    <row r="977" spans="1:8" x14ac:dyDescent="0.35">
      <c r="A977" s="362">
        <v>1</v>
      </c>
      <c r="B977" s="338">
        <v>2</v>
      </c>
      <c r="C977" s="338" t="s">
        <v>2348</v>
      </c>
      <c r="D977" s="338"/>
      <c r="E977" s="338"/>
      <c r="G977" s="139" t="s">
        <v>2348</v>
      </c>
      <c r="H977">
        <f t="shared" si="15"/>
        <v>0</v>
      </c>
    </row>
    <row r="978" spans="1:8" x14ac:dyDescent="0.35">
      <c r="A978" s="362">
        <v>1</v>
      </c>
      <c r="B978" s="338">
        <v>2</v>
      </c>
      <c r="C978" s="338" t="s">
        <v>2349</v>
      </c>
      <c r="D978" s="338"/>
      <c r="E978" s="338"/>
      <c r="G978" s="139" t="s">
        <v>2349</v>
      </c>
      <c r="H978">
        <f t="shared" si="15"/>
        <v>0</v>
      </c>
    </row>
    <row r="979" spans="1:8" x14ac:dyDescent="0.35">
      <c r="A979" s="362">
        <v>1</v>
      </c>
      <c r="B979" s="338">
        <v>7</v>
      </c>
      <c r="C979" s="338" t="s">
        <v>2350</v>
      </c>
      <c r="D979" s="338"/>
      <c r="E979" s="338"/>
      <c r="G979" s="139" t="s">
        <v>2350</v>
      </c>
      <c r="H979">
        <f t="shared" si="15"/>
        <v>0</v>
      </c>
    </row>
    <row r="980" spans="1:8" x14ac:dyDescent="0.35">
      <c r="A980" s="362">
        <v>1</v>
      </c>
      <c r="B980" s="338">
        <v>133</v>
      </c>
      <c r="C980" s="338" t="s">
        <v>2351</v>
      </c>
      <c r="D980" s="338"/>
      <c r="E980" s="338"/>
      <c r="G980" s="139" t="s">
        <v>2351</v>
      </c>
      <c r="H980">
        <f t="shared" si="15"/>
        <v>0</v>
      </c>
    </row>
    <row r="981" spans="1:8" x14ac:dyDescent="0.35">
      <c r="A981" s="362">
        <v>1</v>
      </c>
      <c r="B981" s="338">
        <v>8</v>
      </c>
      <c r="C981" s="338" t="s">
        <v>2352</v>
      </c>
      <c r="D981" s="338"/>
      <c r="E981" s="338"/>
      <c r="G981" s="139" t="s">
        <v>2352</v>
      </c>
      <c r="H981">
        <f t="shared" si="15"/>
        <v>0</v>
      </c>
    </row>
    <row r="982" spans="1:8" x14ac:dyDescent="0.35">
      <c r="A982" s="362">
        <v>1</v>
      </c>
      <c r="B982" s="338">
        <v>1</v>
      </c>
      <c r="C982" s="338" t="s">
        <v>2353</v>
      </c>
      <c r="D982" s="338"/>
      <c r="E982" s="338"/>
      <c r="G982" s="139" t="s">
        <v>2353</v>
      </c>
      <c r="H982">
        <f t="shared" si="15"/>
        <v>0</v>
      </c>
    </row>
    <row r="983" spans="1:8" x14ac:dyDescent="0.35">
      <c r="A983" s="362">
        <v>1</v>
      </c>
      <c r="B983" s="338">
        <v>1</v>
      </c>
      <c r="C983" s="338" t="s">
        <v>2354</v>
      </c>
      <c r="D983" s="338"/>
      <c r="E983" s="338"/>
      <c r="G983" s="139" t="s">
        <v>2354</v>
      </c>
      <c r="H983">
        <f t="shared" si="15"/>
        <v>0</v>
      </c>
    </row>
    <row r="984" spans="1:8" x14ac:dyDescent="0.35">
      <c r="A984" s="362">
        <v>1</v>
      </c>
      <c r="B984" s="338">
        <v>3</v>
      </c>
      <c r="C984" s="338" t="s">
        <v>2355</v>
      </c>
      <c r="D984" s="338"/>
      <c r="E984" s="338"/>
      <c r="G984" s="139" t="s">
        <v>2355</v>
      </c>
      <c r="H984">
        <f t="shared" si="15"/>
        <v>0</v>
      </c>
    </row>
    <row r="985" spans="1:8" x14ac:dyDescent="0.35">
      <c r="A985" s="362">
        <v>1</v>
      </c>
      <c r="B985" s="338">
        <v>3</v>
      </c>
      <c r="C985" s="338" t="s">
        <v>2356</v>
      </c>
      <c r="D985" s="338"/>
      <c r="E985" s="338"/>
      <c r="G985" s="139" t="s">
        <v>2356</v>
      </c>
      <c r="H985">
        <f t="shared" si="15"/>
        <v>0</v>
      </c>
    </row>
    <row r="986" spans="1:8" x14ac:dyDescent="0.35">
      <c r="A986" s="362">
        <v>1</v>
      </c>
      <c r="B986" s="338">
        <v>10</v>
      </c>
      <c r="C986" s="338" t="s">
        <v>2357</v>
      </c>
      <c r="D986" s="338"/>
      <c r="E986" s="338"/>
      <c r="G986" s="139" t="s">
        <v>2357</v>
      </c>
      <c r="H986">
        <f t="shared" si="15"/>
        <v>0</v>
      </c>
    </row>
    <row r="987" spans="1:8" x14ac:dyDescent="0.35">
      <c r="A987" s="362">
        <v>1</v>
      </c>
      <c r="B987" s="338">
        <v>2</v>
      </c>
      <c r="C987" s="338" t="s">
        <v>2358</v>
      </c>
      <c r="D987" s="338"/>
      <c r="E987" s="338"/>
      <c r="G987" s="139" t="s">
        <v>2358</v>
      </c>
      <c r="H987">
        <f t="shared" si="15"/>
        <v>0</v>
      </c>
    </row>
    <row r="988" spans="1:8" x14ac:dyDescent="0.35">
      <c r="A988" s="362">
        <v>1</v>
      </c>
      <c r="B988" s="338">
        <v>1</v>
      </c>
      <c r="C988" s="338" t="s">
        <v>2359</v>
      </c>
      <c r="D988" s="338"/>
      <c r="E988" s="338"/>
      <c r="G988" s="139" t="s">
        <v>2359</v>
      </c>
      <c r="H988">
        <f t="shared" si="15"/>
        <v>0</v>
      </c>
    </row>
    <row r="989" spans="1:8" x14ac:dyDescent="0.35">
      <c r="A989" s="362">
        <v>1</v>
      </c>
      <c r="B989" s="338">
        <v>3</v>
      </c>
      <c r="C989" s="338" t="s">
        <v>2360</v>
      </c>
      <c r="D989" s="338"/>
      <c r="E989" s="338"/>
      <c r="G989" s="139" t="s">
        <v>2360</v>
      </c>
      <c r="H989">
        <f t="shared" si="15"/>
        <v>0</v>
      </c>
    </row>
    <row r="990" spans="1:8" x14ac:dyDescent="0.35">
      <c r="A990" s="362">
        <v>1</v>
      </c>
      <c r="B990" s="338">
        <v>3</v>
      </c>
      <c r="C990" s="338" t="s">
        <v>2207</v>
      </c>
      <c r="D990" s="338"/>
      <c r="E990" s="338"/>
      <c r="G990" s="139" t="s">
        <v>2207</v>
      </c>
      <c r="H990">
        <f t="shared" si="15"/>
        <v>0</v>
      </c>
    </row>
    <row r="991" spans="1:8" x14ac:dyDescent="0.35">
      <c r="A991" s="362">
        <v>1</v>
      </c>
      <c r="B991" s="338">
        <v>3</v>
      </c>
      <c r="C991" s="338" t="s">
        <v>2361</v>
      </c>
      <c r="D991" s="338"/>
      <c r="E991" s="338"/>
      <c r="G991" s="139" t="s">
        <v>2361</v>
      </c>
      <c r="H991">
        <f t="shared" si="15"/>
        <v>0</v>
      </c>
    </row>
    <row r="992" spans="1:8" x14ac:dyDescent="0.35">
      <c r="A992" s="362">
        <v>1</v>
      </c>
      <c r="B992" s="338">
        <v>2</v>
      </c>
      <c r="C992" s="338" t="s">
        <v>2362</v>
      </c>
      <c r="D992" s="338"/>
      <c r="E992" s="338"/>
      <c r="G992" s="139" t="s">
        <v>2362</v>
      </c>
      <c r="H992">
        <f t="shared" si="15"/>
        <v>0</v>
      </c>
    </row>
    <row r="993" spans="1:8" x14ac:dyDescent="0.35">
      <c r="A993" s="362">
        <v>1</v>
      </c>
      <c r="B993" s="338">
        <v>2</v>
      </c>
      <c r="C993" s="338" t="s">
        <v>2363</v>
      </c>
      <c r="D993" s="338"/>
      <c r="E993" s="338"/>
      <c r="G993" s="139" t="s">
        <v>2363</v>
      </c>
      <c r="H993">
        <f t="shared" si="15"/>
        <v>0</v>
      </c>
    </row>
    <row r="994" spans="1:8" x14ac:dyDescent="0.35">
      <c r="A994" s="362">
        <v>13</v>
      </c>
      <c r="B994" s="338">
        <v>100</v>
      </c>
      <c r="C994" s="338" t="s">
        <v>2364</v>
      </c>
      <c r="D994" s="338"/>
      <c r="E994" s="338"/>
      <c r="G994" s="139" t="s">
        <v>2364</v>
      </c>
      <c r="H994">
        <f t="shared" si="15"/>
        <v>0</v>
      </c>
    </row>
    <row r="995" spans="1:8" x14ac:dyDescent="0.35">
      <c r="A995" s="362">
        <v>3</v>
      </c>
      <c r="B995" s="338">
        <v>2</v>
      </c>
      <c r="C995" s="338" t="s">
        <v>2365</v>
      </c>
      <c r="D995" s="338"/>
      <c r="E995" s="338"/>
      <c r="G995" s="139" t="s">
        <v>2365</v>
      </c>
      <c r="H995">
        <f t="shared" si="15"/>
        <v>0</v>
      </c>
    </row>
    <row r="996" spans="1:8" x14ac:dyDescent="0.35">
      <c r="A996" s="362">
        <v>1</v>
      </c>
      <c r="B996" s="338">
        <v>1</v>
      </c>
      <c r="C996" s="338" t="s">
        <v>2366</v>
      </c>
      <c r="D996" s="338"/>
      <c r="E996" s="338"/>
      <c r="G996" s="139" t="s">
        <v>2366</v>
      </c>
      <c r="H996">
        <f t="shared" si="15"/>
        <v>0</v>
      </c>
    </row>
    <row r="997" spans="1:8" x14ac:dyDescent="0.35">
      <c r="A997" s="362">
        <v>1</v>
      </c>
      <c r="B997" s="338">
        <v>1</v>
      </c>
      <c r="C997" s="338" t="s">
        <v>2367</v>
      </c>
      <c r="D997" s="338"/>
      <c r="E997" s="338"/>
      <c r="G997" s="139" t="s">
        <v>2367</v>
      </c>
      <c r="H997">
        <f t="shared" si="15"/>
        <v>0</v>
      </c>
    </row>
    <row r="998" spans="1:8" x14ac:dyDescent="0.35">
      <c r="A998" s="362">
        <v>1</v>
      </c>
      <c r="B998" s="338">
        <v>101</v>
      </c>
      <c r="C998" s="338" t="s">
        <v>2368</v>
      </c>
      <c r="D998" s="338"/>
      <c r="E998" s="338"/>
      <c r="G998" s="139" t="s">
        <v>2368</v>
      </c>
      <c r="H998">
        <f t="shared" si="15"/>
        <v>0</v>
      </c>
    </row>
    <row r="999" spans="1:8" x14ac:dyDescent="0.35">
      <c r="A999" s="362">
        <v>1</v>
      </c>
      <c r="B999" s="338">
        <v>101</v>
      </c>
      <c r="C999" s="338" t="s">
        <v>2369</v>
      </c>
      <c r="D999" s="338"/>
      <c r="E999" s="338"/>
      <c r="G999" s="139" t="s">
        <v>2369</v>
      </c>
      <c r="H999">
        <f t="shared" si="15"/>
        <v>0</v>
      </c>
    </row>
    <row r="1000" spans="1:8" x14ac:dyDescent="0.35">
      <c r="A1000" s="362">
        <v>1</v>
      </c>
      <c r="B1000" s="338">
        <v>2</v>
      </c>
      <c r="C1000" s="338" t="s">
        <v>2370</v>
      </c>
      <c r="D1000" s="338"/>
      <c r="E1000" s="338"/>
      <c r="G1000" s="139" t="s">
        <v>2370</v>
      </c>
      <c r="H1000">
        <f t="shared" si="15"/>
        <v>0</v>
      </c>
    </row>
    <row r="1001" spans="1:8" x14ac:dyDescent="0.35">
      <c r="A1001" s="362">
        <v>1</v>
      </c>
      <c r="B1001" s="338">
        <v>2</v>
      </c>
      <c r="C1001" s="338" t="s">
        <v>2371</v>
      </c>
      <c r="D1001" s="338"/>
      <c r="E1001" s="338"/>
      <c r="G1001" s="139" t="s">
        <v>2371</v>
      </c>
      <c r="H1001">
        <f t="shared" si="15"/>
        <v>0</v>
      </c>
    </row>
    <row r="1002" spans="1:8" x14ac:dyDescent="0.35">
      <c r="A1002" s="362">
        <v>1</v>
      </c>
      <c r="B1002" s="338">
        <v>2</v>
      </c>
      <c r="C1002" s="338" t="s">
        <v>2372</v>
      </c>
      <c r="D1002" s="338"/>
      <c r="E1002" s="338"/>
      <c r="G1002" s="139" t="s">
        <v>2372</v>
      </c>
      <c r="H1002">
        <f t="shared" si="15"/>
        <v>0</v>
      </c>
    </row>
    <row r="1003" spans="1:8" x14ac:dyDescent="0.35">
      <c r="A1003" s="362">
        <v>1</v>
      </c>
      <c r="B1003" s="338">
        <v>3</v>
      </c>
      <c r="C1003" s="338" t="s">
        <v>2373</v>
      </c>
      <c r="D1003" s="338"/>
      <c r="E1003" s="338"/>
      <c r="G1003" s="139" t="s">
        <v>2373</v>
      </c>
      <c r="H1003">
        <f t="shared" si="15"/>
        <v>0</v>
      </c>
    </row>
    <row r="1004" spans="1:8" x14ac:dyDescent="0.35">
      <c r="A1004" s="362">
        <v>1</v>
      </c>
      <c r="B1004" s="338">
        <v>11</v>
      </c>
      <c r="C1004" s="338" t="s">
        <v>2374</v>
      </c>
      <c r="D1004" s="338"/>
      <c r="E1004" s="338"/>
      <c r="G1004" s="139" t="s">
        <v>2374</v>
      </c>
      <c r="H1004">
        <f t="shared" si="15"/>
        <v>0</v>
      </c>
    </row>
    <row r="1005" spans="1:8" x14ac:dyDescent="0.35">
      <c r="A1005" s="362">
        <v>3</v>
      </c>
      <c r="B1005" s="338">
        <v>2</v>
      </c>
      <c r="C1005" s="338" t="s">
        <v>2375</v>
      </c>
      <c r="D1005" s="338"/>
      <c r="E1005" s="338"/>
      <c r="G1005" s="139" t="s">
        <v>2375</v>
      </c>
      <c r="H1005">
        <f t="shared" si="15"/>
        <v>0</v>
      </c>
    </row>
    <row r="1006" spans="1:8" x14ac:dyDescent="0.35">
      <c r="A1006" s="362">
        <v>1</v>
      </c>
      <c r="B1006" s="338">
        <v>2</v>
      </c>
      <c r="C1006" s="338" t="s">
        <v>2376</v>
      </c>
      <c r="D1006" s="338"/>
      <c r="E1006" s="338"/>
      <c r="G1006" s="139" t="s">
        <v>2376</v>
      </c>
      <c r="H1006">
        <f t="shared" si="15"/>
        <v>0</v>
      </c>
    </row>
    <row r="1007" spans="1:8" x14ac:dyDescent="0.35">
      <c r="A1007" s="362">
        <v>1</v>
      </c>
      <c r="B1007" s="338">
        <v>80</v>
      </c>
      <c r="C1007" s="338" t="s">
        <v>2377</v>
      </c>
      <c r="D1007" s="338"/>
      <c r="E1007" s="338"/>
      <c r="G1007" s="139" t="s">
        <v>2377</v>
      </c>
      <c r="H1007">
        <f t="shared" si="15"/>
        <v>0</v>
      </c>
    </row>
    <row r="1008" spans="1:8" x14ac:dyDescent="0.35">
      <c r="A1008" s="362">
        <v>1</v>
      </c>
      <c r="B1008" s="338">
        <v>80</v>
      </c>
      <c r="C1008" s="338" t="s">
        <v>2378</v>
      </c>
      <c r="D1008" s="338"/>
      <c r="E1008" s="338"/>
      <c r="G1008" s="139" t="s">
        <v>2378</v>
      </c>
      <c r="H1008">
        <f t="shared" si="15"/>
        <v>0</v>
      </c>
    </row>
    <row r="1009" spans="1:8" x14ac:dyDescent="0.35">
      <c r="A1009" s="362">
        <v>1</v>
      </c>
      <c r="B1009" s="338">
        <v>80</v>
      </c>
      <c r="C1009" s="338" t="s">
        <v>2379</v>
      </c>
      <c r="D1009" s="338"/>
      <c r="E1009" s="338"/>
      <c r="G1009" s="139" t="s">
        <v>2379</v>
      </c>
      <c r="H1009">
        <f t="shared" si="15"/>
        <v>0</v>
      </c>
    </row>
    <row r="1010" spans="1:8" x14ac:dyDescent="0.35">
      <c r="A1010" s="362">
        <v>1</v>
      </c>
      <c r="B1010" s="338">
        <v>80</v>
      </c>
      <c r="C1010" s="338" t="s">
        <v>2380</v>
      </c>
      <c r="D1010" s="338"/>
      <c r="E1010" s="338"/>
      <c r="G1010" s="139" t="s">
        <v>2380</v>
      </c>
      <c r="H1010">
        <f t="shared" si="15"/>
        <v>0</v>
      </c>
    </row>
    <row r="1011" spans="1:8" x14ac:dyDescent="0.35">
      <c r="A1011" s="362">
        <v>1</v>
      </c>
      <c r="B1011" s="338">
        <v>80</v>
      </c>
      <c r="C1011" s="338" t="s">
        <v>2381</v>
      </c>
      <c r="D1011" s="338"/>
      <c r="E1011" s="338"/>
      <c r="G1011" s="139" t="s">
        <v>2381</v>
      </c>
      <c r="H1011">
        <f t="shared" si="15"/>
        <v>0</v>
      </c>
    </row>
    <row r="1012" spans="1:8" x14ac:dyDescent="0.35">
      <c r="A1012" s="362">
        <v>1</v>
      </c>
      <c r="B1012" s="338">
        <v>80</v>
      </c>
      <c r="C1012" s="338" t="s">
        <v>2382</v>
      </c>
      <c r="D1012" s="338"/>
      <c r="E1012" s="338"/>
      <c r="G1012" s="139" t="s">
        <v>2382</v>
      </c>
      <c r="H1012">
        <f t="shared" si="15"/>
        <v>0</v>
      </c>
    </row>
    <row r="1013" spans="1:8" x14ac:dyDescent="0.35">
      <c r="A1013" s="362">
        <v>1</v>
      </c>
      <c r="B1013" s="338">
        <v>80</v>
      </c>
      <c r="C1013" s="338" t="s">
        <v>2383</v>
      </c>
      <c r="D1013" s="338"/>
      <c r="E1013" s="338"/>
      <c r="G1013" s="139" t="s">
        <v>2383</v>
      </c>
      <c r="H1013">
        <f t="shared" si="15"/>
        <v>0</v>
      </c>
    </row>
    <row r="1014" spans="1:8" x14ac:dyDescent="0.35">
      <c r="A1014" s="362">
        <v>1</v>
      </c>
      <c r="B1014" s="338">
        <v>80</v>
      </c>
      <c r="C1014" s="338" t="s">
        <v>2384</v>
      </c>
      <c r="D1014" s="338"/>
      <c r="E1014" s="338"/>
      <c r="G1014" s="139" t="s">
        <v>2384</v>
      </c>
      <c r="H1014">
        <f t="shared" si="15"/>
        <v>0</v>
      </c>
    </row>
    <row r="1015" spans="1:8" x14ac:dyDescent="0.35">
      <c r="A1015" s="362">
        <v>1</v>
      </c>
      <c r="B1015" s="338">
        <v>80</v>
      </c>
      <c r="C1015" s="338" t="s">
        <v>2385</v>
      </c>
      <c r="D1015" s="338"/>
      <c r="E1015" s="338"/>
      <c r="G1015" s="139" t="s">
        <v>2385</v>
      </c>
      <c r="H1015">
        <f t="shared" si="15"/>
        <v>0</v>
      </c>
    </row>
    <row r="1016" spans="1:8" x14ac:dyDescent="0.35">
      <c r="A1016" s="362">
        <v>1</v>
      </c>
      <c r="B1016" s="338">
        <v>2</v>
      </c>
      <c r="C1016" s="338" t="s">
        <v>2386</v>
      </c>
      <c r="D1016" s="338"/>
      <c r="E1016" s="338"/>
      <c r="G1016" s="139" t="s">
        <v>2386</v>
      </c>
      <c r="H1016">
        <f t="shared" si="15"/>
        <v>0</v>
      </c>
    </row>
    <row r="1017" spans="1:8" x14ac:dyDescent="0.35">
      <c r="A1017" s="362">
        <v>1</v>
      </c>
      <c r="B1017" s="338">
        <v>2</v>
      </c>
      <c r="C1017" s="338" t="s">
        <v>2387</v>
      </c>
      <c r="D1017" s="338"/>
      <c r="E1017" s="338"/>
      <c r="G1017" s="139" t="s">
        <v>2387</v>
      </c>
      <c r="H1017">
        <f t="shared" si="15"/>
        <v>0</v>
      </c>
    </row>
    <row r="1018" spans="1:8" x14ac:dyDescent="0.35">
      <c r="A1018" s="362">
        <v>1</v>
      </c>
      <c r="B1018" s="338">
        <v>2</v>
      </c>
      <c r="C1018" s="338" t="s">
        <v>2388</v>
      </c>
      <c r="D1018" s="338"/>
      <c r="E1018" s="338"/>
      <c r="G1018" s="139" t="s">
        <v>2388</v>
      </c>
      <c r="H1018">
        <f t="shared" si="15"/>
        <v>0</v>
      </c>
    </row>
    <row r="1019" spans="1:8" x14ac:dyDescent="0.35">
      <c r="A1019" s="362">
        <v>1</v>
      </c>
      <c r="B1019" s="338">
        <v>10</v>
      </c>
      <c r="C1019" s="338" t="s">
        <v>2389</v>
      </c>
      <c r="D1019" s="338"/>
      <c r="E1019" s="338"/>
      <c r="G1019" s="139" t="s">
        <v>2389</v>
      </c>
      <c r="H1019">
        <f t="shared" si="15"/>
        <v>0</v>
      </c>
    </row>
    <row r="1020" spans="1:8" x14ac:dyDescent="0.35">
      <c r="A1020" s="362">
        <v>1</v>
      </c>
      <c r="B1020" s="338">
        <v>3</v>
      </c>
      <c r="C1020" s="338" t="s">
        <v>2390</v>
      </c>
      <c r="D1020" s="338"/>
      <c r="E1020" s="338"/>
      <c r="G1020" s="139" t="s">
        <v>2390</v>
      </c>
      <c r="H1020">
        <f t="shared" si="15"/>
        <v>0</v>
      </c>
    </row>
    <row r="1021" spans="1:8" x14ac:dyDescent="0.35">
      <c r="A1021" s="362">
        <v>1</v>
      </c>
      <c r="B1021" s="338">
        <v>11</v>
      </c>
      <c r="C1021" s="338" t="s">
        <v>2391</v>
      </c>
      <c r="D1021" s="338"/>
      <c r="E1021" s="338"/>
      <c r="G1021" s="139" t="s">
        <v>2391</v>
      </c>
      <c r="H1021">
        <f t="shared" si="15"/>
        <v>0</v>
      </c>
    </row>
    <row r="1022" spans="1:8" x14ac:dyDescent="0.35">
      <c r="A1022" s="362">
        <v>1</v>
      </c>
      <c r="B1022" s="338">
        <v>10</v>
      </c>
      <c r="C1022" s="338" t="s">
        <v>2392</v>
      </c>
      <c r="D1022" s="338"/>
      <c r="E1022" s="338"/>
      <c r="G1022" s="139" t="s">
        <v>2392</v>
      </c>
      <c r="H1022">
        <f t="shared" si="15"/>
        <v>0</v>
      </c>
    </row>
    <row r="1023" spans="1:8" x14ac:dyDescent="0.35">
      <c r="A1023" s="362">
        <v>1</v>
      </c>
      <c r="B1023" s="338">
        <v>22</v>
      </c>
      <c r="C1023" s="338" t="s">
        <v>2393</v>
      </c>
      <c r="D1023" s="338"/>
      <c r="E1023" s="338"/>
      <c r="G1023" s="139" t="s">
        <v>2393</v>
      </c>
      <c r="H1023">
        <f t="shared" si="15"/>
        <v>0</v>
      </c>
    </row>
    <row r="1024" spans="1:8" x14ac:dyDescent="0.35">
      <c r="A1024" s="362">
        <v>1</v>
      </c>
      <c r="B1024" s="338">
        <v>1</v>
      </c>
      <c r="C1024" s="338" t="s">
        <v>2394</v>
      </c>
      <c r="D1024" s="338"/>
      <c r="E1024" s="338"/>
      <c r="G1024" s="139" t="s">
        <v>2394</v>
      </c>
      <c r="H1024">
        <f t="shared" si="15"/>
        <v>0</v>
      </c>
    </row>
    <row r="1025" spans="1:8" x14ac:dyDescent="0.35">
      <c r="A1025" s="362">
        <v>1</v>
      </c>
      <c r="B1025" s="338">
        <v>1</v>
      </c>
      <c r="C1025" s="338" t="s">
        <v>2395</v>
      </c>
      <c r="D1025" s="338"/>
      <c r="E1025" s="338"/>
      <c r="G1025" s="139" t="s">
        <v>2395</v>
      </c>
      <c r="H1025">
        <f t="shared" si="15"/>
        <v>0</v>
      </c>
    </row>
    <row r="1026" spans="1:8" x14ac:dyDescent="0.35">
      <c r="A1026" s="362">
        <v>1</v>
      </c>
      <c r="B1026" s="338">
        <v>1</v>
      </c>
      <c r="C1026" s="338" t="s">
        <v>2396</v>
      </c>
      <c r="D1026" s="338"/>
      <c r="E1026" s="338"/>
      <c r="G1026" s="139" t="s">
        <v>2396</v>
      </c>
      <c r="H1026">
        <f t="shared" ref="H1026:H1089" si="16">IF(C1026=G1026,0,66)</f>
        <v>0</v>
      </c>
    </row>
    <row r="1027" spans="1:8" x14ac:dyDescent="0.35">
      <c r="A1027" s="362">
        <v>1</v>
      </c>
      <c r="B1027" s="338">
        <v>1</v>
      </c>
      <c r="C1027" s="338" t="s">
        <v>2397</v>
      </c>
      <c r="D1027" s="338"/>
      <c r="E1027" s="338"/>
      <c r="G1027" s="139" t="s">
        <v>2397</v>
      </c>
      <c r="H1027">
        <f t="shared" si="16"/>
        <v>0</v>
      </c>
    </row>
    <row r="1028" spans="1:8" x14ac:dyDescent="0.35">
      <c r="A1028" s="362">
        <v>1</v>
      </c>
      <c r="B1028" s="338">
        <v>500</v>
      </c>
      <c r="C1028" s="338" t="s">
        <v>2398</v>
      </c>
      <c r="D1028" s="338"/>
      <c r="E1028" s="338"/>
      <c r="G1028" s="139" t="s">
        <v>2398</v>
      </c>
      <c r="H1028">
        <f t="shared" si="16"/>
        <v>0</v>
      </c>
    </row>
    <row r="1029" spans="1:8" x14ac:dyDescent="0.35">
      <c r="A1029" s="362">
        <v>1</v>
      </c>
      <c r="B1029" s="338">
        <v>2</v>
      </c>
      <c r="C1029" s="338" t="s">
        <v>2399</v>
      </c>
      <c r="D1029" s="338"/>
      <c r="E1029" s="338"/>
      <c r="G1029" s="139" t="s">
        <v>2399</v>
      </c>
      <c r="H1029">
        <f t="shared" si="16"/>
        <v>0</v>
      </c>
    </row>
    <row r="1030" spans="1:8" x14ac:dyDescent="0.35">
      <c r="A1030" s="362">
        <v>1</v>
      </c>
      <c r="B1030" s="338">
        <v>2</v>
      </c>
      <c r="C1030" s="338" t="s">
        <v>2400</v>
      </c>
      <c r="D1030" s="338"/>
      <c r="E1030" s="338"/>
      <c r="G1030" s="139" t="s">
        <v>2400</v>
      </c>
      <c r="H1030">
        <f t="shared" si="16"/>
        <v>0</v>
      </c>
    </row>
    <row r="1031" spans="1:8" x14ac:dyDescent="0.35">
      <c r="A1031" s="362">
        <v>1</v>
      </c>
      <c r="B1031" s="338">
        <v>2</v>
      </c>
      <c r="C1031" s="338" t="s">
        <v>2401</v>
      </c>
      <c r="D1031" s="338"/>
      <c r="E1031" s="338"/>
      <c r="G1031" s="139" t="s">
        <v>2401</v>
      </c>
      <c r="H1031">
        <f t="shared" si="16"/>
        <v>0</v>
      </c>
    </row>
    <row r="1032" spans="1:8" x14ac:dyDescent="0.35">
      <c r="A1032" s="362">
        <v>1</v>
      </c>
      <c r="B1032" s="338">
        <v>51</v>
      </c>
      <c r="C1032" s="338" t="s">
        <v>2402</v>
      </c>
      <c r="D1032" s="338"/>
      <c r="E1032" s="338"/>
      <c r="G1032" s="139" t="s">
        <v>2402</v>
      </c>
      <c r="H1032">
        <f t="shared" si="16"/>
        <v>0</v>
      </c>
    </row>
    <row r="1033" spans="1:8" x14ac:dyDescent="0.35">
      <c r="A1033" s="362">
        <v>1</v>
      </c>
      <c r="B1033" s="338">
        <v>51</v>
      </c>
      <c r="C1033" s="338" t="s">
        <v>2403</v>
      </c>
      <c r="D1033" s="338"/>
      <c r="E1033" s="338"/>
      <c r="G1033" s="139" t="s">
        <v>2403</v>
      </c>
      <c r="H1033">
        <f t="shared" si="16"/>
        <v>0</v>
      </c>
    </row>
    <row r="1034" spans="1:8" x14ac:dyDescent="0.35">
      <c r="A1034" s="362">
        <v>1</v>
      </c>
      <c r="B1034" s="338">
        <v>51</v>
      </c>
      <c r="C1034" s="338" t="s">
        <v>2404</v>
      </c>
      <c r="D1034" s="338"/>
      <c r="E1034" s="338"/>
      <c r="G1034" s="139" t="s">
        <v>2404</v>
      </c>
      <c r="H1034">
        <f t="shared" si="16"/>
        <v>0</v>
      </c>
    </row>
    <row r="1035" spans="1:8" x14ac:dyDescent="0.35">
      <c r="A1035" s="362">
        <v>1</v>
      </c>
      <c r="B1035" s="338">
        <v>2</v>
      </c>
      <c r="C1035" s="338" t="s">
        <v>2405</v>
      </c>
      <c r="D1035" s="338"/>
      <c r="E1035" s="338"/>
      <c r="G1035" s="139" t="s">
        <v>2405</v>
      </c>
      <c r="H1035">
        <f t="shared" si="16"/>
        <v>0</v>
      </c>
    </row>
    <row r="1036" spans="1:8" x14ac:dyDescent="0.35">
      <c r="A1036" s="362">
        <v>1</v>
      </c>
      <c r="B1036" s="338">
        <v>2</v>
      </c>
      <c r="C1036" s="338" t="s">
        <v>2406</v>
      </c>
      <c r="D1036" s="338"/>
      <c r="E1036" s="338"/>
      <c r="G1036" s="139" t="s">
        <v>2406</v>
      </c>
      <c r="H1036">
        <f t="shared" si="16"/>
        <v>0</v>
      </c>
    </row>
    <row r="1037" spans="1:8" x14ac:dyDescent="0.35">
      <c r="A1037" s="362">
        <v>1</v>
      </c>
      <c r="B1037" s="338">
        <v>2</v>
      </c>
      <c r="C1037" s="338" t="s">
        <v>2407</v>
      </c>
      <c r="D1037" s="338"/>
      <c r="E1037" s="338"/>
      <c r="G1037" s="139" t="s">
        <v>2407</v>
      </c>
      <c r="H1037">
        <f t="shared" si="16"/>
        <v>0</v>
      </c>
    </row>
    <row r="1038" spans="1:8" x14ac:dyDescent="0.35">
      <c r="A1038" s="362">
        <v>1</v>
      </c>
      <c r="B1038" s="338">
        <v>2</v>
      </c>
      <c r="C1038" s="338" t="s">
        <v>2408</v>
      </c>
      <c r="D1038" s="338"/>
      <c r="E1038" s="338"/>
      <c r="G1038" s="139" t="s">
        <v>2408</v>
      </c>
      <c r="H1038">
        <f t="shared" si="16"/>
        <v>0</v>
      </c>
    </row>
    <row r="1039" spans="1:8" x14ac:dyDescent="0.35">
      <c r="A1039" s="362">
        <v>1</v>
      </c>
      <c r="B1039" s="338">
        <v>1</v>
      </c>
      <c r="C1039" s="338" t="s">
        <v>2409</v>
      </c>
      <c r="D1039" s="338"/>
      <c r="E1039" s="338"/>
      <c r="G1039" s="139" t="s">
        <v>2409</v>
      </c>
      <c r="H1039">
        <f t="shared" si="16"/>
        <v>0</v>
      </c>
    </row>
    <row r="1040" spans="1:8" x14ac:dyDescent="0.35">
      <c r="A1040" s="362">
        <v>1</v>
      </c>
      <c r="B1040" s="338">
        <v>1</v>
      </c>
      <c r="C1040" s="338" t="s">
        <v>2410</v>
      </c>
      <c r="D1040" s="338"/>
      <c r="E1040" s="338"/>
      <c r="G1040" s="139" t="s">
        <v>2410</v>
      </c>
      <c r="H1040">
        <f t="shared" si="16"/>
        <v>0</v>
      </c>
    </row>
    <row r="1041" spans="1:8" x14ac:dyDescent="0.35">
      <c r="A1041" s="362">
        <v>2</v>
      </c>
      <c r="B1041" s="338">
        <v>1</v>
      </c>
      <c r="C1041" s="338" t="s">
        <v>2411</v>
      </c>
      <c r="D1041" s="338"/>
      <c r="E1041" s="338"/>
      <c r="G1041" s="139" t="s">
        <v>2411</v>
      </c>
      <c r="H1041">
        <f t="shared" si="16"/>
        <v>0</v>
      </c>
    </row>
    <row r="1042" spans="1:8" x14ac:dyDescent="0.35">
      <c r="A1042" s="362">
        <v>2</v>
      </c>
      <c r="B1042" s="338">
        <v>1</v>
      </c>
      <c r="C1042" s="338" t="s">
        <v>2412</v>
      </c>
      <c r="D1042" s="338"/>
      <c r="E1042" s="338"/>
      <c r="G1042" s="139" t="s">
        <v>2412</v>
      </c>
      <c r="H1042">
        <f t="shared" si="16"/>
        <v>0</v>
      </c>
    </row>
    <row r="1043" spans="1:8" x14ac:dyDescent="0.35">
      <c r="A1043" s="362">
        <v>2</v>
      </c>
      <c r="B1043" s="338">
        <v>1</v>
      </c>
      <c r="C1043" s="338" t="s">
        <v>2413</v>
      </c>
      <c r="D1043" s="338"/>
      <c r="E1043" s="338"/>
      <c r="G1043" s="139" t="s">
        <v>2413</v>
      </c>
      <c r="H1043">
        <f t="shared" si="16"/>
        <v>0</v>
      </c>
    </row>
    <row r="1044" spans="1:8" x14ac:dyDescent="0.35">
      <c r="A1044" s="362">
        <v>2</v>
      </c>
      <c r="B1044" s="338">
        <v>1</v>
      </c>
      <c r="C1044" s="338" t="s">
        <v>2414</v>
      </c>
      <c r="D1044" s="338"/>
      <c r="E1044" s="338"/>
      <c r="G1044" s="139" t="s">
        <v>2414</v>
      </c>
      <c r="H1044">
        <f t="shared" si="16"/>
        <v>0</v>
      </c>
    </row>
    <row r="1045" spans="1:8" x14ac:dyDescent="0.35">
      <c r="A1045" s="362">
        <v>1</v>
      </c>
      <c r="B1045" s="338">
        <v>2</v>
      </c>
      <c r="C1045" s="338" t="s">
        <v>2415</v>
      </c>
      <c r="D1045" s="338"/>
      <c r="E1045" s="338"/>
      <c r="G1045" s="139" t="s">
        <v>2415</v>
      </c>
      <c r="H1045">
        <f t="shared" si="16"/>
        <v>0</v>
      </c>
    </row>
    <row r="1046" spans="1:8" x14ac:dyDescent="0.35">
      <c r="A1046" s="362">
        <v>1</v>
      </c>
      <c r="B1046" s="338">
        <v>2</v>
      </c>
      <c r="C1046" s="338" t="s">
        <v>2416</v>
      </c>
      <c r="D1046" s="338"/>
      <c r="E1046" s="338"/>
      <c r="G1046" s="139" t="s">
        <v>2416</v>
      </c>
      <c r="H1046">
        <f t="shared" si="16"/>
        <v>0</v>
      </c>
    </row>
    <row r="1047" spans="1:8" x14ac:dyDescent="0.35">
      <c r="A1047" s="362">
        <v>1</v>
      </c>
      <c r="B1047" s="338">
        <v>2</v>
      </c>
      <c r="C1047" s="338" t="s">
        <v>2417</v>
      </c>
      <c r="D1047" s="338"/>
      <c r="E1047" s="338"/>
      <c r="G1047" s="139" t="s">
        <v>2417</v>
      </c>
      <c r="H1047">
        <f t="shared" si="16"/>
        <v>0</v>
      </c>
    </row>
    <row r="1048" spans="1:8" x14ac:dyDescent="0.35">
      <c r="A1048" s="362">
        <v>1</v>
      </c>
      <c r="B1048" s="338">
        <v>2</v>
      </c>
      <c r="C1048" s="338" t="s">
        <v>2418</v>
      </c>
      <c r="D1048" s="338"/>
      <c r="E1048" s="338"/>
      <c r="G1048" s="139" t="s">
        <v>2418</v>
      </c>
      <c r="H1048">
        <f t="shared" si="16"/>
        <v>0</v>
      </c>
    </row>
    <row r="1049" spans="1:8" x14ac:dyDescent="0.35">
      <c r="A1049" s="362">
        <v>1</v>
      </c>
      <c r="B1049" s="338">
        <v>2</v>
      </c>
      <c r="C1049" s="338" t="s">
        <v>2419</v>
      </c>
      <c r="D1049" s="338"/>
      <c r="E1049" s="338"/>
      <c r="G1049" s="139" t="s">
        <v>2419</v>
      </c>
      <c r="H1049">
        <f t="shared" si="16"/>
        <v>0</v>
      </c>
    </row>
    <row r="1050" spans="1:8" x14ac:dyDescent="0.35">
      <c r="A1050" s="362">
        <v>1</v>
      </c>
      <c r="B1050" s="338">
        <v>2</v>
      </c>
      <c r="C1050" s="338" t="s">
        <v>2199</v>
      </c>
      <c r="D1050" s="338"/>
      <c r="E1050" s="338"/>
      <c r="G1050" s="139" t="s">
        <v>2199</v>
      </c>
      <c r="H1050">
        <f t="shared" si="16"/>
        <v>0</v>
      </c>
    </row>
    <row r="1051" spans="1:8" x14ac:dyDescent="0.35">
      <c r="A1051" s="362">
        <v>1</v>
      </c>
      <c r="B1051" s="338">
        <v>100</v>
      </c>
      <c r="C1051" s="338" t="s">
        <v>2420</v>
      </c>
      <c r="D1051" s="338"/>
      <c r="E1051" s="338"/>
      <c r="G1051" s="139" t="s">
        <v>2420</v>
      </c>
      <c r="H1051">
        <f t="shared" si="16"/>
        <v>0</v>
      </c>
    </row>
    <row r="1052" spans="1:8" x14ac:dyDescent="0.35">
      <c r="A1052" s="362">
        <v>2</v>
      </c>
      <c r="B1052" s="338">
        <v>100</v>
      </c>
      <c r="C1052" s="338" t="s">
        <v>2421</v>
      </c>
      <c r="D1052" s="338"/>
      <c r="E1052" s="338"/>
      <c r="G1052" s="139" t="s">
        <v>2421</v>
      </c>
      <c r="H1052">
        <f t="shared" si="16"/>
        <v>0</v>
      </c>
    </row>
    <row r="1053" spans="1:8" x14ac:dyDescent="0.35">
      <c r="A1053" s="362">
        <v>2</v>
      </c>
      <c r="B1053" s="338">
        <v>100</v>
      </c>
      <c r="C1053" s="338" t="s">
        <v>2422</v>
      </c>
      <c r="D1053" s="338"/>
      <c r="E1053" s="338"/>
      <c r="G1053" s="139" t="s">
        <v>2422</v>
      </c>
      <c r="H1053">
        <f t="shared" si="16"/>
        <v>0</v>
      </c>
    </row>
    <row r="1054" spans="1:8" x14ac:dyDescent="0.35">
      <c r="A1054" s="362">
        <v>2</v>
      </c>
      <c r="B1054" s="338">
        <v>100</v>
      </c>
      <c r="C1054" s="338" t="s">
        <v>2423</v>
      </c>
      <c r="D1054" s="338"/>
      <c r="E1054" s="338"/>
      <c r="G1054" s="139" t="s">
        <v>2423</v>
      </c>
      <c r="H1054">
        <f t="shared" si="16"/>
        <v>0</v>
      </c>
    </row>
    <row r="1055" spans="1:8" x14ac:dyDescent="0.35">
      <c r="A1055" s="362">
        <v>1</v>
      </c>
      <c r="B1055" s="338">
        <v>802</v>
      </c>
      <c r="C1055" s="338" t="s">
        <v>2424</v>
      </c>
      <c r="D1055" s="338"/>
      <c r="E1055" s="338"/>
      <c r="G1055" s="139" t="s">
        <v>2424</v>
      </c>
      <c r="H1055">
        <f t="shared" si="16"/>
        <v>0</v>
      </c>
    </row>
    <row r="1056" spans="1:8" x14ac:dyDescent="0.35">
      <c r="A1056" s="362">
        <v>8</v>
      </c>
      <c r="B1056" s="338">
        <v>802</v>
      </c>
      <c r="C1056" s="338" t="s">
        <v>2425</v>
      </c>
      <c r="D1056" s="338"/>
      <c r="E1056" s="338"/>
      <c r="G1056" s="139" t="s">
        <v>2425</v>
      </c>
      <c r="H1056">
        <f t="shared" si="16"/>
        <v>0</v>
      </c>
    </row>
    <row r="1057" spans="1:8" x14ac:dyDescent="0.35">
      <c r="A1057" s="362">
        <v>9</v>
      </c>
      <c r="B1057" s="338">
        <v>800</v>
      </c>
      <c r="C1057" s="338" t="s">
        <v>2426</v>
      </c>
      <c r="D1057" s="338"/>
      <c r="E1057" s="338"/>
      <c r="G1057" s="139" t="s">
        <v>2426</v>
      </c>
      <c r="H1057">
        <f t="shared" si="16"/>
        <v>0</v>
      </c>
    </row>
    <row r="1058" spans="1:8" x14ac:dyDescent="0.35">
      <c r="A1058" s="362">
        <v>1</v>
      </c>
      <c r="B1058" s="338">
        <v>2</v>
      </c>
      <c r="C1058" s="338" t="s">
        <v>1447</v>
      </c>
      <c r="D1058" s="338"/>
      <c r="E1058" s="338"/>
      <c r="G1058" s="139" t="s">
        <v>1447</v>
      </c>
      <c r="H1058">
        <f t="shared" si="16"/>
        <v>0</v>
      </c>
    </row>
    <row r="1059" spans="1:8" x14ac:dyDescent="0.35">
      <c r="A1059" s="362">
        <v>1</v>
      </c>
      <c r="B1059" s="338">
        <v>509</v>
      </c>
      <c r="C1059" s="338" t="s">
        <v>2427</v>
      </c>
      <c r="D1059" s="338"/>
      <c r="E1059" s="338"/>
      <c r="G1059" s="139" t="s">
        <v>2427</v>
      </c>
      <c r="H1059">
        <f t="shared" si="16"/>
        <v>0</v>
      </c>
    </row>
    <row r="1060" spans="1:8" x14ac:dyDescent="0.35">
      <c r="A1060" s="362">
        <v>14</v>
      </c>
      <c r="B1060" s="338">
        <v>501</v>
      </c>
      <c r="C1060" s="338" t="s">
        <v>2428</v>
      </c>
      <c r="D1060" s="338"/>
      <c r="E1060" s="338"/>
      <c r="G1060" s="139" t="s">
        <v>2428</v>
      </c>
      <c r="H1060">
        <f t="shared" si="16"/>
        <v>0</v>
      </c>
    </row>
    <row r="1061" spans="1:8" x14ac:dyDescent="0.35">
      <c r="A1061" s="362">
        <v>6</v>
      </c>
      <c r="B1061" s="338">
        <v>1</v>
      </c>
      <c r="C1061" s="338" t="s">
        <v>2429</v>
      </c>
      <c r="D1061" s="338"/>
      <c r="E1061" s="338"/>
      <c r="G1061" s="139" t="s">
        <v>2429</v>
      </c>
      <c r="H1061">
        <f t="shared" si="16"/>
        <v>0</v>
      </c>
    </row>
    <row r="1062" spans="1:8" x14ac:dyDescent="0.35">
      <c r="A1062" s="362">
        <v>6</v>
      </c>
      <c r="B1062" s="338">
        <v>1</v>
      </c>
      <c r="C1062" s="338" t="s">
        <v>2430</v>
      </c>
      <c r="D1062" s="338"/>
      <c r="E1062" s="338"/>
      <c r="G1062" s="139" t="s">
        <v>2430</v>
      </c>
      <c r="H1062">
        <f t="shared" si="16"/>
        <v>0</v>
      </c>
    </row>
    <row r="1063" spans="1:8" x14ac:dyDescent="0.35">
      <c r="A1063" s="362">
        <v>6</v>
      </c>
      <c r="B1063" s="338">
        <v>1</v>
      </c>
      <c r="C1063" s="338" t="s">
        <v>2431</v>
      </c>
      <c r="D1063" s="338"/>
      <c r="E1063" s="338"/>
      <c r="G1063" s="139" t="s">
        <v>2431</v>
      </c>
      <c r="H1063">
        <f t="shared" si="16"/>
        <v>0</v>
      </c>
    </row>
    <row r="1064" spans="1:8" x14ac:dyDescent="0.35">
      <c r="A1064" s="362">
        <v>6</v>
      </c>
      <c r="B1064" s="338">
        <v>1</v>
      </c>
      <c r="C1064" s="338" t="s">
        <v>2432</v>
      </c>
      <c r="D1064" s="338"/>
      <c r="E1064" s="338"/>
      <c r="G1064" s="139" t="s">
        <v>2432</v>
      </c>
      <c r="H1064">
        <f t="shared" si="16"/>
        <v>0</v>
      </c>
    </row>
    <row r="1065" spans="1:8" x14ac:dyDescent="0.35">
      <c r="A1065" s="362">
        <v>1</v>
      </c>
      <c r="B1065" s="338">
        <v>1</v>
      </c>
      <c r="C1065" s="338" t="s">
        <v>2433</v>
      </c>
      <c r="D1065" s="338"/>
      <c r="E1065" s="338"/>
      <c r="G1065" s="139" t="s">
        <v>2433</v>
      </c>
      <c r="H1065">
        <f t="shared" si="16"/>
        <v>0</v>
      </c>
    </row>
    <row r="1066" spans="1:8" x14ac:dyDescent="0.35">
      <c r="A1066" s="362">
        <v>1</v>
      </c>
      <c r="B1066" s="338">
        <v>1</v>
      </c>
      <c r="C1066" s="338" t="s">
        <v>2434</v>
      </c>
      <c r="D1066" s="338"/>
      <c r="E1066" s="338"/>
      <c r="G1066" s="139" t="s">
        <v>2434</v>
      </c>
      <c r="H1066">
        <f t="shared" si="16"/>
        <v>0</v>
      </c>
    </row>
    <row r="1067" spans="1:8" x14ac:dyDescent="0.35">
      <c r="A1067" s="362">
        <v>1</v>
      </c>
      <c r="B1067" s="338">
        <v>1</v>
      </c>
      <c r="C1067" s="338" t="s">
        <v>2435</v>
      </c>
      <c r="D1067" s="338"/>
      <c r="E1067" s="338"/>
      <c r="G1067" s="139" t="s">
        <v>2435</v>
      </c>
      <c r="H1067">
        <f t="shared" si="16"/>
        <v>0</v>
      </c>
    </row>
    <row r="1068" spans="1:8" x14ac:dyDescent="0.35">
      <c r="A1068" s="362">
        <v>1</v>
      </c>
      <c r="B1068" s="338">
        <v>2</v>
      </c>
      <c r="C1068" s="338" t="s">
        <v>2436</v>
      </c>
      <c r="D1068" s="338"/>
      <c r="E1068" s="338"/>
      <c r="G1068" s="139" t="s">
        <v>2436</v>
      </c>
      <c r="H1068">
        <f t="shared" si="16"/>
        <v>0</v>
      </c>
    </row>
    <row r="1069" spans="1:8" x14ac:dyDescent="0.35">
      <c r="A1069" s="362">
        <v>5</v>
      </c>
      <c r="B1069" s="338">
        <v>1</v>
      </c>
      <c r="C1069" s="338" t="s">
        <v>2437</v>
      </c>
      <c r="D1069" s="338"/>
      <c r="E1069" s="338"/>
      <c r="G1069" s="139" t="s">
        <v>2437</v>
      </c>
      <c r="H1069">
        <f t="shared" si="16"/>
        <v>0</v>
      </c>
    </row>
    <row r="1070" spans="1:8" x14ac:dyDescent="0.35">
      <c r="A1070" s="362">
        <v>1</v>
      </c>
      <c r="B1070" s="338">
        <v>2</v>
      </c>
      <c r="C1070" s="338" t="s">
        <v>2438</v>
      </c>
      <c r="D1070" s="338"/>
      <c r="E1070" s="338"/>
      <c r="G1070" s="139" t="s">
        <v>2438</v>
      </c>
      <c r="H1070">
        <f t="shared" si="16"/>
        <v>0</v>
      </c>
    </row>
    <row r="1071" spans="1:8" x14ac:dyDescent="0.35">
      <c r="A1071" s="362">
        <v>1</v>
      </c>
      <c r="B1071" s="338">
        <v>2</v>
      </c>
      <c r="C1071" s="338" t="s">
        <v>2439</v>
      </c>
      <c r="D1071" s="338"/>
      <c r="E1071" s="338"/>
      <c r="G1071" s="139" t="s">
        <v>2439</v>
      </c>
      <c r="H1071">
        <f t="shared" si="16"/>
        <v>0</v>
      </c>
    </row>
    <row r="1072" spans="1:8" x14ac:dyDescent="0.35">
      <c r="A1072" s="362">
        <v>1</v>
      </c>
      <c r="B1072" s="338">
        <v>50</v>
      </c>
      <c r="C1072" s="338" t="s">
        <v>2440</v>
      </c>
      <c r="D1072" s="338"/>
      <c r="E1072" s="338"/>
      <c r="G1072" s="139" t="s">
        <v>2440</v>
      </c>
      <c r="H1072">
        <f t="shared" si="16"/>
        <v>0</v>
      </c>
    </row>
    <row r="1073" spans="1:8" x14ac:dyDescent="0.35">
      <c r="A1073" s="362">
        <v>1</v>
      </c>
      <c r="B1073" s="338">
        <v>1</v>
      </c>
      <c r="C1073" s="338" t="s">
        <v>2441</v>
      </c>
      <c r="D1073" s="338"/>
      <c r="E1073" s="338"/>
      <c r="G1073" s="139" t="s">
        <v>2441</v>
      </c>
      <c r="H1073">
        <f t="shared" si="16"/>
        <v>0</v>
      </c>
    </row>
    <row r="1074" spans="1:8" x14ac:dyDescent="0.35">
      <c r="A1074" s="362">
        <v>1</v>
      </c>
      <c r="B1074" s="338">
        <v>2</v>
      </c>
      <c r="C1074" s="338" t="s">
        <v>2442</v>
      </c>
      <c r="D1074" s="338"/>
      <c r="E1074" s="338"/>
      <c r="G1074" s="139" t="s">
        <v>2442</v>
      </c>
      <c r="H1074">
        <f t="shared" si="16"/>
        <v>0</v>
      </c>
    </row>
    <row r="1075" spans="1:8" x14ac:dyDescent="0.35">
      <c r="A1075" s="362">
        <v>2</v>
      </c>
      <c r="B1075" s="338">
        <v>2</v>
      </c>
      <c r="C1075" s="338" t="s">
        <v>2419</v>
      </c>
      <c r="D1075" s="338"/>
      <c r="E1075" s="338"/>
      <c r="G1075" s="139" t="s">
        <v>2419</v>
      </c>
      <c r="H1075">
        <f t="shared" si="16"/>
        <v>0</v>
      </c>
    </row>
    <row r="1076" spans="1:8" x14ac:dyDescent="0.35">
      <c r="A1076" s="362">
        <v>1</v>
      </c>
      <c r="B1076" s="338">
        <v>3</v>
      </c>
      <c r="C1076" s="338" t="s">
        <v>2443</v>
      </c>
      <c r="D1076" s="338"/>
      <c r="E1076" s="338"/>
      <c r="G1076" s="139" t="s">
        <v>2443</v>
      </c>
      <c r="H1076">
        <f t="shared" si="16"/>
        <v>0</v>
      </c>
    </row>
    <row r="1077" spans="1:8" x14ac:dyDescent="0.35">
      <c r="A1077" s="362">
        <v>1</v>
      </c>
      <c r="B1077" s="338">
        <v>1</v>
      </c>
      <c r="C1077" s="338" t="s">
        <v>2444</v>
      </c>
      <c r="D1077" s="338"/>
      <c r="E1077" s="338"/>
      <c r="G1077" s="139" t="s">
        <v>2444</v>
      </c>
      <c r="H1077">
        <f t="shared" si="16"/>
        <v>0</v>
      </c>
    </row>
    <row r="1078" spans="1:8" x14ac:dyDescent="0.35">
      <c r="A1078" s="362">
        <v>1</v>
      </c>
      <c r="B1078" s="338">
        <v>2</v>
      </c>
      <c r="C1078" s="338" t="s">
        <v>2445</v>
      </c>
      <c r="D1078" s="338"/>
      <c r="E1078" s="338"/>
      <c r="G1078" s="139" t="s">
        <v>2445</v>
      </c>
      <c r="H1078">
        <f t="shared" si="16"/>
        <v>0</v>
      </c>
    </row>
    <row r="1079" spans="1:8" x14ac:dyDescent="0.35">
      <c r="A1079" s="362">
        <v>1</v>
      </c>
      <c r="B1079" s="338">
        <v>2</v>
      </c>
      <c r="C1079" s="338" t="s">
        <v>2446</v>
      </c>
      <c r="D1079" s="338"/>
      <c r="E1079" s="338"/>
      <c r="G1079" s="139" t="s">
        <v>2446</v>
      </c>
      <c r="H1079">
        <f t="shared" si="16"/>
        <v>0</v>
      </c>
    </row>
    <row r="1080" spans="1:8" x14ac:dyDescent="0.35">
      <c r="A1080" s="362">
        <v>1</v>
      </c>
      <c r="B1080" s="338">
        <v>2</v>
      </c>
      <c r="C1080" s="338" t="s">
        <v>2447</v>
      </c>
      <c r="D1080" s="338"/>
      <c r="E1080" s="338"/>
      <c r="G1080" s="139" t="s">
        <v>2447</v>
      </c>
      <c r="H1080">
        <f t="shared" si="16"/>
        <v>0</v>
      </c>
    </row>
    <row r="1081" spans="1:8" x14ac:dyDescent="0.35">
      <c r="A1081" s="362">
        <v>1</v>
      </c>
      <c r="B1081" s="338">
        <v>2</v>
      </c>
      <c r="C1081" s="338" t="s">
        <v>2448</v>
      </c>
      <c r="D1081" s="338"/>
      <c r="E1081" s="338"/>
      <c r="G1081" s="139" t="s">
        <v>2448</v>
      </c>
      <c r="H1081">
        <f t="shared" si="16"/>
        <v>0</v>
      </c>
    </row>
    <row r="1082" spans="1:8" x14ac:dyDescent="0.35">
      <c r="A1082" s="362">
        <v>1</v>
      </c>
      <c r="B1082" s="338">
        <v>2</v>
      </c>
      <c r="C1082" s="338" t="s">
        <v>2449</v>
      </c>
      <c r="D1082" s="338"/>
      <c r="E1082" s="338"/>
      <c r="G1082" s="139" t="s">
        <v>2449</v>
      </c>
      <c r="H1082">
        <f t="shared" si="16"/>
        <v>0</v>
      </c>
    </row>
    <row r="1083" spans="1:8" x14ac:dyDescent="0.35">
      <c r="A1083" s="362">
        <v>1</v>
      </c>
      <c r="B1083" s="338">
        <v>901</v>
      </c>
      <c r="C1083" s="338" t="s">
        <v>2450</v>
      </c>
      <c r="D1083" s="338"/>
      <c r="E1083" s="338"/>
      <c r="G1083" s="139" t="s">
        <v>2450</v>
      </c>
      <c r="H1083">
        <f t="shared" si="16"/>
        <v>0</v>
      </c>
    </row>
    <row r="1084" spans="1:8" x14ac:dyDescent="0.35">
      <c r="A1084" s="362">
        <v>1</v>
      </c>
      <c r="B1084" s="338">
        <v>100</v>
      </c>
      <c r="C1084" s="338" t="s">
        <v>1919</v>
      </c>
      <c r="D1084" s="338"/>
      <c r="E1084" s="338"/>
      <c r="G1084" s="139" t="s">
        <v>1919</v>
      </c>
      <c r="H1084">
        <f t="shared" si="16"/>
        <v>0</v>
      </c>
    </row>
    <row r="1085" spans="1:8" x14ac:dyDescent="0.35">
      <c r="A1085" s="362">
        <v>1</v>
      </c>
      <c r="B1085" s="338">
        <v>100</v>
      </c>
      <c r="C1085" s="338" t="s">
        <v>2451</v>
      </c>
      <c r="D1085" s="338"/>
      <c r="E1085" s="338"/>
      <c r="G1085" s="139" t="s">
        <v>2451</v>
      </c>
      <c r="H1085">
        <f t="shared" si="16"/>
        <v>0</v>
      </c>
    </row>
    <row r="1086" spans="1:8" x14ac:dyDescent="0.35">
      <c r="A1086" s="362">
        <v>1</v>
      </c>
      <c r="B1086" s="338">
        <v>100</v>
      </c>
      <c r="C1086" s="338" t="s">
        <v>2452</v>
      </c>
      <c r="D1086" s="338"/>
      <c r="E1086" s="338"/>
      <c r="G1086" s="139" t="s">
        <v>2452</v>
      </c>
      <c r="H1086">
        <f t="shared" si="16"/>
        <v>0</v>
      </c>
    </row>
    <row r="1087" spans="1:8" x14ac:dyDescent="0.35">
      <c r="A1087" s="362">
        <v>2</v>
      </c>
      <c r="B1087" s="338">
        <v>5</v>
      </c>
      <c r="C1087" s="338" t="s">
        <v>2453</v>
      </c>
      <c r="D1087" s="338"/>
      <c r="E1087" s="338"/>
      <c r="G1087" s="139" t="s">
        <v>2453</v>
      </c>
      <c r="H1087">
        <f t="shared" si="16"/>
        <v>0</v>
      </c>
    </row>
    <row r="1088" spans="1:8" x14ac:dyDescent="0.35">
      <c r="A1088" s="362">
        <v>1</v>
      </c>
      <c r="B1088" s="338">
        <v>2</v>
      </c>
      <c r="C1088" s="338" t="s">
        <v>2454</v>
      </c>
      <c r="D1088" s="338"/>
      <c r="E1088" s="338"/>
      <c r="G1088" s="139" t="s">
        <v>2454</v>
      </c>
      <c r="H1088">
        <f t="shared" si="16"/>
        <v>0</v>
      </c>
    </row>
    <row r="1089" spans="1:8" x14ac:dyDescent="0.35">
      <c r="A1089" s="362">
        <v>1</v>
      </c>
      <c r="B1089" s="338">
        <v>2</v>
      </c>
      <c r="C1089" s="338" t="s">
        <v>2455</v>
      </c>
      <c r="D1089" s="338"/>
      <c r="E1089" s="338"/>
      <c r="G1089" s="139" t="s">
        <v>2455</v>
      </c>
      <c r="H1089">
        <f t="shared" si="16"/>
        <v>0</v>
      </c>
    </row>
    <row r="1090" spans="1:8" x14ac:dyDescent="0.35">
      <c r="A1090" s="362">
        <v>2</v>
      </c>
      <c r="B1090" s="338">
        <v>10</v>
      </c>
      <c r="C1090" s="338" t="s">
        <v>2456</v>
      </c>
      <c r="D1090" s="338"/>
      <c r="E1090" s="338"/>
      <c r="G1090" s="139" t="s">
        <v>2456</v>
      </c>
      <c r="H1090">
        <f t="shared" ref="H1090:H1153" si="17">IF(C1090=G1090,0,66)</f>
        <v>0</v>
      </c>
    </row>
    <row r="1091" spans="1:8" x14ac:dyDescent="0.35">
      <c r="A1091" s="362">
        <v>2</v>
      </c>
      <c r="B1091" s="338">
        <v>10</v>
      </c>
      <c r="C1091" s="338" t="s">
        <v>2457</v>
      </c>
      <c r="D1091" s="338"/>
      <c r="E1091" s="338"/>
      <c r="G1091" s="139" t="s">
        <v>2457</v>
      </c>
      <c r="H1091">
        <f t="shared" si="17"/>
        <v>0</v>
      </c>
    </row>
    <row r="1092" spans="1:8" x14ac:dyDescent="0.35">
      <c r="A1092" s="362">
        <v>2</v>
      </c>
      <c r="B1092" s="338">
        <v>10</v>
      </c>
      <c r="C1092" s="338" t="s">
        <v>2458</v>
      </c>
      <c r="D1092" s="338"/>
      <c r="E1092" s="338"/>
      <c r="G1092" s="139" t="s">
        <v>2458</v>
      </c>
      <c r="H1092">
        <f t="shared" si="17"/>
        <v>0</v>
      </c>
    </row>
    <row r="1093" spans="1:8" x14ac:dyDescent="0.35">
      <c r="A1093" s="362">
        <v>2</v>
      </c>
      <c r="B1093" s="338">
        <v>3</v>
      </c>
      <c r="C1093" s="338" t="s">
        <v>2459</v>
      </c>
      <c r="D1093" s="338"/>
      <c r="E1093" s="338"/>
      <c r="G1093" s="139" t="s">
        <v>2459</v>
      </c>
      <c r="H1093">
        <f t="shared" si="17"/>
        <v>0</v>
      </c>
    </row>
    <row r="1094" spans="1:8" x14ac:dyDescent="0.35">
      <c r="A1094" s="362">
        <v>1</v>
      </c>
      <c r="B1094" s="338">
        <v>100</v>
      </c>
      <c r="C1094" s="338" t="s">
        <v>2460</v>
      </c>
      <c r="D1094" s="338"/>
      <c r="E1094" s="338"/>
      <c r="G1094" s="139" t="s">
        <v>2460</v>
      </c>
      <c r="H1094">
        <f t="shared" si="17"/>
        <v>0</v>
      </c>
    </row>
    <row r="1095" spans="1:8" x14ac:dyDescent="0.35">
      <c r="A1095" s="362">
        <v>1</v>
      </c>
      <c r="B1095" s="338">
        <v>100</v>
      </c>
      <c r="C1095" s="338" t="s">
        <v>2461</v>
      </c>
      <c r="D1095" s="338"/>
      <c r="E1095" s="338"/>
      <c r="G1095" s="139" t="s">
        <v>2461</v>
      </c>
      <c r="H1095">
        <f t="shared" si="17"/>
        <v>0</v>
      </c>
    </row>
    <row r="1096" spans="1:8" x14ac:dyDescent="0.35">
      <c r="A1096" s="362">
        <v>1</v>
      </c>
      <c r="B1096" s="338">
        <v>106</v>
      </c>
      <c r="C1096" s="338" t="s">
        <v>2462</v>
      </c>
      <c r="D1096" s="338"/>
      <c r="E1096" s="338"/>
      <c r="G1096" s="139" t="s">
        <v>2462</v>
      </c>
      <c r="H1096">
        <f t="shared" si="17"/>
        <v>0</v>
      </c>
    </row>
    <row r="1097" spans="1:8" x14ac:dyDescent="0.35">
      <c r="A1097" s="362">
        <v>1</v>
      </c>
      <c r="B1097" s="338">
        <v>1</v>
      </c>
      <c r="C1097" s="338" t="s">
        <v>2463</v>
      </c>
      <c r="D1097" s="338"/>
      <c r="E1097" s="338"/>
      <c r="G1097" s="139" t="s">
        <v>2463</v>
      </c>
      <c r="H1097">
        <f t="shared" si="17"/>
        <v>0</v>
      </c>
    </row>
    <row r="1098" spans="1:8" x14ac:dyDescent="0.35">
      <c r="A1098" s="362">
        <v>1</v>
      </c>
      <c r="B1098" s="338">
        <v>1</v>
      </c>
      <c r="C1098" s="338" t="s">
        <v>2464</v>
      </c>
      <c r="D1098" s="338"/>
      <c r="E1098" s="338"/>
      <c r="G1098" s="139" t="s">
        <v>2464</v>
      </c>
      <c r="H1098">
        <f t="shared" si="17"/>
        <v>0</v>
      </c>
    </row>
    <row r="1099" spans="1:8" x14ac:dyDescent="0.35">
      <c r="A1099" s="362">
        <v>1</v>
      </c>
      <c r="B1099" s="338">
        <v>1</v>
      </c>
      <c r="C1099" s="338" t="s">
        <v>2465</v>
      </c>
      <c r="D1099" s="338"/>
      <c r="E1099" s="338"/>
      <c r="G1099" s="139" t="s">
        <v>2465</v>
      </c>
      <c r="H1099">
        <f t="shared" si="17"/>
        <v>0</v>
      </c>
    </row>
    <row r="1100" spans="1:8" x14ac:dyDescent="0.35">
      <c r="A1100" s="362">
        <v>1</v>
      </c>
      <c r="B1100" s="338">
        <v>1</v>
      </c>
      <c r="C1100" s="338" t="s">
        <v>2466</v>
      </c>
      <c r="D1100" s="338"/>
      <c r="E1100" s="338"/>
      <c r="G1100" s="139" t="s">
        <v>2466</v>
      </c>
      <c r="H1100">
        <f t="shared" si="17"/>
        <v>0</v>
      </c>
    </row>
    <row r="1101" spans="1:8" x14ac:dyDescent="0.35">
      <c r="A1101" s="362">
        <v>1</v>
      </c>
      <c r="B1101" s="338">
        <v>1</v>
      </c>
      <c r="C1101" s="338" t="s">
        <v>2467</v>
      </c>
      <c r="D1101" s="338"/>
      <c r="E1101" s="338"/>
      <c r="G1101" s="139" t="s">
        <v>2467</v>
      </c>
      <c r="H1101">
        <f t="shared" si="17"/>
        <v>0</v>
      </c>
    </row>
    <row r="1102" spans="1:8" x14ac:dyDescent="0.35">
      <c r="A1102" s="362">
        <v>1</v>
      </c>
      <c r="B1102" s="338">
        <v>1</v>
      </c>
      <c r="C1102" s="338" t="s">
        <v>2468</v>
      </c>
      <c r="D1102" s="338"/>
      <c r="E1102" s="338"/>
      <c r="G1102" s="139" t="s">
        <v>2468</v>
      </c>
      <c r="H1102">
        <f t="shared" si="17"/>
        <v>0</v>
      </c>
    </row>
    <row r="1103" spans="1:8" x14ac:dyDescent="0.35">
      <c r="A1103" s="362">
        <v>1</v>
      </c>
      <c r="B1103" s="338">
        <v>1</v>
      </c>
      <c r="C1103" s="338" t="s">
        <v>2469</v>
      </c>
      <c r="D1103" s="338"/>
      <c r="E1103" s="338"/>
      <c r="G1103" s="139" t="s">
        <v>2469</v>
      </c>
      <c r="H1103">
        <f t="shared" si="17"/>
        <v>0</v>
      </c>
    </row>
    <row r="1104" spans="1:8" x14ac:dyDescent="0.35">
      <c r="A1104" s="362">
        <v>1</v>
      </c>
      <c r="B1104" s="338">
        <v>10</v>
      </c>
      <c r="C1104" s="338" t="s">
        <v>2470</v>
      </c>
      <c r="D1104" s="338"/>
      <c r="E1104" s="338"/>
      <c r="G1104" s="139" t="s">
        <v>2470</v>
      </c>
      <c r="H1104">
        <f t="shared" si="17"/>
        <v>0</v>
      </c>
    </row>
    <row r="1105" spans="1:8" x14ac:dyDescent="0.35">
      <c r="A1105" s="362">
        <v>1</v>
      </c>
      <c r="B1105" s="338">
        <v>10</v>
      </c>
      <c r="C1105" s="338" t="s">
        <v>2471</v>
      </c>
      <c r="D1105" s="338"/>
      <c r="E1105" s="338"/>
      <c r="G1105" s="139" t="s">
        <v>2471</v>
      </c>
      <c r="H1105">
        <f t="shared" si="17"/>
        <v>0</v>
      </c>
    </row>
    <row r="1106" spans="1:8" x14ac:dyDescent="0.35">
      <c r="A1106" s="362">
        <v>1</v>
      </c>
      <c r="B1106" s="338">
        <v>1</v>
      </c>
      <c r="C1106" s="338" t="s">
        <v>2472</v>
      </c>
      <c r="D1106" s="338"/>
      <c r="E1106" s="338"/>
      <c r="G1106" s="139" t="s">
        <v>2472</v>
      </c>
      <c r="H1106">
        <f t="shared" si="17"/>
        <v>0</v>
      </c>
    </row>
    <row r="1107" spans="1:8" x14ac:dyDescent="0.35">
      <c r="A1107" s="362">
        <v>1</v>
      </c>
      <c r="B1107" s="338">
        <v>1</v>
      </c>
      <c r="C1107" s="338" t="s">
        <v>2473</v>
      </c>
      <c r="D1107" s="338"/>
      <c r="E1107" s="338"/>
      <c r="G1107" s="139" t="s">
        <v>2473</v>
      </c>
      <c r="H1107">
        <f t="shared" si="17"/>
        <v>0</v>
      </c>
    </row>
    <row r="1108" spans="1:8" x14ac:dyDescent="0.35">
      <c r="A1108" s="362">
        <v>1</v>
      </c>
      <c r="B1108" s="338">
        <v>1</v>
      </c>
      <c r="C1108" s="338" t="s">
        <v>2244</v>
      </c>
      <c r="D1108" s="338"/>
      <c r="E1108" s="338"/>
      <c r="G1108" s="139" t="s">
        <v>2244</v>
      </c>
      <c r="H1108">
        <f t="shared" si="17"/>
        <v>0</v>
      </c>
    </row>
    <row r="1109" spans="1:8" x14ac:dyDescent="0.35">
      <c r="A1109" s="362">
        <v>1</v>
      </c>
      <c r="B1109" s="338">
        <v>2</v>
      </c>
      <c r="C1109" s="338" t="s">
        <v>2474</v>
      </c>
      <c r="D1109" s="338"/>
      <c r="E1109" s="338"/>
      <c r="G1109" s="139" t="s">
        <v>2474</v>
      </c>
      <c r="H1109">
        <f t="shared" si="17"/>
        <v>0</v>
      </c>
    </row>
    <row r="1110" spans="1:8" x14ac:dyDescent="0.35">
      <c r="A1110" s="362">
        <v>4</v>
      </c>
      <c r="B1110" s="338">
        <v>20</v>
      </c>
      <c r="C1110" s="338" t="s">
        <v>2475</v>
      </c>
      <c r="D1110" s="338"/>
      <c r="E1110" s="338"/>
      <c r="G1110" s="139" t="s">
        <v>2475</v>
      </c>
      <c r="H1110">
        <f t="shared" si="17"/>
        <v>0</v>
      </c>
    </row>
    <row r="1111" spans="1:8" x14ac:dyDescent="0.35">
      <c r="A1111" s="362">
        <v>1</v>
      </c>
      <c r="B1111" s="338">
        <v>2</v>
      </c>
      <c r="C1111" s="338" t="s">
        <v>2476</v>
      </c>
      <c r="D1111" s="338"/>
      <c r="E1111" s="338"/>
      <c r="G1111" s="139" t="s">
        <v>2476</v>
      </c>
      <c r="H1111">
        <f t="shared" si="17"/>
        <v>0</v>
      </c>
    </row>
    <row r="1112" spans="1:8" x14ac:dyDescent="0.35">
      <c r="A1112" s="362">
        <v>1</v>
      </c>
      <c r="B1112" s="338">
        <v>2</v>
      </c>
      <c r="C1112" s="338" t="s">
        <v>2477</v>
      </c>
      <c r="D1112" s="338"/>
      <c r="E1112" s="338"/>
      <c r="G1112" s="139" t="s">
        <v>2477</v>
      </c>
      <c r="H1112">
        <f t="shared" si="17"/>
        <v>0</v>
      </c>
    </row>
    <row r="1113" spans="1:8" x14ac:dyDescent="0.35">
      <c r="A1113" s="362">
        <v>1</v>
      </c>
      <c r="B1113" s="338">
        <v>2</v>
      </c>
      <c r="C1113" s="338" t="s">
        <v>2478</v>
      </c>
      <c r="D1113" s="338"/>
      <c r="E1113" s="338"/>
      <c r="G1113" s="139" t="s">
        <v>2478</v>
      </c>
      <c r="H1113">
        <f t="shared" si="17"/>
        <v>0</v>
      </c>
    </row>
    <row r="1114" spans="1:8" x14ac:dyDescent="0.35">
      <c r="A1114" s="362">
        <v>1</v>
      </c>
      <c r="B1114" s="338">
        <v>2</v>
      </c>
      <c r="C1114" s="338" t="s">
        <v>2479</v>
      </c>
      <c r="D1114" s="338"/>
      <c r="E1114" s="338"/>
      <c r="G1114" s="139" t="s">
        <v>2479</v>
      </c>
      <c r="H1114">
        <f t="shared" si="17"/>
        <v>0</v>
      </c>
    </row>
    <row r="1115" spans="1:8" x14ac:dyDescent="0.35">
      <c r="A1115" s="362">
        <v>1</v>
      </c>
      <c r="B1115" s="338">
        <v>2</v>
      </c>
      <c r="C1115" s="338" t="s">
        <v>2480</v>
      </c>
      <c r="D1115" s="338"/>
      <c r="E1115" s="338"/>
      <c r="G1115" s="139" t="s">
        <v>2480</v>
      </c>
      <c r="H1115">
        <f t="shared" si="17"/>
        <v>0</v>
      </c>
    </row>
    <row r="1116" spans="1:8" x14ac:dyDescent="0.35">
      <c r="A1116" s="362">
        <v>1</v>
      </c>
      <c r="B1116" s="338">
        <v>2</v>
      </c>
      <c r="C1116" s="338" t="s">
        <v>2481</v>
      </c>
      <c r="D1116" s="338"/>
      <c r="E1116" s="338"/>
      <c r="G1116" s="139" t="s">
        <v>2481</v>
      </c>
      <c r="H1116">
        <f t="shared" si="17"/>
        <v>0</v>
      </c>
    </row>
    <row r="1117" spans="1:8" x14ac:dyDescent="0.35">
      <c r="A1117" s="362">
        <v>1</v>
      </c>
      <c r="B1117" s="338">
        <v>3</v>
      </c>
      <c r="C1117" s="338" t="s">
        <v>2482</v>
      </c>
      <c r="D1117" s="338"/>
      <c r="E1117" s="338"/>
      <c r="G1117" s="139" t="s">
        <v>2482</v>
      </c>
      <c r="H1117">
        <f t="shared" si="17"/>
        <v>0</v>
      </c>
    </row>
    <row r="1118" spans="1:8" x14ac:dyDescent="0.35">
      <c r="A1118" s="362">
        <v>1</v>
      </c>
      <c r="B1118" s="338">
        <v>100</v>
      </c>
      <c r="C1118" s="338" t="s">
        <v>2483</v>
      </c>
      <c r="D1118" s="338"/>
      <c r="E1118" s="338"/>
      <c r="G1118" s="139" t="s">
        <v>2483</v>
      </c>
      <c r="H1118">
        <f t="shared" si="17"/>
        <v>0</v>
      </c>
    </row>
    <row r="1119" spans="1:8" x14ac:dyDescent="0.35">
      <c r="A1119" s="362">
        <v>1</v>
      </c>
      <c r="B1119" s="338">
        <v>100</v>
      </c>
      <c r="C1119" s="338" t="s">
        <v>2484</v>
      </c>
      <c r="D1119" s="338"/>
      <c r="E1119" s="338"/>
      <c r="G1119" s="139" t="s">
        <v>2484</v>
      </c>
      <c r="H1119">
        <f t="shared" si="17"/>
        <v>0</v>
      </c>
    </row>
    <row r="1120" spans="1:8" x14ac:dyDescent="0.35">
      <c r="A1120" s="362">
        <v>1</v>
      </c>
      <c r="B1120" s="338">
        <v>100</v>
      </c>
      <c r="C1120" s="338" t="s">
        <v>2485</v>
      </c>
      <c r="D1120" s="338"/>
      <c r="E1120" s="338"/>
      <c r="G1120" s="139" t="s">
        <v>2485</v>
      </c>
      <c r="H1120">
        <f t="shared" si="17"/>
        <v>0</v>
      </c>
    </row>
    <row r="1121" spans="1:8" x14ac:dyDescent="0.35">
      <c r="A1121" s="362">
        <v>1</v>
      </c>
      <c r="B1121" s="338">
        <v>100</v>
      </c>
      <c r="C1121" s="338" t="s">
        <v>2225</v>
      </c>
      <c r="D1121" s="338"/>
      <c r="E1121" s="338"/>
      <c r="G1121" s="139" t="s">
        <v>2225</v>
      </c>
      <c r="H1121">
        <f t="shared" si="17"/>
        <v>0</v>
      </c>
    </row>
    <row r="1122" spans="1:8" x14ac:dyDescent="0.35">
      <c r="A1122" s="362">
        <v>1</v>
      </c>
      <c r="B1122" s="338">
        <v>4</v>
      </c>
      <c r="C1122" s="338" t="s">
        <v>2486</v>
      </c>
      <c r="D1122" s="338"/>
      <c r="E1122" s="338"/>
      <c r="G1122" s="139" t="s">
        <v>2486</v>
      </c>
      <c r="H1122">
        <f t="shared" si="17"/>
        <v>0</v>
      </c>
    </row>
    <row r="1123" spans="1:8" x14ac:dyDescent="0.35">
      <c r="A1123" s="362">
        <v>2</v>
      </c>
      <c r="B1123" s="338">
        <v>2</v>
      </c>
      <c r="C1123" s="338" t="s">
        <v>2487</v>
      </c>
      <c r="D1123" s="338"/>
      <c r="E1123" s="338"/>
      <c r="G1123" s="139" t="s">
        <v>2487</v>
      </c>
      <c r="H1123">
        <f t="shared" si="17"/>
        <v>0</v>
      </c>
    </row>
    <row r="1124" spans="1:8" x14ac:dyDescent="0.35">
      <c r="A1124" s="362">
        <v>1</v>
      </c>
      <c r="B1124" s="338">
        <v>2</v>
      </c>
      <c r="C1124" s="338" t="s">
        <v>2488</v>
      </c>
      <c r="D1124" s="338"/>
      <c r="E1124" s="338"/>
      <c r="G1124" s="139" t="s">
        <v>2488</v>
      </c>
      <c r="H1124">
        <f t="shared" si="17"/>
        <v>0</v>
      </c>
    </row>
    <row r="1125" spans="1:8" x14ac:dyDescent="0.35">
      <c r="A1125" s="362">
        <v>3</v>
      </c>
      <c r="B1125" s="338">
        <v>2</v>
      </c>
      <c r="C1125" s="338" t="s">
        <v>2489</v>
      </c>
      <c r="D1125" s="338"/>
      <c r="E1125" s="338"/>
      <c r="G1125" s="139" t="s">
        <v>2489</v>
      </c>
      <c r="H1125">
        <f t="shared" si="17"/>
        <v>0</v>
      </c>
    </row>
    <row r="1126" spans="1:8" x14ac:dyDescent="0.35">
      <c r="A1126" s="362">
        <v>1</v>
      </c>
      <c r="B1126" s="338">
        <v>3</v>
      </c>
      <c r="C1126" s="338" t="s">
        <v>2490</v>
      </c>
      <c r="D1126" s="338"/>
      <c r="E1126" s="338"/>
      <c r="G1126" s="139" t="s">
        <v>2490</v>
      </c>
      <c r="H1126">
        <f t="shared" si="17"/>
        <v>0</v>
      </c>
    </row>
    <row r="1127" spans="1:8" x14ac:dyDescent="0.35">
      <c r="A1127" s="362">
        <v>1</v>
      </c>
      <c r="B1127" s="338">
        <v>3</v>
      </c>
      <c r="C1127" s="338" t="s">
        <v>2491</v>
      </c>
      <c r="D1127" s="338"/>
      <c r="E1127" s="338"/>
      <c r="G1127" s="139" t="s">
        <v>2491</v>
      </c>
      <c r="H1127">
        <f t="shared" si="17"/>
        <v>0</v>
      </c>
    </row>
    <row r="1128" spans="1:8" x14ac:dyDescent="0.35">
      <c r="A1128" s="362">
        <v>1</v>
      </c>
      <c r="B1128" s="338">
        <v>500</v>
      </c>
      <c r="C1128" s="338" t="s">
        <v>2492</v>
      </c>
      <c r="D1128" s="338"/>
      <c r="E1128" s="338"/>
      <c r="G1128" s="139" t="s">
        <v>2492</v>
      </c>
      <c r="H1128">
        <f t="shared" si="17"/>
        <v>0</v>
      </c>
    </row>
    <row r="1129" spans="1:8" x14ac:dyDescent="0.35">
      <c r="A1129" s="362">
        <v>1</v>
      </c>
      <c r="B1129" s="338">
        <v>500</v>
      </c>
      <c r="C1129" s="338" t="s">
        <v>2493</v>
      </c>
      <c r="D1129" s="338"/>
      <c r="E1129" s="338"/>
      <c r="G1129" s="139" t="s">
        <v>2493</v>
      </c>
      <c r="H1129">
        <f t="shared" si="17"/>
        <v>0</v>
      </c>
    </row>
    <row r="1130" spans="1:8" x14ac:dyDescent="0.35">
      <c r="A1130" s="362">
        <v>1</v>
      </c>
      <c r="B1130" s="338">
        <v>100</v>
      </c>
      <c r="C1130" s="338" t="s">
        <v>2223</v>
      </c>
      <c r="D1130" s="338"/>
      <c r="E1130" s="338"/>
      <c r="G1130" s="139" t="s">
        <v>2223</v>
      </c>
      <c r="H1130">
        <f t="shared" si="17"/>
        <v>0</v>
      </c>
    </row>
    <row r="1131" spans="1:8" x14ac:dyDescent="0.35">
      <c r="A1131" s="362">
        <v>2</v>
      </c>
      <c r="B1131" s="338">
        <v>2</v>
      </c>
      <c r="C1131" s="338" t="s">
        <v>2494</v>
      </c>
      <c r="D1131" s="338"/>
      <c r="E1131" s="338"/>
      <c r="G1131" s="139" t="s">
        <v>2494</v>
      </c>
      <c r="H1131">
        <f t="shared" si="17"/>
        <v>0</v>
      </c>
    </row>
    <row r="1132" spans="1:8" x14ac:dyDescent="0.35">
      <c r="A1132" s="362">
        <v>2</v>
      </c>
      <c r="B1132" s="338">
        <v>2</v>
      </c>
      <c r="C1132" s="338" t="s">
        <v>2495</v>
      </c>
      <c r="D1132" s="338"/>
      <c r="E1132" s="338"/>
      <c r="G1132" s="139" t="s">
        <v>2495</v>
      </c>
      <c r="H1132">
        <f t="shared" si="17"/>
        <v>0</v>
      </c>
    </row>
    <row r="1133" spans="1:8" x14ac:dyDescent="0.35">
      <c r="A1133" s="362">
        <v>2</v>
      </c>
      <c r="B1133" s="338">
        <v>2</v>
      </c>
      <c r="C1133" s="338" t="s">
        <v>2496</v>
      </c>
      <c r="D1133" s="338"/>
      <c r="E1133" s="338"/>
      <c r="G1133" s="139" t="s">
        <v>2496</v>
      </c>
      <c r="H1133">
        <f t="shared" si="17"/>
        <v>0</v>
      </c>
    </row>
    <row r="1134" spans="1:8" x14ac:dyDescent="0.35">
      <c r="A1134" s="362">
        <v>2</v>
      </c>
      <c r="B1134" s="338">
        <v>2</v>
      </c>
      <c r="C1134" s="338" t="s">
        <v>2497</v>
      </c>
      <c r="D1134" s="338"/>
      <c r="E1134" s="338"/>
      <c r="G1134" s="139" t="s">
        <v>2497</v>
      </c>
      <c r="H1134">
        <f t="shared" si="17"/>
        <v>0</v>
      </c>
    </row>
    <row r="1135" spans="1:8" x14ac:dyDescent="0.35">
      <c r="A1135" s="362">
        <v>2</v>
      </c>
      <c r="B1135" s="338">
        <v>2</v>
      </c>
      <c r="C1135" s="338" t="s">
        <v>2498</v>
      </c>
      <c r="D1135" s="338"/>
      <c r="E1135" s="338"/>
      <c r="G1135" s="139" t="s">
        <v>2498</v>
      </c>
      <c r="H1135">
        <f t="shared" si="17"/>
        <v>0</v>
      </c>
    </row>
    <row r="1136" spans="1:8" x14ac:dyDescent="0.35">
      <c r="A1136" s="362">
        <v>2</v>
      </c>
      <c r="B1136" s="338">
        <v>2</v>
      </c>
      <c r="C1136" s="338" t="s">
        <v>2499</v>
      </c>
      <c r="D1136" s="338"/>
      <c r="E1136" s="338"/>
      <c r="G1136" s="139" t="s">
        <v>2499</v>
      </c>
      <c r="H1136">
        <f t="shared" si="17"/>
        <v>0</v>
      </c>
    </row>
    <row r="1137" spans="1:8" x14ac:dyDescent="0.35">
      <c r="A1137" s="362">
        <v>2</v>
      </c>
      <c r="B1137" s="338">
        <v>2</v>
      </c>
      <c r="C1137" s="338" t="s">
        <v>2500</v>
      </c>
      <c r="D1137" s="338"/>
      <c r="E1137" s="338"/>
      <c r="G1137" s="139" t="s">
        <v>2500</v>
      </c>
      <c r="H1137">
        <f t="shared" si="17"/>
        <v>0</v>
      </c>
    </row>
    <row r="1138" spans="1:8" x14ac:dyDescent="0.35">
      <c r="A1138" s="362">
        <v>2</v>
      </c>
      <c r="B1138" s="338">
        <v>2</v>
      </c>
      <c r="C1138" s="338" t="s">
        <v>2501</v>
      </c>
      <c r="D1138" s="338"/>
      <c r="E1138" s="338"/>
      <c r="G1138" s="139" t="s">
        <v>2501</v>
      </c>
      <c r="H1138">
        <f t="shared" si="17"/>
        <v>0</v>
      </c>
    </row>
    <row r="1139" spans="1:8" x14ac:dyDescent="0.35">
      <c r="A1139" s="362">
        <v>2</v>
      </c>
      <c r="B1139" s="338">
        <v>2</v>
      </c>
      <c r="C1139" s="338" t="s">
        <v>2502</v>
      </c>
      <c r="D1139" s="338"/>
      <c r="E1139" s="338"/>
      <c r="G1139" s="139" t="s">
        <v>2502</v>
      </c>
      <c r="H1139">
        <f t="shared" si="17"/>
        <v>0</v>
      </c>
    </row>
    <row r="1140" spans="1:8" x14ac:dyDescent="0.35">
      <c r="A1140" s="362">
        <v>7</v>
      </c>
      <c r="B1140" s="338">
        <v>1</v>
      </c>
      <c r="C1140" s="338" t="s">
        <v>2503</v>
      </c>
      <c r="D1140" s="338"/>
      <c r="E1140" s="338"/>
      <c r="G1140" s="139" t="s">
        <v>2503</v>
      </c>
      <c r="H1140">
        <f t="shared" si="17"/>
        <v>0</v>
      </c>
    </row>
    <row r="1141" spans="1:8" x14ac:dyDescent="0.35">
      <c r="A1141" s="362">
        <v>3</v>
      </c>
      <c r="B1141" s="338">
        <v>2</v>
      </c>
      <c r="C1141" s="338" t="s">
        <v>2504</v>
      </c>
      <c r="D1141" s="338"/>
      <c r="E1141" s="338"/>
      <c r="G1141" s="139" t="s">
        <v>2504</v>
      </c>
      <c r="H1141">
        <f t="shared" si="17"/>
        <v>0</v>
      </c>
    </row>
    <row r="1142" spans="1:8" x14ac:dyDescent="0.35">
      <c r="A1142" s="362">
        <v>3</v>
      </c>
      <c r="B1142" s="338">
        <v>2</v>
      </c>
      <c r="C1142" s="338" t="s">
        <v>2505</v>
      </c>
      <c r="D1142" s="338"/>
      <c r="E1142" s="338"/>
      <c r="G1142" s="139" t="s">
        <v>2505</v>
      </c>
      <c r="H1142">
        <f t="shared" si="17"/>
        <v>0</v>
      </c>
    </row>
    <row r="1143" spans="1:8" x14ac:dyDescent="0.35">
      <c r="A1143" s="362">
        <v>1</v>
      </c>
      <c r="B1143" s="338">
        <v>110</v>
      </c>
      <c r="C1143" s="338" t="s">
        <v>2399</v>
      </c>
      <c r="D1143" s="338"/>
      <c r="E1143" s="338"/>
      <c r="G1143" s="139" t="s">
        <v>2399</v>
      </c>
      <c r="H1143">
        <f t="shared" si="17"/>
        <v>0</v>
      </c>
    </row>
    <row r="1144" spans="1:8" x14ac:dyDescent="0.35">
      <c r="A1144" s="362">
        <v>1</v>
      </c>
      <c r="B1144" s="338">
        <v>110</v>
      </c>
      <c r="C1144" s="338" t="s">
        <v>2506</v>
      </c>
      <c r="D1144" s="338"/>
      <c r="E1144" s="338"/>
      <c r="G1144" s="139" t="s">
        <v>2506</v>
      </c>
      <c r="H1144">
        <f t="shared" si="17"/>
        <v>0</v>
      </c>
    </row>
    <row r="1145" spans="1:8" x14ac:dyDescent="0.35">
      <c r="A1145" s="362">
        <v>1</v>
      </c>
      <c r="B1145" s="338">
        <v>100</v>
      </c>
      <c r="C1145" s="338" t="s">
        <v>2507</v>
      </c>
      <c r="D1145" s="338"/>
      <c r="E1145" s="338"/>
      <c r="G1145" s="139" t="s">
        <v>2507</v>
      </c>
      <c r="H1145">
        <f t="shared" si="17"/>
        <v>0</v>
      </c>
    </row>
    <row r="1146" spans="1:8" x14ac:dyDescent="0.35">
      <c r="A1146" s="362">
        <v>1</v>
      </c>
      <c r="B1146" s="338">
        <v>100</v>
      </c>
      <c r="C1146" s="338" t="s">
        <v>2508</v>
      </c>
      <c r="D1146" s="338"/>
      <c r="E1146" s="338"/>
      <c r="G1146" s="139" t="s">
        <v>2508</v>
      </c>
      <c r="H1146">
        <f t="shared" si="17"/>
        <v>0</v>
      </c>
    </row>
    <row r="1147" spans="1:8" x14ac:dyDescent="0.35">
      <c r="A1147" s="362">
        <v>1</v>
      </c>
      <c r="B1147" s="338">
        <v>100</v>
      </c>
      <c r="C1147" s="338" t="s">
        <v>2509</v>
      </c>
      <c r="D1147" s="338"/>
      <c r="E1147" s="338"/>
      <c r="G1147" s="139" t="s">
        <v>2509</v>
      </c>
      <c r="H1147">
        <f t="shared" si="17"/>
        <v>0</v>
      </c>
    </row>
    <row r="1148" spans="1:8" x14ac:dyDescent="0.35">
      <c r="A1148" s="362">
        <v>1</v>
      </c>
      <c r="B1148" s="338">
        <v>100</v>
      </c>
      <c r="C1148" s="338" t="s">
        <v>2510</v>
      </c>
      <c r="D1148" s="338"/>
      <c r="E1148" s="338"/>
      <c r="G1148" s="139" t="s">
        <v>2510</v>
      </c>
      <c r="H1148">
        <f t="shared" si="17"/>
        <v>0</v>
      </c>
    </row>
    <row r="1149" spans="1:8" x14ac:dyDescent="0.35">
      <c r="A1149" s="362">
        <v>1</v>
      </c>
      <c r="B1149" s="338">
        <v>1</v>
      </c>
      <c r="C1149" s="338" t="s">
        <v>2511</v>
      </c>
      <c r="D1149" s="338"/>
      <c r="E1149" s="338"/>
      <c r="G1149" s="139" t="s">
        <v>2511</v>
      </c>
      <c r="H1149">
        <f t="shared" si="17"/>
        <v>0</v>
      </c>
    </row>
    <row r="1150" spans="1:8" x14ac:dyDescent="0.35">
      <c r="A1150" s="362">
        <v>1</v>
      </c>
      <c r="B1150" s="338">
        <v>11</v>
      </c>
      <c r="C1150" s="338" t="s">
        <v>2512</v>
      </c>
      <c r="D1150" s="338"/>
      <c r="E1150" s="338"/>
      <c r="G1150" s="139" t="s">
        <v>2512</v>
      </c>
      <c r="H1150">
        <f t="shared" si="17"/>
        <v>0</v>
      </c>
    </row>
    <row r="1151" spans="1:8" x14ac:dyDescent="0.35">
      <c r="A1151" s="362">
        <v>1</v>
      </c>
      <c r="B1151" s="338">
        <v>11</v>
      </c>
      <c r="C1151" s="338" t="s">
        <v>2513</v>
      </c>
      <c r="D1151" s="338"/>
      <c r="E1151" s="338"/>
      <c r="G1151" s="139" t="s">
        <v>2513</v>
      </c>
      <c r="H1151">
        <f t="shared" si="17"/>
        <v>0</v>
      </c>
    </row>
    <row r="1152" spans="1:8" x14ac:dyDescent="0.35">
      <c r="A1152" s="362">
        <v>1</v>
      </c>
      <c r="B1152" s="338">
        <v>11</v>
      </c>
      <c r="C1152" s="338" t="s">
        <v>2380</v>
      </c>
      <c r="D1152" s="338"/>
      <c r="E1152" s="338"/>
      <c r="G1152" s="139" t="s">
        <v>2380</v>
      </c>
      <c r="H1152">
        <f t="shared" si="17"/>
        <v>0</v>
      </c>
    </row>
    <row r="1153" spans="1:8" x14ac:dyDescent="0.35">
      <c r="A1153" s="362">
        <v>1</v>
      </c>
      <c r="B1153" s="338">
        <v>1</v>
      </c>
      <c r="C1153" s="338" t="s">
        <v>2514</v>
      </c>
      <c r="D1153" s="338"/>
      <c r="E1153" s="338"/>
      <c r="G1153" s="139" t="s">
        <v>2514</v>
      </c>
      <c r="H1153">
        <f t="shared" si="17"/>
        <v>0</v>
      </c>
    </row>
    <row r="1154" spans="1:8" x14ac:dyDescent="0.35">
      <c r="A1154" s="362">
        <v>5</v>
      </c>
      <c r="B1154" s="338">
        <v>100</v>
      </c>
      <c r="C1154" s="338" t="s">
        <v>2515</v>
      </c>
      <c r="D1154" s="338"/>
      <c r="E1154" s="338"/>
      <c r="G1154" s="139" t="s">
        <v>2515</v>
      </c>
      <c r="H1154">
        <f t="shared" ref="H1154:H1217" si="18">IF(C1154=G1154,0,66)</f>
        <v>0</v>
      </c>
    </row>
    <row r="1155" spans="1:8" x14ac:dyDescent="0.35">
      <c r="A1155" s="362">
        <v>5</v>
      </c>
      <c r="B1155" s="338">
        <v>100</v>
      </c>
      <c r="C1155" s="338" t="s">
        <v>2516</v>
      </c>
      <c r="D1155" s="338"/>
      <c r="E1155" s="338"/>
      <c r="G1155" s="139" t="s">
        <v>2516</v>
      </c>
      <c r="H1155">
        <f t="shared" si="18"/>
        <v>0</v>
      </c>
    </row>
    <row r="1156" spans="1:8" x14ac:dyDescent="0.35">
      <c r="A1156" s="362">
        <v>1</v>
      </c>
      <c r="B1156" s="338">
        <v>1</v>
      </c>
      <c r="C1156" s="338" t="s">
        <v>2517</v>
      </c>
      <c r="D1156" s="338"/>
      <c r="E1156" s="338"/>
      <c r="G1156" s="139" t="s">
        <v>2517</v>
      </c>
      <c r="H1156">
        <f t="shared" si="18"/>
        <v>0</v>
      </c>
    </row>
    <row r="1157" spans="1:8" x14ac:dyDescent="0.35">
      <c r="A1157" s="362">
        <v>1</v>
      </c>
      <c r="B1157" s="338">
        <v>101</v>
      </c>
      <c r="C1157" s="338" t="s">
        <v>2518</v>
      </c>
      <c r="D1157" s="338"/>
      <c r="E1157" s="338"/>
      <c r="G1157" s="139" t="s">
        <v>2518</v>
      </c>
      <c r="H1157">
        <f t="shared" si="18"/>
        <v>0</v>
      </c>
    </row>
    <row r="1158" spans="1:8" x14ac:dyDescent="0.35">
      <c r="A1158" s="362">
        <v>1</v>
      </c>
      <c r="B1158" s="338">
        <v>101</v>
      </c>
      <c r="C1158" s="338" t="s">
        <v>2519</v>
      </c>
      <c r="D1158" s="338"/>
      <c r="E1158" s="338"/>
      <c r="G1158" s="139" t="s">
        <v>2519</v>
      </c>
      <c r="H1158">
        <f t="shared" si="18"/>
        <v>0</v>
      </c>
    </row>
    <row r="1159" spans="1:8" x14ac:dyDescent="0.35">
      <c r="A1159" s="362">
        <v>1</v>
      </c>
      <c r="B1159" s="338">
        <v>100</v>
      </c>
      <c r="C1159" s="338" t="s">
        <v>2520</v>
      </c>
      <c r="D1159" s="338"/>
      <c r="E1159" s="338"/>
      <c r="G1159" s="139" t="s">
        <v>2520</v>
      </c>
      <c r="H1159">
        <f t="shared" si="18"/>
        <v>0</v>
      </c>
    </row>
    <row r="1160" spans="1:8" x14ac:dyDescent="0.35">
      <c r="A1160" s="362">
        <v>3</v>
      </c>
      <c r="B1160" s="338">
        <v>100</v>
      </c>
      <c r="C1160" s="338" t="s">
        <v>2521</v>
      </c>
      <c r="D1160" s="338"/>
      <c r="E1160" s="338"/>
      <c r="G1160" s="139" t="s">
        <v>2521</v>
      </c>
      <c r="H1160">
        <f t="shared" si="18"/>
        <v>0</v>
      </c>
    </row>
    <row r="1161" spans="1:8" x14ac:dyDescent="0.35">
      <c r="A1161" s="362">
        <v>1</v>
      </c>
      <c r="B1161" s="338">
        <v>2</v>
      </c>
      <c r="C1161" s="338" t="s">
        <v>2203</v>
      </c>
      <c r="D1161" s="338"/>
      <c r="E1161" s="338"/>
      <c r="G1161" s="139" t="s">
        <v>2203</v>
      </c>
      <c r="H1161">
        <f t="shared" si="18"/>
        <v>0</v>
      </c>
    </row>
    <row r="1162" spans="1:8" x14ac:dyDescent="0.35">
      <c r="A1162" s="362">
        <v>1</v>
      </c>
      <c r="B1162" s="338">
        <v>2</v>
      </c>
      <c r="C1162" s="338" t="s">
        <v>1469</v>
      </c>
      <c r="D1162" s="338"/>
      <c r="E1162" s="338"/>
      <c r="G1162" s="139" t="s">
        <v>1469</v>
      </c>
      <c r="H1162">
        <f t="shared" si="18"/>
        <v>0</v>
      </c>
    </row>
    <row r="1163" spans="1:8" x14ac:dyDescent="0.35">
      <c r="A1163" s="362">
        <v>1</v>
      </c>
      <c r="B1163" s="338">
        <v>2</v>
      </c>
      <c r="C1163" s="338" t="s">
        <v>2522</v>
      </c>
      <c r="D1163" s="338"/>
      <c r="E1163" s="338"/>
      <c r="G1163" s="139" t="s">
        <v>2522</v>
      </c>
      <c r="H1163">
        <f t="shared" si="18"/>
        <v>0</v>
      </c>
    </row>
    <row r="1164" spans="1:8" x14ac:dyDescent="0.35">
      <c r="A1164" s="362">
        <v>1</v>
      </c>
      <c r="B1164" s="338">
        <v>2</v>
      </c>
      <c r="C1164" s="338" t="s">
        <v>2384</v>
      </c>
      <c r="D1164" s="338"/>
      <c r="E1164" s="338"/>
      <c r="G1164" s="139" t="s">
        <v>2384</v>
      </c>
      <c r="H1164">
        <f t="shared" si="18"/>
        <v>0</v>
      </c>
    </row>
    <row r="1165" spans="1:8" x14ac:dyDescent="0.35">
      <c r="A1165" s="362">
        <v>2</v>
      </c>
      <c r="B1165" s="338">
        <v>3</v>
      </c>
      <c r="C1165" s="338" t="s">
        <v>2523</v>
      </c>
      <c r="D1165" s="338"/>
      <c r="E1165" s="338"/>
      <c r="G1165" s="139" t="s">
        <v>2523</v>
      </c>
      <c r="H1165">
        <f t="shared" si="18"/>
        <v>0</v>
      </c>
    </row>
    <row r="1166" spans="1:8" x14ac:dyDescent="0.35">
      <c r="A1166" s="362">
        <v>1</v>
      </c>
      <c r="B1166" s="338">
        <v>100</v>
      </c>
      <c r="C1166" s="338" t="s">
        <v>2524</v>
      </c>
      <c r="D1166" s="338"/>
      <c r="E1166" s="338"/>
      <c r="G1166" s="139" t="s">
        <v>2524</v>
      </c>
      <c r="H1166">
        <f t="shared" si="18"/>
        <v>0</v>
      </c>
    </row>
    <row r="1167" spans="1:8" x14ac:dyDescent="0.35">
      <c r="A1167" s="362">
        <v>1</v>
      </c>
      <c r="B1167" s="338">
        <v>2</v>
      </c>
      <c r="C1167" s="338" t="s">
        <v>2119</v>
      </c>
      <c r="D1167" s="338"/>
      <c r="E1167" s="338"/>
      <c r="G1167" s="139" t="s">
        <v>2119</v>
      </c>
      <c r="H1167">
        <f t="shared" si="18"/>
        <v>0</v>
      </c>
    </row>
    <row r="1168" spans="1:8" x14ac:dyDescent="0.35">
      <c r="A1168" s="362">
        <v>1</v>
      </c>
      <c r="B1168" s="338">
        <v>10</v>
      </c>
      <c r="C1168" s="338" t="s">
        <v>2525</v>
      </c>
      <c r="D1168" s="338"/>
      <c r="E1168" s="338"/>
      <c r="G1168" s="139" t="s">
        <v>2525</v>
      </c>
      <c r="H1168">
        <f t="shared" si="18"/>
        <v>0</v>
      </c>
    </row>
    <row r="1169" spans="1:8" x14ac:dyDescent="0.35">
      <c r="A1169" s="362">
        <v>1</v>
      </c>
      <c r="B1169" s="338">
        <v>10</v>
      </c>
      <c r="C1169" s="338" t="s">
        <v>2526</v>
      </c>
      <c r="D1169" s="338"/>
      <c r="E1169" s="338"/>
      <c r="G1169" s="139" t="s">
        <v>2526</v>
      </c>
      <c r="H1169">
        <f t="shared" si="18"/>
        <v>0</v>
      </c>
    </row>
    <row r="1170" spans="1:8" x14ac:dyDescent="0.35">
      <c r="A1170" s="362">
        <v>1</v>
      </c>
      <c r="B1170" s="338">
        <v>10</v>
      </c>
      <c r="C1170" s="338" t="s">
        <v>2527</v>
      </c>
      <c r="D1170" s="338"/>
      <c r="E1170" s="338"/>
      <c r="G1170" s="139" t="s">
        <v>2527</v>
      </c>
      <c r="H1170">
        <f t="shared" si="18"/>
        <v>0</v>
      </c>
    </row>
    <row r="1171" spans="1:8" x14ac:dyDescent="0.35">
      <c r="A1171" s="362">
        <v>1</v>
      </c>
      <c r="B1171" s="338">
        <v>2</v>
      </c>
      <c r="C1171" s="338" t="s">
        <v>2528</v>
      </c>
      <c r="D1171" s="338"/>
      <c r="E1171" s="338"/>
      <c r="G1171" s="139" t="s">
        <v>2528</v>
      </c>
      <c r="H1171">
        <f t="shared" si="18"/>
        <v>0</v>
      </c>
    </row>
    <row r="1172" spans="1:8" x14ac:dyDescent="0.35">
      <c r="A1172" s="362">
        <v>1</v>
      </c>
      <c r="B1172" s="338">
        <v>1</v>
      </c>
      <c r="C1172" s="338" t="s">
        <v>2529</v>
      </c>
      <c r="D1172" s="338"/>
      <c r="E1172" s="338"/>
      <c r="G1172" s="139" t="s">
        <v>2529</v>
      </c>
      <c r="H1172">
        <f t="shared" si="18"/>
        <v>0</v>
      </c>
    </row>
    <row r="1173" spans="1:8" x14ac:dyDescent="0.35">
      <c r="A1173" s="362">
        <v>1</v>
      </c>
      <c r="B1173" s="338">
        <v>1</v>
      </c>
      <c r="C1173" s="338" t="s">
        <v>2530</v>
      </c>
      <c r="D1173" s="338"/>
      <c r="E1173" s="338"/>
      <c r="G1173" s="139" t="s">
        <v>2530</v>
      </c>
      <c r="H1173">
        <f t="shared" si="18"/>
        <v>0</v>
      </c>
    </row>
    <row r="1174" spans="1:8" x14ac:dyDescent="0.35">
      <c r="A1174" s="362">
        <v>1</v>
      </c>
      <c r="B1174" s="338">
        <v>1</v>
      </c>
      <c r="C1174" s="338" t="s">
        <v>2102</v>
      </c>
      <c r="D1174" s="338"/>
      <c r="E1174" s="338"/>
      <c r="G1174" s="139" t="s">
        <v>2102</v>
      </c>
      <c r="H1174">
        <f t="shared" si="18"/>
        <v>0</v>
      </c>
    </row>
    <row r="1175" spans="1:8" x14ac:dyDescent="0.35">
      <c r="A1175" s="362">
        <v>1</v>
      </c>
      <c r="B1175" s="338">
        <v>40</v>
      </c>
      <c r="C1175" s="338" t="s">
        <v>2531</v>
      </c>
      <c r="D1175" s="338"/>
      <c r="E1175" s="338"/>
      <c r="G1175" s="139" t="s">
        <v>2531</v>
      </c>
      <c r="H1175">
        <f t="shared" si="18"/>
        <v>0</v>
      </c>
    </row>
    <row r="1176" spans="1:8" x14ac:dyDescent="0.35">
      <c r="A1176" s="362">
        <v>4</v>
      </c>
      <c r="B1176" s="338">
        <v>2</v>
      </c>
      <c r="C1176" s="338" t="s">
        <v>2532</v>
      </c>
      <c r="D1176" s="338"/>
      <c r="E1176" s="338"/>
      <c r="G1176" s="139" t="s">
        <v>2532</v>
      </c>
      <c r="H1176">
        <f t="shared" si="18"/>
        <v>0</v>
      </c>
    </row>
    <row r="1177" spans="1:8" x14ac:dyDescent="0.35">
      <c r="A1177" s="362">
        <v>1</v>
      </c>
      <c r="B1177" s="338">
        <v>1</v>
      </c>
      <c r="C1177" s="338" t="s">
        <v>2400</v>
      </c>
      <c r="D1177" s="338"/>
      <c r="E1177" s="338"/>
      <c r="G1177" s="139" t="s">
        <v>2400</v>
      </c>
      <c r="H1177">
        <f t="shared" si="18"/>
        <v>0</v>
      </c>
    </row>
    <row r="1178" spans="1:8" x14ac:dyDescent="0.35">
      <c r="A1178" s="362">
        <v>1</v>
      </c>
      <c r="B1178" s="338">
        <v>1</v>
      </c>
      <c r="C1178" s="338" t="s">
        <v>2533</v>
      </c>
      <c r="D1178" s="338"/>
      <c r="E1178" s="338"/>
      <c r="G1178" s="139" t="s">
        <v>2533</v>
      </c>
      <c r="H1178">
        <f t="shared" si="18"/>
        <v>0</v>
      </c>
    </row>
    <row r="1179" spans="1:8" x14ac:dyDescent="0.35">
      <c r="A1179" s="362">
        <v>1</v>
      </c>
      <c r="B1179" s="338">
        <v>1</v>
      </c>
      <c r="C1179" s="338" t="s">
        <v>2382</v>
      </c>
      <c r="D1179" s="338"/>
      <c r="E1179" s="338"/>
      <c r="G1179" s="139" t="s">
        <v>2382</v>
      </c>
      <c r="H1179">
        <f t="shared" si="18"/>
        <v>0</v>
      </c>
    </row>
    <row r="1180" spans="1:8" x14ac:dyDescent="0.35">
      <c r="A1180" s="362">
        <v>1</v>
      </c>
      <c r="B1180" s="338">
        <v>11</v>
      </c>
      <c r="C1180" s="338" t="s">
        <v>2534</v>
      </c>
      <c r="D1180" s="338"/>
      <c r="E1180" s="338"/>
      <c r="G1180" s="139" t="s">
        <v>2534</v>
      </c>
      <c r="H1180">
        <f t="shared" si="18"/>
        <v>0</v>
      </c>
    </row>
    <row r="1181" spans="1:8" x14ac:dyDescent="0.35">
      <c r="A1181" s="362">
        <v>1</v>
      </c>
      <c r="B1181" s="338">
        <v>10</v>
      </c>
      <c r="C1181" s="338" t="s">
        <v>2535</v>
      </c>
      <c r="D1181" s="338"/>
      <c r="E1181" s="338"/>
      <c r="G1181" s="139" t="s">
        <v>2535</v>
      </c>
      <c r="H1181">
        <f t="shared" si="18"/>
        <v>0</v>
      </c>
    </row>
    <row r="1182" spans="1:8" x14ac:dyDescent="0.35">
      <c r="A1182" s="362">
        <v>1</v>
      </c>
      <c r="B1182" s="338">
        <v>2</v>
      </c>
      <c r="C1182" s="338" t="s">
        <v>2536</v>
      </c>
      <c r="D1182" s="338"/>
      <c r="E1182" s="338"/>
      <c r="G1182" s="139" t="s">
        <v>2536</v>
      </c>
      <c r="H1182">
        <f t="shared" si="18"/>
        <v>0</v>
      </c>
    </row>
    <row r="1183" spans="1:8" x14ac:dyDescent="0.35">
      <c r="A1183" s="362">
        <v>1</v>
      </c>
      <c r="B1183" s="338">
        <v>3</v>
      </c>
      <c r="C1183" s="338" t="s">
        <v>2537</v>
      </c>
      <c r="D1183" s="338"/>
      <c r="E1183" s="338"/>
      <c r="G1183" s="139" t="s">
        <v>2537</v>
      </c>
      <c r="H1183">
        <f t="shared" si="18"/>
        <v>0</v>
      </c>
    </row>
    <row r="1184" spans="1:8" x14ac:dyDescent="0.35">
      <c r="A1184" s="362">
        <v>1</v>
      </c>
      <c r="B1184" s="338">
        <v>110</v>
      </c>
      <c r="C1184" s="338" t="s">
        <v>2538</v>
      </c>
      <c r="D1184" s="338"/>
      <c r="E1184" s="338"/>
      <c r="G1184" s="139" t="s">
        <v>2538</v>
      </c>
      <c r="H1184">
        <f t="shared" si="18"/>
        <v>0</v>
      </c>
    </row>
    <row r="1185" spans="1:8" x14ac:dyDescent="0.35">
      <c r="A1185" s="362">
        <v>1</v>
      </c>
      <c r="B1185" s="338">
        <v>2</v>
      </c>
      <c r="C1185" s="338" t="s">
        <v>2539</v>
      </c>
      <c r="D1185" s="338"/>
      <c r="E1185" s="338"/>
      <c r="G1185" s="139" t="s">
        <v>2539</v>
      </c>
      <c r="H1185">
        <f t="shared" si="18"/>
        <v>0</v>
      </c>
    </row>
    <row r="1186" spans="1:8" x14ac:dyDescent="0.35">
      <c r="A1186" s="362">
        <v>1</v>
      </c>
      <c r="B1186" s="338">
        <v>2</v>
      </c>
      <c r="C1186" s="338" t="s">
        <v>2540</v>
      </c>
      <c r="D1186" s="338"/>
      <c r="E1186" s="338"/>
      <c r="G1186" s="139" t="s">
        <v>2540</v>
      </c>
      <c r="H1186">
        <f t="shared" si="18"/>
        <v>0</v>
      </c>
    </row>
    <row r="1187" spans="1:8" x14ac:dyDescent="0.35">
      <c r="A1187" s="362">
        <v>1</v>
      </c>
      <c r="B1187" s="338">
        <v>2</v>
      </c>
      <c r="C1187" s="338" t="s">
        <v>2541</v>
      </c>
      <c r="D1187" s="338"/>
      <c r="E1187" s="338"/>
      <c r="G1187" s="139" t="s">
        <v>2541</v>
      </c>
      <c r="H1187">
        <f t="shared" si="18"/>
        <v>0</v>
      </c>
    </row>
    <row r="1188" spans="1:8" x14ac:dyDescent="0.35">
      <c r="A1188" s="362">
        <v>1</v>
      </c>
      <c r="B1188" s="338">
        <v>1</v>
      </c>
      <c r="C1188" s="338" t="s">
        <v>2542</v>
      </c>
      <c r="D1188" s="338"/>
      <c r="E1188" s="338"/>
      <c r="G1188" s="139" t="s">
        <v>2542</v>
      </c>
      <c r="H1188">
        <f t="shared" si="18"/>
        <v>0</v>
      </c>
    </row>
    <row r="1189" spans="1:8" x14ac:dyDescent="0.35">
      <c r="A1189" s="362">
        <v>1</v>
      </c>
      <c r="B1189" s="338">
        <v>1</v>
      </c>
      <c r="C1189" s="338" t="s">
        <v>2543</v>
      </c>
      <c r="D1189" s="338"/>
      <c r="E1189" s="338"/>
      <c r="G1189" s="139" t="s">
        <v>2543</v>
      </c>
      <c r="H1189">
        <f t="shared" si="18"/>
        <v>0</v>
      </c>
    </row>
    <row r="1190" spans="1:8" x14ac:dyDescent="0.35">
      <c r="A1190" s="362">
        <v>1</v>
      </c>
      <c r="B1190" s="338">
        <v>1</v>
      </c>
      <c r="C1190" s="338" t="s">
        <v>2544</v>
      </c>
      <c r="D1190" s="338"/>
      <c r="E1190" s="338"/>
      <c r="G1190" s="139" t="s">
        <v>2544</v>
      </c>
      <c r="H1190">
        <f t="shared" si="18"/>
        <v>0</v>
      </c>
    </row>
    <row r="1191" spans="1:8" x14ac:dyDescent="0.35">
      <c r="A1191" s="362">
        <v>5</v>
      </c>
      <c r="B1191" s="338">
        <v>6</v>
      </c>
      <c r="C1191" s="338" t="s">
        <v>2545</v>
      </c>
      <c r="D1191" s="338"/>
      <c r="E1191" s="338"/>
      <c r="G1191" s="139" t="s">
        <v>2545</v>
      </c>
      <c r="H1191">
        <f t="shared" si="18"/>
        <v>0</v>
      </c>
    </row>
    <row r="1192" spans="1:8" x14ac:dyDescent="0.35">
      <c r="A1192" s="362">
        <v>5</v>
      </c>
      <c r="B1192" s="338">
        <v>6</v>
      </c>
      <c r="C1192" s="338" t="s">
        <v>2546</v>
      </c>
      <c r="D1192" s="338"/>
      <c r="E1192" s="338"/>
      <c r="G1192" s="139" t="s">
        <v>2546</v>
      </c>
      <c r="H1192">
        <f t="shared" si="18"/>
        <v>0</v>
      </c>
    </row>
    <row r="1193" spans="1:8" x14ac:dyDescent="0.35">
      <c r="A1193" s="362">
        <v>1</v>
      </c>
      <c r="B1193" s="338">
        <v>100</v>
      </c>
      <c r="C1193" s="338" t="s">
        <v>2547</v>
      </c>
      <c r="D1193" s="338"/>
      <c r="E1193" s="338"/>
      <c r="G1193" s="139" t="s">
        <v>2547</v>
      </c>
      <c r="H1193">
        <f t="shared" si="18"/>
        <v>0</v>
      </c>
    </row>
    <row r="1194" spans="1:8" x14ac:dyDescent="0.35">
      <c r="A1194" s="362">
        <v>1</v>
      </c>
      <c r="B1194" s="338">
        <v>100</v>
      </c>
      <c r="C1194" s="338" t="s">
        <v>2548</v>
      </c>
      <c r="D1194" s="338"/>
      <c r="E1194" s="338"/>
      <c r="G1194" s="139" t="s">
        <v>2548</v>
      </c>
      <c r="H1194">
        <f t="shared" si="18"/>
        <v>0</v>
      </c>
    </row>
    <row r="1195" spans="1:8" x14ac:dyDescent="0.35">
      <c r="A1195" s="362">
        <v>1</v>
      </c>
      <c r="B1195" s="338">
        <v>100</v>
      </c>
      <c r="C1195" s="338" t="s">
        <v>2549</v>
      </c>
      <c r="D1195" s="338"/>
      <c r="E1195" s="338"/>
      <c r="G1195" s="139" t="s">
        <v>2549</v>
      </c>
      <c r="H1195">
        <f t="shared" si="18"/>
        <v>0</v>
      </c>
    </row>
    <row r="1196" spans="1:8" x14ac:dyDescent="0.35">
      <c r="A1196" s="362">
        <v>4</v>
      </c>
      <c r="B1196" s="338">
        <v>3</v>
      </c>
      <c r="C1196" s="338" t="s">
        <v>2550</v>
      </c>
      <c r="D1196" s="338"/>
      <c r="E1196" s="338"/>
      <c r="G1196" s="139" t="s">
        <v>2550</v>
      </c>
      <c r="H1196">
        <f t="shared" si="18"/>
        <v>0</v>
      </c>
    </row>
    <row r="1197" spans="1:8" x14ac:dyDescent="0.35">
      <c r="A1197" s="362">
        <v>1</v>
      </c>
      <c r="B1197" s="338">
        <v>2</v>
      </c>
      <c r="C1197" s="338" t="s">
        <v>1456</v>
      </c>
      <c r="D1197" s="338"/>
      <c r="E1197" s="338"/>
      <c r="G1197" s="139" t="s">
        <v>1456</v>
      </c>
      <c r="H1197">
        <f t="shared" si="18"/>
        <v>0</v>
      </c>
    </row>
    <row r="1198" spans="1:8" x14ac:dyDescent="0.35">
      <c r="A1198" s="362">
        <v>1</v>
      </c>
      <c r="B1198" s="338">
        <v>2</v>
      </c>
      <c r="C1198" s="338" t="s">
        <v>2551</v>
      </c>
      <c r="D1198" s="338"/>
      <c r="E1198" s="338"/>
      <c r="G1198" s="139" t="s">
        <v>2551</v>
      </c>
      <c r="H1198">
        <f t="shared" si="18"/>
        <v>0</v>
      </c>
    </row>
    <row r="1199" spans="1:8" x14ac:dyDescent="0.35">
      <c r="A1199" s="362">
        <v>2</v>
      </c>
      <c r="B1199" s="338">
        <v>2</v>
      </c>
      <c r="C1199" s="338" t="s">
        <v>2552</v>
      </c>
      <c r="D1199" s="338"/>
      <c r="E1199" s="338"/>
      <c r="G1199" s="139" t="s">
        <v>2552</v>
      </c>
      <c r="H1199">
        <f t="shared" si="18"/>
        <v>0</v>
      </c>
    </row>
    <row r="1200" spans="1:8" x14ac:dyDescent="0.35">
      <c r="A1200" s="362">
        <v>2</v>
      </c>
      <c r="B1200" s="338">
        <v>2</v>
      </c>
      <c r="C1200" s="338" t="s">
        <v>2553</v>
      </c>
      <c r="D1200" s="338"/>
      <c r="E1200" s="338"/>
      <c r="G1200" s="139" t="s">
        <v>2553</v>
      </c>
      <c r="H1200">
        <f t="shared" si="18"/>
        <v>0</v>
      </c>
    </row>
    <row r="1201" spans="1:8" x14ac:dyDescent="0.35">
      <c r="A1201" s="362">
        <v>2</v>
      </c>
      <c r="B1201" s="338">
        <v>2</v>
      </c>
      <c r="C1201" s="338" t="s">
        <v>2532</v>
      </c>
      <c r="D1201" s="338"/>
      <c r="E1201" s="338"/>
      <c r="G1201" s="139" t="s">
        <v>2532</v>
      </c>
      <c r="H1201">
        <f t="shared" si="18"/>
        <v>0</v>
      </c>
    </row>
    <row r="1202" spans="1:8" x14ac:dyDescent="0.35">
      <c r="A1202" s="362">
        <v>1</v>
      </c>
      <c r="B1202" s="338">
        <v>100</v>
      </c>
      <c r="C1202" s="338" t="s">
        <v>2554</v>
      </c>
      <c r="D1202" s="338"/>
      <c r="E1202" s="338"/>
      <c r="G1202" s="139" t="s">
        <v>2554</v>
      </c>
      <c r="H1202">
        <f t="shared" si="18"/>
        <v>0</v>
      </c>
    </row>
    <row r="1203" spans="1:8" x14ac:dyDescent="0.35">
      <c r="A1203" s="362">
        <v>1</v>
      </c>
      <c r="B1203" s="338">
        <v>100</v>
      </c>
      <c r="C1203" s="338" t="s">
        <v>2433</v>
      </c>
      <c r="D1203" s="338"/>
      <c r="E1203" s="338"/>
      <c r="G1203" s="139" t="s">
        <v>2433</v>
      </c>
      <c r="H1203">
        <f t="shared" si="18"/>
        <v>0</v>
      </c>
    </row>
    <row r="1204" spans="1:8" x14ac:dyDescent="0.35">
      <c r="A1204" s="362">
        <v>1</v>
      </c>
      <c r="B1204" s="338">
        <v>901</v>
      </c>
      <c r="C1204" s="338" t="s">
        <v>2207</v>
      </c>
      <c r="D1204" s="338"/>
      <c r="E1204" s="338"/>
      <c r="G1204" s="139" t="s">
        <v>2207</v>
      </c>
      <c r="H1204">
        <f t="shared" si="18"/>
        <v>0</v>
      </c>
    </row>
    <row r="1205" spans="1:8" x14ac:dyDescent="0.35">
      <c r="A1205" s="362">
        <v>1</v>
      </c>
      <c r="B1205" s="338">
        <v>901</v>
      </c>
      <c r="C1205" s="338" t="s">
        <v>2555</v>
      </c>
      <c r="D1205" s="338"/>
      <c r="E1205" s="338"/>
      <c r="G1205" s="139" t="s">
        <v>2555</v>
      </c>
      <c r="H1205">
        <f t="shared" si="18"/>
        <v>0</v>
      </c>
    </row>
    <row r="1206" spans="1:8" x14ac:dyDescent="0.35">
      <c r="A1206" s="362">
        <v>1</v>
      </c>
      <c r="B1206" s="338">
        <v>22</v>
      </c>
      <c r="C1206" s="338" t="s">
        <v>2556</v>
      </c>
      <c r="D1206" s="338"/>
      <c r="E1206" s="338"/>
      <c r="G1206" s="139" t="s">
        <v>2556</v>
      </c>
      <c r="H1206">
        <f t="shared" si="18"/>
        <v>0</v>
      </c>
    </row>
    <row r="1207" spans="1:8" x14ac:dyDescent="0.35">
      <c r="A1207" s="362">
        <v>1</v>
      </c>
      <c r="B1207" s="338">
        <v>11</v>
      </c>
      <c r="C1207" s="338" t="s">
        <v>2557</v>
      </c>
      <c r="D1207" s="338"/>
      <c r="E1207" s="338"/>
      <c r="G1207" s="139" t="s">
        <v>2557</v>
      </c>
      <c r="H1207">
        <f t="shared" si="18"/>
        <v>0</v>
      </c>
    </row>
    <row r="1208" spans="1:8" x14ac:dyDescent="0.35">
      <c r="A1208" s="362">
        <v>2</v>
      </c>
      <c r="B1208" s="338">
        <v>100</v>
      </c>
      <c r="C1208" s="338" t="s">
        <v>2558</v>
      </c>
      <c r="D1208" s="338"/>
      <c r="E1208" s="338"/>
      <c r="G1208" s="139" t="s">
        <v>2558</v>
      </c>
      <c r="H1208">
        <f t="shared" si="18"/>
        <v>0</v>
      </c>
    </row>
    <row r="1209" spans="1:8" x14ac:dyDescent="0.35">
      <c r="A1209" s="362">
        <v>2</v>
      </c>
      <c r="B1209" s="338">
        <v>3</v>
      </c>
      <c r="C1209" s="338" t="s">
        <v>2559</v>
      </c>
      <c r="D1209" s="338"/>
      <c r="E1209" s="338"/>
      <c r="G1209" s="139" t="s">
        <v>2559</v>
      </c>
      <c r="H1209">
        <f t="shared" si="18"/>
        <v>0</v>
      </c>
    </row>
    <row r="1210" spans="1:8" x14ac:dyDescent="0.35">
      <c r="A1210" s="362">
        <v>2</v>
      </c>
      <c r="B1210" s="338">
        <v>3</v>
      </c>
      <c r="C1210" s="338" t="s">
        <v>2560</v>
      </c>
      <c r="D1210" s="338"/>
      <c r="E1210" s="338"/>
      <c r="G1210" s="139" t="s">
        <v>2560</v>
      </c>
      <c r="H1210">
        <f t="shared" si="18"/>
        <v>0</v>
      </c>
    </row>
    <row r="1211" spans="1:8" x14ac:dyDescent="0.35">
      <c r="A1211" s="362">
        <v>2</v>
      </c>
      <c r="B1211" s="338">
        <v>3</v>
      </c>
      <c r="C1211" s="338" t="s">
        <v>2561</v>
      </c>
      <c r="D1211" s="338"/>
      <c r="E1211" s="338"/>
      <c r="G1211" s="139" t="s">
        <v>2561</v>
      </c>
      <c r="H1211">
        <f t="shared" si="18"/>
        <v>0</v>
      </c>
    </row>
    <row r="1212" spans="1:8" x14ac:dyDescent="0.35">
      <c r="A1212" s="362">
        <v>2</v>
      </c>
      <c r="B1212" s="338">
        <v>3</v>
      </c>
      <c r="C1212" s="338" t="s">
        <v>2562</v>
      </c>
      <c r="D1212" s="338"/>
      <c r="E1212" s="338"/>
      <c r="G1212" s="139" t="s">
        <v>2562</v>
      </c>
      <c r="H1212">
        <f t="shared" si="18"/>
        <v>0</v>
      </c>
    </row>
    <row r="1213" spans="1:8" x14ac:dyDescent="0.35">
      <c r="A1213" s="362">
        <v>2</v>
      </c>
      <c r="B1213" s="338">
        <v>3</v>
      </c>
      <c r="C1213" s="338" t="s">
        <v>2563</v>
      </c>
      <c r="D1213" s="338"/>
      <c r="E1213" s="338"/>
      <c r="G1213" s="139" t="s">
        <v>2563</v>
      </c>
      <c r="H1213">
        <f t="shared" si="18"/>
        <v>0</v>
      </c>
    </row>
    <row r="1214" spans="1:8" x14ac:dyDescent="0.35">
      <c r="A1214" s="362">
        <v>2</v>
      </c>
      <c r="B1214" s="338">
        <v>3</v>
      </c>
      <c r="C1214" s="338" t="s">
        <v>2564</v>
      </c>
      <c r="D1214" s="338"/>
      <c r="E1214" s="338"/>
      <c r="G1214" s="139" t="s">
        <v>2564</v>
      </c>
      <c r="H1214">
        <f t="shared" si="18"/>
        <v>0</v>
      </c>
    </row>
    <row r="1215" spans="1:8" x14ac:dyDescent="0.35">
      <c r="A1215" s="362">
        <v>2</v>
      </c>
      <c r="B1215" s="338">
        <v>1</v>
      </c>
      <c r="C1215" s="338" t="s">
        <v>2565</v>
      </c>
      <c r="D1215" s="338"/>
      <c r="E1215" s="338"/>
      <c r="G1215" s="139" t="s">
        <v>2565</v>
      </c>
      <c r="H1215">
        <f t="shared" si="18"/>
        <v>0</v>
      </c>
    </row>
    <row r="1216" spans="1:8" x14ac:dyDescent="0.35">
      <c r="A1216" s="362">
        <v>2</v>
      </c>
      <c r="B1216" s="338">
        <v>1</v>
      </c>
      <c r="C1216" s="338" t="s">
        <v>2566</v>
      </c>
      <c r="D1216" s="338"/>
      <c r="E1216" s="338"/>
      <c r="G1216" s="139" t="s">
        <v>2566</v>
      </c>
      <c r="H1216">
        <f t="shared" si="18"/>
        <v>0</v>
      </c>
    </row>
    <row r="1217" spans="1:8" x14ac:dyDescent="0.35">
      <c r="A1217" s="362">
        <v>1</v>
      </c>
      <c r="B1217" s="338">
        <v>2</v>
      </c>
      <c r="C1217" s="338" t="s">
        <v>2567</v>
      </c>
      <c r="D1217" s="338"/>
      <c r="E1217" s="338"/>
      <c r="G1217" s="139" t="s">
        <v>2567</v>
      </c>
      <c r="H1217">
        <f t="shared" si="18"/>
        <v>0</v>
      </c>
    </row>
    <row r="1218" spans="1:8" x14ac:dyDescent="0.35">
      <c r="A1218" s="362">
        <v>1</v>
      </c>
      <c r="B1218" s="338">
        <v>2</v>
      </c>
      <c r="C1218" s="338" t="s">
        <v>2004</v>
      </c>
      <c r="D1218" s="338"/>
      <c r="E1218" s="338"/>
      <c r="G1218" s="139" t="s">
        <v>2004</v>
      </c>
      <c r="H1218">
        <f t="shared" ref="H1218:H1281" si="19">IF(C1218=G1218,0,66)</f>
        <v>0</v>
      </c>
    </row>
    <row r="1219" spans="1:8" x14ac:dyDescent="0.35">
      <c r="A1219" s="362">
        <v>1</v>
      </c>
      <c r="B1219" s="338">
        <v>2</v>
      </c>
      <c r="C1219" s="338" t="s">
        <v>2165</v>
      </c>
      <c r="D1219" s="338"/>
      <c r="E1219" s="338"/>
      <c r="G1219" s="139" t="s">
        <v>2165</v>
      </c>
      <c r="H1219">
        <f t="shared" si="19"/>
        <v>0</v>
      </c>
    </row>
    <row r="1220" spans="1:8" x14ac:dyDescent="0.35">
      <c r="A1220" s="362">
        <v>2</v>
      </c>
      <c r="B1220" s="338">
        <v>222</v>
      </c>
      <c r="C1220" s="338" t="s">
        <v>2568</v>
      </c>
      <c r="D1220" s="338"/>
      <c r="E1220" s="338"/>
      <c r="G1220" s="139" t="s">
        <v>2568</v>
      </c>
      <c r="H1220">
        <f t="shared" si="19"/>
        <v>0</v>
      </c>
    </row>
    <row r="1221" spans="1:8" x14ac:dyDescent="0.35">
      <c r="A1221" s="362">
        <v>1</v>
      </c>
      <c r="B1221" s="338">
        <v>2</v>
      </c>
      <c r="C1221" s="338" t="s">
        <v>2569</v>
      </c>
      <c r="D1221" s="338"/>
      <c r="E1221" s="338"/>
      <c r="G1221" s="139" t="s">
        <v>2569</v>
      </c>
      <c r="H1221">
        <f t="shared" si="19"/>
        <v>0</v>
      </c>
    </row>
    <row r="1222" spans="1:8" x14ac:dyDescent="0.35">
      <c r="A1222" s="362">
        <v>1</v>
      </c>
      <c r="B1222" s="338">
        <v>2</v>
      </c>
      <c r="C1222" s="338" t="s">
        <v>2570</v>
      </c>
      <c r="D1222" s="338"/>
      <c r="E1222" s="338"/>
      <c r="G1222" s="139" t="s">
        <v>2570</v>
      </c>
      <c r="H1222">
        <f t="shared" si="19"/>
        <v>0</v>
      </c>
    </row>
    <row r="1223" spans="1:8" x14ac:dyDescent="0.35">
      <c r="A1223" s="362">
        <v>1</v>
      </c>
      <c r="B1223" s="338">
        <v>2</v>
      </c>
      <c r="C1223" s="338" t="s">
        <v>1921</v>
      </c>
      <c r="D1223" s="338"/>
      <c r="E1223" s="338"/>
      <c r="G1223" s="139" t="s">
        <v>1921</v>
      </c>
      <c r="H1223">
        <f t="shared" si="19"/>
        <v>0</v>
      </c>
    </row>
    <row r="1224" spans="1:8" x14ac:dyDescent="0.35">
      <c r="A1224" s="362">
        <v>1</v>
      </c>
      <c r="B1224" s="338">
        <v>2</v>
      </c>
      <c r="C1224" s="338" t="s">
        <v>2571</v>
      </c>
      <c r="D1224" s="338"/>
      <c r="E1224" s="338"/>
      <c r="G1224" s="139" t="s">
        <v>2571</v>
      </c>
      <c r="H1224">
        <f t="shared" si="19"/>
        <v>0</v>
      </c>
    </row>
    <row r="1225" spans="1:8" x14ac:dyDescent="0.35">
      <c r="A1225" s="362">
        <v>1</v>
      </c>
      <c r="B1225" s="338">
        <v>2</v>
      </c>
      <c r="C1225" s="338" t="s">
        <v>2572</v>
      </c>
      <c r="D1225" s="338"/>
      <c r="E1225" s="338"/>
      <c r="G1225" s="139" t="s">
        <v>2572</v>
      </c>
      <c r="H1225">
        <f t="shared" si="19"/>
        <v>0</v>
      </c>
    </row>
    <row r="1226" spans="1:8" x14ac:dyDescent="0.35">
      <c r="A1226" s="362">
        <v>1</v>
      </c>
      <c r="B1226" s="338">
        <v>2</v>
      </c>
      <c r="C1226" s="338" t="s">
        <v>2573</v>
      </c>
      <c r="D1226" s="338"/>
      <c r="E1226" s="338"/>
      <c r="G1226" s="139" t="s">
        <v>2573</v>
      </c>
      <c r="H1226">
        <f t="shared" si="19"/>
        <v>0</v>
      </c>
    </row>
    <row r="1227" spans="1:8" x14ac:dyDescent="0.35">
      <c r="A1227" s="362">
        <v>1</v>
      </c>
      <c r="B1227" s="338">
        <v>2</v>
      </c>
      <c r="C1227" s="338" t="s">
        <v>2537</v>
      </c>
      <c r="D1227" s="338"/>
      <c r="E1227" s="338"/>
      <c r="G1227" s="139" t="s">
        <v>2537</v>
      </c>
      <c r="H1227">
        <f t="shared" si="19"/>
        <v>0</v>
      </c>
    </row>
    <row r="1228" spans="1:8" x14ac:dyDescent="0.35">
      <c r="A1228" s="362">
        <v>1</v>
      </c>
      <c r="B1228" s="338">
        <v>2</v>
      </c>
      <c r="C1228" s="338" t="s">
        <v>2574</v>
      </c>
      <c r="D1228" s="338"/>
      <c r="E1228" s="338"/>
      <c r="G1228" s="139" t="s">
        <v>2574</v>
      </c>
      <c r="H1228">
        <f t="shared" si="19"/>
        <v>0</v>
      </c>
    </row>
    <row r="1229" spans="1:8" x14ac:dyDescent="0.35">
      <c r="A1229" s="362">
        <v>6</v>
      </c>
      <c r="B1229" s="338">
        <v>2</v>
      </c>
      <c r="C1229" s="338" t="s">
        <v>2575</v>
      </c>
      <c r="D1229" s="338"/>
      <c r="E1229" s="338"/>
      <c r="G1229" s="139" t="s">
        <v>2575</v>
      </c>
      <c r="H1229">
        <f t="shared" si="19"/>
        <v>0</v>
      </c>
    </row>
    <row r="1230" spans="1:8" x14ac:dyDescent="0.35">
      <c r="A1230" s="362">
        <v>1</v>
      </c>
      <c r="B1230" s="338">
        <v>2</v>
      </c>
      <c r="C1230" s="338" t="s">
        <v>2576</v>
      </c>
      <c r="D1230" s="338"/>
      <c r="E1230" s="338"/>
      <c r="G1230" s="139" t="s">
        <v>2576</v>
      </c>
      <c r="H1230">
        <f t="shared" si="19"/>
        <v>0</v>
      </c>
    </row>
    <row r="1231" spans="1:8" x14ac:dyDescent="0.35">
      <c r="A1231" s="362">
        <v>1</v>
      </c>
      <c r="B1231" s="338">
        <v>2</v>
      </c>
      <c r="C1231" s="338" t="s">
        <v>2367</v>
      </c>
      <c r="D1231" s="338"/>
      <c r="E1231" s="338"/>
      <c r="G1231" s="139" t="s">
        <v>2367</v>
      </c>
      <c r="H1231">
        <f t="shared" si="19"/>
        <v>0</v>
      </c>
    </row>
    <row r="1232" spans="1:8" x14ac:dyDescent="0.35">
      <c r="A1232" s="362">
        <v>1</v>
      </c>
      <c r="B1232" s="338">
        <v>2</v>
      </c>
      <c r="C1232" s="338" t="s">
        <v>2577</v>
      </c>
      <c r="D1232" s="338"/>
      <c r="E1232" s="338"/>
      <c r="G1232" s="139" t="s">
        <v>2577</v>
      </c>
      <c r="H1232">
        <f t="shared" si="19"/>
        <v>0</v>
      </c>
    </row>
    <row r="1233" spans="1:8" x14ac:dyDescent="0.35">
      <c r="A1233" s="362">
        <v>1</v>
      </c>
      <c r="B1233" s="338">
        <v>2</v>
      </c>
      <c r="C1233" s="338" t="s">
        <v>2578</v>
      </c>
      <c r="D1233" s="338"/>
      <c r="E1233" s="338"/>
      <c r="G1233" s="139" t="s">
        <v>2578</v>
      </c>
      <c r="H1233">
        <f t="shared" si="19"/>
        <v>0</v>
      </c>
    </row>
    <row r="1234" spans="1:8" x14ac:dyDescent="0.35">
      <c r="A1234" s="362">
        <v>1</v>
      </c>
      <c r="B1234" s="338">
        <v>2</v>
      </c>
      <c r="C1234" s="338" t="s">
        <v>2579</v>
      </c>
      <c r="D1234" s="338"/>
      <c r="E1234" s="338"/>
      <c r="G1234" s="139" t="s">
        <v>2579</v>
      </c>
      <c r="H1234">
        <f t="shared" si="19"/>
        <v>0</v>
      </c>
    </row>
    <row r="1235" spans="1:8" x14ac:dyDescent="0.35">
      <c r="A1235" s="362">
        <v>1</v>
      </c>
      <c r="B1235" s="338">
        <v>2</v>
      </c>
      <c r="C1235" s="338" t="s">
        <v>2580</v>
      </c>
      <c r="D1235" s="338"/>
      <c r="E1235" s="338"/>
      <c r="G1235" s="139" t="s">
        <v>2580</v>
      </c>
      <c r="H1235">
        <f t="shared" si="19"/>
        <v>0</v>
      </c>
    </row>
    <row r="1236" spans="1:8" x14ac:dyDescent="0.35">
      <c r="A1236" s="362">
        <v>1</v>
      </c>
      <c r="B1236" s="338">
        <v>20</v>
      </c>
      <c r="C1236" s="338" t="s">
        <v>2581</v>
      </c>
      <c r="D1236" s="338"/>
      <c r="E1236" s="338"/>
      <c r="G1236" s="139" t="s">
        <v>2581</v>
      </c>
      <c r="H1236">
        <f t="shared" si="19"/>
        <v>0</v>
      </c>
    </row>
    <row r="1237" spans="1:8" x14ac:dyDescent="0.35">
      <c r="A1237" s="362">
        <v>1</v>
      </c>
      <c r="B1237" s="338">
        <v>2</v>
      </c>
      <c r="C1237" s="338" t="s">
        <v>2582</v>
      </c>
      <c r="D1237" s="338"/>
      <c r="E1237" s="338"/>
      <c r="G1237" s="139" t="s">
        <v>2582</v>
      </c>
      <c r="H1237">
        <f t="shared" si="19"/>
        <v>0</v>
      </c>
    </row>
    <row r="1238" spans="1:8" x14ac:dyDescent="0.35">
      <c r="A1238" s="362">
        <v>1</v>
      </c>
      <c r="B1238" s="338">
        <v>10</v>
      </c>
      <c r="C1238" s="338" t="s">
        <v>2583</v>
      </c>
      <c r="D1238" s="338"/>
      <c r="E1238" s="338"/>
      <c r="G1238" s="139" t="s">
        <v>2583</v>
      </c>
      <c r="H1238">
        <f t="shared" si="19"/>
        <v>0</v>
      </c>
    </row>
    <row r="1239" spans="1:8" x14ac:dyDescent="0.35">
      <c r="A1239" s="362">
        <v>1</v>
      </c>
      <c r="B1239" s="338">
        <v>2</v>
      </c>
      <c r="C1239" s="338" t="s">
        <v>2584</v>
      </c>
      <c r="D1239" s="338"/>
      <c r="E1239" s="338"/>
      <c r="G1239" s="139" t="s">
        <v>2584</v>
      </c>
      <c r="H1239">
        <f t="shared" si="19"/>
        <v>0</v>
      </c>
    </row>
    <row r="1240" spans="1:8" x14ac:dyDescent="0.35">
      <c r="A1240" s="362">
        <v>2</v>
      </c>
      <c r="B1240" s="338">
        <v>105</v>
      </c>
      <c r="C1240" s="338" t="s">
        <v>2585</v>
      </c>
      <c r="D1240" s="338"/>
      <c r="E1240" s="338"/>
      <c r="G1240" s="139" t="s">
        <v>2585</v>
      </c>
      <c r="H1240">
        <f t="shared" si="19"/>
        <v>0</v>
      </c>
    </row>
    <row r="1241" spans="1:8" x14ac:dyDescent="0.35">
      <c r="A1241" s="362">
        <v>1</v>
      </c>
      <c r="B1241" s="338">
        <v>3</v>
      </c>
      <c r="C1241" s="338" t="s">
        <v>2586</v>
      </c>
      <c r="D1241" s="338"/>
      <c r="E1241" s="338"/>
      <c r="G1241" s="139" t="s">
        <v>2586</v>
      </c>
      <c r="H1241">
        <f t="shared" si="19"/>
        <v>0</v>
      </c>
    </row>
    <row r="1242" spans="1:8" x14ac:dyDescent="0.35">
      <c r="A1242" s="362">
        <v>1</v>
      </c>
      <c r="B1242" s="338">
        <v>2</v>
      </c>
      <c r="C1242" s="338" t="s">
        <v>2587</v>
      </c>
      <c r="D1242" s="338"/>
      <c r="E1242" s="338"/>
      <c r="G1242" s="139" t="s">
        <v>2587</v>
      </c>
      <c r="H1242">
        <f t="shared" si="19"/>
        <v>0</v>
      </c>
    </row>
    <row r="1243" spans="1:8" x14ac:dyDescent="0.35">
      <c r="A1243" s="362">
        <v>1</v>
      </c>
      <c r="B1243" s="338">
        <v>1</v>
      </c>
      <c r="C1243" s="338" t="s">
        <v>2588</v>
      </c>
      <c r="D1243" s="338"/>
      <c r="E1243" s="338"/>
      <c r="G1243" s="139" t="s">
        <v>2588</v>
      </c>
      <c r="H1243">
        <f t="shared" si="19"/>
        <v>0</v>
      </c>
    </row>
    <row r="1244" spans="1:8" x14ac:dyDescent="0.35">
      <c r="A1244" s="362">
        <v>1</v>
      </c>
      <c r="B1244" s="338">
        <v>1</v>
      </c>
      <c r="C1244" s="338" t="s">
        <v>2589</v>
      </c>
      <c r="D1244" s="338"/>
      <c r="E1244" s="338"/>
      <c r="G1244" s="139" t="s">
        <v>2589</v>
      </c>
      <c r="H1244">
        <f t="shared" si="19"/>
        <v>0</v>
      </c>
    </row>
    <row r="1245" spans="1:8" x14ac:dyDescent="0.35">
      <c r="A1245" s="362">
        <v>1</v>
      </c>
      <c r="B1245" s="338">
        <v>1</v>
      </c>
      <c r="C1245" s="338" t="s">
        <v>2590</v>
      </c>
      <c r="D1245" s="338"/>
      <c r="E1245" s="338"/>
      <c r="G1245" s="139" t="s">
        <v>2590</v>
      </c>
      <c r="H1245">
        <f t="shared" si="19"/>
        <v>0</v>
      </c>
    </row>
    <row r="1246" spans="1:8" x14ac:dyDescent="0.35">
      <c r="A1246" s="362">
        <v>1</v>
      </c>
      <c r="B1246" s="338">
        <v>2</v>
      </c>
      <c r="C1246" s="338" t="s">
        <v>2591</v>
      </c>
      <c r="D1246" s="338"/>
      <c r="E1246" s="338"/>
      <c r="G1246" s="139" t="s">
        <v>2591</v>
      </c>
      <c r="H1246">
        <f t="shared" si="19"/>
        <v>0</v>
      </c>
    </row>
    <row r="1247" spans="1:8" x14ac:dyDescent="0.35">
      <c r="A1247" s="362">
        <v>1</v>
      </c>
      <c r="B1247" s="338">
        <v>400</v>
      </c>
      <c r="C1247" s="338" t="s">
        <v>2592</v>
      </c>
      <c r="D1247" s="338"/>
      <c r="E1247" s="338"/>
      <c r="G1247" s="139" t="s">
        <v>2592</v>
      </c>
      <c r="H1247">
        <f t="shared" si="19"/>
        <v>0</v>
      </c>
    </row>
    <row r="1248" spans="1:8" x14ac:dyDescent="0.35">
      <c r="A1248" s="362">
        <v>1</v>
      </c>
      <c r="B1248" s="338">
        <v>2</v>
      </c>
      <c r="C1248" s="338" t="s">
        <v>2593</v>
      </c>
      <c r="D1248" s="338"/>
      <c r="E1248" s="338"/>
      <c r="G1248" s="139" t="s">
        <v>2593</v>
      </c>
      <c r="H1248">
        <f t="shared" si="19"/>
        <v>0</v>
      </c>
    </row>
    <row r="1249" spans="1:8" x14ac:dyDescent="0.35">
      <c r="A1249" s="362">
        <v>1</v>
      </c>
      <c r="B1249" s="338">
        <v>2</v>
      </c>
      <c r="C1249" s="338" t="s">
        <v>2594</v>
      </c>
      <c r="D1249" s="338"/>
      <c r="E1249" s="338"/>
      <c r="G1249" s="139" t="s">
        <v>2594</v>
      </c>
      <c r="H1249">
        <f t="shared" si="19"/>
        <v>0</v>
      </c>
    </row>
    <row r="1250" spans="1:8" x14ac:dyDescent="0.35">
      <c r="A1250" s="362">
        <v>1</v>
      </c>
      <c r="B1250" s="338">
        <v>2</v>
      </c>
      <c r="C1250" s="338" t="s">
        <v>2595</v>
      </c>
      <c r="D1250" s="338"/>
      <c r="E1250" s="338"/>
      <c r="G1250" s="139" t="s">
        <v>2595</v>
      </c>
      <c r="H1250">
        <f t="shared" si="19"/>
        <v>0</v>
      </c>
    </row>
    <row r="1251" spans="1:8" x14ac:dyDescent="0.35">
      <c r="A1251" s="362">
        <v>6</v>
      </c>
      <c r="B1251" s="338">
        <v>1</v>
      </c>
      <c r="C1251" s="338" t="s">
        <v>2596</v>
      </c>
      <c r="D1251" s="338"/>
      <c r="E1251" s="338"/>
      <c r="G1251" s="139" t="s">
        <v>2596</v>
      </c>
      <c r="H1251">
        <f t="shared" si="19"/>
        <v>0</v>
      </c>
    </row>
    <row r="1252" spans="1:8" x14ac:dyDescent="0.35">
      <c r="A1252" s="362">
        <v>2</v>
      </c>
      <c r="B1252" s="338">
        <v>1</v>
      </c>
      <c r="C1252" s="338" t="s">
        <v>2225</v>
      </c>
      <c r="D1252" s="338"/>
      <c r="E1252" s="338"/>
      <c r="G1252" s="139" t="s">
        <v>2225</v>
      </c>
      <c r="H1252">
        <f t="shared" si="19"/>
        <v>0</v>
      </c>
    </row>
    <row r="1253" spans="1:8" x14ac:dyDescent="0.35">
      <c r="A1253" s="362">
        <v>1</v>
      </c>
      <c r="B1253" s="338">
        <v>2</v>
      </c>
      <c r="C1253" s="338" t="s">
        <v>2597</v>
      </c>
      <c r="D1253" s="338"/>
      <c r="E1253" s="338"/>
      <c r="G1253" s="139" t="s">
        <v>2597</v>
      </c>
      <c r="H1253">
        <f t="shared" si="19"/>
        <v>0</v>
      </c>
    </row>
    <row r="1254" spans="1:8" x14ac:dyDescent="0.35">
      <c r="A1254" s="362">
        <v>5</v>
      </c>
      <c r="B1254" s="338">
        <v>2</v>
      </c>
      <c r="C1254" s="338" t="s">
        <v>2598</v>
      </c>
      <c r="D1254" s="338"/>
      <c r="E1254" s="338"/>
      <c r="G1254" s="139" t="s">
        <v>2598</v>
      </c>
      <c r="H1254">
        <f t="shared" si="19"/>
        <v>0</v>
      </c>
    </row>
    <row r="1255" spans="1:8" x14ac:dyDescent="0.35">
      <c r="A1255" s="362">
        <v>1</v>
      </c>
      <c r="B1255" s="338">
        <v>102</v>
      </c>
      <c r="C1255" s="338" t="s">
        <v>2599</v>
      </c>
      <c r="D1255" s="338"/>
      <c r="E1255" s="338"/>
      <c r="G1255" s="139" t="s">
        <v>2599</v>
      </c>
      <c r="H1255">
        <f t="shared" si="19"/>
        <v>0</v>
      </c>
    </row>
    <row r="1256" spans="1:8" x14ac:dyDescent="0.35">
      <c r="A1256" s="362">
        <v>1</v>
      </c>
      <c r="B1256" s="338">
        <v>2</v>
      </c>
      <c r="C1256" s="338" t="s">
        <v>2600</v>
      </c>
      <c r="D1256" s="338"/>
      <c r="E1256" s="338"/>
      <c r="G1256" s="139" t="s">
        <v>2600</v>
      </c>
      <c r="H1256">
        <f t="shared" si="19"/>
        <v>0</v>
      </c>
    </row>
    <row r="1257" spans="1:8" x14ac:dyDescent="0.35">
      <c r="A1257" s="362">
        <v>1</v>
      </c>
      <c r="B1257" s="338">
        <v>1</v>
      </c>
      <c r="C1257" s="338" t="s">
        <v>2339</v>
      </c>
      <c r="D1257" s="338"/>
      <c r="E1257" s="338"/>
      <c r="G1257" s="139" t="s">
        <v>2339</v>
      </c>
      <c r="H1257">
        <f t="shared" si="19"/>
        <v>0</v>
      </c>
    </row>
    <row r="1258" spans="1:8" x14ac:dyDescent="0.35">
      <c r="A1258" s="362">
        <v>1</v>
      </c>
      <c r="B1258" s="338">
        <v>3</v>
      </c>
      <c r="C1258" s="338" t="s">
        <v>2601</v>
      </c>
      <c r="D1258" s="338"/>
      <c r="E1258" s="338"/>
      <c r="G1258" s="139" t="s">
        <v>2601</v>
      </c>
      <c r="H1258">
        <f t="shared" si="19"/>
        <v>0</v>
      </c>
    </row>
    <row r="1259" spans="1:8" x14ac:dyDescent="0.35">
      <c r="A1259" s="362">
        <v>1</v>
      </c>
      <c r="B1259" s="338">
        <v>2</v>
      </c>
      <c r="C1259" s="338" t="s">
        <v>2602</v>
      </c>
      <c r="D1259" s="338"/>
      <c r="E1259" s="338"/>
      <c r="G1259" s="139" t="s">
        <v>2602</v>
      </c>
      <c r="H1259">
        <f t="shared" si="19"/>
        <v>0</v>
      </c>
    </row>
    <row r="1260" spans="1:8" x14ac:dyDescent="0.35">
      <c r="A1260" s="362">
        <v>1</v>
      </c>
      <c r="B1260" s="338">
        <v>2</v>
      </c>
      <c r="C1260" s="338" t="s">
        <v>2603</v>
      </c>
      <c r="D1260" s="338"/>
      <c r="E1260" s="338"/>
      <c r="G1260" s="139" t="s">
        <v>2603</v>
      </c>
      <c r="H1260">
        <f t="shared" si="19"/>
        <v>0</v>
      </c>
    </row>
    <row r="1261" spans="1:8" x14ac:dyDescent="0.35">
      <c r="A1261" s="362">
        <v>1</v>
      </c>
      <c r="B1261" s="338">
        <v>1</v>
      </c>
      <c r="C1261" s="338" t="s">
        <v>2604</v>
      </c>
      <c r="D1261" s="338"/>
      <c r="E1261" s="338"/>
      <c r="G1261" s="139" t="s">
        <v>2604</v>
      </c>
      <c r="H1261">
        <f t="shared" si="19"/>
        <v>0</v>
      </c>
    </row>
    <row r="1262" spans="1:8" x14ac:dyDescent="0.35">
      <c r="A1262" s="362">
        <v>4</v>
      </c>
      <c r="B1262" s="338">
        <v>10</v>
      </c>
      <c r="C1262" s="338" t="s">
        <v>2605</v>
      </c>
      <c r="D1262" s="338"/>
      <c r="E1262" s="338"/>
      <c r="G1262" s="139" t="s">
        <v>2605</v>
      </c>
      <c r="H1262">
        <f t="shared" si="19"/>
        <v>0</v>
      </c>
    </row>
    <row r="1263" spans="1:8" x14ac:dyDescent="0.35">
      <c r="A1263" s="362">
        <v>4</v>
      </c>
      <c r="B1263" s="338">
        <v>10</v>
      </c>
      <c r="C1263" s="338" t="s">
        <v>2606</v>
      </c>
      <c r="D1263" s="338"/>
      <c r="E1263" s="338"/>
      <c r="G1263" s="139" t="s">
        <v>2606</v>
      </c>
      <c r="H1263">
        <f t="shared" si="19"/>
        <v>0</v>
      </c>
    </row>
    <row r="1264" spans="1:8" x14ac:dyDescent="0.35">
      <c r="A1264" s="362">
        <v>4</v>
      </c>
      <c r="B1264" s="338">
        <v>10</v>
      </c>
      <c r="C1264" s="338" t="s">
        <v>2607</v>
      </c>
      <c r="D1264" s="338"/>
      <c r="E1264" s="338"/>
      <c r="G1264" s="139" t="s">
        <v>2607</v>
      </c>
      <c r="H1264">
        <f t="shared" si="19"/>
        <v>0</v>
      </c>
    </row>
    <row r="1265" spans="1:8" x14ac:dyDescent="0.35">
      <c r="A1265" s="362">
        <v>4</v>
      </c>
      <c r="B1265" s="338">
        <v>10</v>
      </c>
      <c r="C1265" s="338" t="s">
        <v>2608</v>
      </c>
      <c r="D1265" s="338"/>
      <c r="E1265" s="338"/>
      <c r="G1265" s="139" t="s">
        <v>2608</v>
      </c>
      <c r="H1265">
        <f t="shared" si="19"/>
        <v>0</v>
      </c>
    </row>
    <row r="1266" spans="1:8" x14ac:dyDescent="0.35">
      <c r="A1266" s="362">
        <v>1</v>
      </c>
      <c r="B1266" s="338">
        <v>2</v>
      </c>
      <c r="C1266" s="338" t="s">
        <v>2609</v>
      </c>
      <c r="D1266" s="338"/>
      <c r="E1266" s="338"/>
      <c r="G1266" s="139" t="s">
        <v>2609</v>
      </c>
      <c r="H1266">
        <f t="shared" si="19"/>
        <v>0</v>
      </c>
    </row>
    <row r="1267" spans="1:8" x14ac:dyDescent="0.35">
      <c r="A1267" s="362">
        <v>1</v>
      </c>
      <c r="B1267" s="338">
        <v>2</v>
      </c>
      <c r="C1267" s="338" t="s">
        <v>2610</v>
      </c>
      <c r="D1267" s="338"/>
      <c r="E1267" s="338"/>
      <c r="G1267" s="139" t="s">
        <v>2610</v>
      </c>
      <c r="H1267">
        <f t="shared" si="19"/>
        <v>0</v>
      </c>
    </row>
    <row r="1268" spans="1:8" x14ac:dyDescent="0.35">
      <c r="A1268" s="362">
        <v>1</v>
      </c>
      <c r="B1268" s="338">
        <v>3</v>
      </c>
      <c r="C1268" s="338" t="s">
        <v>2611</v>
      </c>
      <c r="D1268" s="338"/>
      <c r="E1268" s="338"/>
      <c r="G1268" s="139" t="s">
        <v>2611</v>
      </c>
      <c r="H1268">
        <f t="shared" si="19"/>
        <v>0</v>
      </c>
    </row>
    <row r="1269" spans="1:8" x14ac:dyDescent="0.35">
      <c r="A1269" s="362">
        <v>1</v>
      </c>
      <c r="B1269" s="338">
        <v>1</v>
      </c>
      <c r="C1269" s="338" t="s">
        <v>2612</v>
      </c>
      <c r="D1269" s="338"/>
      <c r="E1269" s="338"/>
      <c r="G1269" s="139" t="s">
        <v>2612</v>
      </c>
      <c r="H1269">
        <f t="shared" si="19"/>
        <v>0</v>
      </c>
    </row>
    <row r="1270" spans="1:8" x14ac:dyDescent="0.35">
      <c r="A1270" s="362">
        <v>1</v>
      </c>
      <c r="B1270" s="338">
        <v>1</v>
      </c>
      <c r="C1270" s="338" t="s">
        <v>2613</v>
      </c>
      <c r="D1270" s="338"/>
      <c r="E1270" s="338"/>
      <c r="G1270" s="139" t="s">
        <v>2613</v>
      </c>
      <c r="H1270">
        <f t="shared" si="19"/>
        <v>0</v>
      </c>
    </row>
    <row r="1271" spans="1:8" x14ac:dyDescent="0.35">
      <c r="A1271" s="362">
        <v>1</v>
      </c>
      <c r="B1271" s="338">
        <v>1</v>
      </c>
      <c r="C1271" s="338" t="s">
        <v>2614</v>
      </c>
      <c r="D1271" s="338"/>
      <c r="E1271" s="338"/>
      <c r="G1271" s="139" t="s">
        <v>2614</v>
      </c>
      <c r="H1271">
        <f t="shared" si="19"/>
        <v>0</v>
      </c>
    </row>
    <row r="1272" spans="1:8" x14ac:dyDescent="0.35">
      <c r="A1272" s="362">
        <v>1</v>
      </c>
      <c r="B1272" s="338">
        <v>3</v>
      </c>
      <c r="C1272" s="338" t="s">
        <v>2615</v>
      </c>
      <c r="D1272" s="338"/>
      <c r="E1272" s="338"/>
      <c r="G1272" s="139" t="s">
        <v>2615</v>
      </c>
      <c r="H1272">
        <f t="shared" si="19"/>
        <v>0</v>
      </c>
    </row>
    <row r="1273" spans="1:8" x14ac:dyDescent="0.35">
      <c r="A1273" s="362">
        <v>1</v>
      </c>
      <c r="B1273" s="338">
        <v>3</v>
      </c>
      <c r="C1273" s="338" t="s">
        <v>2616</v>
      </c>
      <c r="D1273" s="338"/>
      <c r="E1273" s="338"/>
      <c r="G1273" s="139" t="s">
        <v>2616</v>
      </c>
      <c r="H1273">
        <f t="shared" si="19"/>
        <v>0</v>
      </c>
    </row>
    <row r="1274" spans="1:8" x14ac:dyDescent="0.35">
      <c r="A1274" s="362">
        <v>1</v>
      </c>
      <c r="B1274" s="338">
        <v>2</v>
      </c>
      <c r="C1274" s="338" t="s">
        <v>2617</v>
      </c>
      <c r="D1274" s="338"/>
      <c r="E1274" s="338"/>
      <c r="G1274" s="139" t="s">
        <v>2617</v>
      </c>
      <c r="H1274">
        <f t="shared" si="19"/>
        <v>0</v>
      </c>
    </row>
    <row r="1275" spans="1:8" x14ac:dyDescent="0.35">
      <c r="A1275" s="362">
        <v>1</v>
      </c>
      <c r="B1275" s="338">
        <v>2</v>
      </c>
      <c r="C1275" s="338" t="s">
        <v>2618</v>
      </c>
      <c r="D1275" s="338"/>
      <c r="E1275" s="338"/>
      <c r="G1275" s="139" t="s">
        <v>2618</v>
      </c>
      <c r="H1275">
        <f t="shared" si="19"/>
        <v>0</v>
      </c>
    </row>
    <row r="1276" spans="1:8" x14ac:dyDescent="0.35">
      <c r="A1276" s="362">
        <v>4</v>
      </c>
      <c r="B1276" s="338">
        <v>2</v>
      </c>
      <c r="C1276" s="338" t="s">
        <v>2619</v>
      </c>
      <c r="D1276" s="338"/>
      <c r="E1276" s="338"/>
      <c r="G1276" s="139" t="s">
        <v>2619</v>
      </c>
      <c r="H1276">
        <f t="shared" si="19"/>
        <v>0</v>
      </c>
    </row>
    <row r="1277" spans="1:8" x14ac:dyDescent="0.35">
      <c r="A1277" s="362">
        <v>1</v>
      </c>
      <c r="B1277" s="338">
        <v>3</v>
      </c>
      <c r="C1277" s="338" t="s">
        <v>1457</v>
      </c>
      <c r="D1277" s="338"/>
      <c r="E1277" s="338"/>
      <c r="G1277" s="139" t="s">
        <v>1457</v>
      </c>
      <c r="H1277">
        <f t="shared" si="19"/>
        <v>0</v>
      </c>
    </row>
    <row r="1278" spans="1:8" x14ac:dyDescent="0.35">
      <c r="A1278" s="362">
        <v>1</v>
      </c>
      <c r="B1278" s="338">
        <v>10</v>
      </c>
      <c r="C1278" s="338" t="s">
        <v>2620</v>
      </c>
      <c r="D1278" s="338"/>
      <c r="E1278" s="338"/>
      <c r="G1278" s="139" t="s">
        <v>2620</v>
      </c>
      <c r="H1278">
        <f t="shared" si="19"/>
        <v>0</v>
      </c>
    </row>
    <row r="1279" spans="1:8" x14ac:dyDescent="0.35">
      <c r="A1279" s="362">
        <v>1</v>
      </c>
      <c r="B1279" s="338">
        <v>10</v>
      </c>
      <c r="C1279" s="338" t="s">
        <v>2621</v>
      </c>
      <c r="D1279" s="338"/>
      <c r="E1279" s="338"/>
      <c r="G1279" s="139" t="s">
        <v>2621</v>
      </c>
      <c r="H1279">
        <f t="shared" si="19"/>
        <v>0</v>
      </c>
    </row>
    <row r="1280" spans="1:8" x14ac:dyDescent="0.35">
      <c r="A1280" s="362">
        <v>1</v>
      </c>
      <c r="B1280" s="338">
        <v>10</v>
      </c>
      <c r="C1280" s="338" t="s">
        <v>2345</v>
      </c>
      <c r="D1280" s="338"/>
      <c r="E1280" s="338"/>
      <c r="G1280" s="139" t="s">
        <v>2345</v>
      </c>
      <c r="H1280">
        <f t="shared" si="19"/>
        <v>0</v>
      </c>
    </row>
    <row r="1281" spans="1:8" x14ac:dyDescent="0.35">
      <c r="A1281" s="362">
        <v>1</v>
      </c>
      <c r="B1281" s="338">
        <v>901</v>
      </c>
      <c r="C1281" s="338" t="s">
        <v>2622</v>
      </c>
      <c r="D1281" s="338"/>
      <c r="E1281" s="338"/>
      <c r="G1281" s="139" t="s">
        <v>2622</v>
      </c>
      <c r="H1281">
        <f t="shared" si="19"/>
        <v>0</v>
      </c>
    </row>
    <row r="1282" spans="1:8" x14ac:dyDescent="0.35">
      <c r="A1282" s="362">
        <v>1</v>
      </c>
      <c r="B1282" s="338">
        <v>901</v>
      </c>
      <c r="C1282" s="338" t="s">
        <v>2623</v>
      </c>
      <c r="D1282" s="338"/>
      <c r="E1282" s="338"/>
      <c r="G1282" s="139" t="s">
        <v>2623</v>
      </c>
      <c r="H1282">
        <f t="shared" ref="H1282:H1345" si="20">IF(C1282=G1282,0,66)</f>
        <v>0</v>
      </c>
    </row>
    <row r="1283" spans="1:8" x14ac:dyDescent="0.35">
      <c r="A1283" s="362">
        <v>1</v>
      </c>
      <c r="B1283" s="338">
        <v>901</v>
      </c>
      <c r="C1283" s="338" t="s">
        <v>2624</v>
      </c>
      <c r="D1283" s="338"/>
      <c r="E1283" s="338"/>
      <c r="G1283" s="139" t="s">
        <v>2624</v>
      </c>
      <c r="H1283">
        <f t="shared" si="20"/>
        <v>0</v>
      </c>
    </row>
    <row r="1284" spans="1:8" x14ac:dyDescent="0.35">
      <c r="A1284" s="362">
        <v>1</v>
      </c>
      <c r="B1284" s="338">
        <v>901</v>
      </c>
      <c r="C1284" s="338" t="s">
        <v>2625</v>
      </c>
      <c r="D1284" s="338"/>
      <c r="E1284" s="338"/>
      <c r="G1284" s="139" t="s">
        <v>2625</v>
      </c>
      <c r="H1284">
        <f t="shared" si="20"/>
        <v>0</v>
      </c>
    </row>
    <row r="1285" spans="1:8" x14ac:dyDescent="0.35">
      <c r="A1285" s="362">
        <v>1</v>
      </c>
      <c r="B1285" s="338">
        <v>901</v>
      </c>
      <c r="C1285" s="338" t="s">
        <v>2626</v>
      </c>
      <c r="D1285" s="338"/>
      <c r="E1285" s="338"/>
      <c r="G1285" s="139" t="s">
        <v>2626</v>
      </c>
      <c r="H1285">
        <f t="shared" si="20"/>
        <v>0</v>
      </c>
    </row>
    <row r="1286" spans="1:8" x14ac:dyDescent="0.35">
      <c r="A1286" s="362">
        <v>1</v>
      </c>
      <c r="B1286" s="338">
        <v>901</v>
      </c>
      <c r="C1286" s="338" t="s">
        <v>2627</v>
      </c>
      <c r="D1286" s="338"/>
      <c r="E1286" s="338"/>
      <c r="G1286" s="139" t="s">
        <v>2627</v>
      </c>
      <c r="H1286">
        <f t="shared" si="20"/>
        <v>0</v>
      </c>
    </row>
    <row r="1287" spans="1:8" x14ac:dyDescent="0.35">
      <c r="A1287" s="362">
        <v>1</v>
      </c>
      <c r="B1287" s="338">
        <v>1</v>
      </c>
      <c r="C1287" s="338" t="s">
        <v>2628</v>
      </c>
      <c r="D1287" s="338"/>
      <c r="E1287" s="338"/>
      <c r="G1287" s="139" t="s">
        <v>2628</v>
      </c>
      <c r="H1287">
        <f t="shared" si="20"/>
        <v>0</v>
      </c>
    </row>
    <row r="1288" spans="1:8" x14ac:dyDescent="0.35">
      <c r="A1288" s="362">
        <v>1</v>
      </c>
      <c r="B1288" s="338">
        <v>1</v>
      </c>
      <c r="C1288" s="338" t="s">
        <v>2629</v>
      </c>
      <c r="D1288" s="338"/>
      <c r="E1288" s="338"/>
      <c r="G1288" s="139" t="s">
        <v>2629</v>
      </c>
      <c r="H1288">
        <f t="shared" si="20"/>
        <v>0</v>
      </c>
    </row>
    <row r="1289" spans="1:8" x14ac:dyDescent="0.35">
      <c r="A1289" s="362">
        <v>4</v>
      </c>
      <c r="B1289" s="338">
        <v>4</v>
      </c>
      <c r="C1289" s="338" t="s">
        <v>2630</v>
      </c>
      <c r="D1289" s="338"/>
      <c r="E1289" s="338"/>
      <c r="G1289" s="139" t="s">
        <v>2630</v>
      </c>
      <c r="H1289">
        <f t="shared" si="20"/>
        <v>0</v>
      </c>
    </row>
    <row r="1290" spans="1:8" x14ac:dyDescent="0.35">
      <c r="A1290" s="362">
        <v>4</v>
      </c>
      <c r="B1290" s="338">
        <v>4</v>
      </c>
      <c r="C1290" s="338" t="s">
        <v>2631</v>
      </c>
      <c r="D1290" s="338"/>
      <c r="E1290" s="338"/>
      <c r="G1290" s="139" t="s">
        <v>2631</v>
      </c>
      <c r="H1290">
        <f t="shared" si="20"/>
        <v>0</v>
      </c>
    </row>
    <row r="1291" spans="1:8" x14ac:dyDescent="0.35">
      <c r="A1291" s="362">
        <v>8</v>
      </c>
      <c r="B1291" s="338">
        <v>4</v>
      </c>
      <c r="C1291" s="338" t="s">
        <v>2632</v>
      </c>
      <c r="D1291" s="338"/>
      <c r="E1291" s="338"/>
      <c r="G1291" s="139" t="s">
        <v>2632</v>
      </c>
      <c r="H1291">
        <f t="shared" si="20"/>
        <v>0</v>
      </c>
    </row>
    <row r="1292" spans="1:8" x14ac:dyDescent="0.35">
      <c r="A1292" s="362">
        <v>1</v>
      </c>
      <c r="B1292" s="338">
        <v>2</v>
      </c>
      <c r="C1292" s="338" t="s">
        <v>2633</v>
      </c>
      <c r="D1292" s="338"/>
      <c r="E1292" s="338"/>
      <c r="G1292" s="139" t="s">
        <v>2633</v>
      </c>
      <c r="H1292">
        <f t="shared" si="20"/>
        <v>0</v>
      </c>
    </row>
    <row r="1293" spans="1:8" x14ac:dyDescent="0.35">
      <c r="A1293" s="362">
        <v>1</v>
      </c>
      <c r="B1293" s="338">
        <v>2</v>
      </c>
      <c r="C1293" s="338" t="s">
        <v>2634</v>
      </c>
      <c r="D1293" s="338"/>
      <c r="E1293" s="338"/>
      <c r="G1293" s="139" t="s">
        <v>2634</v>
      </c>
      <c r="H1293">
        <f t="shared" si="20"/>
        <v>0</v>
      </c>
    </row>
    <row r="1294" spans="1:8" x14ac:dyDescent="0.35">
      <c r="A1294" s="362">
        <v>1</v>
      </c>
      <c r="B1294" s="338">
        <v>500</v>
      </c>
      <c r="C1294" s="338" t="s">
        <v>2635</v>
      </c>
      <c r="D1294" s="338"/>
      <c r="E1294" s="338"/>
      <c r="G1294" s="139" t="s">
        <v>2635</v>
      </c>
      <c r="H1294">
        <f t="shared" si="20"/>
        <v>0</v>
      </c>
    </row>
    <row r="1295" spans="1:8" x14ac:dyDescent="0.35">
      <c r="A1295" s="362">
        <v>1</v>
      </c>
      <c r="B1295" s="338">
        <v>500</v>
      </c>
      <c r="C1295" s="338" t="s">
        <v>2636</v>
      </c>
      <c r="D1295" s="338"/>
      <c r="E1295" s="338"/>
      <c r="G1295" s="139" t="s">
        <v>2636</v>
      </c>
      <c r="H1295">
        <f t="shared" si="20"/>
        <v>0</v>
      </c>
    </row>
    <row r="1296" spans="1:8" x14ac:dyDescent="0.35">
      <c r="A1296" s="362">
        <v>1</v>
      </c>
      <c r="B1296" s="338">
        <v>901</v>
      </c>
      <c r="C1296" s="338" t="s">
        <v>2637</v>
      </c>
      <c r="D1296" s="338"/>
      <c r="E1296" s="338"/>
      <c r="G1296" s="139" t="s">
        <v>2637</v>
      </c>
      <c r="H1296">
        <f t="shared" si="20"/>
        <v>0</v>
      </c>
    </row>
    <row r="1297" spans="1:8" x14ac:dyDescent="0.35">
      <c r="A1297" s="362">
        <v>4</v>
      </c>
      <c r="B1297" s="338">
        <v>100</v>
      </c>
      <c r="C1297" s="338" t="s">
        <v>2638</v>
      </c>
      <c r="D1297" s="338"/>
      <c r="E1297" s="338"/>
      <c r="G1297" s="139" t="s">
        <v>2638</v>
      </c>
      <c r="H1297">
        <f t="shared" si="20"/>
        <v>0</v>
      </c>
    </row>
    <row r="1298" spans="1:8" x14ac:dyDescent="0.35">
      <c r="A1298" s="362">
        <v>1</v>
      </c>
      <c r="B1298" s="338">
        <v>101</v>
      </c>
      <c r="C1298" s="338" t="s">
        <v>2639</v>
      </c>
      <c r="D1298" s="338"/>
      <c r="E1298" s="338"/>
      <c r="G1298" s="139" t="s">
        <v>2639</v>
      </c>
      <c r="H1298">
        <f t="shared" si="20"/>
        <v>0</v>
      </c>
    </row>
    <row r="1299" spans="1:8" x14ac:dyDescent="0.35">
      <c r="A1299" s="362">
        <v>1</v>
      </c>
      <c r="B1299" s="338">
        <v>101</v>
      </c>
      <c r="C1299" s="338" t="s">
        <v>2640</v>
      </c>
      <c r="D1299" s="338"/>
      <c r="E1299" s="338"/>
      <c r="G1299" s="139" t="s">
        <v>2640</v>
      </c>
      <c r="H1299">
        <f t="shared" si="20"/>
        <v>0</v>
      </c>
    </row>
    <row r="1300" spans="1:8" x14ac:dyDescent="0.35">
      <c r="A1300" s="362">
        <v>1</v>
      </c>
      <c r="B1300" s="338">
        <v>2</v>
      </c>
      <c r="C1300" s="338" t="s">
        <v>2641</v>
      </c>
      <c r="D1300" s="338"/>
      <c r="E1300" s="338"/>
      <c r="G1300" s="139" t="s">
        <v>2641</v>
      </c>
      <c r="H1300">
        <f t="shared" si="20"/>
        <v>0</v>
      </c>
    </row>
    <row r="1301" spans="1:8" x14ac:dyDescent="0.35">
      <c r="A1301" s="362">
        <v>1</v>
      </c>
      <c r="B1301" s="338">
        <v>1</v>
      </c>
      <c r="C1301" s="338" t="s">
        <v>2642</v>
      </c>
      <c r="D1301" s="338"/>
      <c r="E1301" s="338"/>
      <c r="G1301" s="139" t="s">
        <v>2642</v>
      </c>
      <c r="H1301">
        <f t="shared" si="20"/>
        <v>0</v>
      </c>
    </row>
    <row r="1302" spans="1:8" x14ac:dyDescent="0.35">
      <c r="A1302" s="362">
        <v>1</v>
      </c>
      <c r="B1302" s="338">
        <v>2</v>
      </c>
      <c r="C1302" s="338" t="s">
        <v>2643</v>
      </c>
      <c r="D1302" s="338"/>
      <c r="E1302" s="338"/>
      <c r="G1302" s="139" t="s">
        <v>2643</v>
      </c>
      <c r="H1302">
        <f t="shared" si="20"/>
        <v>0</v>
      </c>
    </row>
    <row r="1303" spans="1:8" x14ac:dyDescent="0.35">
      <c r="A1303" s="362">
        <v>1</v>
      </c>
      <c r="B1303" s="338">
        <v>10</v>
      </c>
      <c r="C1303" s="338" t="s">
        <v>2644</v>
      </c>
      <c r="D1303" s="338"/>
      <c r="E1303" s="338"/>
      <c r="G1303" s="139" t="s">
        <v>2644</v>
      </c>
      <c r="H1303">
        <f t="shared" si="20"/>
        <v>0</v>
      </c>
    </row>
    <row r="1304" spans="1:8" x14ac:dyDescent="0.35">
      <c r="A1304" s="362">
        <v>1</v>
      </c>
      <c r="B1304" s="338">
        <v>2</v>
      </c>
      <c r="C1304" s="338" t="s">
        <v>2645</v>
      </c>
      <c r="D1304" s="338"/>
      <c r="E1304" s="338"/>
      <c r="G1304" s="139" t="s">
        <v>2645</v>
      </c>
      <c r="H1304">
        <f t="shared" si="20"/>
        <v>0</v>
      </c>
    </row>
    <row r="1305" spans="1:8" x14ac:dyDescent="0.35">
      <c r="A1305" s="362">
        <v>1</v>
      </c>
      <c r="B1305" s="338">
        <v>100</v>
      </c>
      <c r="C1305" s="338" t="s">
        <v>2646</v>
      </c>
      <c r="D1305" s="338"/>
      <c r="E1305" s="338"/>
      <c r="G1305" s="139" t="s">
        <v>2646</v>
      </c>
      <c r="H1305">
        <f t="shared" si="20"/>
        <v>0</v>
      </c>
    </row>
    <row r="1306" spans="1:8" x14ac:dyDescent="0.35">
      <c r="A1306" s="362">
        <v>1</v>
      </c>
      <c r="B1306" s="338">
        <v>100</v>
      </c>
      <c r="C1306" s="338" t="s">
        <v>2647</v>
      </c>
      <c r="D1306" s="338"/>
      <c r="E1306" s="338"/>
      <c r="G1306" s="139" t="s">
        <v>2647</v>
      </c>
      <c r="H1306">
        <f t="shared" si="20"/>
        <v>0</v>
      </c>
    </row>
    <row r="1307" spans="1:8" x14ac:dyDescent="0.35">
      <c r="A1307" s="362">
        <v>1</v>
      </c>
      <c r="B1307" s="338">
        <v>100</v>
      </c>
      <c r="C1307" s="338" t="s">
        <v>2648</v>
      </c>
      <c r="D1307" s="338"/>
      <c r="E1307" s="338"/>
      <c r="G1307" s="139" t="s">
        <v>2648</v>
      </c>
      <c r="H1307">
        <f t="shared" si="20"/>
        <v>0</v>
      </c>
    </row>
    <row r="1308" spans="1:8" x14ac:dyDescent="0.35">
      <c r="A1308" s="362">
        <v>1</v>
      </c>
      <c r="B1308" s="338">
        <v>2</v>
      </c>
      <c r="C1308" s="338" t="s">
        <v>2649</v>
      </c>
      <c r="D1308" s="338"/>
      <c r="E1308" s="338"/>
      <c r="G1308" s="139" t="s">
        <v>2649</v>
      </c>
      <c r="H1308">
        <f t="shared" si="20"/>
        <v>0</v>
      </c>
    </row>
    <row r="1309" spans="1:8" x14ac:dyDescent="0.35">
      <c r="A1309" s="362">
        <v>1</v>
      </c>
      <c r="B1309" s="338">
        <v>3</v>
      </c>
      <c r="C1309" s="338" t="s">
        <v>2650</v>
      </c>
      <c r="D1309" s="338"/>
      <c r="E1309" s="338"/>
      <c r="G1309" s="139" t="s">
        <v>2650</v>
      </c>
      <c r="H1309">
        <f t="shared" si="20"/>
        <v>0</v>
      </c>
    </row>
    <row r="1310" spans="1:8" x14ac:dyDescent="0.35">
      <c r="A1310" s="362">
        <v>2</v>
      </c>
      <c r="B1310" s="338">
        <v>100</v>
      </c>
      <c r="C1310" s="338" t="s">
        <v>2651</v>
      </c>
      <c r="D1310" s="338"/>
      <c r="E1310" s="338"/>
      <c r="G1310" s="139" t="s">
        <v>2651</v>
      </c>
      <c r="H1310">
        <f t="shared" si="20"/>
        <v>0</v>
      </c>
    </row>
    <row r="1311" spans="1:8" x14ac:dyDescent="0.35">
      <c r="A1311" s="362">
        <v>2</v>
      </c>
      <c r="B1311" s="338">
        <v>100</v>
      </c>
      <c r="C1311" s="338" t="s">
        <v>2211</v>
      </c>
      <c r="D1311" s="338"/>
      <c r="E1311" s="338"/>
      <c r="G1311" s="139" t="s">
        <v>2211</v>
      </c>
      <c r="H1311">
        <f t="shared" si="20"/>
        <v>0</v>
      </c>
    </row>
    <row r="1312" spans="1:8" x14ac:dyDescent="0.35">
      <c r="A1312" s="362">
        <v>1</v>
      </c>
      <c r="B1312" s="338">
        <v>2</v>
      </c>
      <c r="C1312" s="338" t="s">
        <v>2651</v>
      </c>
      <c r="D1312" s="338"/>
      <c r="E1312" s="338"/>
      <c r="G1312" s="139" t="s">
        <v>2651</v>
      </c>
      <c r="H1312">
        <f t="shared" si="20"/>
        <v>0</v>
      </c>
    </row>
    <row r="1313" spans="1:8" x14ac:dyDescent="0.35">
      <c r="A1313" s="362">
        <v>1</v>
      </c>
      <c r="B1313" s="338">
        <v>2</v>
      </c>
      <c r="C1313" s="338" t="s">
        <v>2035</v>
      </c>
      <c r="D1313" s="338"/>
      <c r="E1313" s="338"/>
      <c r="G1313" s="139" t="s">
        <v>2035</v>
      </c>
      <c r="H1313">
        <f t="shared" si="20"/>
        <v>0</v>
      </c>
    </row>
    <row r="1314" spans="1:8" x14ac:dyDescent="0.35">
      <c r="A1314" s="362">
        <v>1</v>
      </c>
      <c r="B1314" s="338">
        <v>2</v>
      </c>
      <c r="C1314" s="338" t="s">
        <v>2460</v>
      </c>
      <c r="D1314" s="338"/>
      <c r="E1314" s="338"/>
      <c r="G1314" s="139" t="s">
        <v>2460</v>
      </c>
      <c r="H1314">
        <f t="shared" si="20"/>
        <v>0</v>
      </c>
    </row>
    <row r="1315" spans="1:8" x14ac:dyDescent="0.35">
      <c r="A1315" s="362">
        <v>1</v>
      </c>
      <c r="B1315" s="338">
        <v>2</v>
      </c>
      <c r="C1315" s="338" t="s">
        <v>2652</v>
      </c>
      <c r="D1315" s="338"/>
      <c r="E1315" s="338"/>
      <c r="G1315" s="139" t="s">
        <v>2652</v>
      </c>
      <c r="H1315">
        <f t="shared" si="20"/>
        <v>0</v>
      </c>
    </row>
    <row r="1316" spans="1:8" x14ac:dyDescent="0.35">
      <c r="A1316" s="362">
        <v>1</v>
      </c>
      <c r="B1316" s="338">
        <v>2</v>
      </c>
      <c r="C1316" s="338" t="s">
        <v>2653</v>
      </c>
      <c r="D1316" s="338"/>
      <c r="E1316" s="338"/>
      <c r="G1316" s="139" t="s">
        <v>2653</v>
      </c>
      <c r="H1316">
        <f t="shared" si="20"/>
        <v>0</v>
      </c>
    </row>
    <row r="1317" spans="1:8" x14ac:dyDescent="0.35">
      <c r="A1317" s="362">
        <v>1</v>
      </c>
      <c r="B1317" s="338">
        <v>4</v>
      </c>
      <c r="C1317" s="338" t="s">
        <v>2654</v>
      </c>
      <c r="D1317" s="338"/>
      <c r="E1317" s="338"/>
      <c r="G1317" s="139" t="s">
        <v>2654</v>
      </c>
      <c r="H1317">
        <f t="shared" si="20"/>
        <v>0</v>
      </c>
    </row>
    <row r="1318" spans="1:8" x14ac:dyDescent="0.35">
      <c r="A1318" s="362">
        <v>1</v>
      </c>
      <c r="B1318" s="338">
        <v>4</v>
      </c>
      <c r="C1318" s="338" t="s">
        <v>2655</v>
      </c>
      <c r="D1318" s="338"/>
      <c r="E1318" s="338"/>
      <c r="G1318" s="139" t="s">
        <v>2655</v>
      </c>
      <c r="H1318">
        <f t="shared" si="20"/>
        <v>0</v>
      </c>
    </row>
    <row r="1319" spans="1:8" x14ac:dyDescent="0.35">
      <c r="A1319" s="362">
        <v>1</v>
      </c>
      <c r="B1319" s="338">
        <v>30</v>
      </c>
      <c r="C1319" s="338" t="s">
        <v>2309</v>
      </c>
      <c r="D1319" s="338"/>
      <c r="E1319" s="338"/>
      <c r="G1319" s="139" t="s">
        <v>2309</v>
      </c>
      <c r="H1319">
        <f t="shared" si="20"/>
        <v>0</v>
      </c>
    </row>
    <row r="1320" spans="1:8" x14ac:dyDescent="0.35">
      <c r="A1320" s="362">
        <v>1</v>
      </c>
      <c r="B1320" s="338">
        <v>101</v>
      </c>
      <c r="C1320" s="338" t="s">
        <v>2656</v>
      </c>
      <c r="D1320" s="338"/>
      <c r="E1320" s="338"/>
      <c r="G1320" s="139" t="s">
        <v>2656</v>
      </c>
      <c r="H1320">
        <f t="shared" si="20"/>
        <v>0</v>
      </c>
    </row>
    <row r="1321" spans="1:8" x14ac:dyDescent="0.35">
      <c r="A1321" s="362">
        <v>1</v>
      </c>
      <c r="B1321" s="338">
        <v>3</v>
      </c>
      <c r="C1321" s="338" t="s">
        <v>2657</v>
      </c>
      <c r="D1321" s="338"/>
      <c r="E1321" s="338"/>
      <c r="G1321" s="139" t="s">
        <v>2657</v>
      </c>
      <c r="H1321">
        <f t="shared" si="20"/>
        <v>0</v>
      </c>
    </row>
    <row r="1322" spans="1:8" x14ac:dyDescent="0.35">
      <c r="A1322" s="362">
        <v>1</v>
      </c>
      <c r="B1322" s="338">
        <v>3</v>
      </c>
      <c r="C1322" s="338" t="s">
        <v>2658</v>
      </c>
      <c r="D1322" s="338"/>
      <c r="E1322" s="338"/>
      <c r="G1322" s="139" t="s">
        <v>2658</v>
      </c>
      <c r="H1322">
        <f t="shared" si="20"/>
        <v>0</v>
      </c>
    </row>
    <row r="1323" spans="1:8" x14ac:dyDescent="0.35">
      <c r="A1323" s="362">
        <v>1</v>
      </c>
      <c r="B1323" s="338">
        <v>3</v>
      </c>
      <c r="C1323" s="338" t="s">
        <v>2659</v>
      </c>
      <c r="D1323" s="338"/>
      <c r="E1323" s="338"/>
      <c r="G1323" s="139" t="s">
        <v>2659</v>
      </c>
      <c r="H1323">
        <f t="shared" si="20"/>
        <v>0</v>
      </c>
    </row>
    <row r="1324" spans="1:8" x14ac:dyDescent="0.35">
      <c r="A1324" s="362">
        <v>3</v>
      </c>
      <c r="B1324" s="338">
        <v>2</v>
      </c>
      <c r="C1324" s="338" t="s">
        <v>2259</v>
      </c>
      <c r="D1324" s="338"/>
      <c r="E1324" s="338"/>
      <c r="G1324" s="139" t="s">
        <v>2259</v>
      </c>
      <c r="H1324">
        <f t="shared" si="20"/>
        <v>0</v>
      </c>
    </row>
    <row r="1325" spans="1:8" x14ac:dyDescent="0.35">
      <c r="A1325" s="362">
        <v>3</v>
      </c>
      <c r="B1325" s="338">
        <v>2</v>
      </c>
      <c r="C1325" s="338" t="s">
        <v>2202</v>
      </c>
      <c r="D1325" s="338"/>
      <c r="E1325" s="338"/>
      <c r="G1325" s="139" t="s">
        <v>2202</v>
      </c>
      <c r="H1325">
        <f t="shared" si="20"/>
        <v>0</v>
      </c>
    </row>
    <row r="1326" spans="1:8" x14ac:dyDescent="0.35">
      <c r="A1326" s="362">
        <v>3</v>
      </c>
      <c r="B1326" s="338">
        <v>2</v>
      </c>
      <c r="C1326" s="338" t="s">
        <v>2660</v>
      </c>
      <c r="D1326" s="338"/>
      <c r="E1326" s="338"/>
      <c r="G1326" s="139" t="s">
        <v>2660</v>
      </c>
      <c r="H1326">
        <f t="shared" si="20"/>
        <v>0</v>
      </c>
    </row>
    <row r="1327" spans="1:8" x14ac:dyDescent="0.35">
      <c r="A1327" s="362">
        <v>3</v>
      </c>
      <c r="B1327" s="338">
        <v>1</v>
      </c>
      <c r="C1327" s="338" t="s">
        <v>2661</v>
      </c>
      <c r="D1327" s="338"/>
      <c r="E1327" s="338"/>
      <c r="G1327" s="139" t="s">
        <v>2661</v>
      </c>
      <c r="H1327">
        <f t="shared" si="20"/>
        <v>0</v>
      </c>
    </row>
    <row r="1328" spans="1:8" x14ac:dyDescent="0.35">
      <c r="A1328" s="362">
        <v>3</v>
      </c>
      <c r="B1328" s="338">
        <v>1</v>
      </c>
      <c r="C1328" s="338" t="s">
        <v>2662</v>
      </c>
      <c r="D1328" s="338"/>
      <c r="E1328" s="338"/>
      <c r="G1328" s="139" t="s">
        <v>2662</v>
      </c>
      <c r="H1328">
        <f t="shared" si="20"/>
        <v>0</v>
      </c>
    </row>
    <row r="1329" spans="1:8" x14ac:dyDescent="0.35">
      <c r="A1329" s="362">
        <v>1</v>
      </c>
      <c r="B1329" s="338">
        <v>2</v>
      </c>
      <c r="C1329" s="338" t="s">
        <v>2663</v>
      </c>
      <c r="D1329" s="338"/>
      <c r="E1329" s="338"/>
      <c r="G1329" s="139" t="s">
        <v>2663</v>
      </c>
      <c r="H1329">
        <f t="shared" si="20"/>
        <v>0</v>
      </c>
    </row>
    <row r="1330" spans="1:8" x14ac:dyDescent="0.35">
      <c r="A1330" s="362">
        <v>1</v>
      </c>
      <c r="B1330" s="338">
        <v>10</v>
      </c>
      <c r="C1330" s="338" t="s">
        <v>2664</v>
      </c>
      <c r="D1330" s="338"/>
      <c r="E1330" s="338"/>
      <c r="G1330" s="139" t="s">
        <v>2664</v>
      </c>
      <c r="H1330">
        <f t="shared" si="20"/>
        <v>0</v>
      </c>
    </row>
    <row r="1331" spans="1:8" x14ac:dyDescent="0.35">
      <c r="A1331" s="362">
        <v>1</v>
      </c>
      <c r="B1331" s="338">
        <v>1</v>
      </c>
      <c r="C1331" s="338" t="s">
        <v>2665</v>
      </c>
      <c r="D1331" s="338"/>
      <c r="E1331" s="338"/>
      <c r="G1331" s="139" t="s">
        <v>2665</v>
      </c>
      <c r="H1331">
        <f t="shared" si="20"/>
        <v>0</v>
      </c>
    </row>
    <row r="1332" spans="1:8" x14ac:dyDescent="0.35">
      <c r="A1332" s="362">
        <v>1</v>
      </c>
      <c r="B1332" s="338">
        <v>1</v>
      </c>
      <c r="C1332" s="338" t="s">
        <v>2666</v>
      </c>
      <c r="D1332" s="338"/>
      <c r="E1332" s="338"/>
      <c r="G1332" s="139" t="s">
        <v>2666</v>
      </c>
      <c r="H1332">
        <f t="shared" si="20"/>
        <v>0</v>
      </c>
    </row>
    <row r="1333" spans="1:8" x14ac:dyDescent="0.35">
      <c r="A1333" s="362">
        <v>6</v>
      </c>
      <c r="B1333" s="338">
        <v>2</v>
      </c>
      <c r="C1333" s="338" t="s">
        <v>2667</v>
      </c>
      <c r="D1333" s="338"/>
      <c r="E1333" s="338"/>
      <c r="G1333" s="139" t="s">
        <v>2667</v>
      </c>
      <c r="H1333">
        <f t="shared" si="20"/>
        <v>0</v>
      </c>
    </row>
    <row r="1334" spans="1:8" x14ac:dyDescent="0.35">
      <c r="A1334" s="362">
        <v>6</v>
      </c>
      <c r="B1334" s="338">
        <v>2</v>
      </c>
      <c r="C1334" s="338" t="s">
        <v>2668</v>
      </c>
      <c r="D1334" s="338"/>
      <c r="E1334" s="338"/>
      <c r="G1334" s="139" t="s">
        <v>2668</v>
      </c>
      <c r="H1334">
        <f t="shared" si="20"/>
        <v>0</v>
      </c>
    </row>
    <row r="1335" spans="1:8" x14ac:dyDescent="0.35">
      <c r="A1335" s="362">
        <v>3</v>
      </c>
      <c r="B1335" s="338">
        <v>2</v>
      </c>
      <c r="C1335" s="338" t="s">
        <v>2434</v>
      </c>
      <c r="D1335" s="338"/>
      <c r="E1335" s="338"/>
      <c r="G1335" s="139" t="s">
        <v>2434</v>
      </c>
      <c r="H1335">
        <f t="shared" si="20"/>
        <v>0</v>
      </c>
    </row>
    <row r="1336" spans="1:8" x14ac:dyDescent="0.35">
      <c r="A1336" s="362">
        <v>3</v>
      </c>
      <c r="B1336" s="338">
        <v>1</v>
      </c>
      <c r="C1336" s="338" t="s">
        <v>2669</v>
      </c>
      <c r="D1336" s="338"/>
      <c r="E1336" s="338"/>
      <c r="G1336" s="139" t="s">
        <v>2669</v>
      </c>
      <c r="H1336">
        <f t="shared" si="20"/>
        <v>0</v>
      </c>
    </row>
    <row r="1337" spans="1:8" x14ac:dyDescent="0.35">
      <c r="A1337" s="362">
        <v>1</v>
      </c>
      <c r="B1337" s="338">
        <v>10</v>
      </c>
      <c r="C1337" s="338" t="s">
        <v>2670</v>
      </c>
      <c r="D1337" s="338"/>
      <c r="E1337" s="338"/>
      <c r="G1337" s="139" t="s">
        <v>2670</v>
      </c>
      <c r="H1337">
        <f t="shared" si="20"/>
        <v>0</v>
      </c>
    </row>
    <row r="1338" spans="1:8" x14ac:dyDescent="0.35">
      <c r="A1338" s="362">
        <v>1</v>
      </c>
      <c r="B1338" s="338">
        <v>10</v>
      </c>
      <c r="C1338" s="338" t="s">
        <v>2671</v>
      </c>
      <c r="D1338" s="338"/>
      <c r="E1338" s="338"/>
      <c r="G1338" s="139" t="s">
        <v>2671</v>
      </c>
      <c r="H1338">
        <f t="shared" si="20"/>
        <v>0</v>
      </c>
    </row>
    <row r="1339" spans="1:8" x14ac:dyDescent="0.35">
      <c r="A1339" s="362">
        <v>1</v>
      </c>
      <c r="B1339" s="338">
        <v>1</v>
      </c>
      <c r="C1339" s="338" t="s">
        <v>2672</v>
      </c>
      <c r="D1339" s="338"/>
      <c r="E1339" s="338"/>
      <c r="G1339" s="139" t="s">
        <v>2672</v>
      </c>
      <c r="H1339">
        <f t="shared" si="20"/>
        <v>0</v>
      </c>
    </row>
    <row r="1340" spans="1:8" x14ac:dyDescent="0.35">
      <c r="A1340" s="362">
        <v>1</v>
      </c>
      <c r="B1340" s="338">
        <v>2</v>
      </c>
      <c r="C1340" s="338" t="s">
        <v>2673</v>
      </c>
      <c r="D1340" s="338"/>
      <c r="E1340" s="338"/>
      <c r="G1340" s="139" t="s">
        <v>2673</v>
      </c>
      <c r="H1340">
        <f t="shared" si="20"/>
        <v>0</v>
      </c>
    </row>
    <row r="1341" spans="1:8" x14ac:dyDescent="0.35">
      <c r="A1341" s="362">
        <v>2</v>
      </c>
      <c r="B1341" s="338">
        <v>2</v>
      </c>
      <c r="C1341" s="338" t="s">
        <v>2674</v>
      </c>
      <c r="D1341" s="338"/>
      <c r="E1341" s="338"/>
      <c r="G1341" s="139" t="s">
        <v>2674</v>
      </c>
      <c r="H1341">
        <f t="shared" si="20"/>
        <v>0</v>
      </c>
    </row>
    <row r="1342" spans="1:8" x14ac:dyDescent="0.35">
      <c r="A1342" s="362">
        <v>1</v>
      </c>
      <c r="B1342" s="338">
        <v>2</v>
      </c>
      <c r="C1342" s="338" t="s">
        <v>2675</v>
      </c>
      <c r="D1342" s="338"/>
      <c r="E1342" s="338"/>
      <c r="G1342" s="139" t="s">
        <v>2675</v>
      </c>
      <c r="H1342">
        <f t="shared" si="20"/>
        <v>0</v>
      </c>
    </row>
    <row r="1343" spans="1:8" x14ac:dyDescent="0.35">
      <c r="A1343" s="362">
        <v>1</v>
      </c>
      <c r="B1343" s="338">
        <v>100</v>
      </c>
      <c r="C1343" s="338" t="s">
        <v>2539</v>
      </c>
      <c r="D1343" s="338"/>
      <c r="E1343" s="338"/>
      <c r="G1343" s="139" t="s">
        <v>2539</v>
      </c>
      <c r="H1343">
        <f t="shared" si="20"/>
        <v>0</v>
      </c>
    </row>
    <row r="1344" spans="1:8" x14ac:dyDescent="0.35">
      <c r="A1344" s="362">
        <v>1</v>
      </c>
      <c r="B1344" s="338">
        <v>100</v>
      </c>
      <c r="C1344" s="338" t="s">
        <v>2676</v>
      </c>
      <c r="D1344" s="338"/>
      <c r="E1344" s="338"/>
      <c r="G1344" s="139" t="s">
        <v>2676</v>
      </c>
      <c r="H1344">
        <f t="shared" si="20"/>
        <v>0</v>
      </c>
    </row>
    <row r="1345" spans="1:8" x14ac:dyDescent="0.35">
      <c r="A1345" s="362">
        <v>1</v>
      </c>
      <c r="B1345" s="338">
        <v>2</v>
      </c>
      <c r="C1345" s="338" t="s">
        <v>2677</v>
      </c>
      <c r="D1345" s="338"/>
      <c r="E1345" s="338"/>
      <c r="G1345" s="139" t="s">
        <v>2677</v>
      </c>
      <c r="H1345">
        <f t="shared" si="20"/>
        <v>0</v>
      </c>
    </row>
    <row r="1346" spans="1:8" x14ac:dyDescent="0.35">
      <c r="A1346" s="362">
        <v>1</v>
      </c>
      <c r="B1346" s="338">
        <v>2</v>
      </c>
      <c r="C1346" s="338" t="s">
        <v>2678</v>
      </c>
      <c r="D1346" s="338"/>
      <c r="E1346" s="338"/>
      <c r="G1346" s="139" t="s">
        <v>2678</v>
      </c>
      <c r="H1346">
        <f t="shared" ref="H1346:H1409" si="21">IF(C1346=G1346,0,66)</f>
        <v>0</v>
      </c>
    </row>
    <row r="1347" spans="1:8" x14ac:dyDescent="0.35">
      <c r="A1347" s="362">
        <v>1</v>
      </c>
      <c r="B1347" s="338">
        <v>2</v>
      </c>
      <c r="C1347" s="338" t="s">
        <v>2679</v>
      </c>
      <c r="D1347" s="338"/>
      <c r="E1347" s="338"/>
      <c r="G1347" s="139" t="s">
        <v>2679</v>
      </c>
      <c r="H1347">
        <f t="shared" si="21"/>
        <v>0</v>
      </c>
    </row>
    <row r="1348" spans="1:8" x14ac:dyDescent="0.35">
      <c r="A1348" s="362">
        <v>1</v>
      </c>
      <c r="B1348" s="338">
        <v>2</v>
      </c>
      <c r="C1348" s="338" t="s">
        <v>2680</v>
      </c>
      <c r="D1348" s="338"/>
      <c r="E1348" s="338"/>
      <c r="G1348" s="139" t="s">
        <v>2680</v>
      </c>
      <c r="H1348">
        <f t="shared" si="21"/>
        <v>0</v>
      </c>
    </row>
    <row r="1349" spans="1:8" x14ac:dyDescent="0.35">
      <c r="A1349" s="362">
        <v>1</v>
      </c>
      <c r="B1349" s="338">
        <v>2</v>
      </c>
      <c r="C1349" s="338" t="s">
        <v>2681</v>
      </c>
      <c r="D1349" s="338"/>
      <c r="E1349" s="338"/>
      <c r="G1349" s="139" t="s">
        <v>2681</v>
      </c>
      <c r="H1349">
        <f t="shared" si="21"/>
        <v>0</v>
      </c>
    </row>
    <row r="1350" spans="1:8" x14ac:dyDescent="0.35">
      <c r="A1350" s="362">
        <v>1</v>
      </c>
      <c r="B1350" s="338">
        <v>1</v>
      </c>
      <c r="C1350" s="338" t="s">
        <v>2682</v>
      </c>
      <c r="D1350" s="338"/>
      <c r="E1350" s="338"/>
      <c r="G1350" s="139" t="s">
        <v>2682</v>
      </c>
      <c r="H1350">
        <f t="shared" si="21"/>
        <v>0</v>
      </c>
    </row>
    <row r="1351" spans="1:8" x14ac:dyDescent="0.35">
      <c r="A1351" s="362">
        <v>4</v>
      </c>
      <c r="B1351" s="338">
        <v>4</v>
      </c>
      <c r="C1351" s="338" t="s">
        <v>2683</v>
      </c>
      <c r="D1351" s="338"/>
      <c r="E1351" s="338"/>
      <c r="G1351" s="139" t="s">
        <v>2683</v>
      </c>
      <c r="H1351">
        <f t="shared" si="21"/>
        <v>0</v>
      </c>
    </row>
    <row r="1352" spans="1:8" x14ac:dyDescent="0.35">
      <c r="A1352" s="362">
        <v>4</v>
      </c>
      <c r="B1352" s="338">
        <v>4</v>
      </c>
      <c r="C1352" s="338" t="s">
        <v>2684</v>
      </c>
      <c r="D1352" s="338"/>
      <c r="E1352" s="338"/>
      <c r="G1352" s="139" t="s">
        <v>2684</v>
      </c>
      <c r="H1352">
        <f t="shared" si="21"/>
        <v>0</v>
      </c>
    </row>
    <row r="1353" spans="1:8" x14ac:dyDescent="0.35">
      <c r="A1353" s="362">
        <v>4</v>
      </c>
      <c r="B1353" s="338">
        <v>4</v>
      </c>
      <c r="C1353" s="338" t="s">
        <v>2685</v>
      </c>
      <c r="D1353" s="338"/>
      <c r="E1353" s="338"/>
      <c r="G1353" s="139" t="s">
        <v>2685</v>
      </c>
      <c r="H1353">
        <f t="shared" si="21"/>
        <v>0</v>
      </c>
    </row>
    <row r="1354" spans="1:8" x14ac:dyDescent="0.35">
      <c r="A1354" s="362">
        <v>4</v>
      </c>
      <c r="B1354" s="338">
        <v>4</v>
      </c>
      <c r="C1354" s="338" t="s">
        <v>2686</v>
      </c>
      <c r="D1354" s="338"/>
      <c r="E1354" s="338"/>
      <c r="G1354" s="139" t="s">
        <v>2686</v>
      </c>
      <c r="H1354">
        <f t="shared" si="21"/>
        <v>0</v>
      </c>
    </row>
    <row r="1355" spans="1:8" x14ac:dyDescent="0.35">
      <c r="A1355" s="362">
        <v>2</v>
      </c>
      <c r="B1355" s="338">
        <v>2</v>
      </c>
      <c r="C1355" s="338" t="s">
        <v>2381</v>
      </c>
      <c r="D1355" s="338"/>
      <c r="E1355" s="338"/>
      <c r="G1355" s="139" t="s">
        <v>2381</v>
      </c>
      <c r="H1355">
        <f t="shared" si="21"/>
        <v>0</v>
      </c>
    </row>
    <row r="1356" spans="1:8" x14ac:dyDescent="0.35">
      <c r="A1356" s="362">
        <v>164</v>
      </c>
      <c r="B1356" s="338">
        <v>16</v>
      </c>
      <c r="C1356" s="338" t="s">
        <v>2687</v>
      </c>
      <c r="D1356" s="338"/>
      <c r="E1356" s="338"/>
      <c r="G1356" s="139" t="s">
        <v>2687</v>
      </c>
      <c r="H1356">
        <f t="shared" si="21"/>
        <v>0</v>
      </c>
    </row>
    <row r="1357" spans="1:8" x14ac:dyDescent="0.35">
      <c r="A1357" s="362">
        <v>192</v>
      </c>
      <c r="B1357" s="338">
        <v>12</v>
      </c>
      <c r="C1357" s="338" t="s">
        <v>1458</v>
      </c>
      <c r="D1357" s="338"/>
      <c r="E1357" s="338"/>
      <c r="G1357" s="139" t="s">
        <v>1458</v>
      </c>
      <c r="H1357">
        <f t="shared" si="21"/>
        <v>0</v>
      </c>
    </row>
    <row r="1358" spans="1:8" x14ac:dyDescent="0.35">
      <c r="A1358" s="362">
        <v>1</v>
      </c>
      <c r="B1358" s="338">
        <v>5</v>
      </c>
      <c r="C1358" s="338" t="s">
        <v>2688</v>
      </c>
      <c r="D1358" s="338"/>
      <c r="E1358" s="338"/>
      <c r="G1358" s="139" t="s">
        <v>2688</v>
      </c>
      <c r="H1358">
        <f t="shared" si="21"/>
        <v>0</v>
      </c>
    </row>
    <row r="1359" spans="1:8" x14ac:dyDescent="0.35">
      <c r="A1359" s="362">
        <v>2</v>
      </c>
      <c r="B1359" s="338">
        <v>100</v>
      </c>
      <c r="C1359" s="338" t="s">
        <v>2689</v>
      </c>
      <c r="D1359" s="338"/>
      <c r="E1359" s="338"/>
      <c r="G1359" s="139" t="s">
        <v>2689</v>
      </c>
      <c r="H1359">
        <f t="shared" si="21"/>
        <v>0</v>
      </c>
    </row>
    <row r="1360" spans="1:8" x14ac:dyDescent="0.35">
      <c r="A1360" s="362">
        <v>2</v>
      </c>
      <c r="B1360" s="338">
        <v>100</v>
      </c>
      <c r="C1360" s="338" t="s">
        <v>2690</v>
      </c>
      <c r="D1360" s="338"/>
      <c r="E1360" s="338"/>
      <c r="G1360" s="139" t="s">
        <v>2690</v>
      </c>
      <c r="H1360">
        <f t="shared" si="21"/>
        <v>0</v>
      </c>
    </row>
    <row r="1361" spans="1:8" x14ac:dyDescent="0.35">
      <c r="A1361" s="362">
        <v>1</v>
      </c>
      <c r="B1361" s="338">
        <v>2</v>
      </c>
      <c r="C1361" s="338" t="s">
        <v>2691</v>
      </c>
      <c r="D1361" s="338"/>
      <c r="E1361" s="338"/>
      <c r="G1361" s="139" t="s">
        <v>2691</v>
      </c>
      <c r="H1361">
        <f t="shared" si="21"/>
        <v>0</v>
      </c>
    </row>
    <row r="1362" spans="1:8" x14ac:dyDescent="0.35">
      <c r="A1362" s="362">
        <v>1</v>
      </c>
      <c r="B1362" s="338">
        <v>100</v>
      </c>
      <c r="C1362" s="338" t="s">
        <v>2692</v>
      </c>
      <c r="D1362" s="338"/>
      <c r="E1362" s="338"/>
      <c r="G1362" s="139" t="s">
        <v>2692</v>
      </c>
      <c r="H1362">
        <f t="shared" si="21"/>
        <v>0</v>
      </c>
    </row>
    <row r="1363" spans="1:8" x14ac:dyDescent="0.35">
      <c r="A1363" s="362">
        <v>1</v>
      </c>
      <c r="B1363" s="338">
        <v>100</v>
      </c>
      <c r="C1363" s="338" t="s">
        <v>2693</v>
      </c>
      <c r="D1363" s="338"/>
      <c r="E1363" s="338"/>
      <c r="G1363" s="139" t="s">
        <v>2693</v>
      </c>
      <c r="H1363">
        <f t="shared" si="21"/>
        <v>0</v>
      </c>
    </row>
    <row r="1364" spans="1:8" x14ac:dyDescent="0.35">
      <c r="A1364" s="362">
        <v>1</v>
      </c>
      <c r="B1364" s="338">
        <v>100</v>
      </c>
      <c r="C1364" s="338" t="s">
        <v>2694</v>
      </c>
      <c r="D1364" s="338"/>
      <c r="E1364" s="338"/>
      <c r="G1364" s="139" t="s">
        <v>2694</v>
      </c>
      <c r="H1364">
        <f t="shared" si="21"/>
        <v>0</v>
      </c>
    </row>
    <row r="1365" spans="1:8" x14ac:dyDescent="0.35">
      <c r="A1365" s="362">
        <v>3</v>
      </c>
      <c r="B1365" s="338">
        <v>1</v>
      </c>
      <c r="C1365" s="338" t="s">
        <v>2695</v>
      </c>
      <c r="D1365" s="338"/>
      <c r="E1365" s="338"/>
      <c r="G1365" s="139" t="s">
        <v>2695</v>
      </c>
      <c r="H1365">
        <f t="shared" si="21"/>
        <v>0</v>
      </c>
    </row>
    <row r="1366" spans="1:8" x14ac:dyDescent="0.35">
      <c r="A1366" s="362">
        <v>1</v>
      </c>
      <c r="B1366" s="338">
        <v>2</v>
      </c>
      <c r="C1366" s="338" t="s">
        <v>2696</v>
      </c>
      <c r="D1366" s="338"/>
      <c r="E1366" s="338"/>
      <c r="G1366" s="139" t="s">
        <v>2696</v>
      </c>
      <c r="H1366">
        <f t="shared" si="21"/>
        <v>0</v>
      </c>
    </row>
    <row r="1367" spans="1:8" x14ac:dyDescent="0.35">
      <c r="A1367" s="362">
        <v>1</v>
      </c>
      <c r="B1367" s="338">
        <v>2</v>
      </c>
      <c r="C1367" s="338" t="s">
        <v>2697</v>
      </c>
      <c r="D1367" s="338"/>
      <c r="E1367" s="338"/>
      <c r="G1367" s="139" t="s">
        <v>2697</v>
      </c>
      <c r="H1367">
        <f t="shared" si="21"/>
        <v>0</v>
      </c>
    </row>
    <row r="1368" spans="1:8" x14ac:dyDescent="0.35">
      <c r="A1368" s="362">
        <v>1</v>
      </c>
      <c r="B1368" s="338">
        <v>2</v>
      </c>
      <c r="C1368" s="338" t="s">
        <v>2224</v>
      </c>
      <c r="D1368" s="338"/>
      <c r="E1368" s="338"/>
      <c r="G1368" s="139" t="s">
        <v>2224</v>
      </c>
      <c r="H1368">
        <f t="shared" si="21"/>
        <v>0</v>
      </c>
    </row>
    <row r="1369" spans="1:8" x14ac:dyDescent="0.35">
      <c r="A1369" s="362">
        <v>1</v>
      </c>
      <c r="B1369" s="338">
        <v>101</v>
      </c>
      <c r="C1369" s="338" t="s">
        <v>2383</v>
      </c>
      <c r="D1369" s="338"/>
      <c r="E1369" s="338"/>
      <c r="G1369" s="139" t="s">
        <v>2383</v>
      </c>
      <c r="H1369">
        <f t="shared" si="21"/>
        <v>0</v>
      </c>
    </row>
    <row r="1370" spans="1:8" x14ac:dyDescent="0.35">
      <c r="A1370" s="362">
        <v>1</v>
      </c>
      <c r="B1370" s="338">
        <v>101</v>
      </c>
      <c r="C1370" s="338" t="s">
        <v>2384</v>
      </c>
      <c r="D1370" s="338"/>
      <c r="E1370" s="338"/>
      <c r="G1370" s="139" t="s">
        <v>2384</v>
      </c>
      <c r="H1370">
        <f t="shared" si="21"/>
        <v>0</v>
      </c>
    </row>
    <row r="1371" spans="1:8" x14ac:dyDescent="0.35">
      <c r="A1371" s="362">
        <v>1</v>
      </c>
      <c r="B1371" s="338">
        <v>101</v>
      </c>
      <c r="C1371" s="338" t="s">
        <v>2385</v>
      </c>
      <c r="D1371" s="338"/>
      <c r="E1371" s="338"/>
      <c r="G1371" s="139" t="s">
        <v>2385</v>
      </c>
      <c r="H1371">
        <f t="shared" si="21"/>
        <v>0</v>
      </c>
    </row>
    <row r="1372" spans="1:8" x14ac:dyDescent="0.35">
      <c r="A1372" s="362">
        <v>1</v>
      </c>
      <c r="B1372" s="338">
        <v>4</v>
      </c>
      <c r="C1372" s="338" t="s">
        <v>2698</v>
      </c>
      <c r="D1372" s="338"/>
      <c r="E1372" s="338"/>
      <c r="G1372" s="139" t="s">
        <v>2698</v>
      </c>
      <c r="H1372">
        <f t="shared" si="21"/>
        <v>0</v>
      </c>
    </row>
    <row r="1373" spans="1:8" x14ac:dyDescent="0.35">
      <c r="A1373" s="362">
        <v>1</v>
      </c>
      <c r="B1373" s="338">
        <v>4</v>
      </c>
      <c r="C1373" s="338" t="s">
        <v>2699</v>
      </c>
      <c r="D1373" s="338"/>
      <c r="E1373" s="338"/>
      <c r="G1373" s="139" t="s">
        <v>2699</v>
      </c>
      <c r="H1373">
        <f t="shared" si="21"/>
        <v>0</v>
      </c>
    </row>
    <row r="1374" spans="1:8" x14ac:dyDescent="0.35">
      <c r="A1374" s="362">
        <v>1</v>
      </c>
      <c r="B1374" s="338">
        <v>4</v>
      </c>
      <c r="C1374" s="338" t="s">
        <v>2700</v>
      </c>
      <c r="D1374" s="338"/>
      <c r="E1374" s="338"/>
      <c r="G1374" s="139" t="s">
        <v>2700</v>
      </c>
      <c r="H1374">
        <f t="shared" si="21"/>
        <v>0</v>
      </c>
    </row>
    <row r="1375" spans="1:8" x14ac:dyDescent="0.35">
      <c r="A1375" s="362">
        <v>1</v>
      </c>
      <c r="B1375" s="338">
        <v>2</v>
      </c>
      <c r="C1375" s="338" t="s">
        <v>2701</v>
      </c>
      <c r="D1375" s="338"/>
      <c r="E1375" s="338"/>
      <c r="G1375" s="139" t="s">
        <v>2701</v>
      </c>
      <c r="H1375">
        <f t="shared" si="21"/>
        <v>0</v>
      </c>
    </row>
    <row r="1376" spans="1:8" x14ac:dyDescent="0.35">
      <c r="A1376" s="362">
        <v>1</v>
      </c>
      <c r="B1376" s="338">
        <v>2</v>
      </c>
      <c r="C1376" s="338" t="s">
        <v>2702</v>
      </c>
      <c r="D1376" s="338"/>
      <c r="E1376" s="338"/>
      <c r="G1376" s="139" t="s">
        <v>2702</v>
      </c>
      <c r="H1376">
        <f t="shared" si="21"/>
        <v>0</v>
      </c>
    </row>
    <row r="1377" spans="1:8" x14ac:dyDescent="0.35">
      <c r="A1377" s="362">
        <v>1</v>
      </c>
      <c r="B1377" s="338">
        <v>10</v>
      </c>
      <c r="C1377" s="338" t="s">
        <v>2404</v>
      </c>
      <c r="D1377" s="338"/>
      <c r="E1377" s="338"/>
      <c r="G1377" s="139" t="s">
        <v>2404</v>
      </c>
      <c r="H1377">
        <f t="shared" si="21"/>
        <v>0</v>
      </c>
    </row>
    <row r="1378" spans="1:8" x14ac:dyDescent="0.35">
      <c r="A1378" s="362">
        <v>2</v>
      </c>
      <c r="B1378" s="338">
        <v>10</v>
      </c>
      <c r="C1378" s="338" t="s">
        <v>2703</v>
      </c>
      <c r="D1378" s="338"/>
      <c r="E1378" s="338"/>
      <c r="G1378" s="139" t="s">
        <v>2703</v>
      </c>
      <c r="H1378">
        <f t="shared" si="21"/>
        <v>0</v>
      </c>
    </row>
    <row r="1379" spans="1:8" x14ac:dyDescent="0.35">
      <c r="A1379" s="362">
        <v>1</v>
      </c>
      <c r="B1379" s="338">
        <v>2</v>
      </c>
      <c r="C1379" s="338" t="s">
        <v>2704</v>
      </c>
      <c r="D1379" s="338"/>
      <c r="E1379" s="338"/>
      <c r="G1379" s="139" t="s">
        <v>2704</v>
      </c>
      <c r="H1379">
        <f t="shared" si="21"/>
        <v>0</v>
      </c>
    </row>
    <row r="1380" spans="1:8" x14ac:dyDescent="0.35">
      <c r="A1380" s="362">
        <v>1</v>
      </c>
      <c r="B1380" s="338">
        <v>2</v>
      </c>
      <c r="C1380" s="338" t="s">
        <v>2705</v>
      </c>
      <c r="D1380" s="338"/>
      <c r="E1380" s="338"/>
      <c r="G1380" s="139" t="s">
        <v>2705</v>
      </c>
      <c r="H1380">
        <f t="shared" si="21"/>
        <v>0</v>
      </c>
    </row>
    <row r="1381" spans="1:8" x14ac:dyDescent="0.35">
      <c r="A1381" s="362">
        <v>1</v>
      </c>
      <c r="B1381" s="338">
        <v>2</v>
      </c>
      <c r="C1381" s="338" t="s">
        <v>2706</v>
      </c>
      <c r="D1381" s="338"/>
      <c r="E1381" s="338"/>
      <c r="G1381" s="139" t="s">
        <v>2706</v>
      </c>
      <c r="H1381">
        <f t="shared" si="21"/>
        <v>0</v>
      </c>
    </row>
    <row r="1382" spans="1:8" x14ac:dyDescent="0.35">
      <c r="A1382" s="362">
        <v>1</v>
      </c>
      <c r="B1382" s="338">
        <v>2</v>
      </c>
      <c r="C1382" s="338" t="s">
        <v>2707</v>
      </c>
      <c r="D1382" s="338"/>
      <c r="E1382" s="338"/>
      <c r="G1382" s="139" t="s">
        <v>2707</v>
      </c>
      <c r="H1382">
        <f t="shared" si="21"/>
        <v>0</v>
      </c>
    </row>
    <row r="1383" spans="1:8" x14ac:dyDescent="0.35">
      <c r="A1383" s="362">
        <v>1</v>
      </c>
      <c r="B1383" s="338">
        <v>2</v>
      </c>
      <c r="C1383" s="338" t="s">
        <v>2708</v>
      </c>
      <c r="D1383" s="338"/>
      <c r="E1383" s="338"/>
      <c r="G1383" s="139" t="s">
        <v>2708</v>
      </c>
      <c r="H1383">
        <f t="shared" si="21"/>
        <v>0</v>
      </c>
    </row>
    <row r="1384" spans="1:8" x14ac:dyDescent="0.35">
      <c r="A1384" s="362">
        <v>1</v>
      </c>
      <c r="B1384" s="338">
        <v>2</v>
      </c>
      <c r="C1384" s="338" t="s">
        <v>2709</v>
      </c>
      <c r="D1384" s="338"/>
      <c r="E1384" s="338"/>
      <c r="G1384" s="139" t="s">
        <v>2709</v>
      </c>
      <c r="H1384">
        <f t="shared" si="21"/>
        <v>0</v>
      </c>
    </row>
    <row r="1385" spans="1:8" x14ac:dyDescent="0.35">
      <c r="A1385" s="362">
        <v>1</v>
      </c>
      <c r="B1385" s="338">
        <v>2</v>
      </c>
      <c r="C1385" s="338" t="s">
        <v>1931</v>
      </c>
      <c r="D1385" s="338"/>
      <c r="E1385" s="338"/>
      <c r="G1385" s="139" t="s">
        <v>1931</v>
      </c>
      <c r="H1385">
        <f t="shared" si="21"/>
        <v>0</v>
      </c>
    </row>
    <row r="1386" spans="1:8" x14ac:dyDescent="0.35">
      <c r="A1386" s="362">
        <v>1</v>
      </c>
      <c r="B1386" s="338">
        <v>100</v>
      </c>
      <c r="C1386" s="338" t="s">
        <v>2710</v>
      </c>
      <c r="D1386" s="338"/>
      <c r="E1386" s="338"/>
      <c r="G1386" s="139" t="s">
        <v>2710</v>
      </c>
      <c r="H1386">
        <f t="shared" si="21"/>
        <v>0</v>
      </c>
    </row>
    <row r="1387" spans="1:8" x14ac:dyDescent="0.35">
      <c r="A1387" s="362">
        <v>1</v>
      </c>
      <c r="B1387" s="338">
        <v>100</v>
      </c>
      <c r="C1387" s="338" t="s">
        <v>2711</v>
      </c>
      <c r="D1387" s="338"/>
      <c r="E1387" s="338"/>
      <c r="G1387" s="139" t="s">
        <v>2711</v>
      </c>
      <c r="H1387">
        <f t="shared" si="21"/>
        <v>0</v>
      </c>
    </row>
    <row r="1388" spans="1:8" x14ac:dyDescent="0.35">
      <c r="A1388" s="362">
        <v>2</v>
      </c>
      <c r="B1388" s="338">
        <v>20</v>
      </c>
      <c r="C1388" s="338" t="s">
        <v>2712</v>
      </c>
      <c r="D1388" s="338"/>
      <c r="E1388" s="338"/>
      <c r="G1388" s="139" t="s">
        <v>2712</v>
      </c>
      <c r="H1388">
        <f t="shared" si="21"/>
        <v>0</v>
      </c>
    </row>
    <row r="1389" spans="1:8" x14ac:dyDescent="0.35">
      <c r="A1389" s="362">
        <v>1</v>
      </c>
      <c r="B1389" s="338">
        <v>2</v>
      </c>
      <c r="C1389" s="338" t="s">
        <v>2713</v>
      </c>
      <c r="D1389" s="338"/>
      <c r="E1389" s="338"/>
      <c r="G1389" s="139" t="s">
        <v>2713</v>
      </c>
      <c r="H1389">
        <f t="shared" si="21"/>
        <v>0</v>
      </c>
    </row>
    <row r="1390" spans="1:8" x14ac:dyDescent="0.35">
      <c r="A1390" s="362">
        <v>1</v>
      </c>
      <c r="B1390" s="338">
        <v>20</v>
      </c>
      <c r="C1390" s="338" t="s">
        <v>2714</v>
      </c>
      <c r="D1390" s="338"/>
      <c r="E1390" s="338"/>
      <c r="G1390" s="139" t="s">
        <v>2714</v>
      </c>
      <c r="H1390">
        <f t="shared" si="21"/>
        <v>0</v>
      </c>
    </row>
    <row r="1391" spans="1:8" x14ac:dyDescent="0.35">
      <c r="A1391" s="362">
        <v>1</v>
      </c>
      <c r="B1391" s="338">
        <v>2</v>
      </c>
      <c r="C1391" s="338" t="s">
        <v>2715</v>
      </c>
      <c r="D1391" s="338"/>
      <c r="E1391" s="338"/>
      <c r="G1391" s="139" t="s">
        <v>2715</v>
      </c>
      <c r="H1391">
        <f t="shared" si="21"/>
        <v>0</v>
      </c>
    </row>
    <row r="1392" spans="1:8" x14ac:dyDescent="0.35">
      <c r="A1392" s="362">
        <v>1</v>
      </c>
      <c r="B1392" s="338">
        <v>2</v>
      </c>
      <c r="C1392" s="338" t="s">
        <v>2716</v>
      </c>
      <c r="D1392" s="338"/>
      <c r="E1392" s="338"/>
      <c r="G1392" s="139" t="s">
        <v>2716</v>
      </c>
      <c r="H1392">
        <f t="shared" si="21"/>
        <v>0</v>
      </c>
    </row>
    <row r="1393" spans="1:8" x14ac:dyDescent="0.35">
      <c r="A1393" s="362">
        <v>1</v>
      </c>
      <c r="B1393" s="338">
        <v>1</v>
      </c>
      <c r="C1393" s="338" t="s">
        <v>2717</v>
      </c>
      <c r="D1393" s="338"/>
      <c r="E1393" s="338"/>
      <c r="G1393" s="139" t="s">
        <v>2717</v>
      </c>
      <c r="H1393">
        <f t="shared" si="21"/>
        <v>0</v>
      </c>
    </row>
    <row r="1394" spans="1:8" x14ac:dyDescent="0.35">
      <c r="A1394" s="362">
        <v>1</v>
      </c>
      <c r="B1394" s="338">
        <v>1</v>
      </c>
      <c r="C1394" s="338" t="s">
        <v>2718</v>
      </c>
      <c r="D1394" s="338"/>
      <c r="E1394" s="338"/>
      <c r="G1394" s="139" t="s">
        <v>2718</v>
      </c>
      <c r="H1394">
        <f t="shared" si="21"/>
        <v>0</v>
      </c>
    </row>
    <row r="1395" spans="1:8" x14ac:dyDescent="0.35">
      <c r="A1395" s="362">
        <v>1</v>
      </c>
      <c r="B1395" s="338">
        <v>11</v>
      </c>
      <c r="C1395" s="338" t="s">
        <v>1399</v>
      </c>
      <c r="D1395" s="338"/>
      <c r="E1395" s="338"/>
      <c r="G1395" s="139" t="s">
        <v>1399</v>
      </c>
      <c r="H1395">
        <f t="shared" si="21"/>
        <v>0</v>
      </c>
    </row>
    <row r="1396" spans="1:8" x14ac:dyDescent="0.35">
      <c r="A1396" s="362">
        <v>1</v>
      </c>
      <c r="B1396" s="338">
        <v>2</v>
      </c>
      <c r="C1396" s="338" t="s">
        <v>2719</v>
      </c>
      <c r="D1396" s="338"/>
      <c r="E1396" s="338"/>
      <c r="G1396" s="139" t="s">
        <v>2719</v>
      </c>
      <c r="H1396">
        <f t="shared" si="21"/>
        <v>0</v>
      </c>
    </row>
    <row r="1397" spans="1:8" x14ac:dyDescent="0.35">
      <c r="A1397" s="362">
        <v>1</v>
      </c>
      <c r="B1397" s="338">
        <v>3</v>
      </c>
      <c r="C1397" s="338" t="s">
        <v>2720</v>
      </c>
      <c r="D1397" s="338"/>
      <c r="E1397" s="338"/>
      <c r="G1397" s="139" t="s">
        <v>2720</v>
      </c>
      <c r="H1397">
        <f t="shared" si="21"/>
        <v>0</v>
      </c>
    </row>
    <row r="1398" spans="1:8" x14ac:dyDescent="0.35">
      <c r="A1398" s="362">
        <v>1</v>
      </c>
      <c r="B1398" s="338">
        <v>3</v>
      </c>
      <c r="C1398" s="338" t="s">
        <v>2721</v>
      </c>
      <c r="D1398" s="338"/>
      <c r="E1398" s="338"/>
      <c r="G1398" s="139" t="s">
        <v>2721</v>
      </c>
      <c r="H1398">
        <f t="shared" si="21"/>
        <v>0</v>
      </c>
    </row>
    <row r="1399" spans="1:8" x14ac:dyDescent="0.35">
      <c r="A1399" s="362">
        <v>1</v>
      </c>
      <c r="B1399" s="338">
        <v>3</v>
      </c>
      <c r="C1399" s="338" t="s">
        <v>2722</v>
      </c>
      <c r="D1399" s="338"/>
      <c r="E1399" s="338"/>
      <c r="G1399" s="139" t="s">
        <v>2722</v>
      </c>
      <c r="H1399">
        <f t="shared" si="21"/>
        <v>0</v>
      </c>
    </row>
    <row r="1400" spans="1:8" x14ac:dyDescent="0.35">
      <c r="A1400" s="362">
        <v>1</v>
      </c>
      <c r="B1400" s="338">
        <v>3</v>
      </c>
      <c r="C1400" s="338" t="s">
        <v>2356</v>
      </c>
      <c r="D1400" s="338"/>
      <c r="E1400" s="338"/>
      <c r="G1400" s="139" t="s">
        <v>2356</v>
      </c>
      <c r="H1400">
        <f t="shared" si="21"/>
        <v>0</v>
      </c>
    </row>
    <row r="1401" spans="1:8" x14ac:dyDescent="0.35">
      <c r="A1401" s="362">
        <v>1</v>
      </c>
      <c r="B1401" s="338">
        <v>100</v>
      </c>
      <c r="C1401" s="338" t="s">
        <v>2723</v>
      </c>
      <c r="D1401" s="338"/>
      <c r="E1401" s="338"/>
      <c r="G1401" s="139" t="s">
        <v>2723</v>
      </c>
      <c r="H1401">
        <f t="shared" si="21"/>
        <v>0</v>
      </c>
    </row>
    <row r="1402" spans="1:8" x14ac:dyDescent="0.35">
      <c r="A1402" s="362">
        <v>1</v>
      </c>
      <c r="B1402" s="338">
        <v>2</v>
      </c>
      <c r="C1402" s="338" t="s">
        <v>2724</v>
      </c>
      <c r="D1402" s="338"/>
      <c r="E1402" s="338"/>
      <c r="G1402" s="139" t="s">
        <v>2724</v>
      </c>
      <c r="H1402">
        <f t="shared" si="21"/>
        <v>0</v>
      </c>
    </row>
    <row r="1403" spans="1:8" x14ac:dyDescent="0.35">
      <c r="A1403" s="362">
        <v>1</v>
      </c>
      <c r="B1403" s="338">
        <v>100</v>
      </c>
      <c r="C1403" s="338" t="s">
        <v>2725</v>
      </c>
      <c r="D1403" s="338"/>
      <c r="E1403" s="338"/>
      <c r="G1403" s="139" t="s">
        <v>2725</v>
      </c>
      <c r="H1403">
        <f t="shared" si="21"/>
        <v>0</v>
      </c>
    </row>
    <row r="1404" spans="1:8" x14ac:dyDescent="0.35">
      <c r="A1404" s="362">
        <v>1</v>
      </c>
      <c r="B1404" s="338">
        <v>100</v>
      </c>
      <c r="C1404" s="338" t="s">
        <v>2030</v>
      </c>
      <c r="D1404" s="338"/>
      <c r="E1404" s="338"/>
      <c r="G1404" s="139" t="s">
        <v>2030</v>
      </c>
      <c r="H1404">
        <f t="shared" si="21"/>
        <v>0</v>
      </c>
    </row>
    <row r="1405" spans="1:8" x14ac:dyDescent="0.35">
      <c r="A1405" s="362">
        <v>1</v>
      </c>
      <c r="B1405" s="338">
        <v>2</v>
      </c>
      <c r="C1405" s="338" t="s">
        <v>2726</v>
      </c>
      <c r="D1405" s="338"/>
      <c r="E1405" s="338"/>
      <c r="G1405" s="139" t="s">
        <v>2726</v>
      </c>
      <c r="H1405">
        <f t="shared" si="21"/>
        <v>0</v>
      </c>
    </row>
    <row r="1406" spans="1:8" x14ac:dyDescent="0.35">
      <c r="A1406" s="362">
        <v>1</v>
      </c>
      <c r="B1406" s="338">
        <v>2</v>
      </c>
      <c r="C1406" s="338" t="s">
        <v>2727</v>
      </c>
      <c r="D1406" s="338"/>
      <c r="E1406" s="338"/>
      <c r="G1406" s="139" t="s">
        <v>2727</v>
      </c>
      <c r="H1406">
        <f t="shared" si="21"/>
        <v>0</v>
      </c>
    </row>
    <row r="1407" spans="1:8" x14ac:dyDescent="0.35">
      <c r="A1407" s="362">
        <v>1</v>
      </c>
      <c r="B1407" s="338">
        <v>2</v>
      </c>
      <c r="C1407" s="338" t="s">
        <v>2728</v>
      </c>
      <c r="D1407" s="338"/>
      <c r="E1407" s="338"/>
      <c r="G1407" s="139" t="s">
        <v>2728</v>
      </c>
      <c r="H1407">
        <f t="shared" si="21"/>
        <v>0</v>
      </c>
    </row>
    <row r="1408" spans="1:8" x14ac:dyDescent="0.35">
      <c r="A1408" s="362">
        <v>16</v>
      </c>
      <c r="B1408" s="338">
        <v>1</v>
      </c>
      <c r="C1408" s="338" t="s">
        <v>2729</v>
      </c>
      <c r="D1408" s="338"/>
      <c r="E1408" s="338"/>
      <c r="G1408" s="139" t="s">
        <v>2729</v>
      </c>
      <c r="H1408">
        <f t="shared" si="21"/>
        <v>0</v>
      </c>
    </row>
    <row r="1409" spans="1:8" x14ac:dyDescent="0.35">
      <c r="A1409" s="362">
        <v>1</v>
      </c>
      <c r="B1409" s="338">
        <v>20</v>
      </c>
      <c r="C1409" s="338" t="s">
        <v>2730</v>
      </c>
      <c r="D1409" s="338"/>
      <c r="E1409" s="338"/>
      <c r="G1409" s="139" t="s">
        <v>2730</v>
      </c>
      <c r="H1409">
        <f t="shared" si="21"/>
        <v>0</v>
      </c>
    </row>
    <row r="1410" spans="1:8" x14ac:dyDescent="0.35">
      <c r="A1410" s="362">
        <v>1</v>
      </c>
      <c r="B1410" s="338">
        <v>27</v>
      </c>
      <c r="C1410" s="338" t="s">
        <v>2318</v>
      </c>
      <c r="D1410" s="338"/>
      <c r="E1410" s="338"/>
      <c r="G1410" s="139" t="s">
        <v>2318</v>
      </c>
      <c r="H1410">
        <f>IF(C1410=G1410,0,66)</f>
        <v>0</v>
      </c>
    </row>
    <row r="1411" spans="1:8" x14ac:dyDescent="0.35">
      <c r="A1411" s="362">
        <v>1</v>
      </c>
      <c r="B1411" s="338">
        <v>27</v>
      </c>
      <c r="C1411" s="338" t="s">
        <v>2319</v>
      </c>
      <c r="D1411" s="338"/>
      <c r="E1411" s="338"/>
      <c r="G1411" s="139" t="s">
        <v>2319</v>
      </c>
      <c r="H1411">
        <f>IF(C1411=G1411,0,66)</f>
        <v>0</v>
      </c>
    </row>
    <row r="1412" spans="1:8" x14ac:dyDescent="0.35">
      <c r="A1412" s="362">
        <v>1</v>
      </c>
      <c r="B1412" s="338">
        <v>2</v>
      </c>
      <c r="C1412" s="338" t="s">
        <v>2560</v>
      </c>
      <c r="D1412" s="338"/>
      <c r="E1412" s="338"/>
      <c r="G1412" s="139" t="s">
        <v>2560</v>
      </c>
      <c r="H1412">
        <f>IF(C1412=G1412,0,66)</f>
        <v>0</v>
      </c>
    </row>
  </sheetData>
  <autoFilter ref="C1:H1412" xr:uid="{00000000-0009-0000-0000-00000D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49FA8A-74F2-42E1-806B-AB4375EA61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46</vt:i4>
      </vt:variant>
    </vt:vector>
  </HeadingPairs>
  <TitlesOfParts>
    <vt:vector size="60" baseType="lpstr">
      <vt:lpstr>TABLAS</vt:lpstr>
      <vt:lpstr>PROVEEDORES</vt:lpstr>
      <vt:lpstr>RUC</vt:lpstr>
      <vt:lpstr>DATOS_EMPRESA</vt:lpstr>
      <vt:lpstr>COMPRAS</vt:lpstr>
      <vt:lpstr>REEMBOLSOS</vt:lpstr>
      <vt:lpstr>EXPORTACIONES</vt:lpstr>
      <vt:lpstr>VENTAS</vt:lpstr>
      <vt:lpstr>ANULADOS</vt:lpstr>
      <vt:lpstr>Ventas Estab.</vt:lpstr>
      <vt:lpstr>TALON RESUMEN</vt:lpstr>
      <vt:lpstr>VALIDACIÓN</vt:lpstr>
      <vt:lpstr>Prueba</vt:lpstr>
      <vt:lpstr>Hoja1</vt:lpstr>
      <vt:lpstr>ANO</vt:lpstr>
      <vt:lpstr>AÑO</vt:lpstr>
      <vt:lpstr>'TALON RESUMEN'!Área_de_impresión</vt:lpstr>
      <vt:lpstr>BUSCABO</vt:lpstr>
      <vt:lpstr>claveprimaria</vt:lpstr>
      <vt:lpstr>CódigoRET</vt:lpstr>
      <vt:lpstr>CONTADOR</vt:lpstr>
      <vt:lpstr>DIESTA</vt:lpstr>
      <vt:lpstr>DIFESTA</vt:lpstr>
      <vt:lpstr>DIRECCION</vt:lpstr>
      <vt:lpstr>DISTRITO</vt:lpstr>
      <vt:lpstr>DIVENTA</vt:lpstr>
      <vt:lpstr>ENCABEZADO1</vt:lpstr>
      <vt:lpstr>ESTABLECIMIENTOS</vt:lpstr>
      <vt:lpstr>ESTAVENTAS</vt:lpstr>
      <vt:lpstr>FORMADEPAGO</vt:lpstr>
      <vt:lpstr>IDREPL</vt:lpstr>
      <vt:lpstr>MES</vt:lpstr>
      <vt:lpstr>MESES</vt:lpstr>
      <vt:lpstr>PAIS</vt:lpstr>
      <vt:lpstr>PAISEP</vt:lpstr>
      <vt:lpstr>PARAISOFISCALES</vt:lpstr>
      <vt:lpstr>PORCENTAJEBUSCAR</vt:lpstr>
      <vt:lpstr>RAZONSOCIAL</vt:lpstr>
      <vt:lpstr>REGIMEN</vt:lpstr>
      <vt:lpstr>REPL</vt:lpstr>
      <vt:lpstr>RUC</vt:lpstr>
      <vt:lpstr>RUCCONTA</vt:lpstr>
      <vt:lpstr>sumaesta</vt:lpstr>
      <vt:lpstr>TABLADINA</vt:lpstr>
      <vt:lpstr>TAV</vt:lpstr>
      <vt:lpstr>tipocomexp</vt:lpstr>
      <vt:lpstr>TIPOCOMP</vt:lpstr>
      <vt:lpstr>tipocompanulad</vt:lpstr>
      <vt:lpstr>TIPOCOMPVENTA</vt:lpstr>
      <vt:lpstr>TIPODECOMPROBANTECOMPRAS</vt:lpstr>
      <vt:lpstr>TIPODERETBUSCAR</vt:lpstr>
      <vt:lpstr>TIPODERETENCION</vt:lpstr>
      <vt:lpstr>TIPODESUSTENTO</vt:lpstr>
      <vt:lpstr>tiporetencion</vt:lpstr>
      <vt:lpstr>TIPOSINGEXT</vt:lpstr>
      <vt:lpstr>TIPOSREGI</vt:lpstr>
      <vt:lpstr>TOTALCOMP</vt:lpstr>
      <vt:lpstr>TOTALVENTAS</vt:lpstr>
      <vt:lpstr>VENTAS!VENTAS</vt:lpstr>
      <vt:lpstr>VENTAS!VENTAS_1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PANCHO</dc:creator>
  <cp:lastModifiedBy>Windows User</cp:lastModifiedBy>
  <cp:lastPrinted>2016-02-09T01:57:35Z</cp:lastPrinted>
  <dcterms:created xsi:type="dcterms:W3CDTF">2013-04-04T19:38:16Z</dcterms:created>
  <dcterms:modified xsi:type="dcterms:W3CDTF">2019-04-01T17:53:17Z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 Mode">
    <vt:lpwstr>student</vt:lpwstr>
  </property>
  <property fmtid="{D5CDD505-2E9C-101B-9397-08002B2CF9AE}" pid="3" name="SE DAP Default">
    <vt:lpwstr>NODEFAULTDAP</vt:lpwstr>
  </property>
</Properties>
</file>