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ntabilidad 2019\RESPALDOS\2019\"/>
    </mc:Choice>
  </mc:AlternateContent>
  <xr:revisionPtr revIDLastSave="0" documentId="13_ncr:1_{CF7446C7-4653-4995-9788-7FDB2952FE45}" xr6:coauthVersionLast="40" xr6:coauthVersionMax="40" xr10:uidLastSave="{00000000-0000-0000-0000-000000000000}"/>
  <bookViews>
    <workbookView xWindow="-110" yWindow="-110" windowWidth="19420" windowHeight="10420" activeTab="2" xr2:uid="{00000000-000D-0000-FFFF-FFFF00000000}"/>
  </bookViews>
  <sheets>
    <sheet name="COMPRAS" sheetId="1" r:id="rId1"/>
    <sheet name="REEMBOLSOS" sheetId="5" r:id="rId2"/>
    <sheet name="VENTAS" sheetId="2" r:id="rId3"/>
    <sheet name="EXPORTACIONES" sheetId="3" r:id="rId4"/>
    <sheet name="ANULADOS" sheetId="4" r:id="rId5"/>
    <sheet name="Hoja1" sheetId="6" r:id="rId6"/>
  </sheets>
  <definedNames>
    <definedName name="_xlnm._FilterDatabase" localSheetId="4" hidden="1">ANULADOS!$A$1:$G$9877</definedName>
    <definedName name="_xlnm._FilterDatabase" localSheetId="0" hidden="1">COMPRAS!$A$1:$DA$4</definedName>
    <definedName name="_xlnm._FilterDatabase" localSheetId="3" hidden="1">EXPORTACIONES!$A$1:$T$1</definedName>
    <definedName name="_xlnm._FilterDatabase" localSheetId="2" hidden="1">VENTAS!$A$1:$Q$361</definedName>
    <definedName name="_Sep_dec_" hidden="1">","</definedName>
    <definedName name="_Sep_mil_" hidden="1">"."</definedName>
    <definedName name="solver_eng" localSheetId="0" hidden="1">1</definedName>
    <definedName name="solver_eng" localSheetId="2" hidden="1">1</definedName>
    <definedName name="solver_neg" localSheetId="0" hidden="1">1</definedName>
    <definedName name="solver_neg" localSheetId="2" hidden="1">1</definedName>
    <definedName name="solver_num" localSheetId="0" hidden="1">0</definedName>
    <definedName name="solver_num" localSheetId="2" hidden="1">0</definedName>
    <definedName name="solver_opt" localSheetId="0" hidden="1">COMPRAS!#REF!</definedName>
    <definedName name="solver_opt" localSheetId="2" hidden="1">VENTAS!#REF!</definedName>
    <definedName name="solver_typ" localSheetId="0" hidden="1">1</definedName>
    <definedName name="solver_typ" localSheetId="2" hidden="1">1</definedName>
    <definedName name="solver_val" localSheetId="0" hidden="1">0</definedName>
    <definedName name="solver_val" localSheetId="2" hidden="1">0</definedName>
    <definedName name="solver_ver" localSheetId="0" hidden="1">3</definedName>
    <definedName name="solver_ver" localSheetId="2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03" i="6" l="1"/>
  <c r="H203" i="6"/>
  <c r="J203" i="6"/>
  <c r="G204" i="6"/>
  <c r="H204" i="6"/>
  <c r="J204" i="6"/>
  <c r="G205" i="6"/>
  <c r="H205" i="6"/>
  <c r="J205" i="6"/>
  <c r="G206" i="6"/>
  <c r="H206" i="6"/>
  <c r="J206" i="6"/>
  <c r="G207" i="6"/>
  <c r="H207" i="6"/>
  <c r="J207" i="6"/>
  <c r="G208" i="6"/>
  <c r="H208" i="6"/>
  <c r="J208" i="6"/>
  <c r="G209" i="6"/>
  <c r="H209" i="6"/>
  <c r="J209" i="6"/>
  <c r="G210" i="6"/>
  <c r="H210" i="6"/>
  <c r="J210" i="6"/>
  <c r="G211" i="6"/>
  <c r="H211" i="6"/>
  <c r="J211" i="6"/>
  <c r="G212" i="6"/>
  <c r="H212" i="6"/>
  <c r="J212" i="6"/>
  <c r="G213" i="6"/>
  <c r="H213" i="6"/>
  <c r="J213" i="6"/>
  <c r="G214" i="6"/>
  <c r="H214" i="6"/>
  <c r="J214" i="6"/>
  <c r="G215" i="6"/>
  <c r="H215" i="6"/>
  <c r="J215" i="6"/>
  <c r="G216" i="6"/>
  <c r="H216" i="6"/>
  <c r="J216" i="6"/>
  <c r="G217" i="6"/>
  <c r="H217" i="6"/>
  <c r="J217" i="6"/>
  <c r="G218" i="6"/>
  <c r="H218" i="6"/>
  <c r="J218" i="6"/>
  <c r="G219" i="6"/>
  <c r="H219" i="6"/>
  <c r="J219" i="6"/>
  <c r="G79" i="6" l="1"/>
  <c r="H77" i="6"/>
  <c r="F77" i="6"/>
  <c r="H76" i="6"/>
  <c r="F76" i="6"/>
  <c r="H75" i="6"/>
  <c r="F75" i="6"/>
  <c r="H74" i="6"/>
  <c r="F74" i="6"/>
  <c r="H73" i="6"/>
  <c r="F73" i="6"/>
  <c r="H72" i="6"/>
  <c r="F72" i="6"/>
  <c r="H71" i="6"/>
  <c r="F71" i="6"/>
  <c r="H78" i="6" l="1"/>
  <c r="H79" i="6"/>
  <c r="F79" i="6"/>
  <c r="C15" i="6"/>
  <c r="C16" i="6"/>
  <c r="C17" i="6"/>
  <c r="C18" i="6"/>
  <c r="C19" i="6"/>
  <c r="C44" i="6" l="1"/>
  <c r="E44" i="6" s="1"/>
  <c r="B44" i="6" s="1"/>
  <c r="D44" i="6"/>
  <c r="C45" i="6"/>
  <c r="E45" i="6" s="1"/>
  <c r="B45" i="6" s="1"/>
  <c r="D45" i="6"/>
  <c r="J83" i="6"/>
  <c r="H241" i="6"/>
  <c r="H240" i="6"/>
  <c r="H233" i="6"/>
  <c r="H232" i="6"/>
  <c r="H231" i="6"/>
  <c r="H230" i="6"/>
  <c r="H229" i="6"/>
  <c r="H228" i="6"/>
  <c r="J222" i="6"/>
  <c r="H222" i="6"/>
  <c r="L222" i="6" s="1"/>
  <c r="G222" i="6"/>
  <c r="J221" i="6"/>
  <c r="H221" i="6"/>
  <c r="B221" i="6" s="1"/>
  <c r="G221" i="6"/>
  <c r="J220" i="6"/>
  <c r="H220" i="6"/>
  <c r="G220" i="6"/>
  <c r="J202" i="6"/>
  <c r="H202" i="6"/>
  <c r="G202" i="6"/>
  <c r="J201" i="6"/>
  <c r="H201" i="6"/>
  <c r="G201" i="6"/>
  <c r="J200" i="6"/>
  <c r="H200" i="6"/>
  <c r="L200" i="6" s="1"/>
  <c r="G200" i="6"/>
  <c r="J199" i="6"/>
  <c r="H199" i="6"/>
  <c r="G199" i="6"/>
  <c r="J198" i="6"/>
  <c r="H198" i="6"/>
  <c r="L198" i="6" s="1"/>
  <c r="G198" i="6"/>
  <c r="J197" i="6"/>
  <c r="H197" i="6"/>
  <c r="G197" i="6"/>
  <c r="J196" i="6"/>
  <c r="H196" i="6"/>
  <c r="L196" i="6" s="1"/>
  <c r="G196" i="6"/>
  <c r="J195" i="6"/>
  <c r="H195" i="6"/>
  <c r="G195" i="6"/>
  <c r="J194" i="6"/>
  <c r="H194" i="6"/>
  <c r="G194" i="6"/>
  <c r="J193" i="6"/>
  <c r="H193" i="6"/>
  <c r="G193" i="6"/>
  <c r="J192" i="6"/>
  <c r="H192" i="6"/>
  <c r="G192" i="6"/>
  <c r="J191" i="6"/>
  <c r="H191" i="6"/>
  <c r="G191" i="6"/>
  <c r="J190" i="6"/>
  <c r="H190" i="6"/>
  <c r="G190" i="6"/>
  <c r="J189" i="6"/>
  <c r="H189" i="6"/>
  <c r="G189" i="6"/>
  <c r="J188" i="6"/>
  <c r="H188" i="6"/>
  <c r="L188" i="6" s="1"/>
  <c r="G188" i="6"/>
  <c r="J187" i="6"/>
  <c r="H187" i="6"/>
  <c r="G187" i="6"/>
  <c r="J186" i="6"/>
  <c r="H186" i="6"/>
  <c r="G186" i="6"/>
  <c r="J185" i="6"/>
  <c r="H185" i="6"/>
  <c r="G185" i="6"/>
  <c r="J184" i="6"/>
  <c r="H184" i="6"/>
  <c r="L184" i="6" s="1"/>
  <c r="G184" i="6"/>
  <c r="J183" i="6"/>
  <c r="M183" i="6" s="1"/>
  <c r="H183" i="6"/>
  <c r="G183" i="6"/>
  <c r="J182" i="6"/>
  <c r="H182" i="6"/>
  <c r="G182" i="6"/>
  <c r="J181" i="6"/>
  <c r="M181" i="6" s="1"/>
  <c r="H181" i="6"/>
  <c r="B181" i="6" s="1"/>
  <c r="G181" i="6"/>
  <c r="J180" i="6"/>
  <c r="H180" i="6"/>
  <c r="G180" i="6"/>
  <c r="J179" i="6"/>
  <c r="M179" i="6" s="1"/>
  <c r="H179" i="6"/>
  <c r="G179" i="6"/>
  <c r="J178" i="6"/>
  <c r="H178" i="6"/>
  <c r="G178" i="6"/>
  <c r="J177" i="6"/>
  <c r="H177" i="6"/>
  <c r="G177" i="6"/>
  <c r="J176" i="6"/>
  <c r="H176" i="6"/>
  <c r="G176" i="6"/>
  <c r="J175" i="6"/>
  <c r="M175" i="6" s="1"/>
  <c r="H175" i="6"/>
  <c r="G175" i="6"/>
  <c r="J174" i="6"/>
  <c r="H174" i="6"/>
  <c r="G174" i="6"/>
  <c r="J173" i="6"/>
  <c r="H173" i="6"/>
  <c r="G173" i="6"/>
  <c r="J172" i="6"/>
  <c r="H172" i="6"/>
  <c r="G172" i="6"/>
  <c r="J171" i="6"/>
  <c r="M171" i="6" s="1"/>
  <c r="H171" i="6"/>
  <c r="G171" i="6"/>
  <c r="J170" i="6"/>
  <c r="H170" i="6"/>
  <c r="G170" i="6"/>
  <c r="J169" i="6"/>
  <c r="H169" i="6"/>
  <c r="G169" i="6"/>
  <c r="J168" i="6"/>
  <c r="H168" i="6"/>
  <c r="B168" i="6" s="1"/>
  <c r="G168" i="6"/>
  <c r="J167" i="6"/>
  <c r="M167" i="6" s="1"/>
  <c r="H167" i="6"/>
  <c r="G167" i="6"/>
  <c r="J166" i="6"/>
  <c r="H166" i="6"/>
  <c r="G166" i="6"/>
  <c r="J165" i="6"/>
  <c r="H165" i="6"/>
  <c r="G165" i="6"/>
  <c r="J164" i="6"/>
  <c r="H164" i="6"/>
  <c r="G164" i="6"/>
  <c r="J163" i="6"/>
  <c r="M163" i="6" s="1"/>
  <c r="H163" i="6"/>
  <c r="G163" i="6"/>
  <c r="J162" i="6"/>
  <c r="H162" i="6"/>
  <c r="G162" i="6"/>
  <c r="J161" i="6"/>
  <c r="H161" i="6"/>
  <c r="L161" i="6" s="1"/>
  <c r="G161" i="6"/>
  <c r="J160" i="6"/>
  <c r="H160" i="6"/>
  <c r="B160" i="6" s="1"/>
  <c r="G160" i="6"/>
  <c r="J159" i="6"/>
  <c r="H159" i="6"/>
  <c r="G159" i="6"/>
  <c r="J158" i="6"/>
  <c r="H158" i="6"/>
  <c r="G158" i="6"/>
  <c r="J157" i="6"/>
  <c r="M157" i="6" s="1"/>
  <c r="H157" i="6"/>
  <c r="G157" i="6"/>
  <c r="J156" i="6"/>
  <c r="H156" i="6"/>
  <c r="B156" i="6" s="1"/>
  <c r="G156" i="6"/>
  <c r="J155" i="6"/>
  <c r="H155" i="6"/>
  <c r="G155" i="6"/>
  <c r="J154" i="6"/>
  <c r="H154" i="6"/>
  <c r="G154" i="6"/>
  <c r="J153" i="6"/>
  <c r="H153" i="6"/>
  <c r="B153" i="6" s="1"/>
  <c r="G153" i="6"/>
  <c r="J152" i="6"/>
  <c r="H152" i="6"/>
  <c r="B152" i="6" s="1"/>
  <c r="G152" i="6"/>
  <c r="J151" i="6"/>
  <c r="M151" i="6" s="1"/>
  <c r="H151" i="6"/>
  <c r="G151" i="6"/>
  <c r="J150" i="6"/>
  <c r="M150" i="6" s="1"/>
  <c r="H150" i="6"/>
  <c r="B150" i="6" s="1"/>
  <c r="G150" i="6"/>
  <c r="J149" i="6"/>
  <c r="H149" i="6"/>
  <c r="G149" i="6"/>
  <c r="J148" i="6"/>
  <c r="H148" i="6"/>
  <c r="B148" i="6" s="1"/>
  <c r="G148" i="6"/>
  <c r="J146" i="6"/>
  <c r="M146" i="6" s="1"/>
  <c r="H146" i="6"/>
  <c r="L146" i="6" s="1"/>
  <c r="G146" i="6"/>
  <c r="J145" i="6"/>
  <c r="H145" i="6"/>
  <c r="G145" i="6"/>
  <c r="J144" i="6"/>
  <c r="H144" i="6"/>
  <c r="G144" i="6"/>
  <c r="J143" i="6"/>
  <c r="H143" i="6"/>
  <c r="G143" i="6"/>
  <c r="J142" i="6"/>
  <c r="H142" i="6"/>
  <c r="G142" i="6"/>
  <c r="J141" i="6"/>
  <c r="H141" i="6"/>
  <c r="B141" i="6" s="1"/>
  <c r="G141" i="6"/>
  <c r="J140" i="6"/>
  <c r="M140" i="6" s="1"/>
  <c r="H140" i="6"/>
  <c r="G140" i="6"/>
  <c r="J139" i="6"/>
  <c r="H139" i="6"/>
  <c r="G139" i="6"/>
  <c r="J138" i="6"/>
  <c r="H138" i="6"/>
  <c r="G138" i="6"/>
  <c r="J137" i="6"/>
  <c r="H137" i="6"/>
  <c r="L137" i="6" s="1"/>
  <c r="G137" i="6"/>
  <c r="J136" i="6"/>
  <c r="M136" i="6" s="1"/>
  <c r="H136" i="6"/>
  <c r="G136" i="6"/>
  <c r="J135" i="6"/>
  <c r="H135" i="6"/>
  <c r="G135" i="6"/>
  <c r="J134" i="6"/>
  <c r="M134" i="6" s="1"/>
  <c r="H134" i="6"/>
  <c r="B134" i="6" s="1"/>
  <c r="G134" i="6"/>
  <c r="J133" i="6"/>
  <c r="H133" i="6"/>
  <c r="G133" i="6"/>
  <c r="J132" i="6"/>
  <c r="H132" i="6"/>
  <c r="B132" i="6" s="1"/>
  <c r="G132" i="6"/>
  <c r="J131" i="6"/>
  <c r="M131" i="6" s="1"/>
  <c r="H131" i="6"/>
  <c r="L131" i="6" s="1"/>
  <c r="G131" i="6"/>
  <c r="J130" i="6"/>
  <c r="H130" i="6"/>
  <c r="B130" i="6" s="1"/>
  <c r="G130" i="6"/>
  <c r="J129" i="6"/>
  <c r="H129" i="6"/>
  <c r="L129" i="6" s="1"/>
  <c r="G129" i="6"/>
  <c r="J128" i="6"/>
  <c r="M128" i="6" s="1"/>
  <c r="H128" i="6"/>
  <c r="L128" i="6" s="1"/>
  <c r="G128" i="6"/>
  <c r="J127" i="6"/>
  <c r="H127" i="6"/>
  <c r="B127" i="6" s="1"/>
  <c r="G127" i="6"/>
  <c r="J126" i="6"/>
  <c r="M126" i="6" s="1"/>
  <c r="H126" i="6"/>
  <c r="L126" i="6" s="1"/>
  <c r="G126" i="6"/>
  <c r="J125" i="6"/>
  <c r="M125" i="6" s="1"/>
  <c r="H125" i="6"/>
  <c r="B125" i="6" s="1"/>
  <c r="G125" i="6"/>
  <c r="J124" i="6"/>
  <c r="M124" i="6" s="1"/>
  <c r="H124" i="6"/>
  <c r="B124" i="6" s="1"/>
  <c r="G124" i="6"/>
  <c r="J123" i="6"/>
  <c r="M123" i="6" s="1"/>
  <c r="H123" i="6"/>
  <c r="L123" i="6" s="1"/>
  <c r="G123" i="6"/>
  <c r="J122" i="6"/>
  <c r="M122" i="6" s="1"/>
  <c r="H122" i="6"/>
  <c r="B122" i="6" s="1"/>
  <c r="G122" i="6"/>
  <c r="J121" i="6"/>
  <c r="H121" i="6"/>
  <c r="B121" i="6" s="1"/>
  <c r="G121" i="6"/>
  <c r="J120" i="6"/>
  <c r="M120" i="6" s="1"/>
  <c r="H120" i="6"/>
  <c r="G120" i="6"/>
  <c r="J119" i="6"/>
  <c r="M119" i="6" s="1"/>
  <c r="H119" i="6"/>
  <c r="L119" i="6" s="1"/>
  <c r="G119" i="6"/>
  <c r="J118" i="6"/>
  <c r="M118" i="6" s="1"/>
  <c r="H118" i="6"/>
  <c r="B118" i="6" s="1"/>
  <c r="G118" i="6"/>
  <c r="J117" i="6"/>
  <c r="H117" i="6"/>
  <c r="B117" i="6" s="1"/>
  <c r="G117" i="6"/>
  <c r="J116" i="6"/>
  <c r="M116" i="6" s="1"/>
  <c r="H116" i="6"/>
  <c r="B116" i="6" s="1"/>
  <c r="G116" i="6"/>
  <c r="J115" i="6"/>
  <c r="M115" i="6" s="1"/>
  <c r="H115" i="6"/>
  <c r="B115" i="6" s="1"/>
  <c r="G115" i="6"/>
  <c r="J114" i="6"/>
  <c r="H114" i="6"/>
  <c r="B114" i="6" s="1"/>
  <c r="G114" i="6"/>
  <c r="J113" i="6"/>
  <c r="H113" i="6"/>
  <c r="B113" i="6" s="1"/>
  <c r="G113" i="6"/>
  <c r="J112" i="6"/>
  <c r="M112" i="6" s="1"/>
  <c r="H112" i="6"/>
  <c r="L112" i="6" s="1"/>
  <c r="G112" i="6"/>
  <c r="J111" i="6"/>
  <c r="M111" i="6" s="1"/>
  <c r="H111" i="6"/>
  <c r="L111" i="6" s="1"/>
  <c r="G111" i="6"/>
  <c r="J110" i="6"/>
  <c r="H110" i="6"/>
  <c r="G110" i="6"/>
  <c r="J109" i="6"/>
  <c r="M109" i="6" s="1"/>
  <c r="H109" i="6"/>
  <c r="B109" i="6" s="1"/>
  <c r="G109" i="6"/>
  <c r="J108" i="6"/>
  <c r="M108" i="6" s="1"/>
  <c r="H108" i="6"/>
  <c r="B108" i="6" s="1"/>
  <c r="G108" i="6"/>
  <c r="J107" i="6"/>
  <c r="H107" i="6"/>
  <c r="L107" i="6" s="1"/>
  <c r="G107" i="6"/>
  <c r="J106" i="6"/>
  <c r="M106" i="6" s="1"/>
  <c r="H106" i="6"/>
  <c r="L106" i="6" s="1"/>
  <c r="G106" i="6"/>
  <c r="J105" i="6"/>
  <c r="H105" i="6"/>
  <c r="G105" i="6"/>
  <c r="J104" i="6"/>
  <c r="H104" i="6"/>
  <c r="G104" i="6"/>
  <c r="J103" i="6"/>
  <c r="M103" i="6" s="1"/>
  <c r="H103" i="6"/>
  <c r="B103" i="6" s="1"/>
  <c r="G103" i="6"/>
  <c r="J102" i="6"/>
  <c r="H102" i="6"/>
  <c r="G102" i="6"/>
  <c r="J101" i="6"/>
  <c r="H101" i="6"/>
  <c r="B101" i="6" s="1"/>
  <c r="G101" i="6"/>
  <c r="J100" i="6"/>
  <c r="H100" i="6"/>
  <c r="G100" i="6"/>
  <c r="J99" i="6"/>
  <c r="M99" i="6" s="1"/>
  <c r="H99" i="6"/>
  <c r="B99" i="6" s="1"/>
  <c r="G99" i="6"/>
  <c r="J98" i="6"/>
  <c r="H98" i="6"/>
  <c r="G98" i="6"/>
  <c r="J97" i="6"/>
  <c r="M97" i="6" s="1"/>
  <c r="H97" i="6"/>
  <c r="B97" i="6" s="1"/>
  <c r="G97" i="6"/>
  <c r="J96" i="6"/>
  <c r="H96" i="6"/>
  <c r="G96" i="6"/>
  <c r="J95" i="6"/>
  <c r="M95" i="6" s="1"/>
  <c r="H95" i="6"/>
  <c r="L95" i="6" s="1"/>
  <c r="G95" i="6"/>
  <c r="J94" i="6"/>
  <c r="M94" i="6" s="1"/>
  <c r="H94" i="6"/>
  <c r="G94" i="6"/>
  <c r="J93" i="6"/>
  <c r="H93" i="6"/>
  <c r="L93" i="6" s="1"/>
  <c r="G93" i="6"/>
  <c r="J92" i="6"/>
  <c r="M92" i="6" s="1"/>
  <c r="H92" i="6"/>
  <c r="G92" i="6"/>
  <c r="J91" i="6"/>
  <c r="M91" i="6" s="1"/>
  <c r="H91" i="6"/>
  <c r="L91" i="6" s="1"/>
  <c r="G91" i="6"/>
  <c r="J90" i="6"/>
  <c r="M90" i="6" s="1"/>
  <c r="H90" i="6"/>
  <c r="G90" i="6"/>
  <c r="J89" i="6"/>
  <c r="H89" i="6"/>
  <c r="B89" i="6" s="1"/>
  <c r="G89" i="6"/>
  <c r="K18" i="6"/>
  <c r="K15" i="6"/>
  <c r="I223" i="6"/>
  <c r="B220" i="6"/>
  <c r="M219" i="6"/>
  <c r="B219" i="6"/>
  <c r="B218" i="6"/>
  <c r="B217" i="6"/>
  <c r="B216" i="6"/>
  <c r="B215" i="6"/>
  <c r="B214" i="6"/>
  <c r="B213" i="6"/>
  <c r="B212" i="6"/>
  <c r="B211" i="6"/>
  <c r="B210" i="6"/>
  <c r="B209" i="6"/>
  <c r="B208" i="6"/>
  <c r="B207" i="6"/>
  <c r="B206" i="6"/>
  <c r="B205" i="6"/>
  <c r="B204" i="6"/>
  <c r="B201" i="6"/>
  <c r="B199" i="6"/>
  <c r="M196" i="6"/>
  <c r="B193" i="6"/>
  <c r="M192" i="6"/>
  <c r="L192" i="6"/>
  <c r="B189" i="6"/>
  <c r="M188" i="6"/>
  <c r="B187" i="6"/>
  <c r="B185" i="6"/>
  <c r="M184" i="6"/>
  <c r="L183" i="6"/>
  <c r="B183" i="6"/>
  <c r="M182" i="6"/>
  <c r="L181" i="6"/>
  <c r="M180" i="6"/>
  <c r="L179" i="6"/>
  <c r="B179" i="6"/>
  <c r="L175" i="6"/>
  <c r="L171" i="6"/>
  <c r="B164" i="6"/>
  <c r="L163" i="6"/>
  <c r="B163" i="6"/>
  <c r="B161" i="6"/>
  <c r="L160" i="6"/>
  <c r="L157" i="6"/>
  <c r="L156" i="6"/>
  <c r="M152" i="6"/>
  <c r="L148" i="6"/>
  <c r="M148" i="6"/>
  <c r="L144" i="6"/>
  <c r="B144" i="6"/>
  <c r="M141" i="6"/>
  <c r="L140" i="6"/>
  <c r="B140" i="6"/>
  <c r="M137" i="6"/>
  <c r="L136" i="6"/>
  <c r="B136" i="6"/>
  <c r="M135" i="6"/>
  <c r="L134" i="6"/>
  <c r="L132" i="6"/>
  <c r="M129" i="6"/>
  <c r="B128" i="6"/>
  <c r="L127" i="6"/>
  <c r="B126" i="6"/>
  <c r="L124" i="6"/>
  <c r="M121" i="6"/>
  <c r="L120" i="6"/>
  <c r="B120" i="6"/>
  <c r="B119" i="6"/>
  <c r="M117" i="6"/>
  <c r="L116" i="6"/>
  <c r="L115" i="6"/>
  <c r="B112" i="6"/>
  <c r="L108" i="6"/>
  <c r="M107" i="6"/>
  <c r="B107" i="6"/>
  <c r="M88" i="6"/>
  <c r="M87" i="6"/>
  <c r="M86" i="6"/>
  <c r="B77" i="6"/>
  <c r="B76" i="6"/>
  <c r="B75" i="6"/>
  <c r="B74" i="6"/>
  <c r="B73" i="6"/>
  <c r="B72" i="6"/>
  <c r="B71" i="6"/>
  <c r="D65" i="6"/>
  <c r="C65" i="6"/>
  <c r="K65" i="6" s="1"/>
  <c r="D64" i="6"/>
  <c r="C64" i="6"/>
  <c r="D63" i="6"/>
  <c r="C63" i="6"/>
  <c r="D62" i="6"/>
  <c r="C62" i="6"/>
  <c r="D61" i="6"/>
  <c r="C61" i="6"/>
  <c r="G61" i="6" s="1"/>
  <c r="D60" i="6"/>
  <c r="C60" i="6"/>
  <c r="D59" i="6"/>
  <c r="C59" i="6"/>
  <c r="D58" i="6"/>
  <c r="C58" i="6"/>
  <c r="D57" i="6"/>
  <c r="C57" i="6"/>
  <c r="D56" i="6"/>
  <c r="C56" i="6"/>
  <c r="J56" i="6" s="1"/>
  <c r="D55" i="6"/>
  <c r="C55" i="6"/>
  <c r="D54" i="6"/>
  <c r="C54" i="6"/>
  <c r="D53" i="6"/>
  <c r="C53" i="6"/>
  <c r="D52" i="6"/>
  <c r="C52" i="6"/>
  <c r="D51" i="6"/>
  <c r="C51" i="6"/>
  <c r="D48" i="6"/>
  <c r="D43" i="6"/>
  <c r="D41" i="6"/>
  <c r="D40" i="6"/>
  <c r="C40" i="6"/>
  <c r="D39" i="6"/>
  <c r="D37" i="6"/>
  <c r="C35" i="6"/>
  <c r="J35" i="6" s="1"/>
  <c r="C34" i="6"/>
  <c r="C31" i="6"/>
  <c r="H31" i="6" s="1"/>
  <c r="C30" i="6"/>
  <c r="C27" i="6"/>
  <c r="G27" i="6" s="1"/>
  <c r="C26" i="6"/>
  <c r="I26" i="6" s="1"/>
  <c r="C23" i="6"/>
  <c r="J23" i="6" s="1"/>
  <c r="C22" i="6"/>
  <c r="J22" i="6" s="1"/>
  <c r="J19" i="6"/>
  <c r="D16" i="6"/>
  <c r="D15" i="6"/>
  <c r="D14" i="6"/>
  <c r="C14" i="6"/>
  <c r="G14" i="6" s="1"/>
  <c r="D13" i="6"/>
  <c r="C13" i="6"/>
  <c r="I13" i="6" s="1"/>
  <c r="D12" i="6"/>
  <c r="C12" i="6"/>
  <c r="D11" i="6"/>
  <c r="C11" i="6"/>
  <c r="F11" i="6" s="1"/>
  <c r="D10" i="6"/>
  <c r="C10" i="6"/>
  <c r="I10" i="6" s="1"/>
  <c r="D9" i="6"/>
  <c r="C9" i="6"/>
  <c r="D8" i="6"/>
  <c r="C8" i="6"/>
  <c r="D7" i="6"/>
  <c r="C7" i="6"/>
  <c r="D6" i="6"/>
  <c r="C6" i="6"/>
  <c r="E6" i="6" s="1"/>
  <c r="D5" i="6"/>
  <c r="C5" i="6"/>
  <c r="H5" i="6" s="1"/>
  <c r="D4" i="6"/>
  <c r="C4" i="6"/>
  <c r="D3" i="6"/>
  <c r="C3" i="6"/>
  <c r="H3" i="6" s="1"/>
  <c r="B129" i="6" l="1"/>
  <c r="B106" i="6"/>
  <c r="L141" i="6"/>
  <c r="L113" i="6"/>
  <c r="L109" i="6"/>
  <c r="L97" i="6"/>
  <c r="L121" i="6"/>
  <c r="B137" i="6"/>
  <c r="B111" i="6"/>
  <c r="B123" i="6"/>
  <c r="B131" i="6"/>
  <c r="L152" i="6"/>
  <c r="B200" i="6"/>
  <c r="K31" i="6"/>
  <c r="F31" i="6"/>
  <c r="J5" i="6"/>
  <c r="K23" i="6"/>
  <c r="F3" i="6"/>
  <c r="F23" i="6"/>
  <c r="H23" i="6"/>
  <c r="H235" i="6"/>
  <c r="J4" i="6"/>
  <c r="F4" i="6"/>
  <c r="H4" i="6"/>
  <c r="L4" i="6" s="1"/>
  <c r="J8" i="6"/>
  <c r="F8" i="6"/>
  <c r="E8" i="6"/>
  <c r="B8" i="6" s="1"/>
  <c r="I8" i="6"/>
  <c r="H8" i="6"/>
  <c r="L8" i="6" s="1"/>
  <c r="J12" i="6"/>
  <c r="F12" i="6"/>
  <c r="I12" i="6"/>
  <c r="E12" i="6"/>
  <c r="H12" i="6"/>
  <c r="L12" i="6" s="1"/>
  <c r="J16" i="6"/>
  <c r="F16" i="6"/>
  <c r="H16" i="6"/>
  <c r="L16" i="6" s="1"/>
  <c r="G16" i="6"/>
  <c r="K16" i="6"/>
  <c r="E16" i="6"/>
  <c r="B16" i="6" s="1"/>
  <c r="H30" i="6"/>
  <c r="K30" i="6"/>
  <c r="F30" i="6"/>
  <c r="J30" i="6"/>
  <c r="E30" i="6"/>
  <c r="I30" i="6"/>
  <c r="K44" i="6"/>
  <c r="G44" i="6"/>
  <c r="J44" i="6"/>
  <c r="F44" i="6"/>
  <c r="I44" i="6"/>
  <c r="H44" i="6"/>
  <c r="L44" i="6" s="1"/>
  <c r="J53" i="6"/>
  <c r="F53" i="6"/>
  <c r="I53" i="6"/>
  <c r="E53" i="6"/>
  <c r="H53" i="6"/>
  <c r="K53" i="6"/>
  <c r="G53" i="6"/>
  <c r="H59" i="6"/>
  <c r="K59" i="6"/>
  <c r="G59" i="6"/>
  <c r="J59" i="6"/>
  <c r="F59" i="6"/>
  <c r="I59" i="6"/>
  <c r="H63" i="6"/>
  <c r="K63" i="6"/>
  <c r="G63" i="6"/>
  <c r="J63" i="6"/>
  <c r="F63" i="6"/>
  <c r="E63" i="6"/>
  <c r="B63" i="6" s="1"/>
  <c r="G4" i="6"/>
  <c r="I6" i="6"/>
  <c r="K12" i="6"/>
  <c r="K6" i="6"/>
  <c r="I16" i="6"/>
  <c r="G30" i="6"/>
  <c r="E59" i="6"/>
  <c r="L3" i="6"/>
  <c r="I3" i="6"/>
  <c r="E3" i="6"/>
  <c r="K3" i="6"/>
  <c r="G3" i="6"/>
  <c r="H147" i="6"/>
  <c r="G147" i="6"/>
  <c r="K5" i="6"/>
  <c r="G5" i="6"/>
  <c r="J147" i="6"/>
  <c r="I5" i="6"/>
  <c r="E5" i="6"/>
  <c r="I7" i="6"/>
  <c r="E7" i="6"/>
  <c r="B7" i="6" s="1"/>
  <c r="H7" i="6"/>
  <c r="K7" i="6"/>
  <c r="G7" i="6"/>
  <c r="K9" i="6"/>
  <c r="G9" i="6"/>
  <c r="F9" i="6"/>
  <c r="J9" i="6"/>
  <c r="I9" i="6"/>
  <c r="E9" i="6"/>
  <c r="I11" i="6"/>
  <c r="E11" i="6"/>
  <c r="B11" i="6" s="1"/>
  <c r="H11" i="6"/>
  <c r="L11" i="6" s="1"/>
  <c r="K11" i="6"/>
  <c r="G11" i="6"/>
  <c r="K13" i="6"/>
  <c r="G13" i="6"/>
  <c r="H13" i="6"/>
  <c r="L13" i="6" s="1"/>
  <c r="F13" i="6"/>
  <c r="J13" i="6"/>
  <c r="E13" i="6"/>
  <c r="B13" i="6" s="1"/>
  <c r="I15" i="6"/>
  <c r="E15" i="6"/>
  <c r="B15" i="6" s="1"/>
  <c r="J15" i="6"/>
  <c r="H15" i="6"/>
  <c r="L15" i="6" s="1"/>
  <c r="G15" i="6"/>
  <c r="H18" i="6"/>
  <c r="L18" i="6" s="1"/>
  <c r="J18" i="6"/>
  <c r="E18" i="6"/>
  <c r="B18" i="6" s="1"/>
  <c r="I18" i="6"/>
  <c r="G18" i="6"/>
  <c r="H26" i="6"/>
  <c r="L26" i="6" s="1"/>
  <c r="G26" i="6"/>
  <c r="K26" i="6"/>
  <c r="F26" i="6"/>
  <c r="J26" i="6"/>
  <c r="E26" i="6"/>
  <c r="B26" i="6" s="1"/>
  <c r="H34" i="6"/>
  <c r="L34" i="6" s="1"/>
  <c r="J34" i="6"/>
  <c r="E34" i="6"/>
  <c r="B34" i="6" s="1"/>
  <c r="I34" i="6"/>
  <c r="G34" i="6"/>
  <c r="J40" i="6"/>
  <c r="F40" i="6"/>
  <c r="K40" i="6"/>
  <c r="E40" i="6"/>
  <c r="B40" i="6" s="1"/>
  <c r="I40" i="6"/>
  <c r="H40" i="6"/>
  <c r="L40" i="6" s="1"/>
  <c r="H45" i="6"/>
  <c r="L45" i="6" s="1"/>
  <c r="K45" i="6"/>
  <c r="G45" i="6"/>
  <c r="J45" i="6"/>
  <c r="I45" i="6"/>
  <c r="F45" i="6"/>
  <c r="I52" i="6"/>
  <c r="E52" i="6"/>
  <c r="H52" i="6"/>
  <c r="L52" i="6" s="1"/>
  <c r="K52" i="6"/>
  <c r="G52" i="6"/>
  <c r="J52" i="6"/>
  <c r="K54" i="6"/>
  <c r="G54" i="6"/>
  <c r="J54" i="6"/>
  <c r="F54" i="6"/>
  <c r="I54" i="6"/>
  <c r="E54" i="6"/>
  <c r="I56" i="6"/>
  <c r="E56" i="6"/>
  <c r="B56" i="6" s="1"/>
  <c r="H56" i="6"/>
  <c r="K56" i="6"/>
  <c r="G56" i="6"/>
  <c r="F56" i="6"/>
  <c r="K58" i="6"/>
  <c r="G58" i="6"/>
  <c r="J58" i="6"/>
  <c r="F58" i="6"/>
  <c r="I58" i="6"/>
  <c r="E58" i="6"/>
  <c r="H58" i="6"/>
  <c r="L58" i="6" s="1"/>
  <c r="I60" i="6"/>
  <c r="E60" i="6"/>
  <c r="B60" i="6" s="1"/>
  <c r="H60" i="6"/>
  <c r="K60" i="6"/>
  <c r="G60" i="6"/>
  <c r="J60" i="6"/>
  <c r="F60" i="6"/>
  <c r="K62" i="6"/>
  <c r="G62" i="6"/>
  <c r="J62" i="6"/>
  <c r="F62" i="6"/>
  <c r="I62" i="6"/>
  <c r="E62" i="6"/>
  <c r="B62" i="6" s="1"/>
  <c r="H62" i="6"/>
  <c r="L62" i="6" s="1"/>
  <c r="I64" i="6"/>
  <c r="E64" i="6"/>
  <c r="B64" i="6" s="1"/>
  <c r="H64" i="6"/>
  <c r="L64" i="6" s="1"/>
  <c r="K64" i="6"/>
  <c r="G64" i="6"/>
  <c r="J64" i="6"/>
  <c r="F64" i="6"/>
  <c r="J3" i="6"/>
  <c r="K4" i="6"/>
  <c r="F7" i="6"/>
  <c r="H9" i="6"/>
  <c r="L9" i="6" s="1"/>
  <c r="J11" i="6"/>
  <c r="F34" i="6"/>
  <c r="G40" i="6"/>
  <c r="F52" i="6"/>
  <c r="H6" i="6"/>
  <c r="L6" i="6" s="1"/>
  <c r="J6" i="6"/>
  <c r="J46" i="6" s="1"/>
  <c r="F6" i="6"/>
  <c r="H10" i="6"/>
  <c r="L10" i="6" s="1"/>
  <c r="G10" i="6"/>
  <c r="K10" i="6"/>
  <c r="J10" i="6"/>
  <c r="F10" i="6"/>
  <c r="H14" i="6"/>
  <c r="L14" i="6" s="1"/>
  <c r="K14" i="6"/>
  <c r="F14" i="6"/>
  <c r="E14" i="6"/>
  <c r="B14" i="6" s="1"/>
  <c r="J14" i="6"/>
  <c r="I14" i="6"/>
  <c r="H22" i="6"/>
  <c r="I22" i="6"/>
  <c r="I46" i="6" s="1"/>
  <c r="G22" i="6"/>
  <c r="K22" i="6"/>
  <c r="F22" i="6"/>
  <c r="F46" i="6" s="1"/>
  <c r="H51" i="6"/>
  <c r="K51" i="6"/>
  <c r="G51" i="6"/>
  <c r="J51" i="6"/>
  <c r="F51" i="6"/>
  <c r="I51" i="6"/>
  <c r="E51" i="6"/>
  <c r="H55" i="6"/>
  <c r="L55" i="6" s="1"/>
  <c r="K55" i="6"/>
  <c r="G55" i="6"/>
  <c r="J55" i="6"/>
  <c r="F55" i="6"/>
  <c r="I55" i="6"/>
  <c r="E55" i="6"/>
  <c r="B55" i="6" s="1"/>
  <c r="J57" i="6"/>
  <c r="F57" i="6"/>
  <c r="I57" i="6"/>
  <c r="E57" i="6"/>
  <c r="B57" i="6" s="1"/>
  <c r="H57" i="6"/>
  <c r="L57" i="6" s="1"/>
  <c r="K57" i="6"/>
  <c r="G57" i="6"/>
  <c r="J61" i="6"/>
  <c r="F61" i="6"/>
  <c r="I61" i="6"/>
  <c r="E61" i="6"/>
  <c r="B61" i="6" s="1"/>
  <c r="H61" i="6"/>
  <c r="L61" i="6" s="1"/>
  <c r="K61" i="6"/>
  <c r="J65" i="6"/>
  <c r="F65" i="6"/>
  <c r="I65" i="6"/>
  <c r="E65" i="6"/>
  <c r="H65" i="6"/>
  <c r="L65" i="6" s="1"/>
  <c r="G65" i="6"/>
  <c r="G8" i="6"/>
  <c r="E22" i="6"/>
  <c r="B22" i="6" s="1"/>
  <c r="I4" i="6"/>
  <c r="K8" i="6"/>
  <c r="B110" i="6"/>
  <c r="L110" i="6"/>
  <c r="I19" i="6"/>
  <c r="E19" i="6"/>
  <c r="B19" i="6" s="1"/>
  <c r="H19" i="6"/>
  <c r="L19" i="6" s="1"/>
  <c r="G19" i="6"/>
  <c r="K19" i="6"/>
  <c r="F19" i="6"/>
  <c r="I27" i="6"/>
  <c r="E27" i="6"/>
  <c r="K27" i="6"/>
  <c r="F27" i="6"/>
  <c r="J27" i="6"/>
  <c r="H27" i="6"/>
  <c r="L27" i="6" s="1"/>
  <c r="I35" i="6"/>
  <c r="E35" i="6"/>
  <c r="B35" i="6" s="1"/>
  <c r="H35" i="6"/>
  <c r="L35" i="6" s="1"/>
  <c r="G35" i="6"/>
  <c r="K35" i="6"/>
  <c r="F35" i="6"/>
  <c r="L122" i="6"/>
  <c r="E4" i="6"/>
  <c r="B4" i="6" s="1"/>
  <c r="F5" i="6"/>
  <c r="G6" i="6"/>
  <c r="J7" i="6"/>
  <c r="E10" i="6"/>
  <c r="B10" i="6" s="1"/>
  <c r="G12" i="6"/>
  <c r="F15" i="6"/>
  <c r="F18" i="6"/>
  <c r="K34" i="6"/>
  <c r="H54" i="6"/>
  <c r="L54" i="6" s="1"/>
  <c r="I63" i="6"/>
  <c r="G31" i="6"/>
  <c r="I23" i="6"/>
  <c r="E23" i="6"/>
  <c r="B23" i="6" s="1"/>
  <c r="I31" i="6"/>
  <c r="E31" i="6"/>
  <c r="B31" i="6" s="1"/>
  <c r="G23" i="6"/>
  <c r="J31" i="6"/>
  <c r="L114" i="6"/>
  <c r="M127" i="6"/>
  <c r="L130" i="6"/>
  <c r="B105" i="6"/>
  <c r="M110" i="6"/>
  <c r="L118" i="6"/>
  <c r="L125" i="6"/>
  <c r="L150" i="6"/>
  <c r="L117" i="6"/>
  <c r="L153" i="6"/>
  <c r="M113" i="6"/>
  <c r="M114" i="6"/>
  <c r="M130" i="6"/>
  <c r="B202" i="6"/>
  <c r="L147" i="6"/>
  <c r="B147" i="6"/>
  <c r="L59" i="6"/>
  <c r="L101" i="6"/>
  <c r="M147" i="6"/>
  <c r="D17" i="6"/>
  <c r="C41" i="6"/>
  <c r="C46" i="6"/>
  <c r="M89" i="6"/>
  <c r="B5" i="6"/>
  <c r="B6" i="6"/>
  <c r="B9" i="6"/>
  <c r="B12" i="6"/>
  <c r="D19" i="6"/>
  <c r="C21" i="6"/>
  <c r="L23" i="6"/>
  <c r="D23" i="6"/>
  <c r="C25" i="6"/>
  <c r="D27" i="6"/>
  <c r="C29" i="6"/>
  <c r="L31" i="6"/>
  <c r="D31" i="6"/>
  <c r="C33" i="6"/>
  <c r="D35" i="6"/>
  <c r="C39" i="6"/>
  <c r="C43" i="6"/>
  <c r="L56" i="6"/>
  <c r="L60" i="6"/>
  <c r="L92" i="6"/>
  <c r="B92" i="6"/>
  <c r="M100" i="6"/>
  <c r="M101" i="6"/>
  <c r="M104" i="6"/>
  <c r="B165" i="6"/>
  <c r="L165" i="6"/>
  <c r="D20" i="6"/>
  <c r="D38" i="6"/>
  <c r="D42" i="6"/>
  <c r="L63" i="6"/>
  <c r="L105" i="6"/>
  <c r="L149" i="6"/>
  <c r="B149" i="6"/>
  <c r="D36" i="6"/>
  <c r="B93" i="6"/>
  <c r="C42" i="6"/>
  <c r="M102" i="6"/>
  <c r="L133" i="6"/>
  <c r="B133" i="6"/>
  <c r="D24" i="6"/>
  <c r="D28" i="6"/>
  <c r="D32" i="6"/>
  <c r="L53" i="6"/>
  <c r="D21" i="6"/>
  <c r="D25" i="6"/>
  <c r="D29" i="6"/>
  <c r="B30" i="6"/>
  <c r="D33" i="6"/>
  <c r="C38" i="6"/>
  <c r="L89" i="6"/>
  <c r="B91" i="6"/>
  <c r="L5" i="6"/>
  <c r="M144" i="6" s="1"/>
  <c r="D18" i="6"/>
  <c r="C20" i="6"/>
  <c r="D22" i="6"/>
  <c r="C24" i="6"/>
  <c r="D26" i="6"/>
  <c r="B27" i="6"/>
  <c r="C28" i="6"/>
  <c r="L30" i="6"/>
  <c r="D30" i="6"/>
  <c r="C32" i="6"/>
  <c r="D34" i="6"/>
  <c r="C36" i="6"/>
  <c r="C37" i="6"/>
  <c r="B95" i="6"/>
  <c r="M96" i="6"/>
  <c r="L99" i="6"/>
  <c r="L103" i="6"/>
  <c r="G223" i="6"/>
  <c r="M133" i="6"/>
  <c r="M143" i="6"/>
  <c r="M149" i="6"/>
  <c r="M154" i="6"/>
  <c r="M155" i="6"/>
  <c r="M158" i="6"/>
  <c r="M159" i="6"/>
  <c r="M169" i="6"/>
  <c r="M170" i="6"/>
  <c r="B176" i="6"/>
  <c r="L176" i="6"/>
  <c r="M178" i="6"/>
  <c r="B191" i="6"/>
  <c r="L191" i="6"/>
  <c r="L143" i="6"/>
  <c r="B143" i="6"/>
  <c r="M145" i="6"/>
  <c r="B175" i="6"/>
  <c r="M177" i="6"/>
  <c r="B184" i="6"/>
  <c r="M186" i="6"/>
  <c r="L139" i="6"/>
  <c r="B139" i="6"/>
  <c r="B146" i="6"/>
  <c r="M156" i="6"/>
  <c r="B157" i="6"/>
  <c r="M161" i="6"/>
  <c r="M162" i="6"/>
  <c r="L164" i="6"/>
  <c r="B172" i="6"/>
  <c r="L172" i="6"/>
  <c r="M174" i="6"/>
  <c r="B180" i="6"/>
  <c r="L180" i="6"/>
  <c r="L187" i="6"/>
  <c r="L135" i="6"/>
  <c r="B135" i="6"/>
  <c r="M142" i="6"/>
  <c r="L151" i="6"/>
  <c r="B151" i="6"/>
  <c r="M165" i="6"/>
  <c r="M166" i="6"/>
  <c r="L168" i="6"/>
  <c r="B171" i="6"/>
  <c r="M173" i="6"/>
  <c r="B195" i="6"/>
  <c r="L195" i="6"/>
  <c r="B52" i="6"/>
  <c r="B53" i="6"/>
  <c r="B54" i="6"/>
  <c r="B58" i="6"/>
  <c r="B59" i="6"/>
  <c r="B65" i="6"/>
  <c r="M160" i="6"/>
  <c r="M164" i="6"/>
  <c r="M168" i="6"/>
  <c r="M172" i="6"/>
  <c r="M176" i="6"/>
  <c r="M185" i="6"/>
  <c r="M189" i="6"/>
  <c r="M190" i="6"/>
  <c r="M193" i="6"/>
  <c r="M194" i="6"/>
  <c r="M187" i="6"/>
  <c r="B188" i="6"/>
  <c r="M191" i="6"/>
  <c r="B192" i="6"/>
  <c r="M195" i="6"/>
  <c r="B196" i="6"/>
  <c r="B198" i="6"/>
  <c r="L185" i="6"/>
  <c r="L189" i="6"/>
  <c r="L193" i="6"/>
  <c r="M197" i="6"/>
  <c r="L199" i="6"/>
  <c r="H243" i="6"/>
  <c r="B203" i="6"/>
  <c r="B222" i="6"/>
  <c r="F66" i="6" l="1"/>
  <c r="H66" i="6"/>
  <c r="J67" i="6"/>
  <c r="J66" i="6"/>
  <c r="L22" i="6"/>
  <c r="L46" i="6" s="1"/>
  <c r="H46" i="6"/>
  <c r="G67" i="6"/>
  <c r="I67" i="6"/>
  <c r="G66" i="6"/>
  <c r="K46" i="6"/>
  <c r="K67" i="6"/>
  <c r="F67" i="6"/>
  <c r="L67" i="6"/>
  <c r="I66" i="6"/>
  <c r="K66" i="6"/>
  <c r="G46" i="6"/>
  <c r="H67" i="6"/>
  <c r="L7" i="6"/>
  <c r="J36" i="6"/>
  <c r="F36" i="6"/>
  <c r="G36" i="6"/>
  <c r="K36" i="6"/>
  <c r="E36" i="6"/>
  <c r="I36" i="6"/>
  <c r="H36" i="6"/>
  <c r="L36" i="6" s="1"/>
  <c r="J28" i="6"/>
  <c r="F28" i="6"/>
  <c r="I28" i="6"/>
  <c r="H28" i="6"/>
  <c r="L28" i="6" s="1"/>
  <c r="G28" i="6"/>
  <c r="K28" i="6"/>
  <c r="E28" i="6"/>
  <c r="J20" i="6"/>
  <c r="F20" i="6"/>
  <c r="G20" i="6"/>
  <c r="K20" i="6"/>
  <c r="E20" i="6"/>
  <c r="B20" i="6" s="1"/>
  <c r="I20" i="6"/>
  <c r="H20" i="6"/>
  <c r="L20" i="6" s="1"/>
  <c r="K25" i="6"/>
  <c r="G25" i="6"/>
  <c r="I25" i="6"/>
  <c r="H25" i="6"/>
  <c r="L25" i="6" s="1"/>
  <c r="F25" i="6"/>
  <c r="J25" i="6"/>
  <c r="E25" i="6"/>
  <c r="B25" i="6" s="1"/>
  <c r="K41" i="6"/>
  <c r="G41" i="6"/>
  <c r="I41" i="6"/>
  <c r="H41" i="6"/>
  <c r="L41" i="6" s="1"/>
  <c r="F41" i="6"/>
  <c r="E41" i="6"/>
  <c r="B41" i="6" s="1"/>
  <c r="J41" i="6"/>
  <c r="K29" i="6"/>
  <c r="G29" i="6"/>
  <c r="H29" i="6"/>
  <c r="L29" i="6" s="1"/>
  <c r="F29" i="6"/>
  <c r="J29" i="6"/>
  <c r="E29" i="6"/>
  <c r="B29" i="6" s="1"/>
  <c r="I29" i="6"/>
  <c r="J32" i="6"/>
  <c r="F32" i="6"/>
  <c r="H32" i="6"/>
  <c r="L32" i="6" s="1"/>
  <c r="G32" i="6"/>
  <c r="K32" i="6"/>
  <c r="E32" i="6"/>
  <c r="B32" i="6" s="1"/>
  <c r="I32" i="6"/>
  <c r="J24" i="6"/>
  <c r="F24" i="6"/>
  <c r="K24" i="6"/>
  <c r="E24" i="6"/>
  <c r="B24" i="6" s="1"/>
  <c r="I24" i="6"/>
  <c r="H24" i="6"/>
  <c r="L24" i="6" s="1"/>
  <c r="G24" i="6"/>
  <c r="K21" i="6"/>
  <c r="G21" i="6"/>
  <c r="J21" i="6"/>
  <c r="E21" i="6"/>
  <c r="B21" i="6" s="1"/>
  <c r="I21" i="6"/>
  <c r="H21" i="6"/>
  <c r="L21" i="6" s="1"/>
  <c r="F21" i="6"/>
  <c r="I42" i="6"/>
  <c r="H42" i="6"/>
  <c r="L42" i="6" s="1"/>
  <c r="G42" i="6"/>
  <c r="F42" i="6"/>
  <c r="K42" i="6"/>
  <c r="E42" i="6"/>
  <c r="B42" i="6" s="1"/>
  <c r="J42" i="6"/>
  <c r="J43" i="6"/>
  <c r="F43" i="6"/>
  <c r="I43" i="6"/>
  <c r="E43" i="6"/>
  <c r="B43" i="6" s="1"/>
  <c r="H43" i="6"/>
  <c r="L43" i="6" s="1"/>
  <c r="G43" i="6"/>
  <c r="K43" i="6"/>
  <c r="K37" i="6"/>
  <c r="G37" i="6"/>
  <c r="J37" i="6"/>
  <c r="E37" i="6"/>
  <c r="B37" i="6" s="1"/>
  <c r="I37" i="6"/>
  <c r="H37" i="6"/>
  <c r="L37" i="6" s="1"/>
  <c r="F37" i="6"/>
  <c r="H38" i="6"/>
  <c r="I38" i="6"/>
  <c r="G38" i="6"/>
  <c r="K38" i="6"/>
  <c r="F38" i="6"/>
  <c r="E38" i="6"/>
  <c r="J38" i="6"/>
  <c r="I39" i="6"/>
  <c r="E39" i="6"/>
  <c r="G39" i="6"/>
  <c r="K39" i="6"/>
  <c r="F39" i="6"/>
  <c r="J39" i="6"/>
  <c r="H39" i="6"/>
  <c r="L39" i="6" s="1"/>
  <c r="K33" i="6"/>
  <c r="G33" i="6"/>
  <c r="F33" i="6"/>
  <c r="J33" i="6"/>
  <c r="E33" i="6"/>
  <c r="B33" i="6" s="1"/>
  <c r="I33" i="6"/>
  <c r="H33" i="6"/>
  <c r="L33" i="6" s="1"/>
  <c r="K17" i="6"/>
  <c r="G17" i="6"/>
  <c r="F17" i="6"/>
  <c r="E17" i="6"/>
  <c r="B17" i="6" s="1"/>
  <c r="J17" i="6"/>
  <c r="I17" i="6"/>
  <c r="H17" i="6"/>
  <c r="L17" i="6" s="1"/>
  <c r="E67" i="6"/>
  <c r="B51" i="6"/>
  <c r="B173" i="6"/>
  <c r="L173" i="6"/>
  <c r="B166" i="6"/>
  <c r="L166" i="6"/>
  <c r="B169" i="6"/>
  <c r="L169" i="6"/>
  <c r="B178" i="6"/>
  <c r="L178" i="6"/>
  <c r="B100" i="6"/>
  <c r="L100" i="6"/>
  <c r="B36" i="6"/>
  <c r="B3" i="6"/>
  <c r="B170" i="6"/>
  <c r="L170" i="6"/>
  <c r="L145" i="6"/>
  <c r="B145" i="6"/>
  <c r="L98" i="6"/>
  <c r="B98" i="6"/>
  <c r="L94" i="6"/>
  <c r="B94" i="6"/>
  <c r="H223" i="6"/>
  <c r="B102" i="6"/>
  <c r="L102" i="6"/>
  <c r="B104" i="6"/>
  <c r="L104" i="6"/>
  <c r="L159" i="6"/>
  <c r="B159" i="6"/>
  <c r="L182" i="6"/>
  <c r="B182" i="6"/>
  <c r="L155" i="6"/>
  <c r="B155" i="6"/>
  <c r="B162" i="6"/>
  <c r="L162" i="6"/>
  <c r="L142" i="6"/>
  <c r="B142" i="6"/>
  <c r="L167" i="6"/>
  <c r="B167" i="6"/>
  <c r="L96" i="6"/>
  <c r="B96" i="6"/>
  <c r="L51" i="6"/>
  <c r="L66" i="6" s="1"/>
  <c r="B28" i="6"/>
  <c r="L38" i="6"/>
  <c r="L194" i="6"/>
  <c r="B194" i="6"/>
  <c r="B197" i="6"/>
  <c r="L197" i="6"/>
  <c r="L190" i="6"/>
  <c r="B190" i="6"/>
  <c r="L138" i="6"/>
  <c r="B138" i="6"/>
  <c r="B174" i="6"/>
  <c r="L174" i="6"/>
  <c r="B158" i="6"/>
  <c r="L158" i="6"/>
  <c r="B154" i="6"/>
  <c r="L154" i="6"/>
  <c r="B186" i="6"/>
  <c r="L186" i="6"/>
  <c r="B177" i="6"/>
  <c r="L177" i="6"/>
  <c r="M139" i="6"/>
  <c r="M138" i="6"/>
  <c r="B38" i="6"/>
  <c r="L90" i="6"/>
  <c r="B90" i="6"/>
  <c r="B39" i="6"/>
  <c r="J223" i="6"/>
  <c r="J47" i="6" l="1"/>
  <c r="K47" i="6"/>
  <c r="I47" i="6"/>
  <c r="G47" i="6"/>
  <c r="F47" i="6"/>
  <c r="L47" i="6"/>
  <c r="H47" i="6"/>
  <c r="E47" i="6"/>
</calcChain>
</file>

<file path=xl/sharedStrings.xml><?xml version="1.0" encoding="utf-8"?>
<sst xmlns="http://schemas.openxmlformats.org/spreadsheetml/2006/main" count="845" uniqueCount="439">
  <si>
    <t xml:space="preserve">PROVEEDOR: </t>
  </si>
  <si>
    <r>
      <rPr>
        <b/>
        <sz val="16"/>
        <color rgb="FFFF0000"/>
        <rFont val="Arial"/>
        <family val="2"/>
      </rPr>
      <t xml:space="preserve">* </t>
    </r>
    <r>
      <rPr>
        <b/>
        <sz val="8"/>
        <color theme="1"/>
        <rFont val="Arial"/>
        <family val="2"/>
      </rPr>
      <t>CODIGO DE SUSTENTO</t>
    </r>
  </si>
  <si>
    <r>
      <rPr>
        <b/>
        <sz val="16"/>
        <color rgb="FFFF0000"/>
        <rFont val="Arial"/>
        <family val="2"/>
      </rPr>
      <t>*</t>
    </r>
    <r>
      <rPr>
        <b/>
        <sz val="8"/>
        <color theme="1"/>
        <rFont val="Arial"/>
        <family val="2"/>
      </rPr>
      <t xml:space="preserve"> TIPO DE IDENTIFICA. PROVEEDOR</t>
    </r>
  </si>
  <si>
    <r>
      <rPr>
        <b/>
        <sz val="16"/>
        <color rgb="FFFF0000"/>
        <rFont val="Arial"/>
        <family val="2"/>
      </rPr>
      <t>*</t>
    </r>
    <r>
      <rPr>
        <b/>
        <sz val="8"/>
        <color theme="1"/>
        <rFont val="Arial"/>
        <family val="2"/>
      </rPr>
      <t xml:space="preserve"> IDENTIFICACION No.</t>
    </r>
  </si>
  <si>
    <r>
      <rPr>
        <b/>
        <sz val="16"/>
        <color rgb="FFFF0000"/>
        <rFont val="Arial"/>
        <family val="2"/>
      </rPr>
      <t>*</t>
    </r>
    <r>
      <rPr>
        <b/>
        <sz val="8"/>
        <color theme="1"/>
        <rFont val="Arial"/>
        <family val="2"/>
      </rPr>
      <t xml:space="preserve"> TIPO COMPRO.</t>
    </r>
  </si>
  <si>
    <t>Tipo Prov</t>
  </si>
  <si>
    <t>Parte Rel</t>
  </si>
  <si>
    <r>
      <rPr>
        <b/>
        <sz val="16"/>
        <color rgb="FFFF0000"/>
        <rFont val="Arial"/>
        <family val="2"/>
      </rPr>
      <t>*</t>
    </r>
    <r>
      <rPr>
        <b/>
        <sz val="8"/>
        <color theme="1"/>
        <rFont val="Arial"/>
        <family val="2"/>
      </rPr>
      <t xml:space="preserve"> ESTAB.</t>
    </r>
  </si>
  <si>
    <r>
      <rPr>
        <b/>
        <sz val="16"/>
        <color rgb="FFFF0000"/>
        <rFont val="Arial"/>
        <family val="2"/>
      </rPr>
      <t xml:space="preserve">* </t>
    </r>
    <r>
      <rPr>
        <b/>
        <sz val="8"/>
        <color theme="1"/>
        <rFont val="Arial"/>
        <family val="2"/>
      </rPr>
      <t>PUNT. EMI.</t>
    </r>
  </si>
  <si>
    <r>
      <rPr>
        <b/>
        <sz val="16"/>
        <color rgb="FFFF0000"/>
        <rFont val="Arial"/>
        <family val="2"/>
      </rPr>
      <t xml:space="preserve">* </t>
    </r>
    <r>
      <rPr>
        <b/>
        <sz val="8"/>
        <color theme="1"/>
        <rFont val="Arial"/>
        <family val="2"/>
      </rPr>
      <t>SECUENC.</t>
    </r>
  </si>
  <si>
    <r>
      <rPr>
        <b/>
        <sz val="16"/>
        <color rgb="FFFF0000"/>
        <rFont val="Arial"/>
        <family val="2"/>
      </rPr>
      <t>*</t>
    </r>
    <r>
      <rPr>
        <b/>
        <sz val="8"/>
        <color theme="1"/>
        <rFont val="Arial"/>
        <family val="2"/>
      </rPr>
      <t xml:space="preserve"> AUTORIZ.</t>
    </r>
  </si>
  <si>
    <t>BASE NO OBJETO DE IVA</t>
  </si>
  <si>
    <t>BASE IVA 0%</t>
  </si>
  <si>
    <t>BASE IMP EXENTA DE IVA</t>
  </si>
  <si>
    <t>MONTO ICE</t>
  </si>
  <si>
    <t>Retención IVA 10%</t>
  </si>
  <si>
    <t>Retención IVA 20%</t>
  </si>
  <si>
    <t>IVA RET. 30%</t>
  </si>
  <si>
    <t>IVA RET. 70%</t>
  </si>
  <si>
    <t>IVA RET. 100%</t>
  </si>
  <si>
    <t>Aplica Convenio de Doble Tributación en el pago</t>
  </si>
  <si>
    <t>El pago es a un régimen fiscal preferente o de menor imposición?</t>
  </si>
  <si>
    <t>TOTAL</t>
  </si>
  <si>
    <t>forma de Pago 1</t>
  </si>
  <si>
    <t>forma de Pago 2</t>
  </si>
  <si>
    <t>COD.</t>
  </si>
  <si>
    <t>BASE IMPONIBLE</t>
  </si>
  <si>
    <t>% RET</t>
  </si>
  <si>
    <t>VALOR DE RET.</t>
  </si>
  <si>
    <t>Cantidad de cajas estandar de banano</t>
  </si>
  <si>
    <t>Precio de la caja de banano</t>
  </si>
  <si>
    <t xml:space="preserve"> Fecha de pago del dividendo</t>
  </si>
  <si>
    <t>Imp. a la renta pagado por la Soc. correspondiente al divd.</t>
  </si>
  <si>
    <t>Año en el que se gene. las utili. atribuibles al divd.</t>
  </si>
  <si>
    <t>ESTAB.</t>
  </si>
  <si>
    <t>PEM RE</t>
  </si>
  <si>
    <t>SEC RE</t>
  </si>
  <si>
    <t>AUT RE</t>
  </si>
  <si>
    <t>FECHA RTE</t>
  </si>
  <si>
    <t>DOCUMENTO MODIFICADO</t>
  </si>
  <si>
    <t>ESTAB. MODIFICADO</t>
  </si>
  <si>
    <t>PUNT. EMI. MODIFICADO</t>
  </si>
  <si>
    <t>SECUENC. MODIFICADO</t>
  </si>
  <si>
    <t>AUTORIZ. MODIFICADO</t>
  </si>
  <si>
    <t>TIPO COMPRO. REEMB</t>
  </si>
  <si>
    <t>TIPO ID PROV REEMB</t>
  </si>
  <si>
    <t>ID PROV REEMB</t>
  </si>
  <si>
    <t>ESTABLE. REEMB</t>
  </si>
  <si>
    <t>PUNTO EMISION REEMB</t>
  </si>
  <si>
    <t>SECUENCIAL   REEMB</t>
  </si>
  <si>
    <t>FECHA EMISION REEMB</t>
  </si>
  <si>
    <t>AUTORIZACION   REEMB</t>
  </si>
  <si>
    <t>BASE IMPONIBLE    REEMB</t>
  </si>
  <si>
    <t>BASE   IMP GRAV 12%   REEMB</t>
  </si>
  <si>
    <t>BASE  NO  GRAVA  IVA REEMB</t>
  </si>
  <si>
    <t xml:space="preserve">Base imponible exenta de IVA
Reembolso
</t>
  </si>
  <si>
    <t>MONTO  ICE  REMB</t>
  </si>
  <si>
    <t>#</t>
  </si>
  <si>
    <t>TIPO DE ID.</t>
  </si>
  <si>
    <t>IDENT.</t>
  </si>
  <si>
    <t>TIPO DE COMPROBANTE</t>
  </si>
  <si>
    <t># DE  FACT.</t>
  </si>
  <si>
    <t>No. DE COMPROB.</t>
  </si>
  <si>
    <t>SUBTOTAL TARIFA 0 %</t>
  </si>
  <si>
    <t>SUB TOTAL TARIFA 12%</t>
  </si>
  <si>
    <t>IR</t>
  </si>
  <si>
    <t>IVA</t>
  </si>
  <si>
    <t>Parte Relacionada</t>
  </si>
  <si>
    <t>TOTAL COBRADO SIN RET.</t>
  </si>
  <si>
    <t>FECHA</t>
  </si>
  <si>
    <t>TOTAL SIN IVA</t>
  </si>
  <si>
    <t>ESTABLECIMIENTO</t>
  </si>
  <si>
    <t>EXPORTACION DE</t>
  </si>
  <si>
    <t>TIPO DE COPMROBANTE</t>
  </si>
  <si>
    <t>DISTRITO</t>
  </si>
  <si>
    <t>AÑO</t>
  </si>
  <si>
    <t>REGIMEN</t>
  </si>
  <si>
    <t>CORRELATIVO</t>
  </si>
  <si>
    <t>VERIFICADOR</t>
  </si>
  <si>
    <t>DIA</t>
  </si>
  <si>
    <t>FECHA DE TRANSACCION</t>
  </si>
  <si>
    <t>VALOR FOB</t>
  </si>
  <si>
    <t>NO. DOC. TRANSPORTE</t>
  </si>
  <si>
    <t>NO. FUENTE</t>
  </si>
  <si>
    <t>PUNT. EMI.</t>
  </si>
  <si>
    <t>SECUENC.</t>
  </si>
  <si>
    <t>AUTORIZ.</t>
  </si>
  <si>
    <t>DIA2</t>
  </si>
  <si>
    <t>FECHA EMISION</t>
  </si>
  <si>
    <t>VALOR FOB COMP. LOCAL</t>
  </si>
  <si>
    <t>No.</t>
  </si>
  <si>
    <t>TIPO DE DOCUMENTO</t>
  </si>
  <si>
    <t>PUNT. EMIS.</t>
  </si>
  <si>
    <t>INICIAL</t>
  </si>
  <si>
    <t>FINAL</t>
  </si>
  <si>
    <t>AUTORIZACIÓN</t>
  </si>
  <si>
    <r>
      <rPr>
        <b/>
        <sz val="10"/>
        <color rgb="FFFF0000"/>
        <rFont val="Arial"/>
        <family val="2"/>
      </rPr>
      <t>*</t>
    </r>
    <r>
      <rPr>
        <b/>
        <sz val="10"/>
        <color theme="1"/>
        <rFont val="Arial"/>
        <family val="2"/>
      </rPr>
      <t xml:space="preserve"> FECHA EMISION</t>
    </r>
  </si>
  <si>
    <r>
      <rPr>
        <b/>
        <sz val="10"/>
        <color rgb="FFFF0000"/>
        <rFont val="Arial"/>
        <family val="2"/>
      </rPr>
      <t>*</t>
    </r>
    <r>
      <rPr>
        <b/>
        <sz val="10"/>
        <color theme="1"/>
        <rFont val="Arial"/>
        <family val="2"/>
      </rPr>
      <t xml:space="preserve"> FECHA DE REGISTRO</t>
    </r>
  </si>
  <si>
    <t>BASE 12</t>
  </si>
  <si>
    <t>BASE 14</t>
  </si>
  <si>
    <t xml:space="preserve">MONTO IVA 12 </t>
  </si>
  <si>
    <t>MONTO IVA  14</t>
  </si>
  <si>
    <t>IVA RET. 50%</t>
  </si>
  <si>
    <t xml:space="preserve">Pago a residente o no residente </t>
  </si>
  <si>
    <t>Tipos de regímen fiscal del exterior</t>
  </si>
  <si>
    <t>País de residencia o establecimiento permanente a quién se efectúa el pago régimen general</t>
  </si>
  <si>
    <t>País de residencia o establecimiento permanente a quién se efectúa el pago paraíso fiscal</t>
  </si>
  <si>
    <t>Denominación del régimen fiscal preferente o jurisdicción de menor imposición.</t>
  </si>
  <si>
    <t>País de residencia o establecimiento permanente  a quién se efectúa el pago</t>
  </si>
  <si>
    <t>Pago al exterior sujeto a retención en aplicación a la norma legal</t>
  </si>
  <si>
    <t>COMPENSACIÓN IVA (CASO DE APLICAR)</t>
  </si>
  <si>
    <t>COD. RET 2</t>
  </si>
  <si>
    <t>TOTAL BASE IMP REEMBOLSO</t>
  </si>
  <si>
    <t>COD. RET 3</t>
  </si>
  <si>
    <t>COD. RET 4</t>
  </si>
  <si>
    <t>NOTA 1</t>
  </si>
  <si>
    <t>NOTA 2</t>
  </si>
  <si>
    <t>NOTA 3</t>
  </si>
  <si>
    <t>TIPO ASIENTO</t>
  </si>
  <si>
    <t>NUMERO ASIENTO</t>
  </si>
  <si>
    <t>NÚMERO DE COMPRA</t>
  </si>
  <si>
    <t>BASE   IMP GRAV 14%   REEMB</t>
  </si>
  <si>
    <t>MONTO  IVA 12  REMB</t>
  </si>
  <si>
    <t>MONTO  IVA 14  REMB</t>
  </si>
  <si>
    <t>Total  Bases  Imponibles sin impuesto  Reembolso</t>
  </si>
  <si>
    <t>TIPO DE CLIENTE</t>
  </si>
  <si>
    <t>Tipo de emisión</t>
  </si>
  <si>
    <t>RAZÓN SOCIAL</t>
  </si>
  <si>
    <t>SUB TOTAL TARIFA 14%</t>
  </si>
  <si>
    <t>IVA COBRADO  12</t>
  </si>
  <si>
    <t>IVA COBRADO   14</t>
  </si>
  <si>
    <t>Tipo de Compensaciones</t>
  </si>
  <si>
    <t>Monto de compensaciones</t>
  </si>
  <si>
    <t>Forma de cobro</t>
  </si>
  <si>
    <t># RETENCION</t>
  </si>
  <si>
    <t>Monto de compensaciones TIPO 02</t>
  </si>
  <si>
    <t>si</t>
  </si>
  <si>
    <t>Cod.</t>
  </si>
  <si>
    <t>********</t>
  </si>
  <si>
    <t>01-Factura</t>
  </si>
  <si>
    <t>02-Nota o boleta de venta</t>
  </si>
  <si>
    <t>03-Liquidación de compra de Bienes o Prestación de servicios</t>
  </si>
  <si>
    <t>04-N/C Compras</t>
  </si>
  <si>
    <t>05-N/D Compras</t>
  </si>
  <si>
    <t>08-Boletos o entradas a espectáculos públicos</t>
  </si>
  <si>
    <t>09-Tiquetes o vales emitidos por máquinas registradoras</t>
  </si>
  <si>
    <t>11-Pasajes expedidos por empresas de aviación</t>
  </si>
  <si>
    <t>12-Documentos emitidos por instituciones financieras</t>
  </si>
  <si>
    <t>13-Documentos emitidos por compañías de seguros</t>
  </si>
  <si>
    <t>14-Comprobantes emitidos por empresas de telecomunicaciones</t>
  </si>
  <si>
    <t>15-Comprobantes  de venta emitidos en exterior</t>
  </si>
  <si>
    <t>21-Carta de Porte Aéreo</t>
  </si>
  <si>
    <t>41-Comprobante de venta emitido por reembolso</t>
  </si>
  <si>
    <t>42-Documento agente de retención Presuntiva</t>
  </si>
  <si>
    <t>43-Liquidacion para Explotacion y Exploracion de Hidrocarburos</t>
  </si>
  <si>
    <t>45-Liquidación de medicina prepagada</t>
  </si>
  <si>
    <t>47-N/C por Reembolso Emitida por Intermediario</t>
  </si>
  <si>
    <t>48-N/D por Reembolso Emitida por Intermediario</t>
  </si>
  <si>
    <t>294-Liquidación de compra de Bienes Muebles Usados</t>
  </si>
  <si>
    <t>364-Acta Entrega-Recepción PET</t>
  </si>
  <si>
    <t>---</t>
  </si>
  <si>
    <t>-</t>
  </si>
  <si>
    <t>04-N/C Ventas</t>
  </si>
  <si>
    <t>05-N/D Ventas</t>
  </si>
  <si>
    <t>18-Documentos aut utiL  en Vts exp N/C N/D</t>
  </si>
  <si>
    <t xml:space="preserve">44-Comprobante de contribuciones y aportes </t>
  </si>
  <si>
    <t>49-Proveedor Directo de Exportador Bajo Régimen Especial</t>
  </si>
  <si>
    <t>50-A Inst. Estado y Empr. Públicas que percibe ingreso exento de Imp. Renta</t>
  </si>
  <si>
    <t>51-N/C A Inst. Estado y Empr. Públicas que percibe ingreso exento de Imp. Renta</t>
  </si>
  <si>
    <t>52-N/D A Inst. Estado y Empr. Públicas que percibe ingreso exento de Imp. Renta</t>
  </si>
  <si>
    <t xml:space="preserve">344-Liquidación de compra de vehículos usados </t>
  </si>
  <si>
    <t>04-Notas de Crédito Exportación</t>
  </si>
  <si>
    <t>05-Notas de Débito Exportación</t>
  </si>
  <si>
    <t>16-Formulario Único de Exportación (FUE) o Declaración Aduanera Única (DAU) o DAV</t>
  </si>
  <si>
    <t>COMPRAS</t>
  </si>
  <si>
    <t>Transacción</t>
  </si>
  <si>
    <t>No. Registros</t>
  </si>
  <si>
    <t>BI tarifa 0%</t>
  </si>
  <si>
    <t>BI tarifa 12%</t>
  </si>
  <si>
    <t>BI tarifa 14%</t>
  </si>
  <si>
    <t>BI No Objeto IVA</t>
  </si>
  <si>
    <t>Base Exenta de Iva</t>
  </si>
  <si>
    <t>Valor IVA 12</t>
  </si>
  <si>
    <t>Valor IVA 14</t>
  </si>
  <si>
    <t>VENTAS</t>
  </si>
  <si>
    <t xml:space="preserve">Transaccion </t>
  </si>
  <si>
    <t>No reg</t>
  </si>
  <si>
    <t>BI Tarifa 0%</t>
  </si>
  <si>
    <t>BI Tarifa 12%</t>
  </si>
  <si>
    <t>BI Tarifa 14%</t>
  </si>
  <si>
    <t>Base No Objeto de IVA</t>
  </si>
  <si>
    <t>EXPORTACIONES</t>
  </si>
  <si>
    <t>Valor Comprobante Fob</t>
  </si>
  <si>
    <t>01</t>
  </si>
  <si>
    <t xml:space="preserve">Factura </t>
  </si>
  <si>
    <t>04</t>
  </si>
  <si>
    <t>Nota de crédito</t>
  </si>
  <si>
    <t>05</t>
  </si>
  <si>
    <t>Nota de débito</t>
  </si>
  <si>
    <t>16</t>
  </si>
  <si>
    <t>Formulario Único de Exportación (FUE) o Declaración Aduanera Única (DAU) o Decla</t>
  </si>
  <si>
    <t>Comprobante de venta emitido por reembolso</t>
  </si>
  <si>
    <t>47</t>
  </si>
  <si>
    <t>Nota de Crédito por Reembolso Emitida por Intermediario</t>
  </si>
  <si>
    <t>48</t>
  </si>
  <si>
    <t>Nota de Débito por Reembolso Emitida por Intermediario</t>
  </si>
  <si>
    <t>COMPROBANTES ANULADOS</t>
  </si>
  <si>
    <t>Total de Comprobantes Anulados en el período no Incluye los Dados de Baja</t>
  </si>
  <si>
    <t>RESUMEN DE RETENCIONES AGENTE DE RETENCION</t>
  </si>
  <si>
    <t>RETENCIONES EN LA FUENTE   DE IMPUESTO A LA RENTA</t>
  </si>
  <si>
    <t>Comcepto de Retencion</t>
  </si>
  <si>
    <t>Base Imponible</t>
  </si>
  <si>
    <t>Valor Retenido</t>
  </si>
  <si>
    <t>Honorarios profesionales y demás pagos por servicios relacionados con el título profesional</t>
  </si>
  <si>
    <t>FINRETE</t>
  </si>
  <si>
    <t xml:space="preserve"> RETENCIONES EN LA FUENTE DE IVA</t>
  </si>
  <si>
    <t>OPERACIÓN</t>
  </si>
  <si>
    <t>COCEPTO DE RETENCION</t>
  </si>
  <si>
    <t>VALOR RETENIDO</t>
  </si>
  <si>
    <t>COMPRA</t>
  </si>
  <si>
    <t>RETENCION IVA BIENES 30%</t>
  </si>
  <si>
    <t>Retención IVA 50%</t>
  </si>
  <si>
    <t>RETENCION IVA SERVICIOS 70%</t>
  </si>
  <si>
    <t>RETENCION IVA 100%</t>
  </si>
  <si>
    <t xml:space="preserve"> RESUMEN DE RETENCIONES QUE LE EFECTUARON EN EL PERIODO</t>
  </si>
  <si>
    <t>VENTA</t>
  </si>
  <si>
    <t>VALOR DE IVA QUE LE HAN RETENIDO</t>
  </si>
  <si>
    <t>VALOR DE RENTA QUE LE HAN RETENIDO</t>
  </si>
  <si>
    <t xml:space="preserve">Declaro que los datos contenidos en este anexo son verdaderos, por lo que asumo la responsabilidad </t>
  </si>
  <si>
    <t>correspondiente, de acuerdo a lo establecido en el Art. 101 de la Codificación  de la Ley de Régimen Tributario Interno</t>
  </si>
  <si>
    <t>Firma del Contador</t>
  </si>
  <si>
    <t>Firma del Representante Legal</t>
  </si>
  <si>
    <t>Servicios predomina el intelecto no relacionados con el título profesional</t>
  </si>
  <si>
    <t>304A</t>
  </si>
  <si>
    <t>Comisiones y demás pagos por servicios predomina intelecto no relacionados con el título profesional</t>
  </si>
  <si>
    <t>304B</t>
  </si>
  <si>
    <t>Pagos a notarios y registradores de la propiedad y mercantil por sus actividades ejercidas como tales</t>
  </si>
  <si>
    <t>304C</t>
  </si>
  <si>
    <t>Pagos a deportistas, entrenadores, árbitros, miembros del cuerpo técnico por sus actividades ejercidas como tales</t>
  </si>
  <si>
    <t>304D</t>
  </si>
  <si>
    <t>Pagos a artistas por sus actividades ejercidas como tales</t>
  </si>
  <si>
    <t>304E</t>
  </si>
  <si>
    <t>Honorarios y demás pagos por servicios de docencia</t>
  </si>
  <si>
    <t>Servicios predomina la mano de obra</t>
  </si>
  <si>
    <t>Utilización o aprovechamiento de la imagen o renombre</t>
  </si>
  <si>
    <t>Servicios prestados por medios de comunicación y agencias de publicidad</t>
  </si>
  <si>
    <t>Servicio de transporte privado de pasajeros o transporte público o privado de carga</t>
  </si>
  <si>
    <t>Pagos a través de liquidación de compra (nivel cultural o rusticidad)</t>
  </si>
  <si>
    <t>Transferencia de bienes muebles de naturaleza corporal</t>
  </si>
  <si>
    <t>312A</t>
  </si>
  <si>
    <t>Compra de bienes de origen agrícola, avícola, pecuario, apícola, cunícula, bioacuático, y forestal</t>
  </si>
  <si>
    <t>312B</t>
  </si>
  <si>
    <t>Impuesto a la Renta único para la actividad de producción y cultivo de palma aceitera</t>
  </si>
  <si>
    <t>314A</t>
  </si>
  <si>
    <t>Regalías por concepto de franquicias de acuerdo a Ley de Propiedad Intelectual - pago a personas naturales</t>
  </si>
  <si>
    <t>314B</t>
  </si>
  <si>
    <t>Cánones, derechos de autor,  marcas, patentes y similares de acuerdo a Ley de Propiedad Intelectual – pago a personas naturales</t>
  </si>
  <si>
    <t>314C</t>
  </si>
  <si>
    <t>Regalías por concepto de franquicias de acuerdo a Ley de Propiedad Intelectual  - pago a sociedades</t>
  </si>
  <si>
    <t>314D</t>
  </si>
  <si>
    <t>Cánones, derechos de autor,  marcas, patentes y similares de acuerdo a Ley de Propiedad Intelectual – pago a sociedades</t>
  </si>
  <si>
    <t>Cuotas de arrendamiento mercantil (prestado por sociedades), inclusive la de opción de compra</t>
  </si>
  <si>
    <t>Arrendamiento bienes inmuebles</t>
  </si>
  <si>
    <t>Seguros y reaseguros (primas y cesiones)</t>
  </si>
  <si>
    <t>Rendimientos financieros pagados a naturales y sociedades  (No a IFIs)</t>
  </si>
  <si>
    <t>323A</t>
  </si>
  <si>
    <t>Rendimientos financieros depósitos Cta. Corriente</t>
  </si>
  <si>
    <t>323B1</t>
  </si>
  <si>
    <t>Rendimientos financieros  depósitos Cta. Ahorros Sociedades</t>
  </si>
  <si>
    <t>323E</t>
  </si>
  <si>
    <t>Rendimientos financieros depósito a plazo fijo  gravados</t>
  </si>
  <si>
    <t>323E2</t>
  </si>
  <si>
    <t>Rendimientos financieros depósito a plazo fijo exentos</t>
  </si>
  <si>
    <t>323F</t>
  </si>
  <si>
    <t>Rendimientos financieros operaciones de reporto - repos</t>
  </si>
  <si>
    <t>323G</t>
  </si>
  <si>
    <t>Inversiones (captaciones) rendimientos distintos de aquellos pagados a IFIs</t>
  </si>
  <si>
    <t>323H</t>
  </si>
  <si>
    <t>Rendimientos financieros  obligaciones</t>
  </si>
  <si>
    <t>323I</t>
  </si>
  <si>
    <t>Rendimientos financieros  bonos convertible en acciones</t>
  </si>
  <si>
    <t>323 M</t>
  </si>
  <si>
    <t xml:space="preserve">Rendimientos financieros : Inversiones en títulos valores en renta fija gravados </t>
  </si>
  <si>
    <t>323 N</t>
  </si>
  <si>
    <t>Rendimientos financieros  Inversiones en títulos valores en renta fija exentos</t>
  </si>
  <si>
    <t>323 O</t>
  </si>
  <si>
    <t>Intereses y demás rendimientos financieros pagados a bancos y otras entidades sometidas al control de la Superintendencia de Bancos y de la Economía Popular y Solidaria</t>
  </si>
  <si>
    <t>323 P</t>
  </si>
  <si>
    <t xml:space="preserve"> Intereses pagados por entidades del sector público a favor de sujetos pasivos</t>
  </si>
  <si>
    <t>323Q</t>
  </si>
  <si>
    <t xml:space="preserve">Otros intereses y rendimientos financieros gravados </t>
  </si>
  <si>
    <t>323R</t>
  </si>
  <si>
    <t>Otros intereses y rendimientos financieros exentos</t>
  </si>
  <si>
    <t>323S</t>
  </si>
  <si>
    <t>Pagos y créditos en cuenta efectuados por el BCE y los depósitos centralizados de valores, en calidad de intermediarios, a instituciones del sistema financiero por cuenta de otras personas naturales y sociedades</t>
  </si>
  <si>
    <t>323T</t>
  </si>
  <si>
    <t>Rendimientos financieros originados en la deuda pública ecuatoriana</t>
  </si>
  <si>
    <t>323U</t>
  </si>
  <si>
    <t>Rendimientos financieros originados en títulos valores de obligaciones de 360 días o más para el financiamiento de proyectos públicos en asociación público-privada</t>
  </si>
  <si>
    <t>324A</t>
  </si>
  <si>
    <t xml:space="preserve"> Intereses en operaciones de crédito entre instituciones del sistema financiero y entidades economía popular y solidaria. </t>
  </si>
  <si>
    <t>324B</t>
  </si>
  <si>
    <t>Inversiones entre instituciones del sistema financiero y entidades economía popular y solidaria</t>
  </si>
  <si>
    <t>324C</t>
  </si>
  <si>
    <t>Pagos y créditos en cuenta efectuados por el BCE y los depósitos centralizados de valores, en calidad de intermediarios, a instituciones del sistema financiero por cuenta de otras instituciones del sistema financiero</t>
  </si>
  <si>
    <t>Anticipo dividendos</t>
  </si>
  <si>
    <t>325A</t>
  </si>
  <si>
    <t>Préstamos accionistas, beneficiarios o partícipes residentes o establecidos en el Ecuador</t>
  </si>
  <si>
    <t>Dividendos distribuidos que correspondan al impuesto a la renta único establecido en el art. 27 de la lrti</t>
  </si>
  <si>
    <t>Dividendos distribuidos a personas naturales residentes cuando la sociedad que distribuye aplicó tarifa del 22% IR</t>
  </si>
  <si>
    <t>Dividendos distribuidos a sociedades residentes</t>
  </si>
  <si>
    <t>dividendos distribuidos a fideicomisos residentes</t>
  </si>
  <si>
    <t>Dividendos gravados distribuidos en acciones (reinversión de utilidades sin derecho a reducción tarifa IR) cuando la sociedad que distribuye aplicó tarifa del 22% IR</t>
  </si>
  <si>
    <t xml:space="preserve">Dividendos exentos distribuidos en acciones (reinversión de utilidades con derecho a reducción tarifa IR) </t>
  </si>
  <si>
    <t>Otras compras de bienes y servicios no sujetas a retención</t>
  </si>
  <si>
    <t>332B</t>
  </si>
  <si>
    <t>Compra de bienes inmuebles</t>
  </si>
  <si>
    <t>332C</t>
  </si>
  <si>
    <t>Transporte público de pasajeros</t>
  </si>
  <si>
    <t>332D</t>
  </si>
  <si>
    <t>Pagos en el país por transporte de pasajeros o transporte internacional de carga, a compañías nacionales o extranjeras de aviación o marítimas</t>
  </si>
  <si>
    <t>332E</t>
  </si>
  <si>
    <t>Valores entregados por las cooperativas de transporte a sus socios</t>
  </si>
  <si>
    <t>332F</t>
  </si>
  <si>
    <t>Compraventa de divisas distintas al dólar de los Estados Unidos de América</t>
  </si>
  <si>
    <t>332G</t>
  </si>
  <si>
    <t xml:space="preserve">Pagos con tarjeta de crédito </t>
  </si>
  <si>
    <t>332H</t>
  </si>
  <si>
    <t>Pago al exterior tarjeta de crédito reportada por la Emisora de tarjeta de crédito, solo recap</t>
  </si>
  <si>
    <t>332I</t>
  </si>
  <si>
    <t>Pago a través de convenio de debito (Clientes IFI`s)</t>
  </si>
  <si>
    <t>Enajenación de derechos representativos de capital y otros derechos cotizados en bolsa ecuatoriana</t>
  </si>
  <si>
    <t>Enajenación de derechos representativos de capital y otros derechos no cotizados en bolsa ecuatoriana</t>
  </si>
  <si>
    <t>Loterías, rifas, apuestas y similares</t>
  </si>
  <si>
    <t>Venta de combustibles a comercializadoras</t>
  </si>
  <si>
    <t>Venta de combustibles a distribuidores</t>
  </si>
  <si>
    <t>Compra local de banano a productor</t>
  </si>
  <si>
    <t>Liquidación impuesto único a la venta local de banano de producción propia</t>
  </si>
  <si>
    <t>Impuesto único a la exportación de banano de producción propia - componente 1</t>
  </si>
  <si>
    <t>Impuesto único a la exportación de banano de producción propia - componente 2</t>
  </si>
  <si>
    <t>Impuesto único a la exportación de banano producido por terceros</t>
  </si>
  <si>
    <t>Otras retenciones aplicables el 1%</t>
  </si>
  <si>
    <t>343A</t>
  </si>
  <si>
    <t>Energía eléctrica</t>
  </si>
  <si>
    <t>343B</t>
  </si>
  <si>
    <t>Actividades de construcción de obra material inmueble, urbanización, lotización o actividades similares</t>
  </si>
  <si>
    <t>343C</t>
  </si>
  <si>
    <t>Impuesto Redimible a las botellas plásticas - IRBP</t>
  </si>
  <si>
    <t>Otras retenciones aplicables el 2%</t>
  </si>
  <si>
    <t>344A</t>
  </si>
  <si>
    <t>Pago local tarjeta de crédito /débito reportada por la Emisora de tarjeta de crédito / entidades del sistema financiero</t>
  </si>
  <si>
    <t>344B</t>
  </si>
  <si>
    <t>Adquisición de sustancias minerales dentro del territorio nacional</t>
  </si>
  <si>
    <t>Otras retenciones aplicables el 8%</t>
  </si>
  <si>
    <t xml:space="preserve">Otras retenciones aplicables a otros porcentajes </t>
  </si>
  <si>
    <t>346A</t>
  </si>
  <si>
    <t xml:space="preserve">Otras ganancias de capital distintas de enajenación de derechos representativos de capital </t>
  </si>
  <si>
    <t>346B</t>
  </si>
  <si>
    <t xml:space="preserve">Donaciones en dinero -Impuesto a la donaciones </t>
  </si>
  <si>
    <t>346C</t>
  </si>
  <si>
    <t>Retención a cargo del propio sujeto pasivo por la exportación de concentrados y/o elementos metálicos</t>
  </si>
  <si>
    <t>346D</t>
  </si>
  <si>
    <t>Retención a cargo del propio sujeto pasivo por la comercialización de productos forestales</t>
  </si>
  <si>
    <t>Pago a no residentes - Rentas Inmobiliarias</t>
  </si>
  <si>
    <t>Pago a no residentes - Beneficios/Servicios  Empresariales</t>
  </si>
  <si>
    <t>501A</t>
  </si>
  <si>
    <t>Pago a no residentes - Servicios técnicos, administrativos o de consultoría y regalías</t>
  </si>
  <si>
    <t>Pago a no residentes- Navegación Marítima y/o aérea</t>
  </si>
  <si>
    <t>Pago a no residentes- Dividendos distribuidos a personas naturales (domicilados o no en paraiso fiscal) o a sociedades sin beneficiario efectivo persona natural residente en Ecuador (ni domiciladas en paraíso fiscal)</t>
  </si>
  <si>
    <t>504A</t>
  </si>
  <si>
    <t>Pago al exterior - Dividendos a sociedades con beneficiario efectivo persona natural residente en el Ecuador (no domiciliada en paraísos fiscales o regímenes de menor imposición)</t>
  </si>
  <si>
    <t>504B</t>
  </si>
  <si>
    <t>Pago a no residentes - Dividendos a fideicomisos con beneficiario efectivo persona natural residente en el Ecuador (no domiciliada en paraísos fiscales o regímenes de menor imposición)</t>
  </si>
  <si>
    <t>504C</t>
  </si>
  <si>
    <t>Pago a no residentes - Dividendos a sociedades domiciladas en paraísos fiscales o regímenes de menor imposición (con o sin beneficiario efectivo persona natural residente en el Ecuador)</t>
  </si>
  <si>
    <t>504D</t>
  </si>
  <si>
    <t>Pago a no residentes - Dividendos a fideicomisos domiciladas en paraísos fiscales o regímenes de menor imposición (con o sin beneficiario efectivo persona natural residente en el Ecuador)</t>
  </si>
  <si>
    <t>504E</t>
  </si>
  <si>
    <t>Pago a no residentes - Anticipo dividendos (no domiciliada en paraísos fiscales o regímenes de menor imposición)</t>
  </si>
  <si>
    <t>504F</t>
  </si>
  <si>
    <t>Pago a no residentes - Anticipo dividendos (domiciliadas en paraísos fiscales o regímenes de menor imposición)</t>
  </si>
  <si>
    <t>504G</t>
  </si>
  <si>
    <t>Pago a no residentes - Préstamos accionistas, beneficiarios o partìcipes (no domiciladas en paraísos fiscales o regímenes de menor imposición)</t>
  </si>
  <si>
    <t>504H</t>
  </si>
  <si>
    <t>Pago a no residentes - Préstamos accionistas, beneficiarios o partìcipes (domiciladas en paraísos fiscales o regímenes de menor imposición)</t>
  </si>
  <si>
    <t>504I</t>
  </si>
  <si>
    <t>Pago a no residentes - Préstamos no comerciales a partes relacionadas  (no domiciladas en paraísos fiscales o regímenes de menor imposición)</t>
  </si>
  <si>
    <t>504J</t>
  </si>
  <si>
    <t>Pago a no residentes - Préstamos no comerciales a partes relacionadas  (domiciladas en paraísos fiscales o regímenes de menor imposición)</t>
  </si>
  <si>
    <t>Pago a no residentes - Rendimientos financieros</t>
  </si>
  <si>
    <t>505A</t>
  </si>
  <si>
    <t>Pago a no residentes – Intereses de créditos de Instituciones Financieras del exterior</t>
  </si>
  <si>
    <t>505B</t>
  </si>
  <si>
    <t>Pago a no residentes – Intereses de créditos de gobierno a gobierno</t>
  </si>
  <si>
    <t>505C</t>
  </si>
  <si>
    <t>Pago a no residentes – Intereses de créditos de organismos multilaterales</t>
  </si>
  <si>
    <t>505D</t>
  </si>
  <si>
    <t>Pago a no residentes - Intereses por financiamiento de proveedores externos</t>
  </si>
  <si>
    <t>505E</t>
  </si>
  <si>
    <t>Pago a no residentes - Intereses de otros créditos externos</t>
  </si>
  <si>
    <t>505F</t>
  </si>
  <si>
    <t>Pago a no residentes - Otros Intereses y Rendimientos Financieros</t>
  </si>
  <si>
    <t>Pago a no residentes- Cánones, derechos de autor,  marcas, patentes y similares</t>
  </si>
  <si>
    <t>509A</t>
  </si>
  <si>
    <t>PPago a no residentes - Regalías por concepto de franquicias</t>
  </si>
  <si>
    <t xml:space="preserve">Pago a no residentes - Otras ganancias de capital distintas de enajenación de derechos representativos de capital </t>
  </si>
  <si>
    <t>Pago a no residentes - Servicios profesionales independientes</t>
  </si>
  <si>
    <t>Pago a no residentes - Servicios profesionales dependientes</t>
  </si>
  <si>
    <t>Pago a no residentes- Artistas</t>
  </si>
  <si>
    <t>513A</t>
  </si>
  <si>
    <t>Pago a no residentes - Deportistas</t>
  </si>
  <si>
    <t>Pago a no residentes - Participación de consejeros</t>
  </si>
  <si>
    <t>Pago a no residentes - Entretenimiento Público</t>
  </si>
  <si>
    <t>Pago a no residentes - Pensiones</t>
  </si>
  <si>
    <t>Pago a no residentes- Reembolso de Gastos</t>
  </si>
  <si>
    <t>Pago a no residentes- Funciones Públicas</t>
  </si>
  <si>
    <t>Pago a no residentes - Estudiantes</t>
  </si>
  <si>
    <t>520A</t>
  </si>
  <si>
    <t>Pago a no residentes - Pago a proveedores de servicios hoteleros y turísticos en el exterior</t>
  </si>
  <si>
    <t>520B</t>
  </si>
  <si>
    <t>Pago a no residentes - Arrendamientos mercantil internacional</t>
  </si>
  <si>
    <t>520D</t>
  </si>
  <si>
    <t>Pago a no residentes - Comisiones por exportaciones y por promoción de turismo receptivo</t>
  </si>
  <si>
    <t>520E</t>
  </si>
  <si>
    <t>Pago a no residentes - Por las empresas de transporte marítimo o aéreo y por empresas pesqueras de alta mar, por su actividad.</t>
  </si>
  <si>
    <t>520F</t>
  </si>
  <si>
    <t>Pago a no residentes - Por las agencias internacionales de prensa</t>
  </si>
  <si>
    <t>520G</t>
  </si>
  <si>
    <t>Pago a no residentes - Contratos de fletamento de naves para empresas de transporte aéreo o marítimo internacional</t>
  </si>
  <si>
    <t xml:space="preserve">Pago a no residentes - Enajenación de derechos representativos de capital y otros derechos </t>
  </si>
  <si>
    <t>523A</t>
  </si>
  <si>
    <t xml:space="preserve">Pago a no residentes - Seguros y reaseguros (primas y cesiones)  </t>
  </si>
  <si>
    <t>Pago a no residentes- Donaciones en dinero -Impuesto a la donaciones</t>
  </si>
  <si>
    <t xml:space="preserve">ID     </t>
  </si>
  <si>
    <t xml:space="preserve">RUC     </t>
  </si>
  <si>
    <t>19-Comprobantes de Pago de Cuotas o Aportes</t>
  </si>
  <si>
    <t>20-Documentos por Servicios Administrativos emitidos por Inst. del Estado</t>
  </si>
  <si>
    <t>TOTAL - NC</t>
  </si>
  <si>
    <t>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</si>
</sst>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_(* #,##0_);_(* \(#,##0\);_(* &quot;-&quot;??_);_(@_)"/>
    <numFmt numFmtId="166" formatCode="_ * #,##0.00_ ;_ * \-#,##0.00_ ;_ * &quot;-&quot;??_ ;_ @_ "/>
    <numFmt numFmtId="167" formatCode="_-* #,##0.00\ [$€]_-;\-* #,##0.00\ [$€]_-;_-* &quot;-&quot;??\ [$€]_-;_-@_-"/>
    <numFmt numFmtId="168" formatCode="#.##0.00"/>
    <numFmt numFmtId="169" formatCode="_ * #,##0_ ;_ * \-#,##0_ ;_ * &quot;-&quot;??_ ;_ @_ 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6"/>
      <color rgb="FFFF0000"/>
      <name val="Arial"/>
      <family val="2"/>
    </font>
    <font>
      <sz val="11"/>
      <color indexed="8"/>
      <name val="Calibri"/>
      <family val="2"/>
    </font>
    <font>
      <b/>
      <sz val="8"/>
      <color rgb="FFFF0000"/>
      <name val="Arial"/>
      <family val="2"/>
    </font>
    <font>
      <b/>
      <sz val="8"/>
      <color theme="0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z val="10"/>
      <color rgb="FFFF0000"/>
      <name val="Arial"/>
      <family val="2"/>
    </font>
    <font>
      <b/>
      <sz val="9"/>
      <color theme="1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  <charset val="1"/>
    </font>
    <font>
      <b/>
      <sz val="10"/>
      <color theme="1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</font>
    <font>
      <sz val="12"/>
      <color rgb="FFFF0000"/>
      <name val="Calibri"/>
      <family val="2"/>
    </font>
    <font>
      <sz val="11"/>
      <color rgb="FFFF0000"/>
      <name val="Verdana"/>
      <family val="2"/>
    </font>
    <font>
      <sz val="8"/>
      <color rgb="FFFF0000"/>
      <name val="Verdana"/>
      <family val="2"/>
    </font>
    <font>
      <b/>
      <sz val="11"/>
      <color rgb="FFFF0000"/>
      <name val="Verdana"/>
      <family val="2"/>
    </font>
    <font>
      <b/>
      <sz val="10"/>
      <color indexed="9"/>
      <name val="Verdana"/>
      <family val="2"/>
    </font>
    <font>
      <b/>
      <sz val="9"/>
      <color indexed="9"/>
      <name val="Verdana"/>
      <family val="2"/>
    </font>
    <font>
      <b/>
      <sz val="8"/>
      <color indexed="8"/>
      <name val="Verdana"/>
      <family val="2"/>
    </font>
    <font>
      <b/>
      <sz val="9"/>
      <color indexed="8"/>
      <name val="Verdana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sz val="9"/>
      <color indexed="8"/>
      <name val="Verdana"/>
      <family val="2"/>
    </font>
    <font>
      <sz val="10"/>
      <color indexed="8"/>
      <name val="Verdana"/>
      <family val="2"/>
    </font>
    <font>
      <b/>
      <sz val="11"/>
      <color indexed="9"/>
      <name val="Verdana"/>
      <family val="2"/>
    </font>
    <font>
      <sz val="10"/>
      <color theme="0"/>
      <name val="Calibri"/>
      <family val="2"/>
      <scheme val="minor"/>
    </font>
    <font>
      <b/>
      <sz val="11"/>
      <color indexed="8"/>
      <name val="Verdana"/>
      <family val="2"/>
    </font>
    <font>
      <sz val="12"/>
      <color indexed="8"/>
      <name val="Calibri"/>
      <family val="2"/>
    </font>
    <font>
      <sz val="11"/>
      <color indexed="10"/>
      <name val="Verdana"/>
      <family val="2"/>
    </font>
    <font>
      <sz val="10"/>
      <color indexed="8"/>
      <name val="Calibri"/>
      <family val="2"/>
    </font>
    <font>
      <b/>
      <sz val="8"/>
      <color indexed="9"/>
      <name val="Verdana"/>
      <family val="2"/>
    </font>
    <font>
      <sz val="11"/>
      <color indexed="9"/>
      <name val="Verdana"/>
      <family val="2"/>
    </font>
    <font>
      <b/>
      <sz val="11"/>
      <name val="Verdana"/>
      <family val="2"/>
    </font>
    <font>
      <b/>
      <sz val="9"/>
      <name val="Verdana"/>
      <family val="2"/>
    </font>
    <font>
      <b/>
      <sz val="10"/>
      <name val="Verdana"/>
      <family val="2"/>
    </font>
    <font>
      <sz val="11"/>
      <name val="Verdana"/>
      <family val="2"/>
    </font>
    <font>
      <sz val="9"/>
      <name val="Verdana"/>
      <family val="2"/>
    </font>
    <font>
      <sz val="10"/>
      <name val="Verdana"/>
      <family val="2"/>
    </font>
  </fonts>
  <fills count="1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CF6F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32">
    <border>
      <left/>
      <right/>
      <top/>
      <bottom/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double">
        <color theme="4" tint="-0.499984740745262"/>
      </left>
      <right style="double">
        <color theme="4" tint="-0.499984740745262"/>
      </right>
      <top style="double">
        <color theme="4" tint="-0.499984740745262"/>
      </top>
      <bottom/>
      <diagonal/>
    </border>
    <border>
      <left style="thin">
        <color theme="4"/>
      </left>
      <right/>
      <top style="medium">
        <color indexed="64"/>
      </top>
      <bottom/>
      <diagonal/>
    </border>
    <border>
      <left style="thin">
        <color theme="4"/>
      </left>
      <right style="thin">
        <color theme="4"/>
      </right>
      <top style="medium">
        <color indexed="64"/>
      </top>
      <bottom/>
      <diagonal/>
    </border>
    <border>
      <left style="thin">
        <color theme="4"/>
      </left>
      <right/>
      <top style="medium">
        <color theme="4"/>
      </top>
      <bottom/>
      <diagonal/>
    </border>
    <border>
      <left style="thin">
        <color theme="4"/>
      </left>
      <right style="thin">
        <color theme="4"/>
      </right>
      <top style="medium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theme="0" tint="-0.24994659260841701"/>
      </left>
      <right style="double">
        <color theme="0" tint="-0.24994659260841701"/>
      </right>
      <top style="double">
        <color theme="0" tint="-0.24994659260841701"/>
      </top>
      <bottom/>
      <diagonal/>
    </border>
    <border>
      <left style="medium">
        <color indexed="22"/>
      </left>
      <right/>
      <top/>
      <bottom/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/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/>
      <diagonal/>
    </border>
    <border>
      <left style="medium">
        <color indexed="22"/>
      </left>
      <right/>
      <top/>
      <bottom style="medium">
        <color indexed="22"/>
      </bottom>
      <diagonal/>
    </border>
    <border>
      <left/>
      <right style="medium">
        <color indexed="22"/>
      </right>
      <top/>
      <bottom style="medium">
        <color indexed="22"/>
      </bottom>
      <diagonal/>
    </border>
    <border>
      <left/>
      <right style="medium">
        <color indexed="22"/>
      </right>
      <top/>
      <bottom/>
      <diagonal/>
    </border>
    <border>
      <left style="medium">
        <color indexed="22"/>
      </left>
      <right/>
      <top style="medium">
        <color indexed="22"/>
      </top>
      <bottom/>
      <diagonal/>
    </border>
    <border>
      <left/>
      <right/>
      <top style="medium">
        <color indexed="22"/>
      </top>
      <bottom/>
      <diagonal/>
    </border>
    <border>
      <left/>
      <right/>
      <top/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/>
      <diagonal/>
    </border>
    <border>
      <left style="medium">
        <color indexed="22"/>
      </left>
      <right style="medium">
        <color indexed="22"/>
      </right>
      <top/>
      <bottom/>
      <diagonal/>
    </border>
  </borders>
  <cellStyleXfs count="29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4" fontId="18" fillId="9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18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8" fillId="0" borderId="0"/>
    <xf numFmtId="167" fontId="1" fillId="0" borderId="0"/>
    <xf numFmtId="167" fontId="18" fillId="0" borderId="0"/>
    <xf numFmtId="0" fontId="18" fillId="0" borderId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/>
    <xf numFmtId="164" fontId="1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12">
    <xf numFmtId="0" fontId="0" fillId="0" borderId="0" xfId="0"/>
    <xf numFmtId="49" fontId="5" fillId="5" borderId="1" xfId="0" applyNumberFormat="1" applyFont="1" applyFill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center" vertical="center" wrapText="1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49" fontId="6" fillId="3" borderId="2" xfId="0" applyNumberFormat="1" applyFont="1" applyFill="1" applyBorder="1" applyAlignment="1" applyProtection="1">
      <alignment horizontal="center" vertical="center" wrapText="1"/>
    </xf>
    <xf numFmtId="14" fontId="6" fillId="3" borderId="2" xfId="0" applyNumberFormat="1" applyFont="1" applyFill="1" applyBorder="1" applyAlignment="1" applyProtection="1">
      <alignment horizontal="center" vertical="center" wrapText="1"/>
    </xf>
    <xf numFmtId="164" fontId="6" fillId="3" borderId="2" xfId="2" applyFont="1" applyFill="1" applyBorder="1" applyAlignment="1" applyProtection="1">
      <alignment horizontal="center" vertical="center" wrapText="1"/>
    </xf>
    <xf numFmtId="164" fontId="6" fillId="3" borderId="3" xfId="2" applyFont="1" applyFill="1" applyBorder="1" applyAlignment="1" applyProtection="1">
      <alignment horizontal="center" vertical="center" wrapText="1"/>
    </xf>
    <xf numFmtId="49" fontId="0" fillId="0" borderId="0" xfId="0" applyNumberFormat="1"/>
    <xf numFmtId="14" fontId="0" fillId="0" borderId="0" xfId="0" applyNumberFormat="1"/>
    <xf numFmtId="164" fontId="0" fillId="0" borderId="0" xfId="1" applyFont="1"/>
    <xf numFmtId="0" fontId="7" fillId="0" borderId="0" xfId="3"/>
    <xf numFmtId="49" fontId="8" fillId="4" borderId="4" xfId="0" applyNumberFormat="1" applyFont="1" applyFill="1" applyBorder="1" applyAlignment="1" applyProtection="1">
      <alignment horizontal="center" vertical="center" wrapText="1"/>
    </xf>
    <xf numFmtId="1" fontId="10" fillId="4" borderId="4" xfId="0" applyNumberFormat="1" applyFont="1" applyFill="1" applyBorder="1" applyAlignment="1" applyProtection="1">
      <alignment horizontal="center" vertical="center" wrapText="1"/>
    </xf>
    <xf numFmtId="165" fontId="11" fillId="4" borderId="4" xfId="2" applyNumberFormat="1" applyFont="1" applyFill="1" applyBorder="1" applyAlignment="1" applyProtection="1">
      <alignment horizontal="center" vertical="center" wrapText="1"/>
    </xf>
    <xf numFmtId="164" fontId="10" fillId="4" borderId="4" xfId="2" applyFont="1" applyFill="1" applyBorder="1" applyAlignment="1" applyProtection="1">
      <alignment horizontal="center" vertical="center" wrapText="1"/>
    </xf>
    <xf numFmtId="164" fontId="12" fillId="4" borderId="4" xfId="2" applyFont="1" applyFill="1" applyBorder="1" applyAlignment="1" applyProtection="1">
      <alignment horizontal="center" vertical="center" wrapText="1"/>
    </xf>
    <xf numFmtId="49" fontId="13" fillId="2" borderId="4" xfId="0" applyNumberFormat="1" applyFont="1" applyFill="1" applyBorder="1" applyAlignment="1" applyProtection="1">
      <alignment horizontal="center" vertical="center" wrapText="1"/>
    </xf>
    <xf numFmtId="49" fontId="10" fillId="4" borderId="4" xfId="0" applyNumberFormat="1" applyFont="1" applyFill="1" applyBorder="1" applyAlignment="1" applyProtection="1">
      <alignment horizontal="center" vertical="center" wrapText="1"/>
    </xf>
    <xf numFmtId="164" fontId="10" fillId="7" borderId="4" xfId="2" applyFont="1" applyFill="1" applyBorder="1" applyAlignment="1" applyProtection="1">
      <alignment horizontal="center" vertical="center" wrapText="1"/>
    </xf>
    <xf numFmtId="49" fontId="10" fillId="7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/>
    <xf numFmtId="49" fontId="14" fillId="0" borderId="5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left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0" fontId="0" fillId="0" borderId="0" xfId="0" applyFont="1" applyFill="1" applyBorder="1" applyProtection="1">
      <protection locked="0"/>
    </xf>
    <xf numFmtId="0" fontId="0" fillId="0" borderId="0" xfId="0" applyFont="1" applyFill="1" applyBorder="1" applyProtection="1"/>
    <xf numFmtId="0" fontId="15" fillId="8" borderId="7" xfId="0" applyFont="1" applyFill="1" applyBorder="1" applyAlignment="1">
      <alignment horizontal="center"/>
    </xf>
    <xf numFmtId="49" fontId="15" fillId="8" borderId="7" xfId="0" applyNumberFormat="1" applyFont="1" applyFill="1" applyBorder="1" applyAlignment="1">
      <alignment horizontal="left"/>
    </xf>
    <xf numFmtId="49" fontId="15" fillId="8" borderId="7" xfId="0" applyNumberFormat="1" applyFont="1" applyFill="1" applyBorder="1" applyAlignment="1">
      <alignment horizontal="left" vertical="center"/>
    </xf>
    <xf numFmtId="0" fontId="9" fillId="8" borderId="7" xfId="0" applyNumberFormat="1" applyFont="1" applyFill="1" applyBorder="1" applyAlignment="1">
      <alignment horizontal="left"/>
    </xf>
    <xf numFmtId="0" fontId="9" fillId="8" borderId="7" xfId="0" applyFont="1" applyFill="1" applyBorder="1" applyAlignment="1">
      <alignment horizontal="left"/>
    </xf>
    <xf numFmtId="1" fontId="15" fillId="8" borderId="7" xfId="0" applyNumberFormat="1" applyFont="1" applyFill="1" applyBorder="1" applyAlignment="1">
      <alignment horizontal="right"/>
    </xf>
    <xf numFmtId="49" fontId="15" fillId="8" borderId="7" xfId="0" applyNumberFormat="1" applyFont="1" applyFill="1" applyBorder="1" applyAlignment="1">
      <alignment horizontal="right"/>
    </xf>
    <xf numFmtId="14" fontId="16" fillId="8" borderId="7" xfId="0" applyNumberFormat="1" applyFont="1" applyFill="1" applyBorder="1"/>
    <xf numFmtId="4" fontId="15" fillId="8" borderId="7" xfId="0" applyNumberFormat="1" applyFont="1" applyFill="1" applyBorder="1" applyAlignment="1">
      <alignment horizontal="right"/>
    </xf>
    <xf numFmtId="49" fontId="9" fillId="8" borderId="7" xfId="0" applyNumberFormat="1" applyFont="1" applyFill="1" applyBorder="1" applyAlignment="1">
      <alignment horizontal="right"/>
    </xf>
    <xf numFmtId="49" fontId="16" fillId="8" borderId="7" xfId="0" applyNumberFormat="1" applyFont="1" applyFill="1" applyBorder="1" applyAlignment="1">
      <alignment horizontal="right"/>
    </xf>
    <xf numFmtId="0" fontId="16" fillId="8" borderId="7" xfId="0" applyFont="1" applyFill="1" applyBorder="1"/>
    <xf numFmtId="49" fontId="16" fillId="8" borderId="7" xfId="0" applyNumberFormat="1" applyFont="1" applyFill="1" applyBorder="1"/>
    <xf numFmtId="4" fontId="15" fillId="8" borderId="8" xfId="0" applyNumberFormat="1" applyFont="1" applyFill="1" applyBorder="1" applyAlignment="1">
      <alignment horizontal="right"/>
    </xf>
    <xf numFmtId="0" fontId="15" fillId="0" borderId="9" xfId="0" applyFont="1" applyBorder="1" applyAlignment="1">
      <alignment horizontal="center"/>
    </xf>
    <xf numFmtId="49" fontId="15" fillId="0" borderId="9" xfId="0" applyNumberFormat="1" applyFont="1" applyBorder="1" applyAlignment="1">
      <alignment horizontal="left"/>
    </xf>
    <xf numFmtId="49" fontId="15" fillId="0" borderId="9" xfId="0" applyNumberFormat="1" applyFont="1" applyBorder="1" applyAlignment="1">
      <alignment horizontal="left" vertical="center"/>
    </xf>
    <xf numFmtId="0" fontId="9" fillId="0" borderId="9" xfId="0" applyNumberFormat="1" applyFont="1" applyBorder="1" applyAlignment="1">
      <alignment horizontal="left"/>
    </xf>
    <xf numFmtId="0" fontId="9" fillId="0" borderId="9" xfId="0" applyFont="1" applyBorder="1" applyAlignment="1">
      <alignment horizontal="left"/>
    </xf>
    <xf numFmtId="1" fontId="15" fillId="0" borderId="9" xfId="0" applyNumberFormat="1" applyFont="1" applyBorder="1" applyAlignment="1">
      <alignment horizontal="right"/>
    </xf>
    <xf numFmtId="49" fontId="15" fillId="0" borderId="9" xfId="0" applyNumberFormat="1" applyFont="1" applyBorder="1" applyAlignment="1">
      <alignment horizontal="right"/>
    </xf>
    <xf numFmtId="14" fontId="16" fillId="0" borderId="9" xfId="0" applyNumberFormat="1" applyFont="1" applyBorder="1"/>
    <xf numFmtId="4" fontId="15" fillId="0" borderId="9" xfId="0" applyNumberFormat="1" applyFont="1" applyBorder="1" applyAlignment="1">
      <alignment horizontal="right"/>
    </xf>
    <xf numFmtId="49" fontId="9" fillId="0" borderId="9" xfId="0" applyNumberFormat="1" applyFont="1" applyBorder="1" applyAlignment="1">
      <alignment horizontal="right"/>
    </xf>
    <xf numFmtId="49" fontId="16" fillId="0" borderId="9" xfId="0" applyNumberFormat="1" applyFont="1" applyBorder="1" applyAlignment="1">
      <alignment horizontal="right"/>
    </xf>
    <xf numFmtId="0" fontId="16" fillId="0" borderId="9" xfId="0" applyFont="1" applyBorder="1"/>
    <xf numFmtId="49" fontId="16" fillId="0" borderId="9" xfId="0" applyNumberFormat="1" applyFont="1" applyBorder="1"/>
    <xf numFmtId="4" fontId="15" fillId="0" borderId="10" xfId="0" applyNumberFormat="1" applyFont="1" applyBorder="1" applyAlignment="1">
      <alignment horizontal="right"/>
    </xf>
    <xf numFmtId="0" fontId="15" fillId="8" borderId="9" xfId="0" applyFont="1" applyFill="1" applyBorder="1" applyAlignment="1">
      <alignment horizontal="center"/>
    </xf>
    <xf numFmtId="49" fontId="15" fillId="8" borderId="9" xfId="0" applyNumberFormat="1" applyFont="1" applyFill="1" applyBorder="1" applyAlignment="1">
      <alignment horizontal="left"/>
    </xf>
    <xf numFmtId="49" fontId="15" fillId="8" borderId="9" xfId="0" applyNumberFormat="1" applyFont="1" applyFill="1" applyBorder="1" applyAlignment="1">
      <alignment horizontal="left" vertical="center"/>
    </xf>
    <xf numFmtId="0" fontId="9" fillId="8" borderId="9" xfId="0" applyNumberFormat="1" applyFont="1" applyFill="1" applyBorder="1" applyAlignment="1">
      <alignment horizontal="left"/>
    </xf>
    <xf numFmtId="0" fontId="9" fillId="8" borderId="9" xfId="0" applyFont="1" applyFill="1" applyBorder="1" applyAlignment="1">
      <alignment horizontal="left"/>
    </xf>
    <xf numFmtId="1" fontId="15" fillId="8" borderId="9" xfId="0" applyNumberFormat="1" applyFont="1" applyFill="1" applyBorder="1" applyAlignment="1">
      <alignment horizontal="right"/>
    </xf>
    <xf numFmtId="49" fontId="15" fillId="8" borderId="9" xfId="0" applyNumberFormat="1" applyFont="1" applyFill="1" applyBorder="1" applyAlignment="1">
      <alignment horizontal="right"/>
    </xf>
    <xf numFmtId="14" fontId="16" fillId="8" borderId="9" xfId="0" applyNumberFormat="1" applyFont="1" applyFill="1" applyBorder="1"/>
    <xf numFmtId="4" fontId="15" fillId="8" borderId="9" xfId="0" applyNumberFormat="1" applyFont="1" applyFill="1" applyBorder="1" applyAlignment="1">
      <alignment horizontal="right"/>
    </xf>
    <xf numFmtId="49" fontId="9" fillId="8" borderId="9" xfId="0" applyNumberFormat="1" applyFont="1" applyFill="1" applyBorder="1" applyAlignment="1">
      <alignment horizontal="right"/>
    </xf>
    <xf numFmtId="49" fontId="16" fillId="8" borderId="9" xfId="0" applyNumberFormat="1" applyFont="1" applyFill="1" applyBorder="1" applyAlignment="1">
      <alignment horizontal="right"/>
    </xf>
    <xf numFmtId="0" fontId="16" fillId="8" borderId="9" xfId="0" applyFont="1" applyFill="1" applyBorder="1"/>
    <xf numFmtId="49" fontId="16" fillId="8" borderId="9" xfId="0" applyNumberFormat="1" applyFont="1" applyFill="1" applyBorder="1"/>
    <xf numFmtId="4" fontId="15" fillId="8" borderId="10" xfId="0" applyNumberFormat="1" applyFont="1" applyFill="1" applyBorder="1" applyAlignment="1">
      <alignment horizontal="right"/>
    </xf>
    <xf numFmtId="0" fontId="0" fillId="0" borderId="9" xfId="0" applyFont="1" applyBorder="1"/>
    <xf numFmtId="49" fontId="0" fillId="0" borderId="9" xfId="0" applyNumberFormat="1" applyFont="1" applyBorder="1"/>
    <xf numFmtId="49" fontId="0" fillId="0" borderId="9" xfId="0" applyNumberFormat="1" applyFont="1" applyBorder="1" applyAlignment="1">
      <alignment horizontal="left"/>
    </xf>
    <xf numFmtId="14" fontId="0" fillId="0" borderId="9" xfId="0" applyNumberFormat="1" applyFont="1" applyBorder="1"/>
    <xf numFmtId="0" fontId="0" fillId="0" borderId="10" xfId="0" applyFont="1" applyBorder="1"/>
    <xf numFmtId="0" fontId="0" fillId="8" borderId="11" xfId="0" applyFont="1" applyFill="1" applyBorder="1"/>
    <xf numFmtId="49" fontId="0" fillId="8" borderId="11" xfId="0" applyNumberFormat="1" applyFont="1" applyFill="1" applyBorder="1"/>
    <xf numFmtId="49" fontId="0" fillId="8" borderId="11" xfId="0" applyNumberFormat="1" applyFont="1" applyFill="1" applyBorder="1" applyAlignment="1">
      <alignment horizontal="left"/>
    </xf>
    <xf numFmtId="14" fontId="0" fillId="8" borderId="11" xfId="0" applyNumberFormat="1" applyFont="1" applyFill="1" applyBorder="1"/>
    <xf numFmtId="0" fontId="0" fillId="8" borderId="12" xfId="0" applyFont="1" applyFill="1" applyBorder="1"/>
    <xf numFmtId="49" fontId="0" fillId="0" borderId="0" xfId="0" applyNumberFormat="1" applyFont="1" applyFill="1" applyBorder="1" applyProtection="1">
      <protection locked="0"/>
    </xf>
    <xf numFmtId="49" fontId="0" fillId="0" borderId="0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Font="1" applyFill="1" applyBorder="1" applyProtection="1">
      <protection locked="0"/>
    </xf>
    <xf numFmtId="49" fontId="0" fillId="0" borderId="0" xfId="0" applyNumberFormat="1" applyFont="1" applyFill="1" applyBorder="1"/>
    <xf numFmtId="14" fontId="0" fillId="0" borderId="0" xfId="0" applyNumberFormat="1" applyFont="1" applyFill="1" applyBorder="1"/>
    <xf numFmtId="0" fontId="17" fillId="8" borderId="7" xfId="0" applyFont="1" applyFill="1" applyBorder="1"/>
    <xf numFmtId="49" fontId="17" fillId="8" borderId="7" xfId="0" applyNumberFormat="1" applyFont="1" applyFill="1" applyBorder="1"/>
    <xf numFmtId="49" fontId="17" fillId="8" borderId="7" xfId="0" applyNumberFormat="1" applyFont="1" applyFill="1" applyBorder="1" applyAlignment="1">
      <alignment horizontal="center"/>
    </xf>
    <xf numFmtId="0" fontId="17" fillId="8" borderId="8" xfId="0" applyFont="1" applyFill="1" applyBorder="1"/>
    <xf numFmtId="0" fontId="17" fillId="0" borderId="9" xfId="0" applyFont="1" applyBorder="1"/>
    <xf numFmtId="49" fontId="17" fillId="0" borderId="9" xfId="0" applyNumberFormat="1" applyFont="1" applyBorder="1"/>
    <xf numFmtId="49" fontId="17" fillId="0" borderId="9" xfId="0" applyNumberFormat="1" applyFont="1" applyBorder="1" applyAlignment="1">
      <alignment horizontal="center"/>
    </xf>
    <xf numFmtId="0" fontId="17" fillId="0" borderId="10" xfId="0" applyFont="1" applyBorder="1"/>
    <xf numFmtId="0" fontId="17" fillId="8" borderId="9" xfId="0" applyFont="1" applyFill="1" applyBorder="1"/>
    <xf numFmtId="49" fontId="17" fillId="8" borderId="9" xfId="0" applyNumberFormat="1" applyFont="1" applyFill="1" applyBorder="1"/>
    <xf numFmtId="49" fontId="17" fillId="8" borderId="9" xfId="0" applyNumberFormat="1" applyFont="1" applyFill="1" applyBorder="1" applyAlignment="1">
      <alignment horizontal="center"/>
    </xf>
    <xf numFmtId="0" fontId="17" fillId="8" borderId="10" xfId="0" applyFont="1" applyFill="1" applyBorder="1"/>
    <xf numFmtId="0" fontId="17" fillId="8" borderId="9" xfId="0" applyNumberFormat="1" applyFont="1" applyFill="1" applyBorder="1" applyAlignment="1">
      <alignment horizontal="center"/>
    </xf>
    <xf numFmtId="0" fontId="17" fillId="0" borderId="9" xfId="0" applyNumberFormat="1" applyFont="1" applyBorder="1" applyAlignment="1">
      <alignment horizontal="center"/>
    </xf>
    <xf numFmtId="0" fontId="17" fillId="0" borderId="9" xfId="0" applyNumberFormat="1" applyFont="1" applyBorder="1" applyAlignment="1">
      <alignment horizontal="right"/>
    </xf>
    <xf numFmtId="0" fontId="17" fillId="8" borderId="9" xfId="0" applyNumberFormat="1" applyFont="1" applyFill="1" applyBorder="1" applyAlignment="1">
      <alignment horizontal="right"/>
    </xf>
    <xf numFmtId="0" fontId="0" fillId="10" borderId="13" xfId="0" applyFill="1" applyBorder="1"/>
    <xf numFmtId="0" fontId="0" fillId="10" borderId="14" xfId="0" applyFill="1" applyBorder="1" applyAlignment="1">
      <alignment wrapText="1"/>
    </xf>
    <xf numFmtId="164" fontId="5" fillId="5" borderId="2" xfId="2" applyFont="1" applyFill="1" applyBorder="1" applyAlignment="1" applyProtection="1">
      <alignment horizontal="center" vertical="center" wrapText="1"/>
    </xf>
    <xf numFmtId="164" fontId="5" fillId="5" borderId="3" xfId="2" applyFont="1" applyFill="1" applyBorder="1" applyAlignment="1" applyProtection="1">
      <alignment horizontal="center" vertical="center" wrapText="1"/>
    </xf>
    <xf numFmtId="164" fontId="5" fillId="6" borderId="3" xfId="2" applyFont="1" applyFill="1" applyBorder="1" applyAlignment="1" applyProtection="1">
      <alignment horizontal="center" vertical="center" wrapText="1"/>
    </xf>
    <xf numFmtId="0" fontId="21" fillId="5" borderId="15" xfId="7" applyFont="1" applyFill="1" applyBorder="1" applyAlignment="1">
      <alignment vertical="center" wrapText="1"/>
    </xf>
    <xf numFmtId="49" fontId="8" fillId="5" borderId="4" xfId="0" applyNumberFormat="1" applyFont="1" applyFill="1" applyBorder="1" applyAlignment="1" applyProtection="1">
      <alignment horizontal="center" vertical="center" wrapText="1"/>
    </xf>
    <xf numFmtId="164" fontId="10" fillId="5" borderId="4" xfId="2" applyFont="1" applyFill="1" applyBorder="1" applyAlignment="1" applyProtection="1">
      <alignment horizontal="center" vertical="center" wrapText="1"/>
    </xf>
    <xf numFmtId="164" fontId="12" fillId="5" borderId="4" xfId="2" applyFont="1" applyFill="1" applyBorder="1" applyAlignment="1" applyProtection="1">
      <alignment horizontal="center" vertical="center" wrapText="1"/>
    </xf>
    <xf numFmtId="49" fontId="11" fillId="5" borderId="4" xfId="0" applyNumberFormat="1" applyFont="1" applyFill="1" applyBorder="1" applyAlignment="1" applyProtection="1">
      <alignment horizontal="center" vertical="center" wrapText="1"/>
    </xf>
    <xf numFmtId="49" fontId="22" fillId="5" borderId="15" xfId="7" applyNumberFormat="1" applyFont="1" applyFill="1" applyBorder="1" applyAlignment="1">
      <alignment horizontal="center" vertical="center" wrapText="1"/>
    </xf>
    <xf numFmtId="0" fontId="22" fillId="5" borderId="15" xfId="7" applyFont="1" applyFill="1" applyBorder="1" applyAlignment="1">
      <alignment horizontal="center" vertical="center" wrapText="1"/>
    </xf>
    <xf numFmtId="49" fontId="21" fillId="5" borderId="15" xfId="7" applyNumberFormat="1" applyFont="1" applyFill="1" applyBorder="1" applyAlignment="1">
      <alignment vertical="center" wrapText="1"/>
    </xf>
    <xf numFmtId="0" fontId="23" fillId="11" borderId="16" xfId="0" applyFont="1" applyFill="1" applyBorder="1" applyAlignment="1" applyProtection="1">
      <alignment horizontal="center" vertical="center" wrapText="1"/>
    </xf>
    <xf numFmtId="49" fontId="23" fillId="11" borderId="16" xfId="0" applyNumberFormat="1" applyFont="1" applyFill="1" applyBorder="1" applyAlignment="1" applyProtection="1">
      <alignment horizontal="center" vertical="center" wrapText="1"/>
    </xf>
    <xf numFmtId="1" fontId="23" fillId="11" borderId="16" xfId="2" applyNumberFormat="1" applyFont="1" applyFill="1" applyBorder="1" applyAlignment="1" applyProtection="1">
      <alignment horizontal="center" vertical="center" wrapText="1"/>
    </xf>
    <xf numFmtId="0" fontId="28" fillId="0" borderId="17" xfId="0" applyFont="1" applyBorder="1" applyAlignment="1" applyProtection="1">
      <alignment horizontal="left"/>
      <protection locked="0"/>
    </xf>
    <xf numFmtId="49" fontId="36" fillId="15" borderId="21" xfId="0" applyNumberFormat="1" applyFont="1" applyFill="1" applyBorder="1" applyAlignment="1" applyProtection="1">
      <alignment horizontal="left"/>
      <protection hidden="1"/>
    </xf>
    <xf numFmtId="49" fontId="37" fillId="15" borderId="21" xfId="28" applyNumberFormat="1" applyFont="1" applyFill="1" applyBorder="1" applyAlignment="1" applyProtection="1">
      <alignment horizontal="center" vertical="center"/>
      <protection hidden="1"/>
    </xf>
    <xf numFmtId="49" fontId="36" fillId="15" borderId="21" xfId="0" applyNumberFormat="1" applyFont="1" applyFill="1" applyBorder="1" applyAlignment="1">
      <alignment horizontal="left"/>
    </xf>
    <xf numFmtId="164" fontId="36" fillId="15" borderId="21" xfId="28" applyFont="1" applyFill="1" applyBorder="1" applyAlignment="1" applyProtection="1">
      <alignment horizontal="center" vertical="center"/>
      <protection hidden="1"/>
    </xf>
    <xf numFmtId="0" fontId="37" fillId="15" borderId="23" xfId="28" applyNumberFormat="1" applyFont="1" applyFill="1" applyBorder="1" applyAlignment="1" applyProtection="1">
      <alignment horizontal="center" vertical="center"/>
      <protection hidden="1"/>
    </xf>
    <xf numFmtId="49" fontId="39" fillId="15" borderId="24" xfId="27" applyNumberFormat="1" applyFont="1" applyFill="1" applyBorder="1" applyAlignment="1" applyProtection="1">
      <alignment horizontal="left"/>
      <protection hidden="1"/>
    </xf>
    <xf numFmtId="0" fontId="37" fillId="15" borderId="22" xfId="28" applyNumberFormat="1" applyFont="1" applyFill="1" applyBorder="1" applyAlignment="1" applyProtection="1">
      <alignment horizontal="center" vertical="center"/>
      <protection hidden="1"/>
    </xf>
    <xf numFmtId="49" fontId="36" fillId="15" borderId="0" xfId="0" applyNumberFormat="1" applyFont="1" applyFill="1" applyAlignment="1" applyProtection="1">
      <alignment horizontal="left"/>
      <protection hidden="1"/>
    </xf>
    <xf numFmtId="0" fontId="37" fillId="15" borderId="0" xfId="0" applyFont="1" applyFill="1" applyAlignment="1" applyProtection="1">
      <alignment horizontal="center"/>
      <protection hidden="1"/>
    </xf>
    <xf numFmtId="49" fontId="36" fillId="15" borderId="23" xfId="0" applyNumberFormat="1" applyFont="1" applyFill="1" applyBorder="1" applyAlignment="1">
      <alignment horizontal="left"/>
    </xf>
    <xf numFmtId="0" fontId="36" fillId="15" borderId="23" xfId="0" applyFont="1" applyFill="1" applyBorder="1" applyAlignment="1">
      <alignment horizontal="left"/>
    </xf>
    <xf numFmtId="49" fontId="36" fillId="15" borderId="27" xfId="0" applyNumberFormat="1" applyFont="1" applyFill="1" applyBorder="1" applyAlignment="1" applyProtection="1">
      <alignment horizontal="left"/>
      <protection hidden="1"/>
    </xf>
    <xf numFmtId="0" fontId="37" fillId="15" borderId="23" xfId="28" applyNumberFormat="1" applyFont="1" applyFill="1" applyBorder="1" applyAlignment="1" applyProtection="1">
      <alignment horizontal="center"/>
      <protection hidden="1"/>
    </xf>
    <xf numFmtId="0" fontId="37" fillId="15" borderId="22" xfId="28" applyNumberFormat="1" applyFont="1" applyFill="1" applyBorder="1" applyAlignment="1" applyProtection="1">
      <alignment horizontal="center"/>
      <protection hidden="1"/>
    </xf>
    <xf numFmtId="0" fontId="37" fillId="15" borderId="30" xfId="0" applyFont="1" applyFill="1" applyBorder="1" applyAlignment="1" applyProtection="1">
      <alignment horizontal="center" vertical="center"/>
      <protection hidden="1"/>
    </xf>
    <xf numFmtId="49" fontId="36" fillId="15" borderId="24" xfId="0" applyNumberFormat="1" applyFont="1" applyFill="1" applyBorder="1" applyAlignment="1" applyProtection="1">
      <alignment horizontal="left"/>
      <protection hidden="1"/>
    </xf>
    <xf numFmtId="0" fontId="37" fillId="15" borderId="25" xfId="0" applyFont="1" applyFill="1" applyBorder="1" applyAlignment="1" applyProtection="1">
      <alignment horizontal="center"/>
      <protection hidden="1"/>
    </xf>
    <xf numFmtId="49" fontId="43" fillId="15" borderId="0" xfId="0" applyNumberFormat="1" applyFont="1" applyFill="1" applyAlignment="1" applyProtection="1">
      <alignment horizontal="left"/>
      <protection hidden="1"/>
    </xf>
    <xf numFmtId="49" fontId="36" fillId="15" borderId="19" xfId="0" applyNumberFormat="1" applyFont="1" applyFill="1" applyBorder="1" applyAlignment="1" applyProtection="1">
      <alignment horizontal="left"/>
      <protection hidden="1"/>
    </xf>
    <xf numFmtId="0" fontId="37" fillId="15" borderId="19" xfId="0" applyFont="1" applyFill="1" applyBorder="1" applyAlignment="1" applyProtection="1">
      <alignment horizontal="center"/>
      <protection hidden="1"/>
    </xf>
    <xf numFmtId="49" fontId="38" fillId="15" borderId="21" xfId="0" applyNumberFormat="1" applyFont="1" applyFill="1" applyBorder="1" applyAlignment="1" applyProtection="1">
      <alignment horizontal="center"/>
      <protection hidden="1"/>
    </xf>
    <xf numFmtId="165" fontId="38" fillId="15" borderId="21" xfId="28" applyNumberFormat="1" applyFont="1" applyFill="1" applyBorder="1" applyAlignment="1">
      <alignment horizontal="center"/>
    </xf>
    <xf numFmtId="164" fontId="38" fillId="15" borderId="21" xfId="28" applyFont="1" applyFill="1" applyBorder="1" applyAlignment="1">
      <alignment horizontal="center"/>
    </xf>
    <xf numFmtId="165" fontId="36" fillId="15" borderId="21" xfId="28" applyNumberFormat="1" applyFont="1" applyFill="1" applyBorder="1" applyAlignment="1">
      <alignment horizontal="center"/>
    </xf>
    <xf numFmtId="164" fontId="36" fillId="15" borderId="21" xfId="28" applyFont="1" applyFill="1" applyBorder="1" applyAlignment="1">
      <alignment horizontal="center"/>
    </xf>
    <xf numFmtId="164" fontId="38" fillId="0" borderId="21" xfId="28" applyFont="1" applyBorder="1" applyAlignment="1">
      <alignment horizontal="center"/>
    </xf>
    <xf numFmtId="164" fontId="36" fillId="0" borderId="21" xfId="28" applyFont="1" applyBorder="1" applyAlignment="1">
      <alignment horizontal="center"/>
    </xf>
    <xf numFmtId="0" fontId="37" fillId="15" borderId="29" xfId="27" applyNumberFormat="1" applyFont="1" applyFill="1" applyBorder="1" applyAlignment="1" applyProtection="1">
      <alignment horizontal="center"/>
      <protection hidden="1"/>
    </xf>
    <xf numFmtId="169" fontId="38" fillId="15" borderId="25" xfId="27" applyNumberFormat="1" applyFont="1" applyFill="1" applyBorder="1" applyAlignment="1" applyProtection="1">
      <alignment horizontal="center"/>
      <protection hidden="1"/>
    </xf>
    <xf numFmtId="164" fontId="38" fillId="15" borderId="0" xfId="0" applyNumberFormat="1" applyFont="1" applyFill="1" applyAlignment="1" applyProtection="1">
      <alignment horizontal="center"/>
      <protection hidden="1"/>
    </xf>
    <xf numFmtId="0" fontId="38" fillId="15" borderId="0" xfId="0" applyFont="1" applyFill="1" applyAlignment="1" applyProtection="1">
      <alignment horizontal="center"/>
      <protection hidden="1"/>
    </xf>
    <xf numFmtId="0" fontId="37" fillId="15" borderId="28" xfId="0" applyFont="1" applyFill="1" applyBorder="1" applyAlignment="1" applyProtection="1">
      <alignment horizontal="center"/>
      <protection hidden="1"/>
    </xf>
    <xf numFmtId="0" fontId="37" fillId="15" borderId="29" xfId="0" applyFont="1" applyFill="1" applyBorder="1" applyAlignment="1" applyProtection="1">
      <alignment horizontal="center"/>
      <protection hidden="1"/>
    </xf>
    <xf numFmtId="49" fontId="50" fillId="16" borderId="0" xfId="5" applyNumberFormat="1" applyFont="1" applyFill="1" applyAlignment="1" applyProtection="1">
      <alignment horizontal="left"/>
      <protection hidden="1"/>
    </xf>
    <xf numFmtId="0" fontId="51" fillId="16" borderId="0" xfId="5" applyFont="1" applyFill="1" applyAlignment="1" applyProtection="1">
      <alignment horizontal="center"/>
      <protection hidden="1"/>
    </xf>
    <xf numFmtId="0" fontId="48" fillId="16" borderId="0" xfId="5" applyFont="1" applyFill="1" applyAlignment="1" applyProtection="1">
      <alignment horizontal="center" vertical="center"/>
      <protection hidden="1"/>
    </xf>
    <xf numFmtId="0" fontId="49" fillId="16" borderId="0" xfId="5" applyFont="1" applyFill="1" applyAlignment="1" applyProtection="1">
      <alignment vertical="center"/>
      <protection hidden="1"/>
    </xf>
    <xf numFmtId="0" fontId="49" fillId="16" borderId="0" xfId="5" applyFont="1" applyFill="1" applyAlignment="1" applyProtection="1">
      <alignment horizontal="center" vertical="center"/>
      <protection hidden="1"/>
    </xf>
    <xf numFmtId="0" fontId="49" fillId="16" borderId="0" xfId="5" applyFont="1" applyFill="1" applyAlignment="1" applyProtection="1">
      <alignment horizontal="center"/>
      <protection hidden="1"/>
    </xf>
    <xf numFmtId="0" fontId="49" fillId="0" borderId="0" xfId="5" applyFont="1" applyAlignment="1" applyProtection="1">
      <alignment horizontal="center" vertical="top"/>
      <protection hidden="1"/>
    </xf>
    <xf numFmtId="49" fontId="0" fillId="10" borderId="0" xfId="0" applyNumberFormat="1" applyFill="1" applyAlignment="1">
      <alignment horizontal="left"/>
    </xf>
    <xf numFmtId="0" fontId="16" fillId="10" borderId="0" xfId="0" applyFont="1" applyFill="1" applyAlignment="1">
      <alignment horizontal="center"/>
    </xf>
    <xf numFmtId="49" fontId="9" fillId="0" borderId="0" xfId="0" applyNumberFormat="1" applyFont="1" applyAlignment="1">
      <alignment horizontal="left"/>
    </xf>
    <xf numFmtId="167" fontId="9" fillId="0" borderId="0" xfId="0" applyNumberFormat="1" applyFont="1" applyAlignment="1">
      <alignment horizontal="center"/>
    </xf>
    <xf numFmtId="0" fontId="27" fillId="0" borderId="0" xfId="0" applyFont="1" applyAlignment="1"/>
    <xf numFmtId="0" fontId="28" fillId="0" borderId="0" xfId="0" applyFont="1" applyAlignment="1"/>
    <xf numFmtId="0" fontId="8" fillId="0" borderId="0" xfId="0" applyFont="1" applyAlignment="1"/>
    <xf numFmtId="0" fontId="0" fillId="0" borderId="0" xfId="0" applyAlignment="1"/>
    <xf numFmtId="0" fontId="29" fillId="0" borderId="0" xfId="0" applyFont="1" applyAlignment="1"/>
    <xf numFmtId="49" fontId="33" fillId="13" borderId="21" xfId="0" applyNumberFormat="1" applyFont="1" applyFill="1" applyBorder="1" applyAlignment="1" applyProtection="1">
      <alignment horizontal="left" vertical="center"/>
      <protection hidden="1"/>
    </xf>
    <xf numFmtId="0" fontId="33" fillId="13" borderId="21" xfId="0" applyFont="1" applyFill="1" applyBorder="1" applyAlignment="1" applyProtection="1">
      <alignment horizontal="left" vertical="center"/>
      <protection hidden="1"/>
    </xf>
    <xf numFmtId="0" fontId="34" fillId="13" borderId="21" xfId="0" applyFont="1" applyFill="1" applyBorder="1" applyAlignment="1" applyProtection="1">
      <alignment horizontal="center" vertical="center"/>
      <protection hidden="1"/>
    </xf>
    <xf numFmtId="0" fontId="35" fillId="13" borderId="21" xfId="0" applyFont="1" applyFill="1" applyBorder="1" applyAlignment="1" applyProtection="1">
      <alignment horizontal="center" vertical="center"/>
      <protection hidden="1"/>
    </xf>
    <xf numFmtId="0" fontId="33" fillId="14" borderId="22" xfId="0" applyFont="1" applyFill="1" applyBorder="1" applyAlignment="1" applyProtection="1">
      <alignment horizontal="center" vertical="center"/>
      <protection hidden="1"/>
    </xf>
    <xf numFmtId="0" fontId="40" fillId="0" borderId="0" xfId="0" applyFont="1" applyAlignment="1"/>
    <xf numFmtId="0" fontId="30" fillId="0" borderId="0" xfId="27" applyNumberFormat="1" applyFont="1" applyAlignment="1"/>
    <xf numFmtId="49" fontId="36" fillId="15" borderId="21" xfId="0" applyNumberFormat="1" applyFont="1" applyFill="1" applyBorder="1" applyAlignment="1" applyProtection="1">
      <alignment horizontal="left" vertical="center"/>
      <protection hidden="1"/>
    </xf>
    <xf numFmtId="164" fontId="38" fillId="15" borderId="21" xfId="28" applyFont="1" applyFill="1" applyBorder="1" applyAlignment="1"/>
    <xf numFmtId="164" fontId="38" fillId="15" borderId="21" xfId="28" applyFont="1" applyFill="1" applyBorder="1" applyAlignment="1" applyProtection="1">
      <protection hidden="1"/>
    </xf>
    <xf numFmtId="49" fontId="36" fillId="15" borderId="21" xfId="0" applyNumberFormat="1" applyFont="1" applyFill="1" applyBorder="1" applyAlignment="1">
      <alignment horizontal="left" vertical="center"/>
    </xf>
    <xf numFmtId="164" fontId="36" fillId="15" borderId="21" xfId="28" applyFont="1" applyFill="1" applyBorder="1" applyAlignment="1"/>
    <xf numFmtId="164" fontId="36" fillId="15" borderId="21" xfId="28" applyFont="1" applyFill="1" applyBorder="1" applyAlignment="1" applyProtection="1">
      <protection hidden="1"/>
    </xf>
    <xf numFmtId="49" fontId="36" fillId="15" borderId="21" xfId="0" applyNumberFormat="1" applyFont="1" applyFill="1" applyBorder="1" applyAlignment="1">
      <alignment vertical="center"/>
    </xf>
    <xf numFmtId="0" fontId="25" fillId="0" borderId="0" xfId="0" applyFont="1" applyAlignment="1"/>
    <xf numFmtId="0" fontId="24" fillId="0" borderId="0" xfId="0" applyFont="1" applyAlignment="1"/>
    <xf numFmtId="0" fontId="36" fillId="15" borderId="21" xfId="0" applyFont="1" applyFill="1" applyBorder="1" applyAlignment="1">
      <alignment vertical="center"/>
    </xf>
    <xf numFmtId="164" fontId="38" fillId="15" borderId="23" xfId="28" applyFont="1" applyFill="1" applyBorder="1" applyAlignment="1" applyProtection="1">
      <protection hidden="1"/>
    </xf>
    <xf numFmtId="168" fontId="36" fillId="15" borderId="25" xfId="0" applyNumberFormat="1" applyFont="1" applyFill="1" applyBorder="1" applyAlignment="1" applyProtection="1">
      <alignment horizontal="left" vertical="center"/>
      <protection hidden="1"/>
    </xf>
    <xf numFmtId="164" fontId="38" fillId="15" borderId="22" xfId="28" applyFont="1" applyFill="1" applyBorder="1" applyAlignment="1" applyProtection="1">
      <protection hidden="1"/>
    </xf>
    <xf numFmtId="0" fontId="36" fillId="15" borderId="0" xfId="0" applyFont="1" applyFill="1" applyAlignment="1" applyProtection="1">
      <alignment horizontal="left"/>
      <protection hidden="1"/>
    </xf>
    <xf numFmtId="0" fontId="38" fillId="15" borderId="0" xfId="0" applyFont="1" applyFill="1" applyAlignment="1" applyProtection="1">
      <protection hidden="1"/>
    </xf>
    <xf numFmtId="0" fontId="38" fillId="15" borderId="26" xfId="0" applyFont="1" applyFill="1" applyBorder="1" applyAlignment="1" applyProtection="1">
      <protection hidden="1"/>
    </xf>
    <xf numFmtId="49" fontId="33" fillId="13" borderId="22" xfId="0" applyNumberFormat="1" applyFont="1" applyFill="1" applyBorder="1" applyAlignment="1" applyProtection="1">
      <alignment horizontal="left" vertical="center"/>
      <protection hidden="1"/>
    </xf>
    <xf numFmtId="0" fontId="33" fillId="13" borderId="22" xfId="0" applyFont="1" applyFill="1" applyBorder="1" applyAlignment="1" applyProtection="1">
      <alignment horizontal="left" vertical="center"/>
      <protection hidden="1"/>
    </xf>
    <xf numFmtId="0" fontId="34" fillId="13" borderId="22" xfId="0" applyFont="1" applyFill="1" applyBorder="1" applyAlignment="1" applyProtection="1">
      <alignment horizontal="center" vertical="center"/>
      <protection hidden="1"/>
    </xf>
    <xf numFmtId="0" fontId="35" fillId="13" borderId="22" xfId="0" applyFont="1" applyFill="1" applyBorder="1" applyAlignment="1" applyProtection="1">
      <alignment horizontal="center" vertical="center"/>
      <protection hidden="1"/>
    </xf>
    <xf numFmtId="168" fontId="36" fillId="15" borderId="21" xfId="0" applyNumberFormat="1" applyFont="1" applyFill="1" applyBorder="1" applyAlignment="1" applyProtection="1">
      <alignment horizontal="left"/>
      <protection hidden="1"/>
    </xf>
    <xf numFmtId="168" fontId="36" fillId="15" borderId="21" xfId="0" applyNumberFormat="1" applyFont="1" applyFill="1" applyBorder="1" applyAlignment="1">
      <alignment horizontal="left" vertical="center"/>
    </xf>
    <xf numFmtId="168" fontId="36" fillId="15" borderId="23" xfId="0" applyNumberFormat="1" applyFont="1" applyFill="1" applyBorder="1" applyAlignment="1">
      <alignment horizontal="left" vertical="center"/>
    </xf>
    <xf numFmtId="168" fontId="36" fillId="15" borderId="28" xfId="0" applyNumberFormat="1" applyFont="1" applyFill="1" applyBorder="1" applyAlignment="1" applyProtection="1">
      <alignment horizontal="left" vertical="center"/>
      <protection hidden="1"/>
    </xf>
    <xf numFmtId="168" fontId="36" fillId="15" borderId="29" xfId="0" applyNumberFormat="1" applyFont="1" applyFill="1" applyBorder="1" applyAlignment="1" applyProtection="1">
      <alignment horizontal="left" vertical="center"/>
      <protection hidden="1"/>
    </xf>
    <xf numFmtId="0" fontId="36" fillId="0" borderId="0" xfId="0" applyFont="1" applyAlignment="1" applyProtection="1">
      <alignment horizontal="left"/>
      <protection hidden="1"/>
    </xf>
    <xf numFmtId="0" fontId="35" fillId="15" borderId="26" xfId="0" applyFont="1" applyFill="1" applyBorder="1" applyAlignment="1" applyProtection="1">
      <protection hidden="1"/>
    </xf>
    <xf numFmtId="49" fontId="41" fillId="13" borderId="21" xfId="0" applyNumberFormat="1" applyFont="1" applyFill="1" applyBorder="1" applyAlignment="1" applyProtection="1">
      <alignment horizontal="left" vertical="center"/>
      <protection hidden="1"/>
    </xf>
    <xf numFmtId="0" fontId="27" fillId="0" borderId="17" xfId="0" applyFont="1" applyBorder="1" applyAlignment="1"/>
    <xf numFmtId="165" fontId="36" fillId="15" borderId="18" xfId="28" applyNumberFormat="1" applyFont="1" applyFill="1" applyBorder="1" applyAlignment="1"/>
    <xf numFmtId="164" fontId="42" fillId="15" borderId="20" xfId="28" applyFont="1" applyFill="1" applyBorder="1" applyAlignment="1"/>
    <xf numFmtId="164" fontId="36" fillId="15" borderId="18" xfId="28" applyFont="1" applyFill="1" applyBorder="1" applyAlignment="1"/>
    <xf numFmtId="164" fontId="36" fillId="15" borderId="19" xfId="28" applyFont="1" applyFill="1" applyBorder="1" applyAlignment="1"/>
    <xf numFmtId="0" fontId="36" fillId="15" borderId="20" xfId="0" applyFont="1" applyFill="1" applyBorder="1" applyAlignment="1"/>
    <xf numFmtId="165" fontId="38" fillId="15" borderId="27" xfId="28" applyNumberFormat="1" applyFont="1" applyFill="1" applyBorder="1" applyAlignment="1" applyProtection="1">
      <protection hidden="1"/>
    </xf>
    <xf numFmtId="164" fontId="38" fillId="15" borderId="30" xfId="28" applyFont="1" applyFill="1" applyBorder="1" applyAlignment="1" applyProtection="1">
      <protection hidden="1"/>
    </xf>
    <xf numFmtId="164" fontId="38" fillId="15" borderId="27" xfId="28" applyFont="1" applyFill="1" applyBorder="1" applyAlignment="1" applyProtection="1">
      <protection hidden="1"/>
    </xf>
    <xf numFmtId="164" fontId="38" fillId="15" borderId="28" xfId="28" applyFont="1" applyFill="1" applyBorder="1" applyAlignment="1" applyProtection="1">
      <protection hidden="1"/>
    </xf>
    <xf numFmtId="0" fontId="38" fillId="15" borderId="30" xfId="0" applyFont="1" applyFill="1" applyBorder="1" applyAlignment="1" applyProtection="1">
      <protection hidden="1"/>
    </xf>
    <xf numFmtId="0" fontId="36" fillId="15" borderId="29" xfId="0" applyFont="1" applyFill="1" applyBorder="1" applyAlignment="1" applyProtection="1">
      <alignment horizontal="left"/>
      <protection hidden="1"/>
    </xf>
    <xf numFmtId="165" fontId="38" fillId="15" borderId="24" xfId="28" applyNumberFormat="1" applyFont="1" applyFill="1" applyBorder="1" applyAlignment="1" applyProtection="1">
      <protection hidden="1"/>
    </xf>
    <xf numFmtId="164" fontId="38" fillId="15" borderId="25" xfId="28" applyFont="1" applyFill="1" applyBorder="1" applyAlignment="1" applyProtection="1">
      <protection hidden="1"/>
    </xf>
    <xf numFmtId="164" fontId="38" fillId="15" borderId="29" xfId="28" applyFont="1" applyFill="1" applyBorder="1" applyAlignment="1" applyProtection="1">
      <protection hidden="1"/>
    </xf>
    <xf numFmtId="0" fontId="38" fillId="15" borderId="25" xfId="0" applyFont="1" applyFill="1" applyBorder="1" applyAlignment="1" applyProtection="1">
      <protection hidden="1"/>
    </xf>
    <xf numFmtId="0" fontId="43" fillId="15" borderId="0" xfId="0" applyFont="1" applyFill="1" applyAlignment="1" applyProtection="1">
      <alignment horizontal="left"/>
      <protection hidden="1"/>
    </xf>
    <xf numFmtId="0" fontId="38" fillId="15" borderId="21" xfId="0" applyFont="1" applyFill="1" applyBorder="1" applyAlignment="1" applyProtection="1">
      <protection hidden="1"/>
    </xf>
    <xf numFmtId="0" fontId="36" fillId="15" borderId="19" xfId="0" applyFont="1" applyFill="1" applyBorder="1" applyAlignment="1" applyProtection="1">
      <alignment horizontal="left"/>
      <protection hidden="1"/>
    </xf>
    <xf numFmtId="0" fontId="38" fillId="15" borderId="19" xfId="0" applyFont="1" applyFill="1" applyBorder="1" applyAlignment="1" applyProtection="1">
      <protection hidden="1"/>
    </xf>
    <xf numFmtId="0" fontId="44" fillId="15" borderId="19" xfId="0" applyFont="1" applyFill="1" applyBorder="1" applyAlignment="1" applyProtection="1">
      <protection hidden="1"/>
    </xf>
    <xf numFmtId="0" fontId="38" fillId="15" borderId="20" xfId="0" applyFont="1" applyFill="1" applyBorder="1" applyAlignment="1" applyProtection="1">
      <protection hidden="1"/>
    </xf>
    <xf numFmtId="0" fontId="40" fillId="0" borderId="21" xfId="0" applyFont="1" applyBorder="1" applyAlignment="1"/>
    <xf numFmtId="0" fontId="40" fillId="0" borderId="18" xfId="0" applyFont="1" applyBorder="1" applyAlignment="1"/>
    <xf numFmtId="164" fontId="40" fillId="0" borderId="0" xfId="0" applyNumberFormat="1" applyFont="1" applyAlignment="1"/>
    <xf numFmtId="0" fontId="28" fillId="0" borderId="0" xfId="0" applyFont="1" applyAlignment="1">
      <alignment horizontal="center" vertical="center"/>
    </xf>
    <xf numFmtId="49" fontId="33" fillId="13" borderId="31" xfId="0" applyNumberFormat="1" applyFont="1" applyFill="1" applyBorder="1" applyAlignment="1" applyProtection="1">
      <alignment horizontal="left" vertical="center"/>
      <protection hidden="1"/>
    </xf>
    <xf numFmtId="0" fontId="41" fillId="13" borderId="17" xfId="0" applyFont="1" applyFill="1" applyBorder="1" applyAlignment="1" applyProtection="1">
      <alignment horizontal="left" vertical="center"/>
      <protection hidden="1"/>
    </xf>
    <xf numFmtId="0" fontId="34" fillId="13" borderId="0" xfId="0" applyFont="1" applyFill="1" applyAlignment="1" applyProtection="1">
      <alignment horizontal="center" vertical="center"/>
      <protection hidden="1"/>
    </xf>
    <xf numFmtId="0" fontId="35" fillId="13" borderId="0" xfId="0" applyFont="1" applyFill="1" applyAlignment="1" applyProtection="1">
      <alignment vertical="center"/>
      <protection hidden="1"/>
    </xf>
    <xf numFmtId="0" fontId="35" fillId="13" borderId="31" xfId="0" applyFont="1" applyFill="1" applyBorder="1" applyAlignment="1" applyProtection="1">
      <alignment horizontal="center" vertical="center"/>
      <protection hidden="1"/>
    </xf>
    <xf numFmtId="164" fontId="25" fillId="0" borderId="0" xfId="0" applyNumberFormat="1" applyFont="1" applyAlignment="1"/>
    <xf numFmtId="0" fontId="28" fillId="0" borderId="17" xfId="0" applyFont="1" applyBorder="1" applyAlignment="1"/>
    <xf numFmtId="49" fontId="36" fillId="15" borderId="18" xfId="27" applyNumberFormat="1" applyFont="1" applyFill="1" applyBorder="1" applyAlignment="1">
      <alignment horizontal="left"/>
    </xf>
    <xf numFmtId="164" fontId="40" fillId="0" borderId="21" xfId="0" applyNumberFormat="1" applyFont="1" applyBorder="1" applyAlignment="1"/>
    <xf numFmtId="0" fontId="25" fillId="0" borderId="21" xfId="0" applyFont="1" applyBorder="1" applyAlignment="1"/>
    <xf numFmtId="164" fontId="25" fillId="0" borderId="21" xfId="0" applyNumberFormat="1" applyFont="1" applyBorder="1" applyAlignment="1"/>
    <xf numFmtId="164" fontId="24" fillId="0" borderId="0" xfId="0" applyNumberFormat="1" applyFont="1" applyAlignment="1"/>
    <xf numFmtId="164" fontId="8" fillId="0" borderId="0" xfId="0" applyNumberFormat="1" applyFont="1" applyAlignment="1"/>
    <xf numFmtId="169" fontId="36" fillId="15" borderId="18" xfId="27" applyNumberFormat="1" applyFont="1" applyFill="1" applyBorder="1" applyAlignment="1"/>
    <xf numFmtId="169" fontId="36" fillId="15" borderId="19" xfId="27" applyNumberFormat="1" applyFont="1" applyFill="1" applyBorder="1" applyAlignment="1"/>
    <xf numFmtId="169" fontId="36" fillId="15" borderId="20" xfId="27" applyNumberFormat="1" applyFont="1" applyFill="1" applyBorder="1" applyAlignment="1"/>
    <xf numFmtId="0" fontId="46" fillId="15" borderId="29" xfId="0" applyFont="1" applyFill="1" applyBorder="1" applyAlignment="1" applyProtection="1">
      <alignment horizontal="left"/>
      <protection hidden="1"/>
    </xf>
    <xf numFmtId="0" fontId="26" fillId="0" borderId="0" xfId="0" applyFont="1" applyAlignment="1"/>
    <xf numFmtId="0" fontId="36" fillId="15" borderId="18" xfId="0" applyFont="1" applyFill="1" applyBorder="1" applyAlignment="1" applyProtection="1">
      <alignment horizontal="left"/>
      <protection hidden="1"/>
    </xf>
    <xf numFmtId="0" fontId="44" fillId="15" borderId="18" xfId="0" applyFont="1" applyFill="1" applyBorder="1" applyAlignment="1" applyProtection="1">
      <protection hidden="1"/>
    </xf>
    <xf numFmtId="164" fontId="38" fillId="15" borderId="19" xfId="28" applyFont="1" applyFill="1" applyBorder="1" applyAlignment="1" applyProtection="1">
      <protection hidden="1"/>
    </xf>
    <xf numFmtId="164" fontId="38" fillId="15" borderId="20" xfId="28" applyFont="1" applyFill="1" applyBorder="1" applyAlignment="1" applyProtection="1">
      <protection hidden="1"/>
    </xf>
    <xf numFmtId="164" fontId="38" fillId="0" borderId="19" xfId="28" applyFont="1" applyBorder="1" applyAlignment="1" applyProtection="1">
      <protection hidden="1"/>
    </xf>
    <xf numFmtId="0" fontId="36" fillId="15" borderId="28" xfId="0" applyFont="1" applyFill="1" applyBorder="1" applyAlignment="1" applyProtection="1">
      <alignment horizontal="left"/>
      <protection hidden="1"/>
    </xf>
    <xf numFmtId="0" fontId="38" fillId="15" borderId="27" xfId="0" applyFont="1" applyFill="1" applyBorder="1" applyAlignment="1" applyProtection="1">
      <protection hidden="1"/>
    </xf>
    <xf numFmtId="0" fontId="38" fillId="15" borderId="24" xfId="0" applyFont="1" applyFill="1" applyBorder="1" applyAlignment="1" applyProtection="1">
      <protection hidden="1"/>
    </xf>
    <xf numFmtId="0" fontId="44" fillId="15" borderId="27" xfId="0" applyFont="1" applyFill="1" applyBorder="1" applyAlignment="1" applyProtection="1">
      <protection hidden="1"/>
    </xf>
    <xf numFmtId="0" fontId="38" fillId="0" borderId="30" xfId="0" applyFont="1" applyBorder="1" applyAlignment="1" applyProtection="1">
      <protection hidden="1"/>
    </xf>
    <xf numFmtId="169" fontId="36" fillId="15" borderId="29" xfId="27" applyNumberFormat="1" applyFont="1" applyFill="1" applyBorder="1" applyAlignment="1" applyProtection="1">
      <alignment horizontal="left"/>
      <protection hidden="1"/>
    </xf>
    <xf numFmtId="169" fontId="38" fillId="15" borderId="25" xfId="27" applyNumberFormat="1" applyFont="1" applyFill="1" applyBorder="1" applyAlignment="1" applyProtection="1">
      <protection hidden="1"/>
    </xf>
    <xf numFmtId="0" fontId="44" fillId="15" borderId="24" xfId="0" applyFont="1" applyFill="1" applyBorder="1" applyAlignment="1" applyProtection="1">
      <protection hidden="1"/>
    </xf>
    <xf numFmtId="0" fontId="50" fillId="16" borderId="0" xfId="5" applyFont="1" applyFill="1" applyAlignment="1" applyProtection="1">
      <alignment horizontal="left"/>
      <protection hidden="1"/>
    </xf>
    <xf numFmtId="0" fontId="52" fillId="16" borderId="0" xfId="5" applyFont="1" applyFill="1" applyAlignment="1" applyProtection="1">
      <protection hidden="1"/>
    </xf>
    <xf numFmtId="0" fontId="50" fillId="16" borderId="0" xfId="5" applyFont="1" applyFill="1" applyAlignment="1" applyProtection="1">
      <alignment horizontal="left" vertical="top"/>
      <protection hidden="1"/>
    </xf>
    <xf numFmtId="0" fontId="47" fillId="16" borderId="0" xfId="5" applyFont="1" applyFill="1" applyAlignment="1" applyProtection="1">
      <alignment horizontal="left"/>
      <protection hidden="1"/>
    </xf>
    <xf numFmtId="0" fontId="9" fillId="10" borderId="0" xfId="0" applyFont="1" applyFill="1" applyAlignment="1"/>
    <xf numFmtId="0" fontId="47" fillId="16" borderId="0" xfId="5" applyFont="1" applyFill="1" applyAlignment="1" applyProtection="1">
      <alignment horizontal="left" vertical="top"/>
      <protection hidden="1"/>
    </xf>
    <xf numFmtId="0" fontId="0" fillId="10" borderId="0" xfId="0" applyFill="1" applyAlignment="1">
      <alignment horizontal="left"/>
    </xf>
    <xf numFmtId="0" fontId="9" fillId="0" borderId="0" xfId="0" applyFont="1" applyAlignment="1"/>
    <xf numFmtId="164" fontId="38" fillId="5" borderId="23" xfId="28" applyFont="1" applyFill="1" applyBorder="1" applyAlignment="1" applyProtection="1">
      <protection hidden="1"/>
    </xf>
    <xf numFmtId="164" fontId="38" fillId="5" borderId="22" xfId="28" applyFont="1" applyFill="1" applyBorder="1" applyProtection="1">
      <protection hidden="1"/>
    </xf>
    <xf numFmtId="165" fontId="38" fillId="5" borderId="24" xfId="28" applyNumberFormat="1" applyFont="1" applyFill="1" applyBorder="1" applyAlignment="1" applyProtection="1">
      <protection hidden="1"/>
    </xf>
    <xf numFmtId="49" fontId="47" fillId="16" borderId="0" xfId="5" applyNumberFormat="1" applyFont="1" applyFill="1" applyAlignment="1" applyProtection="1">
      <alignment horizontal="center" vertical="center"/>
      <protection hidden="1"/>
    </xf>
    <xf numFmtId="0" fontId="48" fillId="16" borderId="0" xfId="5" applyFont="1" applyFill="1" applyAlignment="1" applyProtection="1">
      <alignment horizontal="center" vertical="center"/>
      <protection hidden="1"/>
    </xf>
    <xf numFmtId="49" fontId="49" fillId="16" borderId="0" xfId="5" applyNumberFormat="1" applyFont="1" applyFill="1" applyAlignment="1" applyProtection="1">
      <alignment horizontal="center" vertical="center"/>
      <protection hidden="1"/>
    </xf>
    <xf numFmtId="49" fontId="33" fillId="13" borderId="23" xfId="0" applyNumberFormat="1" applyFont="1" applyFill="1" applyBorder="1" applyAlignment="1" applyProtection="1">
      <alignment horizontal="left" vertical="center"/>
      <protection hidden="1"/>
    </xf>
    <xf numFmtId="49" fontId="33" fillId="13" borderId="31" xfId="0" applyNumberFormat="1" applyFont="1" applyFill="1" applyBorder="1" applyAlignment="1" applyProtection="1">
      <alignment horizontal="left" vertical="center"/>
      <protection hidden="1"/>
    </xf>
    <xf numFmtId="0" fontId="33" fillId="13" borderId="27" xfId="0" applyFont="1" applyFill="1" applyBorder="1" applyAlignment="1" applyProtection="1">
      <alignment horizontal="left" vertical="center"/>
      <protection hidden="1"/>
    </xf>
    <xf numFmtId="0" fontId="34" fillId="13" borderId="28" xfId="0" applyFont="1" applyFill="1" applyBorder="1" applyAlignment="1" applyProtection="1">
      <alignment horizontal="center" vertical="center"/>
      <protection hidden="1"/>
    </xf>
    <xf numFmtId="0" fontId="35" fillId="13" borderId="30" xfId="0" applyFont="1" applyFill="1" applyBorder="1" applyAlignment="1" applyProtection="1">
      <alignment horizontal="center" vertical="center"/>
      <protection hidden="1"/>
    </xf>
    <xf numFmtId="0" fontId="33" fillId="13" borderId="17" xfId="0" applyFont="1" applyFill="1" applyBorder="1" applyAlignment="1" applyProtection="1">
      <alignment horizontal="left" vertical="center"/>
      <protection hidden="1"/>
    </xf>
    <xf numFmtId="0" fontId="34" fillId="13" borderId="0" xfId="0" applyFont="1" applyFill="1" applyAlignment="1" applyProtection="1">
      <alignment horizontal="center" vertical="center"/>
      <protection hidden="1"/>
    </xf>
    <xf numFmtId="0" fontId="35" fillId="13" borderId="26" xfId="0" applyFont="1" applyFill="1" applyBorder="1" applyAlignment="1" applyProtection="1">
      <alignment horizontal="center" vertical="center"/>
      <protection hidden="1"/>
    </xf>
    <xf numFmtId="0" fontId="35" fillId="13" borderId="27" xfId="0" applyFont="1" applyFill="1" applyBorder="1" applyAlignment="1" applyProtection="1">
      <alignment horizontal="center" vertical="center"/>
      <protection hidden="1"/>
    </xf>
    <xf numFmtId="0" fontId="35" fillId="13" borderId="28" xfId="0" applyFont="1" applyFill="1" applyBorder="1" applyAlignment="1" applyProtection="1">
      <alignment horizontal="center" vertical="center"/>
      <protection hidden="1"/>
    </xf>
    <xf numFmtId="0" fontId="35" fillId="13" borderId="17" xfId="0" applyFont="1" applyFill="1" applyBorder="1" applyAlignment="1" applyProtection="1">
      <alignment horizontal="center" vertical="center"/>
      <protection hidden="1"/>
    </xf>
    <xf numFmtId="0" fontId="35" fillId="13" borderId="0" xfId="0" applyFont="1" applyFill="1" applyAlignment="1" applyProtection="1">
      <alignment horizontal="center" vertical="center"/>
      <protection hidden="1"/>
    </xf>
    <xf numFmtId="0" fontId="39" fillId="12" borderId="0" xfId="0" applyFont="1" applyFill="1" applyAlignment="1" applyProtection="1">
      <alignment horizontal="center" vertical="center"/>
      <protection hidden="1"/>
    </xf>
    <xf numFmtId="0" fontId="32" fillId="12" borderId="0" xfId="0" applyFont="1" applyFill="1" applyAlignment="1" applyProtection="1">
      <alignment horizontal="center" vertical="center"/>
      <protection hidden="1"/>
    </xf>
    <xf numFmtId="0" fontId="31" fillId="12" borderId="0" xfId="0" applyFont="1" applyFill="1" applyAlignment="1" applyProtection="1">
      <alignment horizontal="center" vertical="center"/>
      <protection hidden="1"/>
    </xf>
    <xf numFmtId="49" fontId="33" fillId="13" borderId="27" xfId="0" applyNumberFormat="1" applyFont="1" applyFill="1" applyBorder="1" applyAlignment="1" applyProtection="1">
      <alignment horizontal="left" vertical="center"/>
      <protection hidden="1"/>
    </xf>
    <xf numFmtId="49" fontId="33" fillId="13" borderId="17" xfId="0" applyNumberFormat="1" applyFont="1" applyFill="1" applyBorder="1" applyAlignment="1" applyProtection="1">
      <alignment horizontal="left" vertical="center"/>
      <protection hidden="1"/>
    </xf>
    <xf numFmtId="169" fontId="36" fillId="15" borderId="18" xfId="27" applyNumberFormat="1" applyFont="1" applyFill="1" applyBorder="1" applyAlignment="1">
      <alignment horizontal="left"/>
    </xf>
    <xf numFmtId="0" fontId="37" fillId="15" borderId="19" xfId="27" applyNumberFormat="1" applyFont="1" applyFill="1" applyBorder="1" applyAlignment="1">
      <alignment horizontal="center"/>
    </xf>
    <xf numFmtId="169" fontId="38" fillId="15" borderId="20" xfId="27" applyNumberFormat="1" applyFont="1" applyFill="1" applyBorder="1" applyAlignment="1">
      <alignment horizontal="left"/>
    </xf>
    <xf numFmtId="0" fontId="39" fillId="12" borderId="17" xfId="0" applyFont="1" applyFill="1" applyBorder="1" applyAlignment="1" applyProtection="1">
      <alignment horizontal="center" vertical="center"/>
      <protection hidden="1"/>
    </xf>
    <xf numFmtId="0" fontId="45" fillId="12" borderId="17" xfId="0" applyFont="1" applyFill="1" applyBorder="1" applyAlignment="1" applyProtection="1">
      <alignment horizontal="center" vertical="center"/>
      <protection hidden="1"/>
    </xf>
    <xf numFmtId="0" fontId="45" fillId="12" borderId="0" xfId="0" applyFont="1" applyFill="1" applyAlignment="1" applyProtection="1">
      <alignment horizontal="center" vertical="center"/>
      <protection hidden="1"/>
    </xf>
    <xf numFmtId="168" fontId="36" fillId="15" borderId="18" xfId="0" applyNumberFormat="1" applyFont="1" applyFill="1" applyBorder="1" applyAlignment="1">
      <alignment horizontal="left" vertical="center"/>
    </xf>
    <xf numFmtId="168" fontId="36" fillId="15" borderId="20" xfId="0" applyNumberFormat="1" applyFont="1" applyFill="1" applyBorder="1" applyAlignment="1">
      <alignment horizontal="left" vertical="center"/>
    </xf>
    <xf numFmtId="2" fontId="31" fillId="12" borderId="18" xfId="0" applyNumberFormat="1" applyFont="1" applyFill="1" applyBorder="1" applyAlignment="1" applyProtection="1">
      <alignment horizontal="center" vertical="center"/>
      <protection hidden="1"/>
    </xf>
    <xf numFmtId="2" fontId="31" fillId="12" borderId="19" xfId="0" applyNumberFormat="1" applyFont="1" applyFill="1" applyBorder="1" applyAlignment="1" applyProtection="1">
      <alignment horizontal="center" vertical="center"/>
      <protection hidden="1"/>
    </xf>
    <xf numFmtId="0" fontId="32" fillId="12" borderId="19" xfId="0" applyFont="1" applyFill="1" applyBorder="1" applyAlignment="1" applyProtection="1">
      <alignment horizontal="center" vertical="center"/>
      <protection hidden="1"/>
    </xf>
    <xf numFmtId="2" fontId="31" fillId="12" borderId="20" xfId="0" applyNumberFormat="1" applyFont="1" applyFill="1" applyBorder="1" applyAlignment="1" applyProtection="1">
      <alignment horizontal="center" vertical="center"/>
      <protection hidden="1"/>
    </xf>
    <xf numFmtId="2" fontId="39" fillId="12" borderId="18" xfId="0" applyNumberFormat="1" applyFont="1" applyFill="1" applyBorder="1" applyAlignment="1" applyProtection="1">
      <alignment horizontal="center" vertical="center"/>
      <protection hidden="1"/>
    </xf>
    <xf numFmtId="2" fontId="39" fillId="12" borderId="19" xfId="0" applyNumberFormat="1" applyFont="1" applyFill="1" applyBorder="1" applyAlignment="1" applyProtection="1">
      <alignment horizontal="center" vertical="center"/>
      <protection hidden="1"/>
    </xf>
    <xf numFmtId="2" fontId="39" fillId="12" borderId="17" xfId="0" applyNumberFormat="1" applyFont="1" applyFill="1" applyBorder="1" applyAlignment="1" applyProtection="1">
      <alignment horizontal="center" vertical="center"/>
      <protection hidden="1"/>
    </xf>
    <xf numFmtId="2" fontId="39" fillId="12" borderId="0" xfId="0" applyNumberFormat="1" applyFont="1" applyFill="1" applyAlignment="1" applyProtection="1">
      <alignment horizontal="center" vertical="center"/>
      <protection hidden="1"/>
    </xf>
    <xf numFmtId="2" fontId="31" fillId="12" borderId="0" xfId="0" applyNumberFormat="1" applyFont="1" applyFill="1" applyAlignment="1" applyProtection="1">
      <alignment horizontal="center" vertical="center"/>
      <protection hidden="1"/>
    </xf>
    <xf numFmtId="0" fontId="41" fillId="13" borderId="18" xfId="0" applyFont="1" applyFill="1" applyBorder="1" applyAlignment="1" applyProtection="1">
      <alignment horizontal="left" vertical="center"/>
      <protection hidden="1"/>
    </xf>
    <xf numFmtId="0" fontId="34" fillId="13" borderId="20" xfId="0" applyFont="1" applyFill="1" applyBorder="1" applyAlignment="1" applyProtection="1">
      <alignment horizontal="center" vertical="center"/>
      <protection hidden="1"/>
    </xf>
    <xf numFmtId="0" fontId="35" fillId="13" borderId="18" xfId="0" applyFont="1" applyFill="1" applyBorder="1" applyAlignment="1" applyProtection="1">
      <alignment horizontal="center" vertical="center"/>
      <protection hidden="1"/>
    </xf>
    <xf numFmtId="0" fontId="35" fillId="13" borderId="20" xfId="0" applyFont="1" applyFill="1" applyBorder="1" applyAlignment="1" applyProtection="1">
      <alignment horizontal="center" vertical="center"/>
      <protection hidden="1"/>
    </xf>
    <xf numFmtId="0" fontId="41" fillId="13" borderId="27" xfId="0" applyFont="1" applyFill="1" applyBorder="1" applyAlignment="1" applyProtection="1">
      <alignment horizontal="center" vertical="center"/>
      <protection hidden="1"/>
    </xf>
    <xf numFmtId="0" fontId="41" fillId="13" borderId="28" xfId="0" applyFont="1" applyFill="1" applyBorder="1" applyAlignment="1" applyProtection="1">
      <alignment horizontal="center" vertical="center"/>
      <protection hidden="1"/>
    </xf>
  </cellXfs>
  <cellStyles count="29">
    <cellStyle name="Comma" xfId="4" xr:uid="{00000000-0005-0000-0000-000000000000}"/>
    <cellStyle name="Excel Built-in Normal" xfId="5" xr:uid="{00000000-0005-0000-0000-000001000000}"/>
    <cellStyle name="Excel Built-in Normal 2" xfId="6" xr:uid="{00000000-0005-0000-0000-000002000000}"/>
    <cellStyle name="Excel Built-in Normal 2 2" xfId="7" xr:uid="{00000000-0005-0000-0000-000003000000}"/>
    <cellStyle name="Excel Built-in Normal 3" xfId="8" xr:uid="{00000000-0005-0000-0000-000004000000}"/>
    <cellStyle name="Excel Built-in Normal 4" xfId="9" xr:uid="{00000000-0005-0000-0000-000005000000}"/>
    <cellStyle name="Hipervínculo" xfId="3" builtinId="8"/>
    <cellStyle name="Millares" xfId="1" builtinId="3"/>
    <cellStyle name="Millares 2" xfId="10" xr:uid="{00000000-0005-0000-0000-000008000000}"/>
    <cellStyle name="Millares 2 2" xfId="27" xr:uid="{B8C0ACFD-7BEF-457A-B5DE-5BCF5D499A6E}"/>
    <cellStyle name="Millares 3" xfId="11" xr:uid="{00000000-0005-0000-0000-000009000000}"/>
    <cellStyle name="Millares 3 2" xfId="12" xr:uid="{00000000-0005-0000-0000-00000A000000}"/>
    <cellStyle name="Millares 3 2 2" xfId="2" xr:uid="{00000000-0005-0000-0000-00000B000000}"/>
    <cellStyle name="Millares 4" xfId="13" xr:uid="{00000000-0005-0000-0000-00000C000000}"/>
    <cellStyle name="Millares 5" xfId="14" xr:uid="{00000000-0005-0000-0000-00000D000000}"/>
    <cellStyle name="Millares 8" xfId="15" xr:uid="{00000000-0005-0000-0000-00000E000000}"/>
    <cellStyle name="Millares 9" xfId="28" xr:uid="{5D9FF4B2-FBA8-4933-A8AF-05511A8DF482}"/>
    <cellStyle name="Normal" xfId="0" builtinId="0"/>
    <cellStyle name="Normal 10" xfId="16" xr:uid="{00000000-0005-0000-0000-000010000000}"/>
    <cellStyle name="Normal 2" xfId="17" xr:uid="{00000000-0005-0000-0000-000011000000}"/>
    <cellStyle name="Normal 2 2" xfId="18" xr:uid="{00000000-0005-0000-0000-000012000000}"/>
    <cellStyle name="Normal 2 3" xfId="19" xr:uid="{00000000-0005-0000-0000-000013000000}"/>
    <cellStyle name="Normal 3" xfId="20" xr:uid="{00000000-0005-0000-0000-000014000000}"/>
    <cellStyle name="Normal 4" xfId="21" xr:uid="{00000000-0005-0000-0000-000015000000}"/>
    <cellStyle name="Porcentaje 2" xfId="22" xr:uid="{00000000-0005-0000-0000-000016000000}"/>
    <cellStyle name="Porcentual 2" xfId="23" xr:uid="{00000000-0005-0000-0000-000017000000}"/>
    <cellStyle name="Porcentual 2 2" xfId="24" xr:uid="{00000000-0005-0000-0000-000018000000}"/>
    <cellStyle name="Porcentual 3" xfId="25" xr:uid="{00000000-0005-0000-0000-000019000000}"/>
    <cellStyle name="TableStyleLight1" xfId="26" xr:uid="{00000000-0005-0000-0000-00001A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3">
    <tabColor theme="8" tint="0.39997558519241921"/>
  </sheetPr>
  <dimension ref="A1:CF24"/>
  <sheetViews>
    <sheetView showGridLines="0" topLeftCell="D1" zoomScaleNormal="100" workbookViewId="0">
      <pane ySplit="1" topLeftCell="A2" activePane="bottomLeft" state="frozen"/>
      <selection activeCell="D15" sqref="D15"/>
      <selection pane="bottomLeft" activeCell="D2" sqref="A2:XFD3"/>
    </sheetView>
  </sheetViews>
  <sheetFormatPr baseColWidth="10" defaultRowHeight="14.5" x14ac:dyDescent="0.35"/>
  <cols>
    <col min="1" max="1" width="12.1796875" customWidth="1"/>
    <col min="2" max="2" width="31.453125" customWidth="1"/>
    <col min="3" max="3" width="30" customWidth="1"/>
    <col min="4" max="4" width="14.26953125" customWidth="1"/>
    <col min="5" max="5" width="19" style="8" customWidth="1"/>
    <col min="6" max="6" width="15.453125" customWidth="1"/>
    <col min="7" max="7" width="10.54296875" customWidth="1"/>
    <col min="8" max="8" width="10.1796875" customWidth="1"/>
    <col min="9" max="9" width="9.54296875" style="8" customWidth="1"/>
    <col min="10" max="10" width="12.1796875" style="8" customWidth="1"/>
    <col min="11" max="11" width="13" customWidth="1"/>
    <col min="12" max="12" width="15.81640625" customWidth="1"/>
    <col min="13" max="13" width="19.453125" style="9" customWidth="1"/>
    <col min="14" max="14" width="11" customWidth="1"/>
    <col min="15" max="15" width="22.453125" style="9" customWidth="1"/>
    <col min="16" max="16" width="15.81640625" style="8" bestFit="1" customWidth="1"/>
    <col min="17" max="17" width="23.453125" style="10" customWidth="1"/>
    <col min="18" max="18" width="22.1796875" style="10" customWidth="1"/>
    <col min="19" max="19" width="12.453125" style="10" customWidth="1"/>
    <col min="20" max="20" width="11.7265625" style="10" customWidth="1"/>
    <col min="21" max="22" width="17.54296875" style="10" customWidth="1"/>
    <col min="23" max="24" width="13.81640625" style="10" customWidth="1"/>
    <col min="25" max="25" width="14.7265625" style="10" customWidth="1"/>
    <col min="26" max="26" width="13" style="10" customWidth="1"/>
    <col min="27" max="27" width="9.26953125" style="10" customWidth="1"/>
    <col min="28" max="28" width="15.81640625" customWidth="1"/>
    <col min="29" max="29" width="8.81640625" customWidth="1"/>
    <col min="30" max="30" width="15.1796875" customWidth="1"/>
    <col min="31" max="31" width="8.54296875" customWidth="1"/>
    <col min="32" max="32" width="8.453125" customWidth="1"/>
    <col min="33" max="34" width="15.81640625" customWidth="1"/>
    <col min="35" max="35" width="8.54296875" customWidth="1"/>
    <col min="36" max="36" width="8.7265625" customWidth="1"/>
    <col min="37" max="37" width="8.81640625" customWidth="1"/>
    <col min="38" max="38" width="14" style="10" customWidth="1"/>
    <col min="39" max="39" width="11.7265625" style="10" customWidth="1"/>
    <col min="40" max="40" width="11.453125" style="10" customWidth="1"/>
    <col min="41" max="41" width="16.7265625" customWidth="1"/>
    <col min="42" max="42" width="11.453125" customWidth="1"/>
    <col min="43" max="43" width="15.453125" customWidth="1"/>
    <col min="44" max="45" width="16.81640625" customWidth="1"/>
    <col min="46" max="46" width="9.7265625" style="8" customWidth="1"/>
    <col min="47" max="47" width="12.1796875" style="8" customWidth="1"/>
    <col min="48" max="48" width="12.1796875" customWidth="1"/>
    <col min="49" max="49" width="12.1796875" style="8" customWidth="1"/>
    <col min="50" max="52" width="12.1796875" customWidth="1"/>
    <col min="53" max="53" width="12.54296875" customWidth="1"/>
    <col min="54" max="56" width="12.54296875" style="10" customWidth="1"/>
    <col min="57" max="68" width="12.54296875" customWidth="1"/>
    <col min="69" max="82" width="11.7265625" customWidth="1"/>
    <col min="85" max="88" width="10.453125" customWidth="1"/>
    <col min="89" max="89" width="8.26953125" customWidth="1"/>
    <col min="90" max="91" width="10.26953125" customWidth="1"/>
    <col min="93" max="93" width="13.26953125" customWidth="1"/>
  </cols>
  <sheetData>
    <row r="1" spans="1:84" ht="53.25" customHeight="1" x14ac:dyDescent="0.4">
      <c r="A1" s="100" t="s">
        <v>57</v>
      </c>
      <c r="B1" s="100" t="s">
        <v>0</v>
      </c>
      <c r="C1" s="100" t="s">
        <v>1</v>
      </c>
      <c r="D1" s="100" t="s">
        <v>2</v>
      </c>
      <c r="E1" s="100" t="s">
        <v>3</v>
      </c>
      <c r="F1" s="100" t="s">
        <v>4</v>
      </c>
      <c r="G1" s="100" t="s">
        <v>5</v>
      </c>
      <c r="H1" s="100" t="s">
        <v>6</v>
      </c>
      <c r="I1" s="100" t="s">
        <v>7</v>
      </c>
      <c r="J1" s="100" t="s">
        <v>8</v>
      </c>
      <c r="K1" s="100" t="s">
        <v>9</v>
      </c>
      <c r="L1" s="100" t="s">
        <v>96</v>
      </c>
      <c r="M1" s="100" t="s">
        <v>97</v>
      </c>
      <c r="N1" s="100" t="s">
        <v>10</v>
      </c>
      <c r="O1" s="100" t="s">
        <v>11</v>
      </c>
      <c r="P1" s="100" t="s">
        <v>12</v>
      </c>
      <c r="Q1" s="100" t="s">
        <v>98</v>
      </c>
      <c r="R1" s="100" t="s">
        <v>99</v>
      </c>
      <c r="S1" s="100" t="s">
        <v>13</v>
      </c>
      <c r="T1" s="100" t="s">
        <v>100</v>
      </c>
      <c r="U1" s="100" t="s">
        <v>101</v>
      </c>
      <c r="V1" s="100" t="s">
        <v>14</v>
      </c>
      <c r="W1" s="100" t="s">
        <v>15</v>
      </c>
      <c r="X1" s="100" t="s">
        <v>16</v>
      </c>
      <c r="Y1" s="100" t="s">
        <v>17</v>
      </c>
      <c r="Z1" s="100" t="s">
        <v>102</v>
      </c>
      <c r="AA1" s="100" t="s">
        <v>18</v>
      </c>
      <c r="AB1" s="100" t="s">
        <v>19</v>
      </c>
      <c r="AC1" s="100" t="s">
        <v>103</v>
      </c>
      <c r="AD1" s="100" t="s">
        <v>104</v>
      </c>
      <c r="AE1" s="100" t="s">
        <v>105</v>
      </c>
      <c r="AF1" s="100" t="s">
        <v>106</v>
      </c>
      <c r="AG1" s="100" t="s">
        <v>107</v>
      </c>
      <c r="AH1" s="100" t="s">
        <v>108</v>
      </c>
      <c r="AI1" s="100" t="s">
        <v>20</v>
      </c>
      <c r="AJ1" s="100" t="s">
        <v>109</v>
      </c>
      <c r="AK1" s="100" t="s">
        <v>21</v>
      </c>
      <c r="AL1" s="100" t="s">
        <v>22</v>
      </c>
      <c r="AM1" s="100" t="s">
        <v>23</v>
      </c>
      <c r="AN1" s="100" t="s">
        <v>24</v>
      </c>
      <c r="AO1" s="100" t="s">
        <v>110</v>
      </c>
      <c r="AP1" s="100" t="s">
        <v>25</v>
      </c>
      <c r="AQ1" s="100" t="s">
        <v>26</v>
      </c>
      <c r="AR1" s="100" t="s">
        <v>27</v>
      </c>
      <c r="AS1" s="100" t="s">
        <v>28</v>
      </c>
      <c r="AT1" s="100" t="s">
        <v>29</v>
      </c>
      <c r="AU1" s="100" t="s">
        <v>30</v>
      </c>
      <c r="AV1" s="100" t="s">
        <v>31</v>
      </c>
      <c r="AW1" s="100" t="s">
        <v>32</v>
      </c>
      <c r="AX1" s="100" t="s">
        <v>33</v>
      </c>
      <c r="AY1" s="100" t="s">
        <v>34</v>
      </c>
      <c r="AZ1" s="100" t="s">
        <v>35</v>
      </c>
      <c r="BA1" s="100" t="s">
        <v>36</v>
      </c>
      <c r="BB1" s="100" t="s">
        <v>37</v>
      </c>
      <c r="BC1" s="100" t="s">
        <v>38</v>
      </c>
      <c r="BD1" s="100" t="s">
        <v>111</v>
      </c>
      <c r="BE1" s="100" t="s">
        <v>26</v>
      </c>
      <c r="BF1" s="100" t="s">
        <v>27</v>
      </c>
      <c r="BG1" s="100" t="s">
        <v>28</v>
      </c>
      <c r="BH1" s="100" t="s">
        <v>29</v>
      </c>
      <c r="BI1" s="100" t="s">
        <v>30</v>
      </c>
      <c r="BJ1" s="100" t="s">
        <v>39</v>
      </c>
      <c r="BK1" s="100" t="s">
        <v>40</v>
      </c>
      <c r="BL1" s="100" t="s">
        <v>41</v>
      </c>
      <c r="BM1" s="100" t="s">
        <v>42</v>
      </c>
      <c r="BN1" s="100" t="s">
        <v>43</v>
      </c>
      <c r="BO1" s="100" t="s">
        <v>112</v>
      </c>
      <c r="BP1" s="100" t="s">
        <v>113</v>
      </c>
      <c r="BQ1" s="100" t="s">
        <v>26</v>
      </c>
      <c r="BR1" s="100" t="s">
        <v>27</v>
      </c>
      <c r="BS1" s="100" t="s">
        <v>28</v>
      </c>
      <c r="BT1" s="100" t="s">
        <v>29</v>
      </c>
      <c r="BU1" s="100" t="s">
        <v>30</v>
      </c>
      <c r="BV1" s="100" t="s">
        <v>114</v>
      </c>
      <c r="BW1" s="100" t="s">
        <v>26</v>
      </c>
      <c r="BX1" s="100" t="s">
        <v>27</v>
      </c>
      <c r="BY1" s="100" t="s">
        <v>28</v>
      </c>
      <c r="BZ1" s="100" t="s">
        <v>29</v>
      </c>
      <c r="CA1" s="100" t="s">
        <v>30</v>
      </c>
      <c r="CB1" s="100" t="s">
        <v>115</v>
      </c>
      <c r="CC1" s="100" t="s">
        <v>116</v>
      </c>
      <c r="CD1" s="100" t="s">
        <v>117</v>
      </c>
      <c r="CE1" s="101" t="s">
        <v>118</v>
      </c>
      <c r="CF1" s="101" t="s">
        <v>119</v>
      </c>
    </row>
    <row r="2" spans="1:84" x14ac:dyDescent="0.35">
      <c r="AY2" s="9"/>
    </row>
    <row r="3" spans="1:84" x14ac:dyDescent="0.35">
      <c r="AY3" s="9"/>
    </row>
    <row r="5" spans="1:84" x14ac:dyDescent="0.35">
      <c r="C5" s="11"/>
    </row>
    <row r="6" spans="1:84" x14ac:dyDescent="0.35">
      <c r="AY6" s="9"/>
    </row>
    <row r="10" spans="1:84" x14ac:dyDescent="0.35">
      <c r="AY10" s="9"/>
    </row>
    <row r="11" spans="1:84" x14ac:dyDescent="0.35">
      <c r="AY11" s="9"/>
    </row>
    <row r="15" spans="1:84" x14ac:dyDescent="0.35">
      <c r="AY15" s="9"/>
    </row>
    <row r="16" spans="1:84" x14ac:dyDescent="0.35">
      <c r="AY16" s="9"/>
    </row>
    <row r="17" spans="51:51" x14ac:dyDescent="0.35">
      <c r="AY17" s="9"/>
    </row>
    <row r="18" spans="51:51" x14ac:dyDescent="0.35">
      <c r="AY18" s="9"/>
    </row>
    <row r="20" spans="51:51" x14ac:dyDescent="0.35">
      <c r="AY20" s="9"/>
    </row>
    <row r="21" spans="51:51" x14ac:dyDescent="0.35">
      <c r="AY21" s="9"/>
    </row>
    <row r="22" spans="51:51" x14ac:dyDescent="0.35">
      <c r="AY22" s="9"/>
    </row>
    <row r="23" spans="51:51" x14ac:dyDescent="0.35">
      <c r="AY23" s="9"/>
    </row>
    <row r="24" spans="51:51" x14ac:dyDescent="0.35">
      <c r="AY24" s="9"/>
    </row>
  </sheetData>
  <sheetProtection formatCells="0" formatColumns="0" formatRows="0" selectLockedCells="1" autoFilter="0"/>
  <dataConsolidate/>
  <conditionalFormatting sqref="BD1 CE1 AN1">
    <cfRule type="cellIs" dxfId="0" priority="2" operator="equal">
      <formula>"INGRESE  $ RET"</formula>
    </cfRule>
  </conditionalFormatting>
  <dataValidations count="1">
    <dataValidation type="textLength" errorStyle="information" operator="greaterThan" allowBlank="1" showInputMessage="1" showErrorMessage="1" sqref="B1" xr:uid="{00000000-0002-0000-0000-000000000000}">
      <formula1>0</formula1>
    </dataValidation>
  </dataValidations>
  <pageMargins left="0.28000000000000003" right="0.7" top="0.75" bottom="0.75" header="0.36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R1"/>
  <sheetViews>
    <sheetView workbookViewId="0">
      <selection activeCell="B5" sqref="B5"/>
    </sheetView>
  </sheetViews>
  <sheetFormatPr baseColWidth="10" defaultRowHeight="14.5" x14ac:dyDescent="0.35"/>
  <sheetData>
    <row r="1" spans="1:18" ht="52.5" x14ac:dyDescent="0.35">
      <c r="A1" s="1" t="s">
        <v>120</v>
      </c>
      <c r="B1" s="2" t="s">
        <v>44</v>
      </c>
      <c r="C1" s="3" t="s">
        <v>45</v>
      </c>
      <c r="D1" s="4" t="s">
        <v>46</v>
      </c>
      <c r="E1" s="4" t="s">
        <v>47</v>
      </c>
      <c r="F1" s="4" t="s">
        <v>48</v>
      </c>
      <c r="G1" s="4" t="s">
        <v>49</v>
      </c>
      <c r="H1" s="5" t="s">
        <v>50</v>
      </c>
      <c r="I1" s="4" t="s">
        <v>51</v>
      </c>
      <c r="J1" s="6" t="s">
        <v>52</v>
      </c>
      <c r="K1" s="6" t="s">
        <v>53</v>
      </c>
      <c r="L1" s="102" t="s">
        <v>121</v>
      </c>
      <c r="M1" s="6" t="s">
        <v>54</v>
      </c>
      <c r="N1" s="6" t="s">
        <v>55</v>
      </c>
      <c r="O1" s="6" t="s">
        <v>56</v>
      </c>
      <c r="P1" s="7" t="s">
        <v>122</v>
      </c>
      <c r="Q1" s="103" t="s">
        <v>123</v>
      </c>
      <c r="R1" s="104" t="s">
        <v>124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7">
    <tabColor rgb="FF92D050"/>
  </sheetPr>
  <dimension ref="A1:AF2"/>
  <sheetViews>
    <sheetView tabSelected="1" workbookViewId="0">
      <selection activeCell="A2" sqref="A2:XFD14"/>
    </sheetView>
  </sheetViews>
  <sheetFormatPr baseColWidth="10" defaultColWidth="12" defaultRowHeight="14.5" x14ac:dyDescent="0.35"/>
  <cols>
    <col min="1" max="1" width="7.81640625" customWidth="1"/>
    <col min="2" max="2" width="11.26953125" customWidth="1"/>
    <col min="3" max="3" width="19.81640625" customWidth="1"/>
    <col min="4" max="4" width="42.7265625" customWidth="1"/>
    <col min="5" max="6" width="16.54296875" customWidth="1"/>
    <col min="7" max="7" width="17.1796875" customWidth="1"/>
    <col min="8" max="8" width="21.7265625" customWidth="1"/>
    <col min="9" max="9" width="20.1796875" customWidth="1"/>
    <col min="10" max="10" width="21" customWidth="1"/>
    <col min="11" max="11" width="15" customWidth="1"/>
    <col min="12" max="12" width="9.7265625" customWidth="1"/>
    <col min="13" max="13" width="8.453125" customWidth="1"/>
    <col min="14" max="14" width="17.54296875" customWidth="1"/>
    <col min="15" max="15" width="11.453125" customWidth="1"/>
    <col min="16" max="16" width="15.1796875" customWidth="1"/>
    <col min="17" max="17" width="15.453125" customWidth="1"/>
    <col min="18" max="19" width="15.7265625" customWidth="1"/>
    <col min="20" max="20" width="21.81640625" bestFit="1" customWidth="1"/>
    <col min="21" max="21" width="30.54296875" customWidth="1"/>
    <col min="22" max="22" width="28.7265625" customWidth="1"/>
    <col min="23" max="23" width="29.7265625" customWidth="1"/>
    <col min="24" max="24" width="9.26953125" customWidth="1"/>
    <col min="25" max="25" width="11.453125" customWidth="1"/>
    <col min="28" max="28" width="27.26953125" customWidth="1"/>
    <col min="29" max="29" width="16.54296875" customWidth="1"/>
    <col min="30" max="30" width="14" customWidth="1"/>
    <col min="31" max="31" width="16.54296875" customWidth="1"/>
    <col min="32" max="32" width="27.81640625" customWidth="1"/>
    <col min="33" max="33" width="28.7265625" customWidth="1"/>
    <col min="34" max="34" width="29.7265625" customWidth="1"/>
    <col min="35" max="35" width="21.7265625" customWidth="1"/>
    <col min="36" max="36" width="11.26953125" customWidth="1"/>
    <col min="37" max="37" width="13.81640625" customWidth="1"/>
    <col min="38" max="38" width="27" customWidth="1"/>
  </cols>
  <sheetData>
    <row r="1" spans="1:32" s="21" customFormat="1" ht="40.5" customHeight="1" thickTop="1" x14ac:dyDescent="0.35">
      <c r="A1" s="12" t="s">
        <v>57</v>
      </c>
      <c r="B1" s="105" t="s">
        <v>126</v>
      </c>
      <c r="C1" s="12" t="s">
        <v>58</v>
      </c>
      <c r="D1" s="12" t="s">
        <v>59</v>
      </c>
      <c r="E1" s="12" t="s">
        <v>60</v>
      </c>
      <c r="F1" s="106" t="s">
        <v>127</v>
      </c>
      <c r="G1" s="13" t="s">
        <v>61</v>
      </c>
      <c r="H1" s="14" t="s">
        <v>62</v>
      </c>
      <c r="I1" s="15" t="s">
        <v>11</v>
      </c>
      <c r="J1" s="15" t="s">
        <v>63</v>
      </c>
      <c r="K1" s="15" t="s">
        <v>64</v>
      </c>
      <c r="L1" s="107" t="s">
        <v>128</v>
      </c>
      <c r="M1" s="16" t="s">
        <v>129</v>
      </c>
      <c r="N1" s="108" t="s">
        <v>130</v>
      </c>
      <c r="O1" s="15" t="s">
        <v>65</v>
      </c>
      <c r="P1" s="15" t="s">
        <v>66</v>
      </c>
      <c r="Q1" s="108" t="s">
        <v>14</v>
      </c>
      <c r="R1" s="17" t="s">
        <v>67</v>
      </c>
      <c r="S1" s="15" t="s">
        <v>68</v>
      </c>
      <c r="T1" s="109" t="s">
        <v>125</v>
      </c>
      <c r="U1" s="18" t="s">
        <v>69</v>
      </c>
      <c r="V1" s="19" t="s">
        <v>70</v>
      </c>
      <c r="W1" s="110" t="s">
        <v>131</v>
      </c>
      <c r="X1" s="111" t="s">
        <v>132</v>
      </c>
      <c r="Y1" s="112" t="s">
        <v>133</v>
      </c>
      <c r="Z1" s="20" t="s">
        <v>134</v>
      </c>
      <c r="AA1" s="20" t="s">
        <v>71</v>
      </c>
      <c r="AB1" s="111" t="s">
        <v>135</v>
      </c>
      <c r="AC1" s="20" t="s">
        <v>119</v>
      </c>
      <c r="AD1"/>
      <c r="AE1"/>
      <c r="AF1"/>
    </row>
    <row r="2" spans="1:32" ht="18.75" customHeight="1" x14ac:dyDescent="0.35"/>
  </sheetData>
  <sheetProtection formatCells="0" formatColumns="0" formatRows="0" selectLockedCells="1" sort="0" autoFilter="0"/>
  <dataConsolidate/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">
    <tabColor rgb="FFFF0000"/>
  </sheetPr>
  <dimension ref="A1:X4996"/>
  <sheetViews>
    <sheetView workbookViewId="0">
      <selection activeCell="A2" sqref="A2:XFD10"/>
    </sheetView>
  </sheetViews>
  <sheetFormatPr baseColWidth="10" defaultColWidth="11.453125" defaultRowHeight="14.5" x14ac:dyDescent="0.35"/>
  <cols>
    <col min="1" max="1" width="6.7265625" style="21" customWidth="1"/>
    <col min="2" max="2" width="17.54296875" style="82" customWidth="1"/>
    <col min="3" max="3" width="22.81640625" style="82" customWidth="1"/>
    <col min="4" max="4" width="12.453125" style="82" customWidth="1"/>
    <col min="5" max="5" width="8.54296875" style="21" customWidth="1"/>
    <col min="6" max="6" width="18.1796875" style="21" customWidth="1"/>
    <col min="7" max="7" width="14.81640625" style="21" customWidth="1"/>
    <col min="8" max="8" width="14" style="21" customWidth="1"/>
    <col min="9" max="9" width="5.453125" style="21" hidden="1" customWidth="1"/>
    <col min="10" max="10" width="23.26953125" style="21" customWidth="1"/>
    <col min="11" max="11" width="12.54296875" style="21" customWidth="1"/>
    <col min="12" max="12" width="22" style="21" customWidth="1"/>
    <col min="13" max="13" width="12.54296875" style="21" customWidth="1"/>
    <col min="14" max="14" width="9.54296875" style="21" customWidth="1"/>
    <col min="15" max="15" width="11.7265625" style="21" customWidth="1"/>
    <col min="16" max="16" width="11.26953125" style="21" customWidth="1"/>
    <col min="17" max="17" width="14.81640625" style="21" customWidth="1"/>
    <col min="18" max="18" width="3.81640625" style="21" hidden="1" customWidth="1"/>
    <col min="19" max="19" width="15.7265625" style="21" customWidth="1"/>
    <col min="20" max="20" width="24.453125" style="21" customWidth="1"/>
    <col min="21" max="21" width="6" style="21" customWidth="1"/>
    <col min="22" max="16384" width="11.453125" style="21"/>
  </cols>
  <sheetData>
    <row r="1" spans="1:24" ht="45.75" customHeight="1" thickBot="1" x14ac:dyDescent="0.4">
      <c r="A1" s="22" t="s">
        <v>57</v>
      </c>
      <c r="B1" s="22" t="s">
        <v>72</v>
      </c>
      <c r="C1" s="23" t="s">
        <v>73</v>
      </c>
      <c r="D1" s="22" t="s">
        <v>74</v>
      </c>
      <c r="E1" s="22" t="s">
        <v>75</v>
      </c>
      <c r="F1" s="22" t="s">
        <v>76</v>
      </c>
      <c r="G1" s="22" t="s">
        <v>77</v>
      </c>
      <c r="H1" s="22" t="s">
        <v>78</v>
      </c>
      <c r="I1" s="22" t="s">
        <v>79</v>
      </c>
      <c r="J1" s="22" t="s">
        <v>80</v>
      </c>
      <c r="K1" s="22" t="s">
        <v>81</v>
      </c>
      <c r="L1" s="22" t="s">
        <v>82</v>
      </c>
      <c r="M1" s="22" t="s">
        <v>83</v>
      </c>
      <c r="N1" s="22" t="s">
        <v>34</v>
      </c>
      <c r="O1" s="22" t="s">
        <v>84</v>
      </c>
      <c r="P1" s="22" t="s">
        <v>85</v>
      </c>
      <c r="Q1" s="22" t="s">
        <v>86</v>
      </c>
      <c r="R1" s="22" t="s">
        <v>87</v>
      </c>
      <c r="S1" s="22" t="s">
        <v>88</v>
      </c>
      <c r="T1" s="24" t="s">
        <v>89</v>
      </c>
      <c r="U1" s="25"/>
      <c r="V1" s="25"/>
      <c r="W1" s="25"/>
      <c r="X1" s="26"/>
    </row>
    <row r="2" spans="1:24" ht="14.25" customHeight="1" x14ac:dyDescent="0.35">
      <c r="A2" s="27"/>
      <c r="B2" s="28"/>
      <c r="C2" s="28"/>
      <c r="D2" s="29"/>
      <c r="E2" s="30"/>
      <c r="F2" s="31"/>
      <c r="G2" s="27"/>
      <c r="H2" s="32"/>
      <c r="I2" s="33"/>
      <c r="J2" s="34"/>
      <c r="K2" s="35"/>
      <c r="L2" s="36"/>
      <c r="M2" s="36"/>
      <c r="N2" s="37"/>
      <c r="O2" s="37"/>
      <c r="P2" s="38"/>
      <c r="Q2" s="39"/>
      <c r="R2" s="39"/>
      <c r="S2" s="34"/>
      <c r="T2" s="40"/>
      <c r="U2" s="25"/>
      <c r="V2" s="25"/>
      <c r="W2" s="25"/>
      <c r="X2" s="25"/>
    </row>
    <row r="3" spans="1:24" x14ac:dyDescent="0.35">
      <c r="A3" s="41"/>
      <c r="B3" s="42"/>
      <c r="C3" s="42"/>
      <c r="D3" s="43"/>
      <c r="E3" s="44"/>
      <c r="F3" s="45"/>
      <c r="G3" s="41"/>
      <c r="H3" s="46"/>
      <c r="I3" s="47"/>
      <c r="J3" s="48"/>
      <c r="K3" s="49"/>
      <c r="L3" s="50"/>
      <c r="M3" s="50"/>
      <c r="N3" s="51"/>
      <c r="O3" s="51"/>
      <c r="P3" s="52"/>
      <c r="Q3" s="53"/>
      <c r="R3" s="53"/>
      <c r="S3" s="48"/>
      <c r="T3" s="54"/>
      <c r="U3" s="25"/>
      <c r="V3" s="25"/>
      <c r="W3" s="25"/>
      <c r="X3" s="25"/>
    </row>
    <row r="4" spans="1:24" x14ac:dyDescent="0.35">
      <c r="A4" s="55"/>
      <c r="B4" s="56"/>
      <c r="C4" s="56"/>
      <c r="D4" s="57"/>
      <c r="E4" s="58"/>
      <c r="F4" s="59"/>
      <c r="G4" s="55"/>
      <c r="H4" s="60"/>
      <c r="I4" s="61"/>
      <c r="J4" s="62"/>
      <c r="K4" s="63"/>
      <c r="L4" s="64"/>
      <c r="M4" s="64"/>
      <c r="N4" s="65"/>
      <c r="O4" s="65"/>
      <c r="P4" s="66"/>
      <c r="Q4" s="67"/>
      <c r="R4" s="67"/>
      <c r="S4" s="62"/>
      <c r="T4" s="68"/>
      <c r="U4" s="25"/>
      <c r="V4" s="25"/>
      <c r="W4" s="25"/>
      <c r="X4" s="25"/>
    </row>
    <row r="5" spans="1:24" x14ac:dyDescent="0.35">
      <c r="A5" s="41"/>
      <c r="B5" s="42"/>
      <c r="C5" s="42"/>
      <c r="D5" s="43"/>
      <c r="E5" s="44"/>
      <c r="F5" s="45"/>
      <c r="G5" s="41"/>
      <c r="H5" s="46"/>
      <c r="I5" s="47"/>
      <c r="J5" s="48"/>
      <c r="K5" s="49"/>
      <c r="L5" s="50"/>
      <c r="M5" s="50"/>
      <c r="N5" s="51"/>
      <c r="O5" s="51"/>
      <c r="P5" s="52"/>
      <c r="Q5" s="53"/>
      <c r="R5" s="53"/>
      <c r="S5" s="48"/>
      <c r="T5" s="54"/>
      <c r="U5" s="25"/>
      <c r="V5" s="25"/>
      <c r="W5" s="25"/>
      <c r="X5" s="25"/>
    </row>
    <row r="6" spans="1:24" x14ac:dyDescent="0.35">
      <c r="A6" s="55"/>
      <c r="B6" s="56"/>
      <c r="C6" s="56"/>
      <c r="D6" s="57"/>
      <c r="E6" s="58"/>
      <c r="F6" s="59"/>
      <c r="G6" s="55"/>
      <c r="H6" s="60"/>
      <c r="I6" s="61"/>
      <c r="J6" s="62"/>
      <c r="K6" s="63"/>
      <c r="L6" s="64"/>
      <c r="M6" s="64"/>
      <c r="N6" s="65"/>
      <c r="O6" s="65"/>
      <c r="P6" s="66"/>
      <c r="Q6" s="67"/>
      <c r="R6" s="67"/>
      <c r="S6" s="62"/>
      <c r="T6" s="68"/>
      <c r="U6" s="25"/>
      <c r="V6" s="25"/>
      <c r="W6" s="25"/>
      <c r="X6" s="25"/>
    </row>
    <row r="7" spans="1:24" x14ac:dyDescent="0.35">
      <c r="A7" s="41"/>
      <c r="B7" s="42"/>
      <c r="C7" s="42"/>
      <c r="D7" s="43"/>
      <c r="E7" s="44"/>
      <c r="F7" s="45"/>
      <c r="G7" s="41"/>
      <c r="H7" s="46"/>
      <c r="I7" s="47"/>
      <c r="J7" s="48"/>
      <c r="K7" s="49"/>
      <c r="L7" s="50"/>
      <c r="M7" s="50"/>
      <c r="N7" s="51"/>
      <c r="O7" s="51"/>
      <c r="P7" s="52"/>
      <c r="Q7" s="53"/>
      <c r="R7" s="53"/>
      <c r="S7" s="48"/>
      <c r="T7" s="54"/>
      <c r="U7" s="26"/>
      <c r="V7" s="26"/>
      <c r="W7" s="26"/>
      <c r="X7" s="26"/>
    </row>
    <row r="8" spans="1:24" x14ac:dyDescent="0.35">
      <c r="A8" s="55"/>
      <c r="B8" s="56"/>
      <c r="C8" s="56"/>
      <c r="D8" s="57"/>
      <c r="E8" s="58"/>
      <c r="F8" s="59"/>
      <c r="G8" s="55"/>
      <c r="H8" s="60"/>
      <c r="I8" s="61"/>
      <c r="J8" s="62"/>
      <c r="K8" s="63"/>
      <c r="L8" s="64"/>
      <c r="M8" s="64"/>
      <c r="N8" s="65"/>
      <c r="O8" s="65"/>
      <c r="P8" s="66"/>
      <c r="Q8" s="67"/>
      <c r="R8" s="67"/>
      <c r="S8" s="62"/>
      <c r="T8" s="68"/>
      <c r="U8" s="25"/>
      <c r="V8" s="25"/>
      <c r="W8" s="25"/>
      <c r="X8" s="25"/>
    </row>
    <row r="9" spans="1:24" x14ac:dyDescent="0.35">
      <c r="A9" s="41"/>
      <c r="B9" s="42"/>
      <c r="C9" s="42"/>
      <c r="D9" s="43"/>
      <c r="E9" s="44"/>
      <c r="F9" s="45"/>
      <c r="G9" s="41"/>
      <c r="H9" s="46"/>
      <c r="I9" s="47"/>
      <c r="J9" s="48"/>
      <c r="K9" s="49"/>
      <c r="L9" s="50"/>
      <c r="M9" s="50"/>
      <c r="N9" s="51"/>
      <c r="O9" s="51"/>
      <c r="P9" s="52"/>
      <c r="Q9" s="53"/>
      <c r="R9" s="53"/>
      <c r="S9" s="48"/>
      <c r="T9" s="54"/>
      <c r="U9" s="25"/>
      <c r="V9" s="25"/>
      <c r="W9" s="25"/>
      <c r="X9" s="25"/>
    </row>
    <row r="10" spans="1:24" x14ac:dyDescent="0.35">
      <c r="A10" s="55"/>
      <c r="B10" s="56"/>
      <c r="C10" s="56"/>
      <c r="D10" s="57"/>
      <c r="E10" s="58"/>
      <c r="F10" s="59"/>
      <c r="G10" s="55"/>
      <c r="H10" s="60"/>
      <c r="I10" s="61"/>
      <c r="J10" s="62"/>
      <c r="K10" s="63"/>
      <c r="L10" s="64"/>
      <c r="M10" s="64"/>
      <c r="N10" s="65"/>
      <c r="O10" s="65"/>
      <c r="P10" s="66"/>
      <c r="Q10" s="67"/>
      <c r="R10" s="67"/>
      <c r="S10" s="62"/>
      <c r="T10" s="68"/>
      <c r="U10" s="25"/>
      <c r="V10" s="25"/>
      <c r="W10" s="25"/>
      <c r="X10" s="25"/>
    </row>
    <row r="11" spans="1:24" x14ac:dyDescent="0.35">
      <c r="A11" s="41"/>
      <c r="B11" s="42"/>
      <c r="C11" s="42"/>
      <c r="D11" s="43"/>
      <c r="E11" s="44"/>
      <c r="F11" s="45"/>
      <c r="G11" s="41"/>
      <c r="H11" s="46"/>
      <c r="I11" s="47"/>
      <c r="J11" s="48"/>
      <c r="K11" s="49"/>
      <c r="L11" s="50"/>
      <c r="M11" s="50"/>
      <c r="N11" s="51"/>
      <c r="O11" s="51"/>
      <c r="P11" s="52"/>
      <c r="Q11" s="53"/>
      <c r="R11" s="53"/>
      <c r="S11" s="48"/>
      <c r="T11" s="54"/>
      <c r="U11" s="25"/>
      <c r="V11" s="25"/>
      <c r="W11" s="25"/>
      <c r="X11" s="25"/>
    </row>
    <row r="12" spans="1:24" x14ac:dyDescent="0.35">
      <c r="A12" s="55"/>
      <c r="B12" s="56"/>
      <c r="C12" s="56"/>
      <c r="D12" s="57"/>
      <c r="E12" s="58"/>
      <c r="F12" s="59"/>
      <c r="G12" s="55"/>
      <c r="H12" s="60"/>
      <c r="I12" s="61"/>
      <c r="J12" s="62"/>
      <c r="K12" s="63"/>
      <c r="L12" s="64"/>
      <c r="M12" s="64"/>
      <c r="N12" s="65"/>
      <c r="O12" s="65"/>
      <c r="P12" s="66"/>
      <c r="Q12" s="67"/>
      <c r="R12" s="67"/>
      <c r="S12" s="62"/>
      <c r="T12" s="68"/>
      <c r="U12" s="25"/>
      <c r="V12" s="25"/>
      <c r="W12" s="25"/>
      <c r="X12" s="25"/>
    </row>
    <row r="13" spans="1:24" x14ac:dyDescent="0.35">
      <c r="A13" s="41"/>
      <c r="B13" s="42"/>
      <c r="C13" s="42"/>
      <c r="D13" s="43"/>
      <c r="E13" s="44"/>
      <c r="F13" s="45"/>
      <c r="G13" s="41"/>
      <c r="H13" s="46"/>
      <c r="I13" s="47"/>
      <c r="J13" s="48"/>
      <c r="K13" s="49"/>
      <c r="L13" s="50"/>
      <c r="M13" s="50"/>
      <c r="N13" s="51"/>
      <c r="O13" s="51"/>
      <c r="P13" s="52"/>
      <c r="Q13" s="53"/>
      <c r="R13" s="53"/>
      <c r="S13" s="48"/>
      <c r="T13" s="54"/>
      <c r="U13" s="25"/>
      <c r="V13" s="25"/>
      <c r="W13" s="25"/>
      <c r="X13" s="25"/>
    </row>
    <row r="14" spans="1:24" x14ac:dyDescent="0.35">
      <c r="A14" s="55"/>
      <c r="B14" s="56"/>
      <c r="C14" s="56"/>
      <c r="D14" s="57"/>
      <c r="E14" s="58"/>
      <c r="F14" s="59"/>
      <c r="G14" s="55"/>
      <c r="H14" s="60"/>
      <c r="I14" s="61"/>
      <c r="J14" s="62"/>
      <c r="K14" s="63"/>
      <c r="L14" s="64"/>
      <c r="M14" s="64"/>
      <c r="N14" s="65"/>
      <c r="O14" s="65"/>
      <c r="P14" s="66"/>
      <c r="Q14" s="67"/>
      <c r="R14" s="67"/>
      <c r="S14" s="62"/>
      <c r="T14" s="68"/>
      <c r="U14" s="25"/>
      <c r="V14" s="25"/>
      <c r="W14" s="25"/>
      <c r="X14" s="25"/>
    </row>
    <row r="15" spans="1:24" ht="14.25" customHeight="1" x14ac:dyDescent="0.35">
      <c r="A15" s="41"/>
      <c r="B15" s="42"/>
      <c r="C15" s="42"/>
      <c r="D15" s="43"/>
      <c r="E15" s="44"/>
      <c r="F15" s="45"/>
      <c r="G15" s="41"/>
      <c r="H15" s="46"/>
      <c r="I15" s="47"/>
      <c r="J15" s="48"/>
      <c r="K15" s="49"/>
      <c r="L15" s="50"/>
      <c r="M15" s="50"/>
      <c r="N15" s="51"/>
      <c r="O15" s="51"/>
      <c r="P15" s="52"/>
      <c r="Q15" s="53"/>
      <c r="R15" s="53"/>
      <c r="S15" s="48"/>
      <c r="T15" s="54"/>
      <c r="U15" s="25"/>
      <c r="V15" s="25"/>
      <c r="W15" s="25"/>
      <c r="X15" s="25"/>
    </row>
    <row r="16" spans="1:24" x14ac:dyDescent="0.35">
      <c r="A16" s="55"/>
      <c r="B16" s="56"/>
      <c r="C16" s="56"/>
      <c r="D16" s="57"/>
      <c r="E16" s="58"/>
      <c r="F16" s="59"/>
      <c r="G16" s="55"/>
      <c r="H16" s="60"/>
      <c r="I16" s="61"/>
      <c r="J16" s="62"/>
      <c r="K16" s="63"/>
      <c r="L16" s="64"/>
      <c r="M16" s="64"/>
      <c r="N16" s="65"/>
      <c r="O16" s="65"/>
      <c r="P16" s="66"/>
      <c r="Q16" s="67"/>
      <c r="R16" s="67"/>
      <c r="S16" s="62"/>
      <c r="T16" s="68"/>
      <c r="U16" s="25"/>
      <c r="V16" s="25"/>
      <c r="W16" s="25"/>
      <c r="X16" s="25"/>
    </row>
    <row r="17" spans="1:24" x14ac:dyDescent="0.35">
      <c r="A17" s="41"/>
      <c r="B17" s="42"/>
      <c r="C17" s="42"/>
      <c r="D17" s="43"/>
      <c r="E17" s="44"/>
      <c r="F17" s="45"/>
      <c r="G17" s="41"/>
      <c r="H17" s="46"/>
      <c r="I17" s="47"/>
      <c r="J17" s="48"/>
      <c r="K17" s="49"/>
      <c r="L17" s="50"/>
      <c r="M17" s="50"/>
      <c r="N17" s="51"/>
      <c r="O17" s="51"/>
      <c r="P17" s="52"/>
      <c r="Q17" s="53"/>
      <c r="R17" s="53"/>
      <c r="S17" s="48"/>
      <c r="T17" s="54"/>
      <c r="U17" s="25"/>
      <c r="V17" s="25"/>
      <c r="W17" s="25"/>
      <c r="X17" s="25"/>
    </row>
    <row r="18" spans="1:24" x14ac:dyDescent="0.35">
      <c r="A18" s="55"/>
      <c r="B18" s="56"/>
      <c r="C18" s="56"/>
      <c r="D18" s="57"/>
      <c r="E18" s="58"/>
      <c r="F18" s="59"/>
      <c r="G18" s="55"/>
      <c r="H18" s="60"/>
      <c r="I18" s="61"/>
      <c r="J18" s="62"/>
      <c r="K18" s="63"/>
      <c r="L18" s="64"/>
      <c r="M18" s="64"/>
      <c r="N18" s="65"/>
      <c r="O18" s="65"/>
      <c r="P18" s="66"/>
      <c r="Q18" s="67"/>
      <c r="R18" s="67"/>
      <c r="S18" s="62"/>
      <c r="T18" s="68"/>
      <c r="U18" s="25"/>
      <c r="V18" s="25"/>
      <c r="W18" s="25"/>
      <c r="X18" s="25"/>
    </row>
    <row r="19" spans="1:24" x14ac:dyDescent="0.35">
      <c r="A19" s="41"/>
      <c r="B19" s="42"/>
      <c r="C19" s="42"/>
      <c r="D19" s="43"/>
      <c r="E19" s="44"/>
      <c r="F19" s="45"/>
      <c r="G19" s="41"/>
      <c r="H19" s="46"/>
      <c r="I19" s="47"/>
      <c r="J19" s="48"/>
      <c r="K19" s="49"/>
      <c r="L19" s="50"/>
      <c r="M19" s="50"/>
      <c r="N19" s="51"/>
      <c r="O19" s="51"/>
      <c r="P19" s="52"/>
      <c r="Q19" s="53"/>
      <c r="R19" s="53"/>
      <c r="S19" s="48"/>
      <c r="T19" s="54"/>
      <c r="U19" s="25"/>
      <c r="V19" s="25"/>
      <c r="W19" s="25"/>
      <c r="X19" s="25"/>
    </row>
    <row r="20" spans="1:24" x14ac:dyDescent="0.35">
      <c r="A20" s="55"/>
      <c r="B20" s="56"/>
      <c r="C20" s="56"/>
      <c r="D20" s="57"/>
      <c r="E20" s="58"/>
      <c r="F20" s="59"/>
      <c r="G20" s="55"/>
      <c r="H20" s="60"/>
      <c r="I20" s="61"/>
      <c r="J20" s="62"/>
      <c r="K20" s="63"/>
      <c r="L20" s="64"/>
      <c r="M20" s="64"/>
      <c r="N20" s="65"/>
      <c r="O20" s="65"/>
      <c r="P20" s="66"/>
      <c r="Q20" s="67"/>
      <c r="R20" s="67"/>
      <c r="S20" s="62"/>
      <c r="T20" s="68"/>
      <c r="U20" s="25"/>
      <c r="V20" s="25"/>
      <c r="W20" s="25"/>
      <c r="X20" s="25"/>
    </row>
    <row r="21" spans="1:24" x14ac:dyDescent="0.35">
      <c r="A21" s="69"/>
      <c r="B21" s="70"/>
      <c r="C21" s="71"/>
      <c r="D21" s="70"/>
      <c r="E21" s="69"/>
      <c r="F21" s="69"/>
      <c r="G21" s="69"/>
      <c r="H21" s="69"/>
      <c r="I21" s="69"/>
      <c r="J21" s="72"/>
      <c r="K21" s="69"/>
      <c r="L21" s="69"/>
      <c r="M21" s="69"/>
      <c r="N21" s="69"/>
      <c r="O21" s="69"/>
      <c r="P21" s="69"/>
      <c r="Q21" s="69"/>
      <c r="R21" s="69"/>
      <c r="S21" s="72"/>
      <c r="T21" s="73"/>
      <c r="U21" s="25"/>
      <c r="V21" s="25"/>
      <c r="W21" s="25"/>
      <c r="X21" s="25"/>
    </row>
    <row r="22" spans="1:24" x14ac:dyDescent="0.35">
      <c r="A22" s="74"/>
      <c r="B22" s="75"/>
      <c r="C22" s="76"/>
      <c r="D22" s="75"/>
      <c r="E22" s="74"/>
      <c r="F22" s="74"/>
      <c r="G22" s="74"/>
      <c r="H22" s="74"/>
      <c r="I22" s="74"/>
      <c r="J22" s="77"/>
      <c r="K22" s="74"/>
      <c r="L22" s="74"/>
      <c r="M22" s="74"/>
      <c r="N22" s="74"/>
      <c r="O22" s="74"/>
      <c r="P22" s="74"/>
      <c r="Q22" s="74"/>
      <c r="R22" s="74"/>
      <c r="S22" s="77"/>
      <c r="T22" s="78"/>
      <c r="U22" s="25"/>
      <c r="V22" s="25"/>
      <c r="W22" s="25"/>
      <c r="X22" s="25"/>
    </row>
    <row r="23" spans="1:24" x14ac:dyDescent="0.35">
      <c r="A23" s="25"/>
      <c r="B23" s="79"/>
      <c r="C23" s="80"/>
      <c r="D23" s="79"/>
      <c r="E23" s="25"/>
      <c r="F23" s="25"/>
      <c r="G23" s="25"/>
      <c r="H23" s="25"/>
      <c r="I23" s="25"/>
      <c r="J23" s="81"/>
      <c r="K23" s="25"/>
      <c r="L23" s="25"/>
      <c r="M23" s="25"/>
      <c r="N23" s="25"/>
      <c r="O23" s="25"/>
      <c r="P23" s="25"/>
      <c r="Q23" s="25"/>
      <c r="R23" s="25"/>
      <c r="S23" s="81"/>
      <c r="T23" s="25"/>
      <c r="U23" s="25"/>
      <c r="V23" s="25"/>
      <c r="W23" s="25"/>
      <c r="X23" s="25"/>
    </row>
    <row r="24" spans="1:24" x14ac:dyDescent="0.35">
      <c r="A24" s="25"/>
      <c r="B24" s="79"/>
      <c r="C24" s="80"/>
      <c r="D24" s="79"/>
      <c r="E24" s="25"/>
      <c r="F24" s="25"/>
      <c r="G24" s="25"/>
      <c r="H24" s="25"/>
      <c r="I24" s="25"/>
      <c r="J24" s="81"/>
      <c r="K24" s="25"/>
      <c r="L24" s="25"/>
      <c r="M24" s="25"/>
      <c r="N24" s="25"/>
      <c r="O24" s="25"/>
      <c r="P24" s="25"/>
      <c r="Q24" s="25"/>
      <c r="R24" s="25"/>
      <c r="S24" s="81"/>
      <c r="T24" s="25"/>
      <c r="U24" s="25"/>
      <c r="V24" s="25"/>
      <c r="W24" s="25"/>
      <c r="X24" s="25"/>
    </row>
    <row r="25" spans="1:24" x14ac:dyDescent="0.35">
      <c r="A25" s="25"/>
      <c r="B25" s="79"/>
      <c r="C25" s="80"/>
      <c r="D25" s="79"/>
      <c r="E25" s="25"/>
      <c r="F25" s="25"/>
      <c r="G25" s="25"/>
      <c r="H25" s="25"/>
      <c r="I25" s="25"/>
      <c r="J25" s="81"/>
      <c r="K25" s="25"/>
      <c r="L25" s="25"/>
      <c r="M25" s="25"/>
      <c r="N25" s="25"/>
      <c r="O25" s="25"/>
      <c r="P25" s="25"/>
      <c r="Q25" s="25"/>
      <c r="R25" s="25"/>
      <c r="S25" s="81"/>
      <c r="T25" s="25"/>
      <c r="U25" s="25"/>
      <c r="V25" s="25"/>
      <c r="W25" s="25"/>
      <c r="X25" s="25"/>
    </row>
    <row r="26" spans="1:24" x14ac:dyDescent="0.35">
      <c r="A26" s="25"/>
      <c r="B26" s="79"/>
      <c r="C26" s="80"/>
      <c r="D26" s="79"/>
      <c r="E26" s="25"/>
      <c r="F26" s="25"/>
      <c r="G26" s="25"/>
      <c r="H26" s="25"/>
      <c r="I26" s="25"/>
      <c r="J26" s="81"/>
      <c r="K26" s="25"/>
      <c r="L26" s="25"/>
      <c r="M26" s="25"/>
      <c r="N26" s="25"/>
      <c r="O26" s="25"/>
      <c r="P26" s="25"/>
      <c r="Q26" s="25"/>
      <c r="R26" s="25"/>
      <c r="S26" s="81"/>
      <c r="T26" s="25"/>
      <c r="U26" s="25"/>
      <c r="V26" s="25"/>
      <c r="W26" s="25"/>
      <c r="X26" s="25"/>
    </row>
    <row r="27" spans="1:24" x14ac:dyDescent="0.35">
      <c r="A27" s="25"/>
      <c r="B27" s="79"/>
      <c r="C27" s="80"/>
      <c r="D27" s="79"/>
      <c r="E27" s="25"/>
      <c r="F27" s="25"/>
      <c r="G27" s="25"/>
      <c r="H27" s="25"/>
      <c r="I27" s="25"/>
      <c r="J27" s="81"/>
      <c r="K27" s="25"/>
      <c r="L27" s="25"/>
      <c r="M27" s="25"/>
      <c r="N27" s="25"/>
      <c r="O27" s="25"/>
      <c r="P27" s="25"/>
      <c r="Q27" s="25"/>
      <c r="R27" s="25"/>
      <c r="S27" s="81"/>
      <c r="T27" s="25"/>
      <c r="U27" s="25"/>
      <c r="V27" s="25"/>
      <c r="W27" s="25"/>
      <c r="X27" s="25"/>
    </row>
    <row r="28" spans="1:24" x14ac:dyDescent="0.35">
      <c r="A28" s="25"/>
      <c r="B28" s="79"/>
      <c r="C28" s="80"/>
      <c r="D28" s="79"/>
      <c r="E28" s="25"/>
      <c r="F28" s="25"/>
      <c r="G28" s="25"/>
      <c r="H28" s="25"/>
      <c r="I28" s="25"/>
      <c r="J28" s="81"/>
      <c r="K28" s="25"/>
      <c r="L28" s="25"/>
      <c r="M28" s="25"/>
      <c r="N28" s="25"/>
      <c r="O28" s="25"/>
      <c r="P28" s="25"/>
      <c r="Q28" s="25"/>
      <c r="R28" s="25"/>
      <c r="S28" s="81"/>
      <c r="T28" s="25"/>
      <c r="U28" s="25"/>
      <c r="V28" s="25"/>
      <c r="W28" s="25"/>
      <c r="X28" s="25"/>
    </row>
    <row r="29" spans="1:24" x14ac:dyDescent="0.35">
      <c r="A29" s="25"/>
      <c r="B29" s="79"/>
      <c r="C29" s="80"/>
      <c r="D29" s="79"/>
      <c r="E29" s="25"/>
      <c r="F29" s="25"/>
      <c r="G29" s="25"/>
      <c r="H29" s="25"/>
      <c r="I29" s="25"/>
      <c r="J29" s="81"/>
      <c r="K29" s="25"/>
      <c r="L29" s="25"/>
      <c r="M29" s="25"/>
      <c r="N29" s="25"/>
      <c r="O29" s="25"/>
      <c r="P29" s="25"/>
      <c r="Q29" s="25"/>
      <c r="R29" s="25"/>
      <c r="S29" s="81"/>
      <c r="T29" s="25"/>
      <c r="U29" s="25"/>
      <c r="V29" s="25"/>
      <c r="W29" s="25"/>
      <c r="X29" s="25"/>
    </row>
    <row r="30" spans="1:24" x14ac:dyDescent="0.35">
      <c r="A30" s="25"/>
      <c r="B30" s="79"/>
      <c r="C30" s="80"/>
      <c r="D30" s="79"/>
      <c r="E30" s="25"/>
      <c r="F30" s="25"/>
      <c r="G30" s="25"/>
      <c r="H30" s="25"/>
      <c r="I30" s="25"/>
      <c r="J30" s="81"/>
      <c r="K30" s="25"/>
      <c r="L30" s="25"/>
      <c r="M30" s="25"/>
      <c r="N30" s="25"/>
      <c r="O30" s="25"/>
      <c r="P30" s="25"/>
      <c r="Q30" s="25"/>
      <c r="R30" s="25"/>
      <c r="S30" s="81"/>
      <c r="T30" s="25"/>
      <c r="U30" s="25"/>
      <c r="V30" s="25"/>
      <c r="W30" s="25"/>
      <c r="X30" s="25"/>
    </row>
    <row r="31" spans="1:24" x14ac:dyDescent="0.35">
      <c r="A31" s="25"/>
      <c r="B31" s="79"/>
      <c r="C31" s="80"/>
      <c r="D31" s="79"/>
      <c r="E31" s="25"/>
      <c r="F31" s="25"/>
      <c r="G31" s="25"/>
      <c r="H31" s="25"/>
      <c r="I31" s="25"/>
      <c r="J31" s="81"/>
      <c r="K31" s="25"/>
      <c r="L31" s="25"/>
      <c r="M31" s="25"/>
      <c r="N31" s="25"/>
      <c r="O31" s="25"/>
      <c r="P31" s="25"/>
      <c r="Q31" s="25"/>
      <c r="R31" s="25"/>
      <c r="S31" s="81"/>
      <c r="T31" s="25"/>
      <c r="U31" s="25"/>
      <c r="V31" s="25"/>
      <c r="W31" s="25"/>
      <c r="X31" s="25"/>
    </row>
    <row r="32" spans="1:24" x14ac:dyDescent="0.35">
      <c r="A32" s="25"/>
      <c r="B32" s="79"/>
      <c r="C32" s="80"/>
      <c r="D32" s="79"/>
      <c r="E32" s="25"/>
      <c r="F32" s="25"/>
      <c r="G32" s="25"/>
      <c r="H32" s="25"/>
      <c r="I32" s="25"/>
      <c r="J32" s="81"/>
      <c r="K32" s="25"/>
      <c r="L32" s="25"/>
      <c r="M32" s="25"/>
      <c r="N32" s="25"/>
      <c r="O32" s="25"/>
      <c r="P32" s="25"/>
      <c r="Q32" s="25"/>
      <c r="R32" s="25"/>
      <c r="S32" s="81"/>
      <c r="T32" s="25"/>
      <c r="U32" s="25"/>
      <c r="V32" s="25"/>
      <c r="W32" s="25"/>
      <c r="X32" s="25"/>
    </row>
    <row r="33" spans="1:24" x14ac:dyDescent="0.35">
      <c r="A33" s="25"/>
      <c r="B33" s="79"/>
      <c r="C33" s="80"/>
      <c r="D33" s="79"/>
      <c r="E33" s="25"/>
      <c r="F33" s="25"/>
      <c r="G33" s="25"/>
      <c r="H33" s="25"/>
      <c r="I33" s="25"/>
      <c r="J33" s="81"/>
      <c r="K33" s="25"/>
      <c r="L33" s="25"/>
      <c r="M33" s="25"/>
      <c r="N33" s="25"/>
      <c r="O33" s="25"/>
      <c r="P33" s="25"/>
      <c r="Q33" s="25"/>
      <c r="R33" s="25"/>
      <c r="S33" s="81"/>
      <c r="T33" s="25"/>
      <c r="U33" s="25"/>
      <c r="V33" s="25"/>
      <c r="W33" s="25"/>
      <c r="X33" s="25"/>
    </row>
    <row r="34" spans="1:24" x14ac:dyDescent="0.35">
      <c r="A34" s="25"/>
      <c r="B34" s="79"/>
      <c r="C34" s="80"/>
      <c r="D34" s="79"/>
      <c r="E34" s="25"/>
      <c r="F34" s="25"/>
      <c r="G34" s="25"/>
      <c r="H34" s="25"/>
      <c r="I34" s="25"/>
      <c r="J34" s="81"/>
      <c r="K34" s="25"/>
      <c r="L34" s="25"/>
      <c r="M34" s="25"/>
      <c r="N34" s="25"/>
      <c r="O34" s="25"/>
      <c r="P34" s="25"/>
      <c r="Q34" s="25"/>
      <c r="R34" s="25"/>
      <c r="S34" s="81"/>
      <c r="T34" s="25"/>
      <c r="U34" s="25"/>
      <c r="V34" s="25"/>
      <c r="W34" s="25"/>
      <c r="X34" s="25"/>
    </row>
    <row r="35" spans="1:24" x14ac:dyDescent="0.35">
      <c r="A35" s="25"/>
      <c r="B35" s="79"/>
      <c r="C35" s="80"/>
      <c r="D35" s="79"/>
      <c r="E35" s="25"/>
      <c r="F35" s="25"/>
      <c r="G35" s="25"/>
      <c r="H35" s="25"/>
      <c r="I35" s="25"/>
      <c r="J35" s="81"/>
      <c r="K35" s="25"/>
      <c r="L35" s="25"/>
      <c r="M35" s="25"/>
      <c r="N35" s="25"/>
      <c r="O35" s="25"/>
      <c r="P35" s="25"/>
      <c r="Q35" s="25"/>
      <c r="R35" s="25"/>
      <c r="S35" s="81"/>
      <c r="T35" s="25"/>
      <c r="U35" s="25"/>
      <c r="V35" s="25"/>
      <c r="W35" s="25"/>
      <c r="X35" s="25"/>
    </row>
    <row r="36" spans="1:24" x14ac:dyDescent="0.35">
      <c r="A36" s="25"/>
      <c r="B36" s="79"/>
      <c r="C36" s="80"/>
      <c r="D36" s="79"/>
      <c r="E36" s="25"/>
      <c r="F36" s="25"/>
      <c r="G36" s="25"/>
      <c r="H36" s="25"/>
      <c r="I36" s="25"/>
      <c r="J36" s="81"/>
      <c r="K36" s="25"/>
      <c r="L36" s="25"/>
      <c r="M36" s="25"/>
      <c r="N36" s="25"/>
      <c r="O36" s="25"/>
      <c r="P36" s="25"/>
      <c r="Q36" s="25"/>
      <c r="R36" s="25"/>
      <c r="S36" s="81"/>
      <c r="T36" s="25"/>
      <c r="U36" s="25"/>
      <c r="V36" s="25"/>
      <c r="W36" s="25"/>
      <c r="X36" s="25"/>
    </row>
    <row r="37" spans="1:24" x14ac:dyDescent="0.35">
      <c r="A37" s="25"/>
      <c r="B37" s="79"/>
      <c r="C37" s="80"/>
      <c r="D37" s="79"/>
      <c r="E37" s="25"/>
      <c r="F37" s="25"/>
      <c r="G37" s="25"/>
      <c r="H37" s="25"/>
      <c r="I37" s="25"/>
      <c r="J37" s="81"/>
      <c r="K37" s="25"/>
      <c r="L37" s="25"/>
      <c r="M37" s="25"/>
      <c r="N37" s="25"/>
      <c r="O37" s="25"/>
      <c r="P37" s="25"/>
      <c r="Q37" s="25"/>
      <c r="R37" s="25"/>
      <c r="S37" s="81"/>
      <c r="T37" s="25"/>
      <c r="U37" s="25"/>
      <c r="V37" s="25"/>
      <c r="W37" s="25"/>
      <c r="X37" s="25"/>
    </row>
    <row r="38" spans="1:24" x14ac:dyDescent="0.35">
      <c r="A38" s="25"/>
      <c r="B38" s="79"/>
      <c r="C38" s="80"/>
      <c r="D38" s="79"/>
      <c r="E38" s="25"/>
      <c r="F38" s="25"/>
      <c r="G38" s="25"/>
      <c r="H38" s="25"/>
      <c r="I38" s="25"/>
      <c r="J38" s="81"/>
      <c r="K38" s="25"/>
      <c r="L38" s="25"/>
      <c r="M38" s="25"/>
      <c r="N38" s="25"/>
      <c r="O38" s="25"/>
      <c r="P38" s="25"/>
      <c r="Q38" s="25"/>
      <c r="R38" s="25"/>
      <c r="S38" s="81"/>
      <c r="T38" s="25"/>
      <c r="U38" s="25"/>
      <c r="V38" s="25"/>
      <c r="W38" s="25"/>
      <c r="X38" s="25"/>
    </row>
    <row r="39" spans="1:24" x14ac:dyDescent="0.35">
      <c r="A39" s="25"/>
      <c r="B39" s="79"/>
      <c r="C39" s="80"/>
      <c r="D39" s="79"/>
      <c r="E39" s="25"/>
      <c r="F39" s="25"/>
      <c r="G39" s="25"/>
      <c r="H39" s="25"/>
      <c r="I39" s="25"/>
      <c r="J39" s="81"/>
      <c r="K39" s="25"/>
      <c r="L39" s="25"/>
      <c r="M39" s="25"/>
      <c r="N39" s="25"/>
      <c r="O39" s="25"/>
      <c r="P39" s="25"/>
      <c r="Q39" s="25"/>
      <c r="R39" s="25"/>
      <c r="S39" s="81"/>
      <c r="T39" s="25"/>
      <c r="U39" s="25"/>
      <c r="V39" s="25"/>
      <c r="W39" s="25"/>
      <c r="X39" s="25"/>
    </row>
    <row r="40" spans="1:24" x14ac:dyDescent="0.35">
      <c r="A40" s="25"/>
      <c r="B40" s="79"/>
      <c r="C40" s="80"/>
      <c r="D40" s="79"/>
      <c r="E40" s="25"/>
      <c r="F40" s="25"/>
      <c r="G40" s="25"/>
      <c r="H40" s="25"/>
      <c r="I40" s="25"/>
      <c r="J40" s="81"/>
      <c r="K40" s="25"/>
      <c r="L40" s="25"/>
      <c r="M40" s="25"/>
      <c r="N40" s="25"/>
      <c r="O40" s="25"/>
      <c r="P40" s="25"/>
      <c r="Q40" s="25"/>
      <c r="R40" s="25"/>
      <c r="S40" s="81"/>
      <c r="T40" s="25"/>
      <c r="U40" s="25"/>
      <c r="V40" s="25"/>
      <c r="W40" s="25"/>
      <c r="X40" s="25"/>
    </row>
    <row r="41" spans="1:24" x14ac:dyDescent="0.35">
      <c r="A41" s="25"/>
      <c r="B41" s="79"/>
      <c r="C41" s="80"/>
      <c r="D41" s="79"/>
      <c r="E41" s="25"/>
      <c r="F41" s="25"/>
      <c r="G41" s="25"/>
      <c r="H41" s="25"/>
      <c r="I41" s="25"/>
      <c r="J41" s="81"/>
      <c r="K41" s="25"/>
      <c r="L41" s="25"/>
      <c r="M41" s="25"/>
      <c r="N41" s="25"/>
      <c r="O41" s="25"/>
      <c r="P41" s="25"/>
      <c r="Q41" s="25"/>
      <c r="R41" s="25"/>
      <c r="S41" s="81"/>
      <c r="T41" s="25"/>
      <c r="U41" s="25"/>
      <c r="V41" s="25"/>
      <c r="W41" s="25"/>
      <c r="X41" s="25"/>
    </row>
    <row r="42" spans="1:24" x14ac:dyDescent="0.35">
      <c r="A42" s="25"/>
      <c r="B42" s="79"/>
      <c r="C42" s="80"/>
      <c r="D42" s="79"/>
      <c r="E42" s="25"/>
      <c r="F42" s="25"/>
      <c r="G42" s="25"/>
      <c r="H42" s="25"/>
      <c r="I42" s="25"/>
      <c r="J42" s="81"/>
      <c r="K42" s="25"/>
      <c r="L42" s="25"/>
      <c r="M42" s="25"/>
      <c r="N42" s="25"/>
      <c r="O42" s="25"/>
      <c r="P42" s="25"/>
      <c r="Q42" s="25"/>
      <c r="R42" s="25"/>
      <c r="S42" s="81"/>
      <c r="T42" s="25"/>
      <c r="U42" s="25"/>
      <c r="V42" s="25"/>
      <c r="W42" s="25"/>
      <c r="X42" s="25"/>
    </row>
    <row r="43" spans="1:24" x14ac:dyDescent="0.35">
      <c r="A43" s="25"/>
      <c r="B43" s="79"/>
      <c r="C43" s="80"/>
      <c r="D43" s="79"/>
      <c r="E43" s="25"/>
      <c r="F43" s="25"/>
      <c r="G43" s="25"/>
      <c r="H43" s="25"/>
      <c r="I43" s="25"/>
      <c r="J43" s="81"/>
      <c r="K43" s="25"/>
      <c r="L43" s="25"/>
      <c r="M43" s="25"/>
      <c r="N43" s="25"/>
      <c r="O43" s="25"/>
      <c r="P43" s="25"/>
      <c r="Q43" s="25"/>
      <c r="R43" s="25"/>
      <c r="S43" s="81"/>
      <c r="T43" s="25"/>
      <c r="U43" s="25"/>
      <c r="V43" s="25"/>
      <c r="W43" s="25"/>
      <c r="X43" s="25"/>
    </row>
    <row r="44" spans="1:24" x14ac:dyDescent="0.35">
      <c r="A44" s="25"/>
      <c r="B44" s="79"/>
      <c r="C44" s="80"/>
      <c r="D44" s="79"/>
      <c r="E44" s="25"/>
      <c r="F44" s="25"/>
      <c r="G44" s="25"/>
      <c r="H44" s="25"/>
      <c r="I44" s="25"/>
      <c r="J44" s="81"/>
      <c r="K44" s="25"/>
      <c r="L44" s="25"/>
      <c r="M44" s="25"/>
      <c r="N44" s="25"/>
      <c r="O44" s="25"/>
      <c r="P44" s="25"/>
      <c r="Q44" s="25"/>
      <c r="R44" s="25"/>
      <c r="S44" s="81"/>
      <c r="T44" s="25"/>
      <c r="U44" s="25"/>
      <c r="V44" s="25"/>
      <c r="W44" s="25"/>
      <c r="X44" s="25"/>
    </row>
    <row r="45" spans="1:24" x14ac:dyDescent="0.35">
      <c r="A45" s="25"/>
      <c r="B45" s="79"/>
      <c r="C45" s="80"/>
      <c r="D45" s="79"/>
      <c r="E45" s="25"/>
      <c r="F45" s="25"/>
      <c r="G45" s="25"/>
      <c r="H45" s="25"/>
      <c r="I45" s="25"/>
      <c r="J45" s="81"/>
      <c r="K45" s="25"/>
      <c r="L45" s="25"/>
      <c r="M45" s="25"/>
      <c r="N45" s="25"/>
      <c r="O45" s="25"/>
      <c r="P45" s="25"/>
      <c r="Q45" s="25"/>
      <c r="R45" s="25"/>
      <c r="S45" s="81"/>
      <c r="T45" s="25"/>
      <c r="U45" s="25"/>
      <c r="V45" s="25"/>
      <c r="W45" s="25"/>
      <c r="X45" s="25"/>
    </row>
    <row r="46" spans="1:24" x14ac:dyDescent="0.35">
      <c r="A46" s="25"/>
      <c r="B46" s="79"/>
      <c r="C46" s="80"/>
      <c r="D46" s="79"/>
      <c r="E46" s="25"/>
      <c r="F46" s="25"/>
      <c r="G46" s="25"/>
      <c r="H46" s="25"/>
      <c r="I46" s="25"/>
      <c r="J46" s="81"/>
      <c r="K46" s="25"/>
      <c r="L46" s="25"/>
      <c r="M46" s="25"/>
      <c r="N46" s="25"/>
      <c r="O46" s="25"/>
      <c r="P46" s="25"/>
      <c r="Q46" s="25"/>
      <c r="R46" s="25"/>
      <c r="S46" s="81"/>
      <c r="T46" s="25"/>
      <c r="U46" s="25"/>
      <c r="V46" s="25"/>
      <c r="W46" s="25"/>
      <c r="X46" s="25"/>
    </row>
    <row r="47" spans="1:24" x14ac:dyDescent="0.35">
      <c r="A47" s="25"/>
      <c r="B47" s="79"/>
      <c r="C47" s="80"/>
      <c r="D47" s="79"/>
      <c r="E47" s="25"/>
      <c r="F47" s="25"/>
      <c r="G47" s="25"/>
      <c r="H47" s="25"/>
      <c r="I47" s="25"/>
      <c r="J47" s="81"/>
      <c r="K47" s="25"/>
      <c r="L47" s="25"/>
      <c r="M47" s="25"/>
      <c r="N47" s="25"/>
      <c r="O47" s="25"/>
      <c r="P47" s="25"/>
      <c r="Q47" s="25"/>
      <c r="R47" s="25"/>
      <c r="S47" s="81"/>
      <c r="T47" s="25"/>
      <c r="U47" s="25"/>
      <c r="V47" s="25"/>
      <c r="W47" s="25"/>
      <c r="X47" s="25"/>
    </row>
    <row r="48" spans="1:24" x14ac:dyDescent="0.35">
      <c r="A48" s="25"/>
      <c r="B48" s="79"/>
      <c r="C48" s="80"/>
      <c r="D48" s="79"/>
      <c r="E48" s="25"/>
      <c r="F48" s="25"/>
      <c r="G48" s="25"/>
      <c r="H48" s="25"/>
      <c r="I48" s="25"/>
      <c r="J48" s="81"/>
      <c r="K48" s="25"/>
      <c r="L48" s="25"/>
      <c r="M48" s="25"/>
      <c r="N48" s="25"/>
      <c r="O48" s="25"/>
      <c r="P48" s="25"/>
      <c r="Q48" s="25"/>
      <c r="R48" s="25"/>
      <c r="S48" s="81"/>
      <c r="T48" s="25"/>
    </row>
    <row r="49" spans="1:20" x14ac:dyDescent="0.35">
      <c r="A49" s="25"/>
      <c r="B49" s="79"/>
      <c r="C49" s="80"/>
      <c r="D49" s="79"/>
      <c r="E49" s="25"/>
      <c r="F49" s="25"/>
      <c r="G49" s="25"/>
      <c r="H49" s="25"/>
      <c r="I49" s="25"/>
      <c r="J49" s="81"/>
      <c r="K49" s="25"/>
      <c r="L49" s="25"/>
      <c r="M49" s="25"/>
      <c r="N49" s="25"/>
      <c r="O49" s="25"/>
      <c r="P49" s="25"/>
      <c r="Q49" s="25"/>
      <c r="R49" s="25"/>
      <c r="S49" s="81"/>
      <c r="T49" s="25"/>
    </row>
    <row r="50" spans="1:20" x14ac:dyDescent="0.35">
      <c r="A50" s="25"/>
      <c r="B50" s="79"/>
      <c r="C50" s="80"/>
      <c r="D50" s="79"/>
      <c r="E50" s="25"/>
      <c r="F50" s="25"/>
      <c r="G50" s="25"/>
      <c r="H50" s="25"/>
      <c r="I50" s="25"/>
      <c r="J50" s="81"/>
      <c r="K50" s="25"/>
      <c r="L50" s="25"/>
      <c r="M50" s="25"/>
      <c r="N50" s="25"/>
      <c r="O50" s="25"/>
      <c r="P50" s="25"/>
      <c r="Q50" s="25"/>
      <c r="R50" s="25"/>
      <c r="S50" s="81"/>
      <c r="T50" s="25"/>
    </row>
    <row r="51" spans="1:20" x14ac:dyDescent="0.35">
      <c r="A51" s="25"/>
      <c r="B51" s="79"/>
      <c r="C51" s="80"/>
      <c r="D51" s="79"/>
      <c r="E51" s="25"/>
      <c r="F51" s="25"/>
      <c r="G51" s="25"/>
      <c r="H51" s="25"/>
      <c r="I51" s="25"/>
      <c r="J51" s="81"/>
      <c r="K51" s="25"/>
      <c r="L51" s="25"/>
      <c r="M51" s="25"/>
      <c r="N51" s="25"/>
      <c r="O51" s="25"/>
      <c r="P51" s="25"/>
      <c r="Q51" s="25"/>
      <c r="R51" s="25"/>
      <c r="S51" s="81"/>
      <c r="T51" s="25"/>
    </row>
    <row r="52" spans="1:20" x14ac:dyDescent="0.35">
      <c r="A52" s="25"/>
      <c r="B52" s="79"/>
      <c r="C52" s="80"/>
      <c r="D52" s="79"/>
      <c r="E52" s="25"/>
      <c r="F52" s="25"/>
      <c r="G52" s="25"/>
      <c r="H52" s="25"/>
      <c r="I52" s="25"/>
      <c r="J52" s="81"/>
      <c r="K52" s="25"/>
      <c r="L52" s="25"/>
      <c r="M52" s="25"/>
      <c r="N52" s="25"/>
      <c r="O52" s="25"/>
      <c r="P52" s="25"/>
      <c r="Q52" s="25"/>
      <c r="R52" s="25"/>
      <c r="S52" s="81"/>
      <c r="T52" s="25"/>
    </row>
    <row r="53" spans="1:20" x14ac:dyDescent="0.35">
      <c r="A53" s="25"/>
      <c r="B53" s="79"/>
      <c r="C53" s="80"/>
      <c r="D53" s="79"/>
      <c r="E53" s="25"/>
      <c r="F53" s="25"/>
      <c r="G53" s="25"/>
      <c r="H53" s="25"/>
      <c r="I53" s="25"/>
      <c r="J53" s="81"/>
      <c r="K53" s="25"/>
      <c r="L53" s="25"/>
      <c r="M53" s="25"/>
      <c r="N53" s="25"/>
      <c r="O53" s="25"/>
      <c r="P53" s="25"/>
      <c r="Q53" s="25"/>
      <c r="R53" s="25"/>
      <c r="S53" s="81"/>
      <c r="T53" s="25"/>
    </row>
    <row r="54" spans="1:20" x14ac:dyDescent="0.35">
      <c r="A54" s="25"/>
      <c r="B54" s="79"/>
      <c r="C54" s="80"/>
      <c r="D54" s="79"/>
      <c r="E54" s="25"/>
      <c r="F54" s="25"/>
      <c r="G54" s="25"/>
      <c r="H54" s="25"/>
      <c r="I54" s="25"/>
      <c r="J54" s="81"/>
      <c r="K54" s="25"/>
      <c r="L54" s="25"/>
      <c r="M54" s="25"/>
      <c r="N54" s="25"/>
      <c r="O54" s="25"/>
      <c r="P54" s="25"/>
      <c r="Q54" s="25"/>
      <c r="R54" s="25"/>
      <c r="S54" s="81"/>
      <c r="T54" s="25"/>
    </row>
    <row r="55" spans="1:20" x14ac:dyDescent="0.35">
      <c r="A55" s="25"/>
      <c r="B55" s="79"/>
      <c r="C55" s="80"/>
      <c r="D55" s="79"/>
      <c r="E55" s="25"/>
      <c r="F55" s="25"/>
      <c r="G55" s="25"/>
      <c r="H55" s="25"/>
      <c r="I55" s="25"/>
      <c r="J55" s="81"/>
      <c r="K55" s="25"/>
      <c r="L55" s="25"/>
      <c r="M55" s="25"/>
      <c r="N55" s="25"/>
      <c r="O55" s="25"/>
      <c r="P55" s="25"/>
      <c r="Q55" s="25"/>
      <c r="R55" s="25"/>
      <c r="S55" s="81"/>
      <c r="T55" s="25"/>
    </row>
    <row r="56" spans="1:20" x14ac:dyDescent="0.35">
      <c r="J56" s="83"/>
      <c r="S56" s="83"/>
    </row>
    <row r="57" spans="1:20" x14ac:dyDescent="0.35">
      <c r="J57" s="83"/>
      <c r="S57" s="83"/>
    </row>
    <row r="58" spans="1:20" x14ac:dyDescent="0.35">
      <c r="J58" s="83"/>
      <c r="S58" s="83"/>
    </row>
    <row r="59" spans="1:20" x14ac:dyDescent="0.35">
      <c r="J59" s="83"/>
      <c r="S59" s="83"/>
    </row>
    <row r="60" spans="1:20" x14ac:dyDescent="0.35">
      <c r="J60" s="83"/>
      <c r="S60" s="83"/>
    </row>
    <row r="61" spans="1:20" x14ac:dyDescent="0.35">
      <c r="J61" s="83"/>
      <c r="S61" s="83"/>
    </row>
    <row r="62" spans="1:20" x14ac:dyDescent="0.35">
      <c r="J62" s="83"/>
      <c r="S62" s="83"/>
    </row>
    <row r="63" spans="1:20" x14ac:dyDescent="0.35">
      <c r="J63" s="83"/>
      <c r="S63" s="83"/>
    </row>
    <row r="64" spans="1:20" x14ac:dyDescent="0.35">
      <c r="J64" s="83"/>
      <c r="S64" s="83"/>
    </row>
    <row r="65" spans="10:19" x14ac:dyDescent="0.35">
      <c r="J65" s="83"/>
      <c r="S65" s="83"/>
    </row>
    <row r="66" spans="10:19" x14ac:dyDescent="0.35">
      <c r="J66" s="83"/>
      <c r="S66" s="83"/>
    </row>
    <row r="67" spans="10:19" x14ac:dyDescent="0.35">
      <c r="J67" s="83"/>
      <c r="S67" s="83"/>
    </row>
    <row r="68" spans="10:19" x14ac:dyDescent="0.35">
      <c r="J68" s="83"/>
      <c r="S68" s="83"/>
    </row>
    <row r="69" spans="10:19" x14ac:dyDescent="0.35">
      <c r="J69" s="83"/>
      <c r="S69" s="83"/>
    </row>
    <row r="70" spans="10:19" x14ac:dyDescent="0.35">
      <c r="J70" s="83"/>
      <c r="S70" s="83"/>
    </row>
    <row r="71" spans="10:19" x14ac:dyDescent="0.35">
      <c r="J71" s="83"/>
      <c r="S71" s="83"/>
    </row>
    <row r="72" spans="10:19" x14ac:dyDescent="0.35">
      <c r="J72" s="83"/>
      <c r="S72" s="83"/>
    </row>
    <row r="73" spans="10:19" x14ac:dyDescent="0.35">
      <c r="J73" s="83"/>
      <c r="S73" s="83"/>
    </row>
    <row r="74" spans="10:19" x14ac:dyDescent="0.35">
      <c r="J74" s="83"/>
      <c r="S74" s="83"/>
    </row>
    <row r="75" spans="10:19" x14ac:dyDescent="0.35">
      <c r="J75" s="83"/>
      <c r="S75" s="83"/>
    </row>
    <row r="76" spans="10:19" x14ac:dyDescent="0.35">
      <c r="J76" s="83"/>
      <c r="S76" s="83"/>
    </row>
    <row r="77" spans="10:19" x14ac:dyDescent="0.35">
      <c r="J77" s="83"/>
      <c r="S77" s="83"/>
    </row>
    <row r="78" spans="10:19" x14ac:dyDescent="0.35">
      <c r="J78" s="83"/>
      <c r="S78" s="83"/>
    </row>
    <row r="79" spans="10:19" x14ac:dyDescent="0.35">
      <c r="J79" s="83"/>
      <c r="S79" s="83"/>
    </row>
    <row r="80" spans="10:19" x14ac:dyDescent="0.35">
      <c r="J80" s="83"/>
      <c r="S80" s="83"/>
    </row>
    <row r="81" spans="10:19" x14ac:dyDescent="0.35">
      <c r="J81" s="83"/>
      <c r="S81" s="83"/>
    </row>
    <row r="82" spans="10:19" x14ac:dyDescent="0.35">
      <c r="J82" s="83"/>
      <c r="S82" s="83"/>
    </row>
    <row r="83" spans="10:19" x14ac:dyDescent="0.35">
      <c r="J83" s="83"/>
      <c r="S83" s="83"/>
    </row>
    <row r="84" spans="10:19" x14ac:dyDescent="0.35">
      <c r="J84" s="83"/>
      <c r="S84" s="83"/>
    </row>
    <row r="85" spans="10:19" x14ac:dyDescent="0.35">
      <c r="J85" s="83"/>
      <c r="S85" s="83"/>
    </row>
    <row r="86" spans="10:19" x14ac:dyDescent="0.35">
      <c r="J86" s="83"/>
      <c r="S86" s="83"/>
    </row>
    <row r="87" spans="10:19" x14ac:dyDescent="0.35">
      <c r="J87" s="83"/>
      <c r="S87" s="83"/>
    </row>
    <row r="88" spans="10:19" x14ac:dyDescent="0.35">
      <c r="J88" s="83"/>
      <c r="S88" s="83"/>
    </row>
    <row r="89" spans="10:19" x14ac:dyDescent="0.35">
      <c r="J89" s="83"/>
      <c r="S89" s="83"/>
    </row>
    <row r="90" spans="10:19" x14ac:dyDescent="0.35">
      <c r="J90" s="83"/>
      <c r="S90" s="83"/>
    </row>
    <row r="91" spans="10:19" x14ac:dyDescent="0.35">
      <c r="J91" s="83"/>
      <c r="S91" s="83"/>
    </row>
    <row r="92" spans="10:19" x14ac:dyDescent="0.35">
      <c r="J92" s="83"/>
      <c r="S92" s="83"/>
    </row>
    <row r="93" spans="10:19" x14ac:dyDescent="0.35">
      <c r="J93" s="83"/>
      <c r="S93" s="83"/>
    </row>
    <row r="94" spans="10:19" x14ac:dyDescent="0.35">
      <c r="J94" s="83"/>
      <c r="S94" s="83"/>
    </row>
    <row r="95" spans="10:19" x14ac:dyDescent="0.35">
      <c r="J95" s="83"/>
      <c r="S95" s="83"/>
    </row>
    <row r="96" spans="10:19" x14ac:dyDescent="0.35">
      <c r="J96" s="83"/>
      <c r="S96" s="83"/>
    </row>
    <row r="97" spans="10:19" x14ac:dyDescent="0.35">
      <c r="J97" s="83"/>
      <c r="S97" s="83"/>
    </row>
    <row r="98" spans="10:19" x14ac:dyDescent="0.35">
      <c r="J98" s="83"/>
      <c r="S98" s="83"/>
    </row>
    <row r="99" spans="10:19" x14ac:dyDescent="0.35">
      <c r="J99" s="83"/>
      <c r="S99" s="83"/>
    </row>
    <row r="100" spans="10:19" x14ac:dyDescent="0.35">
      <c r="J100" s="83"/>
      <c r="S100" s="83"/>
    </row>
    <row r="101" spans="10:19" x14ac:dyDescent="0.35">
      <c r="J101" s="83"/>
      <c r="S101" s="83"/>
    </row>
    <row r="102" spans="10:19" x14ac:dyDescent="0.35">
      <c r="J102" s="83"/>
      <c r="S102" s="83"/>
    </row>
    <row r="103" spans="10:19" x14ac:dyDescent="0.35">
      <c r="J103" s="83"/>
      <c r="S103" s="83"/>
    </row>
    <row r="104" spans="10:19" x14ac:dyDescent="0.35">
      <c r="J104" s="83"/>
      <c r="S104" s="83"/>
    </row>
    <row r="105" spans="10:19" x14ac:dyDescent="0.35">
      <c r="J105" s="83"/>
      <c r="S105" s="83"/>
    </row>
    <row r="106" spans="10:19" x14ac:dyDescent="0.35">
      <c r="J106" s="83"/>
      <c r="S106" s="83"/>
    </row>
    <row r="107" spans="10:19" x14ac:dyDescent="0.35">
      <c r="J107" s="83"/>
      <c r="S107" s="83"/>
    </row>
    <row r="108" spans="10:19" x14ac:dyDescent="0.35">
      <c r="J108" s="83"/>
      <c r="S108" s="83"/>
    </row>
    <row r="109" spans="10:19" x14ac:dyDescent="0.35">
      <c r="J109" s="83"/>
      <c r="S109" s="83"/>
    </row>
    <row r="110" spans="10:19" x14ac:dyDescent="0.35">
      <c r="J110" s="83"/>
      <c r="S110" s="83"/>
    </row>
    <row r="111" spans="10:19" x14ac:dyDescent="0.35">
      <c r="J111" s="83"/>
      <c r="S111" s="83"/>
    </row>
    <row r="112" spans="10:19" x14ac:dyDescent="0.35">
      <c r="J112" s="83"/>
      <c r="S112" s="83"/>
    </row>
    <row r="113" spans="10:19" x14ac:dyDescent="0.35">
      <c r="J113" s="83"/>
      <c r="S113" s="83"/>
    </row>
    <row r="114" spans="10:19" x14ac:dyDescent="0.35">
      <c r="J114" s="83"/>
      <c r="S114" s="83"/>
    </row>
    <row r="115" spans="10:19" x14ac:dyDescent="0.35">
      <c r="J115" s="83"/>
      <c r="S115" s="83"/>
    </row>
    <row r="116" spans="10:19" x14ac:dyDescent="0.35">
      <c r="J116" s="83"/>
      <c r="S116" s="83"/>
    </row>
    <row r="117" spans="10:19" x14ac:dyDescent="0.35">
      <c r="J117" s="83"/>
      <c r="S117" s="83"/>
    </row>
    <row r="118" spans="10:19" x14ac:dyDescent="0.35">
      <c r="J118" s="83"/>
      <c r="S118" s="83"/>
    </row>
    <row r="119" spans="10:19" x14ac:dyDescent="0.35">
      <c r="J119" s="83"/>
      <c r="S119" s="83"/>
    </row>
    <row r="120" spans="10:19" x14ac:dyDescent="0.35">
      <c r="J120" s="83"/>
      <c r="S120" s="83"/>
    </row>
    <row r="121" spans="10:19" x14ac:dyDescent="0.35">
      <c r="J121" s="83"/>
      <c r="S121" s="83"/>
    </row>
    <row r="122" spans="10:19" x14ac:dyDescent="0.35">
      <c r="J122" s="83"/>
      <c r="S122" s="83"/>
    </row>
    <row r="123" spans="10:19" x14ac:dyDescent="0.35">
      <c r="J123" s="83"/>
      <c r="S123" s="83"/>
    </row>
    <row r="124" spans="10:19" x14ac:dyDescent="0.35">
      <c r="J124" s="83"/>
      <c r="S124" s="83"/>
    </row>
    <row r="125" spans="10:19" x14ac:dyDescent="0.35">
      <c r="J125" s="83"/>
      <c r="S125" s="83"/>
    </row>
    <row r="126" spans="10:19" x14ac:dyDescent="0.35">
      <c r="J126" s="83"/>
      <c r="S126" s="83"/>
    </row>
    <row r="127" spans="10:19" x14ac:dyDescent="0.35">
      <c r="J127" s="83"/>
      <c r="S127" s="83"/>
    </row>
    <row r="128" spans="10:19" x14ac:dyDescent="0.35">
      <c r="J128" s="83"/>
      <c r="S128" s="83"/>
    </row>
    <row r="129" spans="10:19" x14ac:dyDescent="0.35">
      <c r="J129" s="83"/>
      <c r="S129" s="83"/>
    </row>
    <row r="130" spans="10:19" x14ac:dyDescent="0.35">
      <c r="J130" s="83"/>
      <c r="S130" s="83"/>
    </row>
    <row r="131" spans="10:19" x14ac:dyDescent="0.35">
      <c r="J131" s="83"/>
      <c r="S131" s="83"/>
    </row>
    <row r="132" spans="10:19" x14ac:dyDescent="0.35">
      <c r="J132" s="83"/>
      <c r="S132" s="83"/>
    </row>
    <row r="133" spans="10:19" x14ac:dyDescent="0.35">
      <c r="J133" s="83"/>
      <c r="S133" s="83"/>
    </row>
    <row r="134" spans="10:19" x14ac:dyDescent="0.35">
      <c r="J134" s="83"/>
      <c r="S134" s="83"/>
    </row>
    <row r="135" spans="10:19" x14ac:dyDescent="0.35">
      <c r="J135" s="83"/>
      <c r="S135" s="83"/>
    </row>
    <row r="136" spans="10:19" x14ac:dyDescent="0.35">
      <c r="J136" s="83"/>
      <c r="S136" s="83"/>
    </row>
    <row r="137" spans="10:19" x14ac:dyDescent="0.35">
      <c r="J137" s="83"/>
      <c r="S137" s="83"/>
    </row>
    <row r="138" spans="10:19" x14ac:dyDescent="0.35">
      <c r="J138" s="83"/>
      <c r="S138" s="83"/>
    </row>
    <row r="139" spans="10:19" x14ac:dyDescent="0.35">
      <c r="J139" s="83"/>
      <c r="S139" s="83"/>
    </row>
    <row r="140" spans="10:19" x14ac:dyDescent="0.35">
      <c r="J140" s="83"/>
      <c r="S140" s="83"/>
    </row>
    <row r="141" spans="10:19" x14ac:dyDescent="0.35">
      <c r="J141" s="83"/>
      <c r="S141" s="83"/>
    </row>
    <row r="142" spans="10:19" x14ac:dyDescent="0.35">
      <c r="J142" s="83"/>
      <c r="S142" s="83"/>
    </row>
    <row r="143" spans="10:19" x14ac:dyDescent="0.35">
      <c r="J143" s="83"/>
      <c r="S143" s="83"/>
    </row>
    <row r="144" spans="10:19" x14ac:dyDescent="0.35">
      <c r="J144" s="83"/>
      <c r="S144" s="83"/>
    </row>
    <row r="145" spans="10:19" x14ac:dyDescent="0.35">
      <c r="J145" s="83"/>
      <c r="S145" s="83"/>
    </row>
    <row r="146" spans="10:19" x14ac:dyDescent="0.35">
      <c r="J146" s="83"/>
      <c r="S146" s="83"/>
    </row>
    <row r="147" spans="10:19" x14ac:dyDescent="0.35">
      <c r="J147" s="83"/>
      <c r="S147" s="83"/>
    </row>
    <row r="148" spans="10:19" x14ac:dyDescent="0.35">
      <c r="J148" s="83"/>
      <c r="S148" s="83"/>
    </row>
    <row r="149" spans="10:19" x14ac:dyDescent="0.35">
      <c r="J149" s="83"/>
      <c r="S149" s="83"/>
    </row>
    <row r="150" spans="10:19" x14ac:dyDescent="0.35">
      <c r="J150" s="83"/>
      <c r="S150" s="83"/>
    </row>
    <row r="151" spans="10:19" x14ac:dyDescent="0.35">
      <c r="J151" s="83"/>
      <c r="S151" s="83"/>
    </row>
    <row r="152" spans="10:19" x14ac:dyDescent="0.35">
      <c r="J152" s="83"/>
      <c r="S152" s="83"/>
    </row>
    <row r="153" spans="10:19" x14ac:dyDescent="0.35">
      <c r="J153" s="83"/>
      <c r="S153" s="83"/>
    </row>
    <row r="154" spans="10:19" x14ac:dyDescent="0.35">
      <c r="J154" s="83"/>
      <c r="S154" s="83"/>
    </row>
    <row r="155" spans="10:19" x14ac:dyDescent="0.35">
      <c r="J155" s="83"/>
      <c r="S155" s="83"/>
    </row>
    <row r="156" spans="10:19" x14ac:dyDescent="0.35">
      <c r="J156" s="83"/>
      <c r="S156" s="83"/>
    </row>
    <row r="157" spans="10:19" x14ac:dyDescent="0.35">
      <c r="J157" s="83"/>
      <c r="S157" s="83"/>
    </row>
    <row r="158" spans="10:19" x14ac:dyDescent="0.35">
      <c r="J158" s="83"/>
      <c r="S158" s="83"/>
    </row>
    <row r="159" spans="10:19" x14ac:dyDescent="0.35">
      <c r="J159" s="83"/>
      <c r="S159" s="83"/>
    </row>
    <row r="160" spans="10:19" x14ac:dyDescent="0.35">
      <c r="J160" s="83"/>
      <c r="S160" s="83"/>
    </row>
    <row r="161" spans="10:19" x14ac:dyDescent="0.35">
      <c r="J161" s="83"/>
      <c r="S161" s="83"/>
    </row>
    <row r="162" spans="10:19" x14ac:dyDescent="0.35">
      <c r="J162" s="83"/>
      <c r="S162" s="83"/>
    </row>
    <row r="163" spans="10:19" x14ac:dyDescent="0.35">
      <c r="J163" s="83"/>
      <c r="S163" s="83"/>
    </row>
    <row r="164" spans="10:19" x14ac:dyDescent="0.35">
      <c r="J164" s="83"/>
      <c r="S164" s="83"/>
    </row>
    <row r="165" spans="10:19" x14ac:dyDescent="0.35">
      <c r="J165" s="83"/>
      <c r="S165" s="83"/>
    </row>
    <row r="166" spans="10:19" x14ac:dyDescent="0.35">
      <c r="J166" s="83"/>
      <c r="S166" s="83"/>
    </row>
    <row r="167" spans="10:19" x14ac:dyDescent="0.35">
      <c r="J167" s="83"/>
      <c r="S167" s="83"/>
    </row>
    <row r="168" spans="10:19" x14ac:dyDescent="0.35">
      <c r="J168" s="83"/>
      <c r="S168" s="83"/>
    </row>
    <row r="169" spans="10:19" x14ac:dyDescent="0.35">
      <c r="J169" s="83"/>
      <c r="S169" s="83"/>
    </row>
    <row r="170" spans="10:19" x14ac:dyDescent="0.35">
      <c r="J170" s="83"/>
      <c r="S170" s="83"/>
    </row>
    <row r="171" spans="10:19" x14ac:dyDescent="0.35">
      <c r="J171" s="83"/>
      <c r="S171" s="83"/>
    </row>
    <row r="172" spans="10:19" x14ac:dyDescent="0.35">
      <c r="J172" s="83"/>
      <c r="S172" s="83"/>
    </row>
    <row r="173" spans="10:19" x14ac:dyDescent="0.35">
      <c r="J173" s="83"/>
      <c r="S173" s="83"/>
    </row>
    <row r="174" spans="10:19" x14ac:dyDescent="0.35">
      <c r="J174" s="83"/>
      <c r="S174" s="83"/>
    </row>
    <row r="175" spans="10:19" x14ac:dyDescent="0.35">
      <c r="J175" s="83"/>
      <c r="S175" s="83"/>
    </row>
    <row r="176" spans="10:19" x14ac:dyDescent="0.35">
      <c r="J176" s="83"/>
      <c r="S176" s="83"/>
    </row>
    <row r="177" spans="10:19" x14ac:dyDescent="0.35">
      <c r="J177" s="83"/>
      <c r="S177" s="83"/>
    </row>
    <row r="178" spans="10:19" x14ac:dyDescent="0.35">
      <c r="J178" s="83"/>
      <c r="S178" s="83"/>
    </row>
    <row r="179" spans="10:19" x14ac:dyDescent="0.35">
      <c r="J179" s="83"/>
      <c r="S179" s="83"/>
    </row>
    <row r="180" spans="10:19" x14ac:dyDescent="0.35">
      <c r="J180" s="83"/>
      <c r="S180" s="83"/>
    </row>
    <row r="181" spans="10:19" x14ac:dyDescent="0.35">
      <c r="J181" s="83"/>
      <c r="S181" s="83"/>
    </row>
    <row r="182" spans="10:19" x14ac:dyDescent="0.35">
      <c r="J182" s="83"/>
      <c r="S182" s="83"/>
    </row>
    <row r="183" spans="10:19" x14ac:dyDescent="0.35">
      <c r="J183" s="83"/>
      <c r="S183" s="83"/>
    </row>
    <row r="184" spans="10:19" x14ac:dyDescent="0.35">
      <c r="J184" s="83"/>
      <c r="S184" s="83"/>
    </row>
    <row r="185" spans="10:19" x14ac:dyDescent="0.35">
      <c r="J185" s="83"/>
      <c r="S185" s="83"/>
    </row>
    <row r="186" spans="10:19" x14ac:dyDescent="0.35">
      <c r="J186" s="83"/>
      <c r="S186" s="83"/>
    </row>
    <row r="187" spans="10:19" x14ac:dyDescent="0.35">
      <c r="J187" s="83"/>
      <c r="S187" s="83"/>
    </row>
    <row r="188" spans="10:19" x14ac:dyDescent="0.35">
      <c r="J188" s="83"/>
      <c r="S188" s="83"/>
    </row>
    <row r="189" spans="10:19" x14ac:dyDescent="0.35">
      <c r="J189" s="83"/>
      <c r="S189" s="83"/>
    </row>
    <row r="190" spans="10:19" x14ac:dyDescent="0.35">
      <c r="J190" s="83"/>
      <c r="S190" s="83"/>
    </row>
    <row r="191" spans="10:19" x14ac:dyDescent="0.35">
      <c r="J191" s="83"/>
      <c r="S191" s="83"/>
    </row>
    <row r="192" spans="10:19" x14ac:dyDescent="0.35">
      <c r="J192" s="83"/>
      <c r="S192" s="83"/>
    </row>
    <row r="193" spans="10:19" x14ac:dyDescent="0.35">
      <c r="J193" s="83"/>
      <c r="S193" s="83"/>
    </row>
    <row r="194" spans="10:19" x14ac:dyDescent="0.35">
      <c r="J194" s="83"/>
      <c r="S194" s="83"/>
    </row>
    <row r="195" spans="10:19" x14ac:dyDescent="0.35">
      <c r="J195" s="83"/>
      <c r="S195" s="83"/>
    </row>
    <row r="196" spans="10:19" x14ac:dyDescent="0.35">
      <c r="J196" s="83"/>
      <c r="S196" s="83"/>
    </row>
    <row r="197" spans="10:19" x14ac:dyDescent="0.35">
      <c r="J197" s="83"/>
      <c r="S197" s="83"/>
    </row>
    <row r="198" spans="10:19" x14ac:dyDescent="0.35">
      <c r="J198" s="83"/>
      <c r="S198" s="83"/>
    </row>
    <row r="199" spans="10:19" x14ac:dyDescent="0.35">
      <c r="J199" s="83"/>
      <c r="S199" s="83"/>
    </row>
    <row r="200" spans="10:19" x14ac:dyDescent="0.35">
      <c r="J200" s="83"/>
      <c r="S200" s="83"/>
    </row>
    <row r="201" spans="10:19" x14ac:dyDescent="0.35">
      <c r="J201" s="83"/>
      <c r="S201" s="83"/>
    </row>
    <row r="202" spans="10:19" x14ac:dyDescent="0.35">
      <c r="J202" s="83"/>
      <c r="S202" s="83"/>
    </row>
    <row r="203" spans="10:19" x14ac:dyDescent="0.35">
      <c r="J203" s="83"/>
      <c r="S203" s="83"/>
    </row>
    <row r="204" spans="10:19" x14ac:dyDescent="0.35">
      <c r="J204" s="83"/>
      <c r="S204" s="83"/>
    </row>
    <row r="205" spans="10:19" x14ac:dyDescent="0.35">
      <c r="J205" s="83"/>
      <c r="S205" s="83"/>
    </row>
    <row r="206" spans="10:19" x14ac:dyDescent="0.35">
      <c r="J206" s="83"/>
      <c r="S206" s="83"/>
    </row>
    <row r="207" spans="10:19" x14ac:dyDescent="0.35">
      <c r="J207" s="83"/>
      <c r="S207" s="83"/>
    </row>
    <row r="208" spans="10:19" x14ac:dyDescent="0.35">
      <c r="J208" s="83"/>
      <c r="S208" s="83"/>
    </row>
    <row r="209" spans="10:19" x14ac:dyDescent="0.35">
      <c r="J209" s="83"/>
      <c r="S209" s="83"/>
    </row>
    <row r="210" spans="10:19" x14ac:dyDescent="0.35">
      <c r="J210" s="83"/>
      <c r="S210" s="83"/>
    </row>
    <row r="211" spans="10:19" x14ac:dyDescent="0.35">
      <c r="J211" s="83"/>
      <c r="S211" s="83"/>
    </row>
    <row r="212" spans="10:19" x14ac:dyDescent="0.35">
      <c r="J212" s="83"/>
      <c r="S212" s="83"/>
    </row>
    <row r="213" spans="10:19" x14ac:dyDescent="0.35">
      <c r="J213" s="83"/>
      <c r="S213" s="83"/>
    </row>
    <row r="214" spans="10:19" x14ac:dyDescent="0.35">
      <c r="J214" s="83"/>
      <c r="S214" s="83"/>
    </row>
    <row r="215" spans="10:19" x14ac:dyDescent="0.35">
      <c r="J215" s="83"/>
      <c r="S215" s="83"/>
    </row>
    <row r="216" spans="10:19" x14ac:dyDescent="0.35">
      <c r="J216" s="83"/>
      <c r="S216" s="83"/>
    </row>
    <row r="217" spans="10:19" x14ac:dyDescent="0.35">
      <c r="J217" s="83"/>
      <c r="S217" s="83"/>
    </row>
    <row r="218" spans="10:19" x14ac:dyDescent="0.35">
      <c r="J218" s="83"/>
      <c r="S218" s="83"/>
    </row>
    <row r="219" spans="10:19" x14ac:dyDescent="0.35">
      <c r="J219" s="83"/>
      <c r="S219" s="83"/>
    </row>
    <row r="220" spans="10:19" x14ac:dyDescent="0.35">
      <c r="J220" s="83"/>
      <c r="S220" s="83"/>
    </row>
    <row r="221" spans="10:19" x14ac:dyDescent="0.35">
      <c r="J221" s="83"/>
      <c r="S221" s="83"/>
    </row>
    <row r="222" spans="10:19" x14ac:dyDescent="0.35">
      <c r="J222" s="83"/>
      <c r="S222" s="83"/>
    </row>
    <row r="223" spans="10:19" x14ac:dyDescent="0.35">
      <c r="J223" s="83"/>
      <c r="S223" s="83"/>
    </row>
    <row r="224" spans="10:19" x14ac:dyDescent="0.35">
      <c r="J224" s="83"/>
      <c r="S224" s="83"/>
    </row>
    <row r="225" spans="10:19" x14ac:dyDescent="0.35">
      <c r="J225" s="83"/>
      <c r="S225" s="83"/>
    </row>
    <row r="226" spans="10:19" x14ac:dyDescent="0.35">
      <c r="J226" s="83"/>
      <c r="S226" s="83"/>
    </row>
    <row r="227" spans="10:19" x14ac:dyDescent="0.35">
      <c r="J227" s="83"/>
      <c r="S227" s="83"/>
    </row>
    <row r="228" spans="10:19" x14ac:dyDescent="0.35">
      <c r="J228" s="83"/>
      <c r="S228" s="83"/>
    </row>
    <row r="229" spans="10:19" x14ac:dyDescent="0.35">
      <c r="J229" s="83"/>
      <c r="S229" s="83"/>
    </row>
    <row r="230" spans="10:19" x14ac:dyDescent="0.35">
      <c r="J230" s="83"/>
      <c r="S230" s="83"/>
    </row>
    <row r="231" spans="10:19" x14ac:dyDescent="0.35">
      <c r="J231" s="83"/>
      <c r="S231" s="83"/>
    </row>
    <row r="232" spans="10:19" x14ac:dyDescent="0.35">
      <c r="J232" s="83"/>
      <c r="S232" s="83"/>
    </row>
    <row r="233" spans="10:19" x14ac:dyDescent="0.35">
      <c r="J233" s="83"/>
      <c r="S233" s="83"/>
    </row>
    <row r="234" spans="10:19" x14ac:dyDescent="0.35">
      <c r="J234" s="83"/>
      <c r="S234" s="83"/>
    </row>
    <row r="235" spans="10:19" x14ac:dyDescent="0.35">
      <c r="J235" s="83"/>
      <c r="S235" s="83"/>
    </row>
    <row r="236" spans="10:19" x14ac:dyDescent="0.35">
      <c r="J236" s="83"/>
      <c r="S236" s="83"/>
    </row>
    <row r="237" spans="10:19" x14ac:dyDescent="0.35">
      <c r="J237" s="83"/>
      <c r="S237" s="83"/>
    </row>
    <row r="238" spans="10:19" x14ac:dyDescent="0.35">
      <c r="J238" s="83"/>
      <c r="S238" s="83"/>
    </row>
    <row r="239" spans="10:19" x14ac:dyDescent="0.35">
      <c r="J239" s="83"/>
      <c r="S239" s="83"/>
    </row>
    <row r="240" spans="10:19" x14ac:dyDescent="0.35">
      <c r="J240" s="83"/>
      <c r="S240" s="83"/>
    </row>
    <row r="241" spans="10:19" x14ac:dyDescent="0.35">
      <c r="J241" s="83"/>
      <c r="S241" s="83"/>
    </row>
    <row r="242" spans="10:19" x14ac:dyDescent="0.35">
      <c r="J242" s="83"/>
      <c r="S242" s="83"/>
    </row>
    <row r="243" spans="10:19" x14ac:dyDescent="0.35">
      <c r="J243" s="83"/>
      <c r="S243" s="83"/>
    </row>
    <row r="244" spans="10:19" x14ac:dyDescent="0.35">
      <c r="J244" s="83"/>
      <c r="S244" s="83"/>
    </row>
    <row r="245" spans="10:19" x14ac:dyDescent="0.35">
      <c r="J245" s="83"/>
      <c r="S245" s="83"/>
    </row>
    <row r="246" spans="10:19" x14ac:dyDescent="0.35">
      <c r="J246" s="83"/>
      <c r="S246" s="83"/>
    </row>
    <row r="247" spans="10:19" x14ac:dyDescent="0.35">
      <c r="J247" s="83"/>
      <c r="S247" s="83"/>
    </row>
    <row r="248" spans="10:19" x14ac:dyDescent="0.35">
      <c r="J248" s="83"/>
      <c r="S248" s="83"/>
    </row>
    <row r="249" spans="10:19" x14ac:dyDescent="0.35">
      <c r="J249" s="83"/>
      <c r="S249" s="83"/>
    </row>
    <row r="250" spans="10:19" x14ac:dyDescent="0.35">
      <c r="J250" s="83"/>
      <c r="S250" s="83"/>
    </row>
    <row r="251" spans="10:19" x14ac:dyDescent="0.35">
      <c r="J251" s="83"/>
      <c r="S251" s="83"/>
    </row>
    <row r="252" spans="10:19" x14ac:dyDescent="0.35">
      <c r="J252" s="83"/>
      <c r="S252" s="83"/>
    </row>
    <row r="253" spans="10:19" x14ac:dyDescent="0.35">
      <c r="J253" s="83"/>
      <c r="S253" s="83"/>
    </row>
    <row r="254" spans="10:19" x14ac:dyDescent="0.35">
      <c r="J254" s="83"/>
      <c r="S254" s="83"/>
    </row>
    <row r="255" spans="10:19" x14ac:dyDescent="0.35">
      <c r="J255" s="83"/>
      <c r="S255" s="83"/>
    </row>
    <row r="256" spans="10:19" x14ac:dyDescent="0.35">
      <c r="J256" s="83"/>
      <c r="S256" s="83"/>
    </row>
    <row r="257" spans="10:19" x14ac:dyDescent="0.35">
      <c r="J257" s="83"/>
      <c r="S257" s="83"/>
    </row>
    <row r="258" spans="10:19" x14ac:dyDescent="0.35">
      <c r="J258" s="83"/>
      <c r="S258" s="83"/>
    </row>
    <row r="259" spans="10:19" x14ac:dyDescent="0.35">
      <c r="J259" s="83"/>
      <c r="S259" s="83"/>
    </row>
    <row r="260" spans="10:19" x14ac:dyDescent="0.35">
      <c r="J260" s="83"/>
      <c r="S260" s="83"/>
    </row>
    <row r="261" spans="10:19" x14ac:dyDescent="0.35">
      <c r="J261" s="83"/>
      <c r="S261" s="83"/>
    </row>
    <row r="262" spans="10:19" x14ac:dyDescent="0.35">
      <c r="J262" s="83"/>
      <c r="S262" s="83"/>
    </row>
    <row r="263" spans="10:19" x14ac:dyDescent="0.35">
      <c r="J263" s="83"/>
      <c r="S263" s="83"/>
    </row>
    <row r="264" spans="10:19" x14ac:dyDescent="0.35">
      <c r="J264" s="83"/>
      <c r="S264" s="83"/>
    </row>
    <row r="265" spans="10:19" x14ac:dyDescent="0.35">
      <c r="J265" s="83"/>
      <c r="S265" s="83"/>
    </row>
    <row r="266" spans="10:19" x14ac:dyDescent="0.35">
      <c r="J266" s="83"/>
      <c r="S266" s="83"/>
    </row>
    <row r="267" spans="10:19" x14ac:dyDescent="0.35">
      <c r="J267" s="83"/>
      <c r="S267" s="83"/>
    </row>
    <row r="268" spans="10:19" x14ac:dyDescent="0.35">
      <c r="J268" s="83"/>
      <c r="S268" s="83"/>
    </row>
    <row r="269" spans="10:19" x14ac:dyDescent="0.35">
      <c r="J269" s="83"/>
      <c r="S269" s="83"/>
    </row>
    <row r="270" spans="10:19" x14ac:dyDescent="0.35">
      <c r="J270" s="83"/>
      <c r="S270" s="83"/>
    </row>
    <row r="271" spans="10:19" x14ac:dyDescent="0.35">
      <c r="J271" s="83"/>
      <c r="S271" s="83"/>
    </row>
    <row r="272" spans="10:19" x14ac:dyDescent="0.35">
      <c r="J272" s="83"/>
      <c r="S272" s="83"/>
    </row>
    <row r="273" spans="10:19" x14ac:dyDescent="0.35">
      <c r="J273" s="83"/>
      <c r="S273" s="83"/>
    </row>
    <row r="274" spans="10:19" x14ac:dyDescent="0.35">
      <c r="J274" s="83"/>
      <c r="S274" s="83"/>
    </row>
    <row r="275" spans="10:19" x14ac:dyDescent="0.35">
      <c r="J275" s="83"/>
      <c r="S275" s="83"/>
    </row>
    <row r="276" spans="10:19" x14ac:dyDescent="0.35">
      <c r="J276" s="83"/>
      <c r="S276" s="83"/>
    </row>
    <row r="277" spans="10:19" x14ac:dyDescent="0.35">
      <c r="J277" s="83"/>
      <c r="S277" s="83"/>
    </row>
    <row r="278" spans="10:19" x14ac:dyDescent="0.35">
      <c r="J278" s="83"/>
      <c r="S278" s="83"/>
    </row>
    <row r="279" spans="10:19" x14ac:dyDescent="0.35">
      <c r="J279" s="83"/>
      <c r="S279" s="83"/>
    </row>
    <row r="280" spans="10:19" x14ac:dyDescent="0.35">
      <c r="J280" s="83"/>
      <c r="S280" s="83"/>
    </row>
    <row r="281" spans="10:19" x14ac:dyDescent="0.35">
      <c r="J281" s="83"/>
      <c r="S281" s="83"/>
    </row>
    <row r="282" spans="10:19" x14ac:dyDescent="0.35">
      <c r="J282" s="83"/>
      <c r="S282" s="83"/>
    </row>
    <row r="283" spans="10:19" x14ac:dyDescent="0.35">
      <c r="J283" s="83"/>
      <c r="S283" s="83"/>
    </row>
    <row r="284" spans="10:19" x14ac:dyDescent="0.35">
      <c r="J284" s="83"/>
      <c r="S284" s="83"/>
    </row>
    <row r="285" spans="10:19" x14ac:dyDescent="0.35">
      <c r="J285" s="83"/>
      <c r="S285" s="83"/>
    </row>
    <row r="286" spans="10:19" x14ac:dyDescent="0.35">
      <c r="J286" s="83"/>
      <c r="S286" s="83"/>
    </row>
    <row r="287" spans="10:19" x14ac:dyDescent="0.35">
      <c r="J287" s="83"/>
      <c r="S287" s="83"/>
    </row>
    <row r="288" spans="10:19" x14ac:dyDescent="0.35">
      <c r="J288" s="83"/>
      <c r="S288" s="83"/>
    </row>
    <row r="289" spans="10:19" x14ac:dyDescent="0.35">
      <c r="J289" s="83"/>
      <c r="S289" s="83"/>
    </row>
    <row r="290" spans="10:19" x14ac:dyDescent="0.35">
      <c r="J290" s="83"/>
      <c r="S290" s="83"/>
    </row>
    <row r="291" spans="10:19" x14ac:dyDescent="0.35">
      <c r="J291" s="83"/>
      <c r="S291" s="83"/>
    </row>
    <row r="292" spans="10:19" x14ac:dyDescent="0.35">
      <c r="J292" s="83"/>
      <c r="S292" s="83"/>
    </row>
    <row r="293" spans="10:19" x14ac:dyDescent="0.35">
      <c r="J293" s="83"/>
      <c r="S293" s="83"/>
    </row>
    <row r="294" spans="10:19" x14ac:dyDescent="0.35">
      <c r="J294" s="83"/>
      <c r="S294" s="83"/>
    </row>
    <row r="295" spans="10:19" x14ac:dyDescent="0.35">
      <c r="J295" s="83"/>
      <c r="S295" s="83"/>
    </row>
    <row r="296" spans="10:19" x14ac:dyDescent="0.35">
      <c r="J296" s="83"/>
      <c r="S296" s="83"/>
    </row>
    <row r="297" spans="10:19" x14ac:dyDescent="0.35">
      <c r="J297" s="83"/>
      <c r="S297" s="83"/>
    </row>
    <row r="298" spans="10:19" x14ac:dyDescent="0.35">
      <c r="J298" s="83"/>
      <c r="S298" s="83"/>
    </row>
    <row r="299" spans="10:19" x14ac:dyDescent="0.35">
      <c r="J299" s="83"/>
      <c r="S299" s="83"/>
    </row>
    <row r="300" spans="10:19" x14ac:dyDescent="0.35">
      <c r="J300" s="83"/>
      <c r="S300" s="83"/>
    </row>
    <row r="301" spans="10:19" x14ac:dyDescent="0.35">
      <c r="J301" s="83"/>
      <c r="S301" s="83"/>
    </row>
    <row r="302" spans="10:19" x14ac:dyDescent="0.35">
      <c r="J302" s="83"/>
      <c r="S302" s="83"/>
    </row>
    <row r="303" spans="10:19" x14ac:dyDescent="0.35">
      <c r="J303" s="83"/>
      <c r="S303" s="83"/>
    </row>
    <row r="304" spans="10:19" x14ac:dyDescent="0.35">
      <c r="J304" s="83"/>
      <c r="S304" s="83"/>
    </row>
    <row r="305" spans="10:19" x14ac:dyDescent="0.35">
      <c r="J305" s="83"/>
      <c r="S305" s="83"/>
    </row>
    <row r="306" spans="10:19" x14ac:dyDescent="0.35">
      <c r="J306" s="83"/>
      <c r="S306" s="83"/>
    </row>
    <row r="307" spans="10:19" x14ac:dyDescent="0.35">
      <c r="J307" s="83"/>
      <c r="S307" s="83"/>
    </row>
    <row r="308" spans="10:19" x14ac:dyDescent="0.35">
      <c r="J308" s="83"/>
      <c r="S308" s="83"/>
    </row>
    <row r="309" spans="10:19" x14ac:dyDescent="0.35">
      <c r="J309" s="83"/>
      <c r="S309" s="83"/>
    </row>
    <row r="310" spans="10:19" x14ac:dyDescent="0.35">
      <c r="J310" s="83"/>
      <c r="S310" s="83"/>
    </row>
    <row r="311" spans="10:19" x14ac:dyDescent="0.35">
      <c r="J311" s="83"/>
      <c r="S311" s="83"/>
    </row>
    <row r="312" spans="10:19" x14ac:dyDescent="0.35">
      <c r="J312" s="83"/>
      <c r="S312" s="83"/>
    </row>
    <row r="313" spans="10:19" x14ac:dyDescent="0.35">
      <c r="J313" s="83"/>
      <c r="S313" s="83"/>
    </row>
    <row r="314" spans="10:19" x14ac:dyDescent="0.35">
      <c r="J314" s="83"/>
      <c r="S314" s="83"/>
    </row>
    <row r="315" spans="10:19" x14ac:dyDescent="0.35">
      <c r="J315" s="83"/>
      <c r="S315" s="83"/>
    </row>
    <row r="316" spans="10:19" x14ac:dyDescent="0.35">
      <c r="J316" s="83"/>
      <c r="S316" s="83"/>
    </row>
    <row r="317" spans="10:19" x14ac:dyDescent="0.35">
      <c r="J317" s="83"/>
      <c r="S317" s="83"/>
    </row>
    <row r="318" spans="10:19" x14ac:dyDescent="0.35">
      <c r="J318" s="83"/>
      <c r="S318" s="83"/>
    </row>
    <row r="319" spans="10:19" x14ac:dyDescent="0.35">
      <c r="J319" s="83"/>
      <c r="S319" s="83"/>
    </row>
    <row r="320" spans="10:19" x14ac:dyDescent="0.35">
      <c r="J320" s="83"/>
      <c r="S320" s="83"/>
    </row>
    <row r="321" spans="10:19" x14ac:dyDescent="0.35">
      <c r="J321" s="83"/>
      <c r="S321" s="83"/>
    </row>
    <row r="322" spans="10:19" x14ac:dyDescent="0.35">
      <c r="J322" s="83"/>
      <c r="S322" s="83"/>
    </row>
    <row r="323" spans="10:19" x14ac:dyDescent="0.35">
      <c r="J323" s="83"/>
      <c r="S323" s="83"/>
    </row>
    <row r="324" spans="10:19" x14ac:dyDescent="0.35">
      <c r="J324" s="83"/>
      <c r="S324" s="83"/>
    </row>
    <row r="325" spans="10:19" x14ac:dyDescent="0.35">
      <c r="J325" s="83"/>
      <c r="S325" s="83"/>
    </row>
    <row r="326" spans="10:19" x14ac:dyDescent="0.35">
      <c r="J326" s="83"/>
      <c r="S326" s="83"/>
    </row>
    <row r="327" spans="10:19" x14ac:dyDescent="0.35">
      <c r="J327" s="83"/>
      <c r="S327" s="83"/>
    </row>
    <row r="328" spans="10:19" x14ac:dyDescent="0.35">
      <c r="J328" s="83"/>
      <c r="S328" s="83"/>
    </row>
    <row r="329" spans="10:19" x14ac:dyDescent="0.35">
      <c r="J329" s="83"/>
      <c r="S329" s="83"/>
    </row>
    <row r="330" spans="10:19" x14ac:dyDescent="0.35">
      <c r="J330" s="83"/>
      <c r="S330" s="83"/>
    </row>
    <row r="331" spans="10:19" x14ac:dyDescent="0.35">
      <c r="J331" s="83"/>
      <c r="S331" s="83"/>
    </row>
    <row r="332" spans="10:19" x14ac:dyDescent="0.35">
      <c r="J332" s="83"/>
      <c r="S332" s="83"/>
    </row>
    <row r="333" spans="10:19" x14ac:dyDescent="0.35">
      <c r="J333" s="83"/>
      <c r="S333" s="83"/>
    </row>
    <row r="334" spans="10:19" x14ac:dyDescent="0.35">
      <c r="J334" s="83"/>
      <c r="S334" s="83"/>
    </row>
    <row r="335" spans="10:19" x14ac:dyDescent="0.35">
      <c r="J335" s="83"/>
      <c r="S335" s="83"/>
    </row>
    <row r="336" spans="10:19" x14ac:dyDescent="0.35">
      <c r="J336" s="83"/>
      <c r="S336" s="83"/>
    </row>
    <row r="337" spans="10:19" x14ac:dyDescent="0.35">
      <c r="J337" s="83"/>
      <c r="S337" s="83"/>
    </row>
    <row r="338" spans="10:19" x14ac:dyDescent="0.35">
      <c r="J338" s="83"/>
      <c r="S338" s="83"/>
    </row>
    <row r="339" spans="10:19" x14ac:dyDescent="0.35">
      <c r="J339" s="83"/>
      <c r="S339" s="83"/>
    </row>
    <row r="340" spans="10:19" x14ac:dyDescent="0.35">
      <c r="J340" s="83"/>
      <c r="S340" s="83"/>
    </row>
    <row r="341" spans="10:19" x14ac:dyDescent="0.35">
      <c r="J341" s="83"/>
      <c r="S341" s="83"/>
    </row>
    <row r="342" spans="10:19" x14ac:dyDescent="0.35">
      <c r="J342" s="83"/>
      <c r="S342" s="83"/>
    </row>
    <row r="343" spans="10:19" x14ac:dyDescent="0.35">
      <c r="J343" s="83"/>
      <c r="S343" s="83"/>
    </row>
    <row r="344" spans="10:19" x14ac:dyDescent="0.35">
      <c r="J344" s="83"/>
      <c r="S344" s="83"/>
    </row>
    <row r="345" spans="10:19" x14ac:dyDescent="0.35">
      <c r="J345" s="83"/>
      <c r="S345" s="83"/>
    </row>
    <row r="346" spans="10:19" x14ac:dyDescent="0.35">
      <c r="J346" s="83"/>
      <c r="S346" s="83"/>
    </row>
    <row r="347" spans="10:19" x14ac:dyDescent="0.35">
      <c r="J347" s="83"/>
      <c r="S347" s="83"/>
    </row>
    <row r="348" spans="10:19" x14ac:dyDescent="0.35">
      <c r="J348" s="83"/>
      <c r="S348" s="83"/>
    </row>
    <row r="349" spans="10:19" x14ac:dyDescent="0.35">
      <c r="J349" s="83"/>
      <c r="S349" s="83"/>
    </row>
    <row r="350" spans="10:19" x14ac:dyDescent="0.35">
      <c r="J350" s="83"/>
      <c r="S350" s="83"/>
    </row>
    <row r="351" spans="10:19" x14ac:dyDescent="0.35">
      <c r="J351" s="83"/>
      <c r="S351" s="83"/>
    </row>
    <row r="352" spans="10:19" x14ac:dyDescent="0.35">
      <c r="J352" s="83"/>
      <c r="S352" s="83"/>
    </row>
    <row r="353" spans="10:19" x14ac:dyDescent="0.35">
      <c r="J353" s="83"/>
      <c r="S353" s="83"/>
    </row>
    <row r="354" spans="10:19" x14ac:dyDescent="0.35">
      <c r="J354" s="83"/>
      <c r="S354" s="83"/>
    </row>
    <row r="355" spans="10:19" x14ac:dyDescent="0.35">
      <c r="J355" s="83"/>
      <c r="S355" s="83"/>
    </row>
    <row r="356" spans="10:19" x14ac:dyDescent="0.35">
      <c r="J356" s="83"/>
      <c r="S356" s="83"/>
    </row>
    <row r="357" spans="10:19" x14ac:dyDescent="0.35">
      <c r="J357" s="83"/>
      <c r="S357" s="83"/>
    </row>
    <row r="358" spans="10:19" x14ac:dyDescent="0.35">
      <c r="J358" s="83"/>
      <c r="S358" s="83"/>
    </row>
    <row r="359" spans="10:19" x14ac:dyDescent="0.35">
      <c r="J359" s="83"/>
      <c r="S359" s="83"/>
    </row>
    <row r="360" spans="10:19" x14ac:dyDescent="0.35">
      <c r="J360" s="83"/>
      <c r="S360" s="83"/>
    </row>
    <row r="361" spans="10:19" x14ac:dyDescent="0.35">
      <c r="J361" s="83"/>
      <c r="S361" s="83"/>
    </row>
    <row r="362" spans="10:19" x14ac:dyDescent="0.35">
      <c r="J362" s="83"/>
      <c r="S362" s="83"/>
    </row>
    <row r="363" spans="10:19" x14ac:dyDescent="0.35">
      <c r="J363" s="83"/>
      <c r="S363" s="83"/>
    </row>
    <row r="364" spans="10:19" x14ac:dyDescent="0.35">
      <c r="J364" s="83"/>
      <c r="S364" s="83"/>
    </row>
    <row r="365" spans="10:19" x14ac:dyDescent="0.35">
      <c r="J365" s="83"/>
      <c r="S365" s="83"/>
    </row>
    <row r="366" spans="10:19" x14ac:dyDescent="0.35">
      <c r="J366" s="83"/>
      <c r="S366" s="83"/>
    </row>
    <row r="367" spans="10:19" x14ac:dyDescent="0.35">
      <c r="J367" s="83"/>
      <c r="S367" s="83"/>
    </row>
    <row r="368" spans="10:19" x14ac:dyDescent="0.35">
      <c r="J368" s="83"/>
      <c r="S368" s="83"/>
    </row>
    <row r="369" spans="10:19" x14ac:dyDescent="0.35">
      <c r="J369" s="83"/>
      <c r="S369" s="83"/>
    </row>
    <row r="370" spans="10:19" x14ac:dyDescent="0.35">
      <c r="J370" s="83"/>
      <c r="S370" s="83"/>
    </row>
    <row r="371" spans="10:19" x14ac:dyDescent="0.35">
      <c r="J371" s="83"/>
      <c r="S371" s="83"/>
    </row>
    <row r="372" spans="10:19" x14ac:dyDescent="0.35">
      <c r="J372" s="83"/>
      <c r="S372" s="83"/>
    </row>
    <row r="373" spans="10:19" x14ac:dyDescent="0.35">
      <c r="J373" s="83"/>
      <c r="S373" s="83"/>
    </row>
    <row r="374" spans="10:19" x14ac:dyDescent="0.35">
      <c r="J374" s="83"/>
      <c r="S374" s="83"/>
    </row>
    <row r="375" spans="10:19" x14ac:dyDescent="0.35">
      <c r="J375" s="83"/>
      <c r="S375" s="83"/>
    </row>
    <row r="376" spans="10:19" x14ac:dyDescent="0.35">
      <c r="J376" s="83"/>
      <c r="S376" s="83"/>
    </row>
    <row r="377" spans="10:19" x14ac:dyDescent="0.35">
      <c r="J377" s="83"/>
      <c r="S377" s="83"/>
    </row>
    <row r="378" spans="10:19" x14ac:dyDescent="0.35">
      <c r="J378" s="83"/>
      <c r="S378" s="83"/>
    </row>
    <row r="379" spans="10:19" x14ac:dyDescent="0.35">
      <c r="J379" s="83"/>
      <c r="S379" s="83"/>
    </row>
    <row r="380" spans="10:19" x14ac:dyDescent="0.35">
      <c r="J380" s="83"/>
      <c r="S380" s="83"/>
    </row>
    <row r="381" spans="10:19" x14ac:dyDescent="0.35">
      <c r="J381" s="83"/>
      <c r="S381" s="83"/>
    </row>
    <row r="382" spans="10:19" x14ac:dyDescent="0.35">
      <c r="J382" s="83"/>
      <c r="S382" s="83"/>
    </row>
    <row r="383" spans="10:19" x14ac:dyDescent="0.35">
      <c r="J383" s="83"/>
      <c r="S383" s="83"/>
    </row>
    <row r="384" spans="10:19" x14ac:dyDescent="0.35">
      <c r="J384" s="83"/>
      <c r="S384" s="83"/>
    </row>
    <row r="385" spans="10:19" x14ac:dyDescent="0.35">
      <c r="J385" s="83"/>
      <c r="S385" s="83"/>
    </row>
    <row r="386" spans="10:19" x14ac:dyDescent="0.35">
      <c r="J386" s="83"/>
      <c r="S386" s="83"/>
    </row>
    <row r="387" spans="10:19" x14ac:dyDescent="0.35">
      <c r="J387" s="83"/>
      <c r="S387" s="83"/>
    </row>
    <row r="388" spans="10:19" x14ac:dyDescent="0.35">
      <c r="J388" s="83"/>
      <c r="S388" s="83"/>
    </row>
    <row r="389" spans="10:19" x14ac:dyDescent="0.35">
      <c r="J389" s="83"/>
      <c r="S389" s="83"/>
    </row>
    <row r="390" spans="10:19" x14ac:dyDescent="0.35">
      <c r="J390" s="83"/>
      <c r="S390" s="83"/>
    </row>
    <row r="391" spans="10:19" x14ac:dyDescent="0.35">
      <c r="J391" s="83"/>
      <c r="S391" s="83"/>
    </row>
    <row r="392" spans="10:19" x14ac:dyDescent="0.35">
      <c r="J392" s="83"/>
      <c r="S392" s="83"/>
    </row>
    <row r="393" spans="10:19" x14ac:dyDescent="0.35">
      <c r="J393" s="83"/>
      <c r="S393" s="83"/>
    </row>
    <row r="394" spans="10:19" x14ac:dyDescent="0.35">
      <c r="J394" s="83"/>
      <c r="S394" s="83"/>
    </row>
    <row r="395" spans="10:19" x14ac:dyDescent="0.35">
      <c r="J395" s="83"/>
      <c r="S395" s="83"/>
    </row>
    <row r="396" spans="10:19" x14ac:dyDescent="0.35">
      <c r="J396" s="83"/>
      <c r="S396" s="83"/>
    </row>
    <row r="397" spans="10:19" x14ac:dyDescent="0.35">
      <c r="J397" s="83"/>
      <c r="S397" s="83"/>
    </row>
    <row r="398" spans="10:19" x14ac:dyDescent="0.35">
      <c r="J398" s="83"/>
      <c r="S398" s="83"/>
    </row>
    <row r="399" spans="10:19" x14ac:dyDescent="0.35">
      <c r="J399" s="83"/>
      <c r="S399" s="83"/>
    </row>
    <row r="400" spans="10:19" x14ac:dyDescent="0.35">
      <c r="J400" s="83"/>
      <c r="S400" s="83"/>
    </row>
    <row r="401" spans="10:19" x14ac:dyDescent="0.35">
      <c r="J401" s="83"/>
      <c r="S401" s="83"/>
    </row>
    <row r="402" spans="10:19" x14ac:dyDescent="0.35">
      <c r="J402" s="83"/>
      <c r="S402" s="83"/>
    </row>
    <row r="403" spans="10:19" x14ac:dyDescent="0.35">
      <c r="J403" s="83"/>
      <c r="S403" s="83"/>
    </row>
    <row r="404" spans="10:19" x14ac:dyDescent="0.35">
      <c r="J404" s="83"/>
      <c r="S404" s="83"/>
    </row>
    <row r="405" spans="10:19" x14ac:dyDescent="0.35">
      <c r="J405" s="83"/>
      <c r="S405" s="83"/>
    </row>
    <row r="406" spans="10:19" x14ac:dyDescent="0.35">
      <c r="J406" s="83"/>
      <c r="S406" s="83"/>
    </row>
    <row r="407" spans="10:19" x14ac:dyDescent="0.35">
      <c r="J407" s="83"/>
      <c r="S407" s="83"/>
    </row>
    <row r="408" spans="10:19" x14ac:dyDescent="0.35">
      <c r="J408" s="83"/>
      <c r="S408" s="83"/>
    </row>
    <row r="409" spans="10:19" x14ac:dyDescent="0.35">
      <c r="J409" s="83"/>
      <c r="S409" s="83"/>
    </row>
    <row r="410" spans="10:19" x14ac:dyDescent="0.35">
      <c r="J410" s="83"/>
      <c r="S410" s="83"/>
    </row>
    <row r="411" spans="10:19" x14ac:dyDescent="0.35">
      <c r="J411" s="83"/>
      <c r="S411" s="83"/>
    </row>
    <row r="412" spans="10:19" x14ac:dyDescent="0.35">
      <c r="J412" s="83"/>
      <c r="S412" s="83"/>
    </row>
    <row r="413" spans="10:19" x14ac:dyDescent="0.35">
      <c r="J413" s="83"/>
      <c r="S413" s="83"/>
    </row>
    <row r="414" spans="10:19" x14ac:dyDescent="0.35">
      <c r="J414" s="83"/>
      <c r="S414" s="83"/>
    </row>
    <row r="415" spans="10:19" x14ac:dyDescent="0.35">
      <c r="J415" s="83"/>
      <c r="S415" s="83"/>
    </row>
    <row r="416" spans="10:19" x14ac:dyDescent="0.35">
      <c r="J416" s="83"/>
      <c r="S416" s="83"/>
    </row>
    <row r="417" spans="10:19" x14ac:dyDescent="0.35">
      <c r="J417" s="83"/>
      <c r="S417" s="83"/>
    </row>
    <row r="418" spans="10:19" x14ac:dyDescent="0.35">
      <c r="J418" s="83"/>
      <c r="S418" s="83"/>
    </row>
    <row r="419" spans="10:19" x14ac:dyDescent="0.35">
      <c r="J419" s="83"/>
      <c r="S419" s="83"/>
    </row>
    <row r="420" spans="10:19" x14ac:dyDescent="0.35">
      <c r="J420" s="83"/>
      <c r="S420" s="83"/>
    </row>
    <row r="421" spans="10:19" x14ac:dyDescent="0.35">
      <c r="J421" s="83"/>
      <c r="S421" s="83"/>
    </row>
    <row r="422" spans="10:19" x14ac:dyDescent="0.35">
      <c r="J422" s="83"/>
      <c r="S422" s="83"/>
    </row>
    <row r="423" spans="10:19" x14ac:dyDescent="0.35">
      <c r="J423" s="83"/>
      <c r="S423" s="83"/>
    </row>
    <row r="424" spans="10:19" x14ac:dyDescent="0.35">
      <c r="J424" s="83"/>
      <c r="S424" s="83"/>
    </row>
    <row r="425" spans="10:19" x14ac:dyDescent="0.35">
      <c r="J425" s="83"/>
      <c r="S425" s="83"/>
    </row>
    <row r="426" spans="10:19" x14ac:dyDescent="0.35">
      <c r="J426" s="83"/>
      <c r="S426" s="83"/>
    </row>
    <row r="427" spans="10:19" x14ac:dyDescent="0.35">
      <c r="J427" s="83"/>
      <c r="S427" s="83"/>
    </row>
    <row r="428" spans="10:19" x14ac:dyDescent="0.35">
      <c r="J428" s="83"/>
      <c r="S428" s="83"/>
    </row>
    <row r="429" spans="10:19" x14ac:dyDescent="0.35">
      <c r="J429" s="83"/>
      <c r="S429" s="83"/>
    </row>
    <row r="430" spans="10:19" x14ac:dyDescent="0.35">
      <c r="J430" s="83"/>
      <c r="S430" s="83"/>
    </row>
    <row r="431" spans="10:19" x14ac:dyDescent="0.35">
      <c r="J431" s="83"/>
      <c r="S431" s="83"/>
    </row>
    <row r="432" spans="10:19" x14ac:dyDescent="0.35">
      <c r="J432" s="83"/>
      <c r="S432" s="83"/>
    </row>
    <row r="433" spans="10:19" x14ac:dyDescent="0.35">
      <c r="J433" s="83"/>
      <c r="S433" s="83"/>
    </row>
    <row r="434" spans="10:19" x14ac:dyDescent="0.35">
      <c r="J434" s="83"/>
      <c r="S434" s="83"/>
    </row>
    <row r="435" spans="10:19" x14ac:dyDescent="0.35">
      <c r="J435" s="83"/>
      <c r="S435" s="83"/>
    </row>
    <row r="436" spans="10:19" x14ac:dyDescent="0.35">
      <c r="J436" s="83"/>
      <c r="S436" s="83"/>
    </row>
    <row r="437" spans="10:19" x14ac:dyDescent="0.35">
      <c r="J437" s="83"/>
      <c r="S437" s="83"/>
    </row>
    <row r="438" spans="10:19" x14ac:dyDescent="0.35">
      <c r="J438" s="83"/>
      <c r="S438" s="83"/>
    </row>
    <row r="439" spans="10:19" x14ac:dyDescent="0.35">
      <c r="J439" s="83"/>
      <c r="S439" s="83"/>
    </row>
    <row r="440" spans="10:19" x14ac:dyDescent="0.35">
      <c r="J440" s="83"/>
      <c r="S440" s="83"/>
    </row>
    <row r="441" spans="10:19" x14ac:dyDescent="0.35">
      <c r="J441" s="83"/>
      <c r="S441" s="83"/>
    </row>
    <row r="442" spans="10:19" x14ac:dyDescent="0.35">
      <c r="J442" s="83"/>
      <c r="S442" s="83"/>
    </row>
    <row r="443" spans="10:19" x14ac:dyDescent="0.35">
      <c r="J443" s="83"/>
      <c r="S443" s="83"/>
    </row>
    <row r="444" spans="10:19" x14ac:dyDescent="0.35">
      <c r="J444" s="83"/>
      <c r="S444" s="83"/>
    </row>
    <row r="445" spans="10:19" x14ac:dyDescent="0.35">
      <c r="J445" s="83"/>
      <c r="S445" s="83"/>
    </row>
    <row r="446" spans="10:19" x14ac:dyDescent="0.35">
      <c r="J446" s="83"/>
      <c r="S446" s="83"/>
    </row>
    <row r="447" spans="10:19" x14ac:dyDescent="0.35">
      <c r="J447" s="83"/>
      <c r="S447" s="83"/>
    </row>
    <row r="448" spans="10:19" x14ac:dyDescent="0.35">
      <c r="J448" s="83"/>
      <c r="S448" s="83"/>
    </row>
    <row r="449" spans="10:19" x14ac:dyDescent="0.35">
      <c r="J449" s="83"/>
      <c r="S449" s="83"/>
    </row>
    <row r="450" spans="10:19" x14ac:dyDescent="0.35">
      <c r="J450" s="83"/>
      <c r="S450" s="83"/>
    </row>
    <row r="451" spans="10:19" x14ac:dyDescent="0.35">
      <c r="J451" s="83"/>
      <c r="S451" s="83"/>
    </row>
    <row r="452" spans="10:19" x14ac:dyDescent="0.35">
      <c r="J452" s="83"/>
      <c r="S452" s="83"/>
    </row>
    <row r="453" spans="10:19" x14ac:dyDescent="0.35">
      <c r="J453" s="83"/>
      <c r="S453" s="83"/>
    </row>
    <row r="454" spans="10:19" x14ac:dyDescent="0.35">
      <c r="J454" s="83"/>
      <c r="S454" s="83"/>
    </row>
    <row r="455" spans="10:19" x14ac:dyDescent="0.35">
      <c r="J455" s="83"/>
      <c r="S455" s="83"/>
    </row>
    <row r="456" spans="10:19" x14ac:dyDescent="0.35">
      <c r="J456" s="83"/>
      <c r="S456" s="83"/>
    </row>
    <row r="457" spans="10:19" x14ac:dyDescent="0.35">
      <c r="J457" s="83"/>
      <c r="S457" s="83"/>
    </row>
    <row r="458" spans="10:19" x14ac:dyDescent="0.35">
      <c r="J458" s="83"/>
      <c r="S458" s="83"/>
    </row>
    <row r="459" spans="10:19" x14ac:dyDescent="0.35">
      <c r="J459" s="83"/>
      <c r="S459" s="83"/>
    </row>
    <row r="460" spans="10:19" x14ac:dyDescent="0.35">
      <c r="J460" s="83"/>
      <c r="S460" s="83"/>
    </row>
    <row r="461" spans="10:19" x14ac:dyDescent="0.35">
      <c r="J461" s="83"/>
      <c r="S461" s="83"/>
    </row>
    <row r="462" spans="10:19" x14ac:dyDescent="0.35">
      <c r="J462" s="83"/>
      <c r="S462" s="83"/>
    </row>
    <row r="463" spans="10:19" x14ac:dyDescent="0.35">
      <c r="J463" s="83"/>
      <c r="S463" s="83"/>
    </row>
    <row r="464" spans="10:19" x14ac:dyDescent="0.35">
      <c r="J464" s="83"/>
      <c r="S464" s="83"/>
    </row>
    <row r="465" spans="10:19" x14ac:dyDescent="0.35">
      <c r="J465" s="83"/>
      <c r="S465" s="83"/>
    </row>
    <row r="466" spans="10:19" x14ac:dyDescent="0.35">
      <c r="J466" s="83"/>
      <c r="S466" s="83"/>
    </row>
    <row r="467" spans="10:19" x14ac:dyDescent="0.35">
      <c r="J467" s="83"/>
      <c r="S467" s="83"/>
    </row>
    <row r="468" spans="10:19" x14ac:dyDescent="0.35">
      <c r="J468" s="83"/>
      <c r="S468" s="83"/>
    </row>
    <row r="469" spans="10:19" x14ac:dyDescent="0.35">
      <c r="J469" s="83"/>
      <c r="S469" s="83"/>
    </row>
    <row r="470" spans="10:19" x14ac:dyDescent="0.35">
      <c r="J470" s="83"/>
      <c r="S470" s="83"/>
    </row>
    <row r="471" spans="10:19" x14ac:dyDescent="0.35">
      <c r="J471" s="83"/>
      <c r="S471" s="83"/>
    </row>
    <row r="472" spans="10:19" x14ac:dyDescent="0.35">
      <c r="J472" s="83"/>
      <c r="S472" s="83"/>
    </row>
    <row r="473" spans="10:19" x14ac:dyDescent="0.35">
      <c r="J473" s="83"/>
      <c r="S473" s="83"/>
    </row>
    <row r="474" spans="10:19" x14ac:dyDescent="0.35">
      <c r="J474" s="83"/>
      <c r="S474" s="83"/>
    </row>
    <row r="475" spans="10:19" x14ac:dyDescent="0.35">
      <c r="J475" s="83"/>
      <c r="S475" s="83"/>
    </row>
    <row r="476" spans="10:19" x14ac:dyDescent="0.35">
      <c r="J476" s="83"/>
      <c r="S476" s="83"/>
    </row>
    <row r="477" spans="10:19" x14ac:dyDescent="0.35">
      <c r="J477" s="83"/>
      <c r="S477" s="83"/>
    </row>
    <row r="478" spans="10:19" x14ac:dyDescent="0.35">
      <c r="J478" s="83"/>
      <c r="S478" s="83"/>
    </row>
    <row r="479" spans="10:19" x14ac:dyDescent="0.35">
      <c r="J479" s="83"/>
      <c r="S479" s="83"/>
    </row>
    <row r="480" spans="10:19" x14ac:dyDescent="0.35">
      <c r="J480" s="83"/>
      <c r="S480" s="83"/>
    </row>
    <row r="481" spans="10:19" x14ac:dyDescent="0.35">
      <c r="J481" s="83"/>
      <c r="S481" s="83"/>
    </row>
    <row r="482" spans="10:19" x14ac:dyDescent="0.35">
      <c r="J482" s="83"/>
      <c r="S482" s="83"/>
    </row>
    <row r="483" spans="10:19" x14ac:dyDescent="0.35">
      <c r="J483" s="83"/>
      <c r="S483" s="83"/>
    </row>
    <row r="484" spans="10:19" x14ac:dyDescent="0.35">
      <c r="J484" s="83"/>
      <c r="S484" s="83"/>
    </row>
    <row r="485" spans="10:19" x14ac:dyDescent="0.35">
      <c r="J485" s="83"/>
      <c r="S485" s="83"/>
    </row>
    <row r="486" spans="10:19" x14ac:dyDescent="0.35">
      <c r="J486" s="83"/>
      <c r="S486" s="83"/>
    </row>
    <row r="487" spans="10:19" x14ac:dyDescent="0.35">
      <c r="J487" s="83"/>
      <c r="S487" s="83"/>
    </row>
    <row r="488" spans="10:19" x14ac:dyDescent="0.35">
      <c r="J488" s="83"/>
      <c r="S488" s="83"/>
    </row>
    <row r="489" spans="10:19" x14ac:dyDescent="0.35">
      <c r="J489" s="83"/>
      <c r="S489" s="83"/>
    </row>
    <row r="490" spans="10:19" x14ac:dyDescent="0.35">
      <c r="J490" s="83"/>
      <c r="S490" s="83"/>
    </row>
    <row r="491" spans="10:19" x14ac:dyDescent="0.35">
      <c r="J491" s="83"/>
      <c r="S491" s="83"/>
    </row>
    <row r="492" spans="10:19" x14ac:dyDescent="0.35">
      <c r="J492" s="83"/>
      <c r="S492" s="83"/>
    </row>
    <row r="493" spans="10:19" x14ac:dyDescent="0.35">
      <c r="J493" s="83"/>
      <c r="S493" s="83"/>
    </row>
    <row r="494" spans="10:19" x14ac:dyDescent="0.35">
      <c r="J494" s="83"/>
      <c r="S494" s="83"/>
    </row>
    <row r="495" spans="10:19" x14ac:dyDescent="0.35">
      <c r="J495" s="83"/>
      <c r="S495" s="83"/>
    </row>
    <row r="496" spans="10:19" x14ac:dyDescent="0.35">
      <c r="J496" s="83"/>
      <c r="S496" s="83"/>
    </row>
    <row r="497" spans="10:19" x14ac:dyDescent="0.35">
      <c r="J497" s="83"/>
      <c r="S497" s="83"/>
    </row>
    <row r="498" spans="10:19" x14ac:dyDescent="0.35">
      <c r="J498" s="83"/>
      <c r="S498" s="83"/>
    </row>
    <row r="499" spans="10:19" x14ac:dyDescent="0.35">
      <c r="J499" s="83"/>
      <c r="S499" s="83"/>
    </row>
    <row r="500" spans="10:19" x14ac:dyDescent="0.35">
      <c r="J500" s="83"/>
      <c r="S500" s="83"/>
    </row>
    <row r="501" spans="10:19" x14ac:dyDescent="0.35">
      <c r="J501" s="83"/>
      <c r="S501" s="83"/>
    </row>
    <row r="502" spans="10:19" x14ac:dyDescent="0.35">
      <c r="J502" s="83"/>
      <c r="S502" s="83"/>
    </row>
    <row r="503" spans="10:19" x14ac:dyDescent="0.35">
      <c r="J503" s="83"/>
      <c r="S503" s="83"/>
    </row>
    <row r="504" spans="10:19" x14ac:dyDescent="0.35">
      <c r="J504" s="83"/>
      <c r="S504" s="83"/>
    </row>
    <row r="505" spans="10:19" x14ac:dyDescent="0.35">
      <c r="J505" s="83"/>
      <c r="S505" s="83"/>
    </row>
    <row r="506" spans="10:19" x14ac:dyDescent="0.35">
      <c r="J506" s="83"/>
      <c r="S506" s="83"/>
    </row>
    <row r="507" spans="10:19" x14ac:dyDescent="0.35">
      <c r="J507" s="83"/>
      <c r="S507" s="83"/>
    </row>
    <row r="508" spans="10:19" x14ac:dyDescent="0.35">
      <c r="J508" s="83"/>
      <c r="S508" s="83"/>
    </row>
    <row r="509" spans="10:19" x14ac:dyDescent="0.35">
      <c r="J509" s="83"/>
      <c r="S509" s="83"/>
    </row>
    <row r="510" spans="10:19" x14ac:dyDescent="0.35">
      <c r="J510" s="83"/>
      <c r="S510" s="83"/>
    </row>
    <row r="511" spans="10:19" x14ac:dyDescent="0.35">
      <c r="J511" s="83"/>
      <c r="S511" s="83"/>
    </row>
    <row r="512" spans="10:19" x14ac:dyDescent="0.35">
      <c r="J512" s="83"/>
      <c r="S512" s="83"/>
    </row>
    <row r="513" spans="10:19" x14ac:dyDescent="0.35">
      <c r="J513" s="83"/>
      <c r="S513" s="83"/>
    </row>
    <row r="514" spans="10:19" x14ac:dyDescent="0.35">
      <c r="J514" s="83"/>
      <c r="S514" s="83"/>
    </row>
    <row r="515" spans="10:19" x14ac:dyDescent="0.35">
      <c r="J515" s="83"/>
      <c r="S515" s="83"/>
    </row>
    <row r="516" spans="10:19" x14ac:dyDescent="0.35">
      <c r="J516" s="83"/>
      <c r="S516" s="83"/>
    </row>
    <row r="517" spans="10:19" x14ac:dyDescent="0.35">
      <c r="J517" s="83"/>
      <c r="S517" s="83"/>
    </row>
    <row r="518" spans="10:19" x14ac:dyDescent="0.35">
      <c r="J518" s="83"/>
      <c r="S518" s="83"/>
    </row>
    <row r="519" spans="10:19" x14ac:dyDescent="0.35">
      <c r="J519" s="83"/>
      <c r="S519" s="83"/>
    </row>
    <row r="520" spans="10:19" x14ac:dyDescent="0.35">
      <c r="J520" s="83"/>
      <c r="S520" s="83"/>
    </row>
    <row r="521" spans="10:19" x14ac:dyDescent="0.35">
      <c r="J521" s="83"/>
      <c r="S521" s="83"/>
    </row>
    <row r="522" spans="10:19" x14ac:dyDescent="0.35">
      <c r="J522" s="83"/>
      <c r="S522" s="83"/>
    </row>
    <row r="523" spans="10:19" x14ac:dyDescent="0.35">
      <c r="J523" s="83"/>
      <c r="S523" s="83"/>
    </row>
    <row r="524" spans="10:19" x14ac:dyDescent="0.35">
      <c r="J524" s="83"/>
      <c r="S524" s="83"/>
    </row>
    <row r="525" spans="10:19" x14ac:dyDescent="0.35">
      <c r="J525" s="83"/>
      <c r="S525" s="83"/>
    </row>
    <row r="526" spans="10:19" x14ac:dyDescent="0.35">
      <c r="J526" s="83"/>
      <c r="S526" s="83"/>
    </row>
    <row r="527" spans="10:19" x14ac:dyDescent="0.35">
      <c r="J527" s="83"/>
      <c r="S527" s="83"/>
    </row>
    <row r="528" spans="10:19" x14ac:dyDescent="0.35">
      <c r="J528" s="83"/>
      <c r="S528" s="83"/>
    </row>
    <row r="529" spans="10:19" x14ac:dyDescent="0.35">
      <c r="J529" s="83"/>
      <c r="S529" s="83"/>
    </row>
    <row r="530" spans="10:19" x14ac:dyDescent="0.35">
      <c r="J530" s="83"/>
      <c r="S530" s="83"/>
    </row>
    <row r="531" spans="10:19" x14ac:dyDescent="0.35">
      <c r="J531" s="83"/>
      <c r="S531" s="83"/>
    </row>
    <row r="532" spans="10:19" x14ac:dyDescent="0.35">
      <c r="J532" s="83"/>
      <c r="S532" s="83"/>
    </row>
    <row r="533" spans="10:19" x14ac:dyDescent="0.35">
      <c r="J533" s="83"/>
      <c r="S533" s="83"/>
    </row>
    <row r="534" spans="10:19" x14ac:dyDescent="0.35">
      <c r="J534" s="83"/>
      <c r="S534" s="83"/>
    </row>
    <row r="535" spans="10:19" x14ac:dyDescent="0.35">
      <c r="J535" s="83"/>
      <c r="S535" s="83"/>
    </row>
    <row r="536" spans="10:19" x14ac:dyDescent="0.35">
      <c r="J536" s="83"/>
      <c r="S536" s="83"/>
    </row>
    <row r="537" spans="10:19" x14ac:dyDescent="0.35">
      <c r="J537" s="83"/>
      <c r="S537" s="83"/>
    </row>
    <row r="538" spans="10:19" x14ac:dyDescent="0.35">
      <c r="J538" s="83"/>
      <c r="S538" s="83"/>
    </row>
    <row r="539" spans="10:19" x14ac:dyDescent="0.35">
      <c r="J539" s="83"/>
      <c r="S539" s="83"/>
    </row>
    <row r="540" spans="10:19" x14ac:dyDescent="0.35">
      <c r="J540" s="83"/>
      <c r="S540" s="83"/>
    </row>
    <row r="541" spans="10:19" x14ac:dyDescent="0.35">
      <c r="J541" s="83"/>
      <c r="S541" s="83"/>
    </row>
    <row r="542" spans="10:19" x14ac:dyDescent="0.35">
      <c r="J542" s="83"/>
      <c r="S542" s="83"/>
    </row>
    <row r="543" spans="10:19" x14ac:dyDescent="0.35">
      <c r="J543" s="83"/>
      <c r="S543" s="83"/>
    </row>
    <row r="544" spans="10:19" x14ac:dyDescent="0.35">
      <c r="J544" s="83"/>
      <c r="S544" s="83"/>
    </row>
    <row r="545" spans="10:19" x14ac:dyDescent="0.35">
      <c r="J545" s="83"/>
      <c r="S545" s="83"/>
    </row>
    <row r="546" spans="10:19" x14ac:dyDescent="0.35">
      <c r="J546" s="83"/>
      <c r="S546" s="83"/>
    </row>
    <row r="547" spans="10:19" x14ac:dyDescent="0.35">
      <c r="J547" s="83"/>
      <c r="S547" s="83"/>
    </row>
    <row r="548" spans="10:19" x14ac:dyDescent="0.35">
      <c r="J548" s="83"/>
      <c r="S548" s="83"/>
    </row>
    <row r="549" spans="10:19" x14ac:dyDescent="0.35">
      <c r="J549" s="83"/>
      <c r="S549" s="83"/>
    </row>
    <row r="550" spans="10:19" x14ac:dyDescent="0.35">
      <c r="J550" s="83"/>
      <c r="S550" s="83"/>
    </row>
    <row r="551" spans="10:19" x14ac:dyDescent="0.35">
      <c r="J551" s="83"/>
      <c r="S551" s="83"/>
    </row>
    <row r="552" spans="10:19" x14ac:dyDescent="0.35">
      <c r="J552" s="83"/>
      <c r="S552" s="83"/>
    </row>
    <row r="553" spans="10:19" x14ac:dyDescent="0.35">
      <c r="J553" s="83"/>
      <c r="S553" s="83"/>
    </row>
    <row r="554" spans="10:19" x14ac:dyDescent="0.35">
      <c r="J554" s="83"/>
      <c r="S554" s="83"/>
    </row>
    <row r="555" spans="10:19" x14ac:dyDescent="0.35">
      <c r="J555" s="83"/>
      <c r="S555" s="83"/>
    </row>
    <row r="556" spans="10:19" x14ac:dyDescent="0.35">
      <c r="J556" s="83"/>
      <c r="S556" s="83"/>
    </row>
    <row r="557" spans="10:19" x14ac:dyDescent="0.35">
      <c r="J557" s="83"/>
      <c r="S557" s="83"/>
    </row>
    <row r="558" spans="10:19" x14ac:dyDescent="0.35">
      <c r="J558" s="83"/>
      <c r="S558" s="83"/>
    </row>
    <row r="559" spans="10:19" x14ac:dyDescent="0.35">
      <c r="J559" s="83"/>
      <c r="S559" s="83"/>
    </row>
    <row r="560" spans="10:19" x14ac:dyDescent="0.35">
      <c r="J560" s="83"/>
      <c r="S560" s="83"/>
    </row>
    <row r="561" spans="10:19" x14ac:dyDescent="0.35">
      <c r="J561" s="83"/>
      <c r="S561" s="83"/>
    </row>
    <row r="562" spans="10:19" x14ac:dyDescent="0.35">
      <c r="J562" s="83"/>
      <c r="S562" s="83"/>
    </row>
    <row r="563" spans="10:19" x14ac:dyDescent="0.35">
      <c r="J563" s="83"/>
      <c r="S563" s="83"/>
    </row>
    <row r="564" spans="10:19" x14ac:dyDescent="0.35">
      <c r="J564" s="83"/>
      <c r="S564" s="83"/>
    </row>
    <row r="565" spans="10:19" x14ac:dyDescent="0.35">
      <c r="J565" s="83"/>
      <c r="S565" s="83"/>
    </row>
    <row r="566" spans="10:19" x14ac:dyDescent="0.35">
      <c r="J566" s="83"/>
      <c r="S566" s="83"/>
    </row>
    <row r="567" spans="10:19" x14ac:dyDescent="0.35">
      <c r="J567" s="83"/>
      <c r="S567" s="83"/>
    </row>
    <row r="568" spans="10:19" x14ac:dyDescent="0.35">
      <c r="J568" s="83"/>
      <c r="S568" s="83"/>
    </row>
    <row r="569" spans="10:19" x14ac:dyDescent="0.35">
      <c r="J569" s="83"/>
      <c r="S569" s="83"/>
    </row>
    <row r="570" spans="10:19" x14ac:dyDescent="0.35">
      <c r="J570" s="83"/>
      <c r="S570" s="83"/>
    </row>
    <row r="571" spans="10:19" x14ac:dyDescent="0.35">
      <c r="J571" s="83"/>
      <c r="S571" s="83"/>
    </row>
    <row r="572" spans="10:19" x14ac:dyDescent="0.35">
      <c r="J572" s="83"/>
      <c r="S572" s="83"/>
    </row>
    <row r="573" spans="10:19" x14ac:dyDescent="0.35">
      <c r="J573" s="83"/>
      <c r="S573" s="83"/>
    </row>
    <row r="574" spans="10:19" x14ac:dyDescent="0.35">
      <c r="J574" s="83"/>
      <c r="S574" s="83"/>
    </row>
    <row r="575" spans="10:19" x14ac:dyDescent="0.35">
      <c r="J575" s="83"/>
      <c r="S575" s="83"/>
    </row>
    <row r="576" spans="10:19" x14ac:dyDescent="0.35">
      <c r="J576" s="83"/>
      <c r="S576" s="83"/>
    </row>
    <row r="577" spans="10:19" x14ac:dyDescent="0.35">
      <c r="J577" s="83"/>
      <c r="S577" s="83"/>
    </row>
    <row r="578" spans="10:19" x14ac:dyDescent="0.35">
      <c r="J578" s="83"/>
      <c r="S578" s="83"/>
    </row>
    <row r="579" spans="10:19" x14ac:dyDescent="0.35">
      <c r="J579" s="83"/>
      <c r="S579" s="83"/>
    </row>
    <row r="580" spans="10:19" x14ac:dyDescent="0.35">
      <c r="J580" s="83"/>
      <c r="S580" s="83"/>
    </row>
    <row r="581" spans="10:19" x14ac:dyDescent="0.35">
      <c r="J581" s="83"/>
      <c r="S581" s="83"/>
    </row>
    <row r="582" spans="10:19" x14ac:dyDescent="0.35">
      <c r="J582" s="83"/>
      <c r="S582" s="83"/>
    </row>
    <row r="583" spans="10:19" x14ac:dyDescent="0.35">
      <c r="J583" s="83"/>
      <c r="S583" s="83"/>
    </row>
    <row r="584" spans="10:19" x14ac:dyDescent="0.35">
      <c r="J584" s="83"/>
      <c r="S584" s="83"/>
    </row>
    <row r="585" spans="10:19" x14ac:dyDescent="0.35">
      <c r="J585" s="83"/>
      <c r="S585" s="83"/>
    </row>
    <row r="586" spans="10:19" x14ac:dyDescent="0.35">
      <c r="J586" s="83"/>
      <c r="S586" s="83"/>
    </row>
    <row r="587" spans="10:19" x14ac:dyDescent="0.35">
      <c r="J587" s="83"/>
      <c r="S587" s="83"/>
    </row>
    <row r="588" spans="10:19" x14ac:dyDescent="0.35">
      <c r="J588" s="83"/>
      <c r="S588" s="83"/>
    </row>
    <row r="589" spans="10:19" x14ac:dyDescent="0.35">
      <c r="J589" s="83"/>
      <c r="S589" s="83"/>
    </row>
    <row r="590" spans="10:19" x14ac:dyDescent="0.35">
      <c r="J590" s="83"/>
      <c r="S590" s="83"/>
    </row>
    <row r="591" spans="10:19" x14ac:dyDescent="0.35">
      <c r="J591" s="83"/>
      <c r="S591" s="83"/>
    </row>
    <row r="592" spans="10:19" x14ac:dyDescent="0.35">
      <c r="J592" s="83"/>
      <c r="S592" s="83"/>
    </row>
    <row r="593" spans="10:19" x14ac:dyDescent="0.35">
      <c r="J593" s="83"/>
      <c r="S593" s="83"/>
    </row>
    <row r="594" spans="10:19" x14ac:dyDescent="0.35">
      <c r="J594" s="83"/>
      <c r="S594" s="83"/>
    </row>
    <row r="595" spans="10:19" x14ac:dyDescent="0.35">
      <c r="J595" s="83"/>
      <c r="S595" s="83"/>
    </row>
    <row r="596" spans="10:19" x14ac:dyDescent="0.35">
      <c r="J596" s="83"/>
      <c r="S596" s="83"/>
    </row>
    <row r="597" spans="10:19" x14ac:dyDescent="0.35">
      <c r="J597" s="83"/>
      <c r="S597" s="83"/>
    </row>
    <row r="598" spans="10:19" x14ac:dyDescent="0.35">
      <c r="J598" s="83"/>
      <c r="S598" s="83"/>
    </row>
    <row r="599" spans="10:19" x14ac:dyDescent="0.35">
      <c r="J599" s="83"/>
      <c r="S599" s="83"/>
    </row>
    <row r="600" spans="10:19" x14ac:dyDescent="0.35">
      <c r="J600" s="83"/>
      <c r="S600" s="83"/>
    </row>
    <row r="601" spans="10:19" x14ac:dyDescent="0.35">
      <c r="J601" s="83"/>
      <c r="S601" s="83"/>
    </row>
    <row r="602" spans="10:19" x14ac:dyDescent="0.35">
      <c r="J602" s="83"/>
      <c r="S602" s="83"/>
    </row>
    <row r="603" spans="10:19" x14ac:dyDescent="0.35">
      <c r="J603" s="83"/>
      <c r="S603" s="83"/>
    </row>
    <row r="604" spans="10:19" x14ac:dyDescent="0.35">
      <c r="J604" s="83"/>
      <c r="S604" s="83"/>
    </row>
    <row r="605" spans="10:19" x14ac:dyDescent="0.35">
      <c r="J605" s="83"/>
      <c r="S605" s="83"/>
    </row>
    <row r="606" spans="10:19" x14ac:dyDescent="0.35">
      <c r="J606" s="83"/>
      <c r="S606" s="83"/>
    </row>
    <row r="607" spans="10:19" x14ac:dyDescent="0.35">
      <c r="J607" s="83"/>
      <c r="S607" s="83"/>
    </row>
    <row r="608" spans="10:19" x14ac:dyDescent="0.35">
      <c r="J608" s="83"/>
      <c r="S608" s="83"/>
    </row>
    <row r="609" spans="10:19" x14ac:dyDescent="0.35">
      <c r="J609" s="83"/>
      <c r="S609" s="83"/>
    </row>
    <row r="610" spans="10:19" x14ac:dyDescent="0.35">
      <c r="J610" s="83"/>
      <c r="S610" s="83"/>
    </row>
    <row r="611" spans="10:19" x14ac:dyDescent="0.35">
      <c r="J611" s="83"/>
      <c r="S611" s="83"/>
    </row>
    <row r="612" spans="10:19" x14ac:dyDescent="0.35">
      <c r="J612" s="83"/>
      <c r="S612" s="83"/>
    </row>
    <row r="613" spans="10:19" x14ac:dyDescent="0.35">
      <c r="J613" s="83"/>
      <c r="S613" s="83"/>
    </row>
    <row r="614" spans="10:19" x14ac:dyDescent="0.35">
      <c r="J614" s="83"/>
      <c r="S614" s="83"/>
    </row>
    <row r="615" spans="10:19" x14ac:dyDescent="0.35">
      <c r="J615" s="83"/>
      <c r="S615" s="83"/>
    </row>
    <row r="616" spans="10:19" x14ac:dyDescent="0.35">
      <c r="J616" s="83"/>
      <c r="S616" s="83"/>
    </row>
    <row r="617" spans="10:19" x14ac:dyDescent="0.35">
      <c r="J617" s="83"/>
      <c r="S617" s="83"/>
    </row>
    <row r="618" spans="10:19" x14ac:dyDescent="0.35">
      <c r="J618" s="83"/>
      <c r="S618" s="83"/>
    </row>
    <row r="619" spans="10:19" x14ac:dyDescent="0.35">
      <c r="J619" s="83"/>
      <c r="S619" s="83"/>
    </row>
    <row r="620" spans="10:19" x14ac:dyDescent="0.35">
      <c r="J620" s="83"/>
      <c r="S620" s="83"/>
    </row>
    <row r="621" spans="10:19" x14ac:dyDescent="0.35">
      <c r="J621" s="83"/>
      <c r="S621" s="83"/>
    </row>
    <row r="622" spans="10:19" x14ac:dyDescent="0.35">
      <c r="J622" s="83"/>
      <c r="S622" s="83"/>
    </row>
    <row r="623" spans="10:19" x14ac:dyDescent="0.35">
      <c r="J623" s="83"/>
      <c r="S623" s="83"/>
    </row>
    <row r="624" spans="10:19" x14ac:dyDescent="0.35">
      <c r="J624" s="83"/>
      <c r="S624" s="83"/>
    </row>
    <row r="625" spans="10:19" x14ac:dyDescent="0.35">
      <c r="J625" s="83"/>
      <c r="S625" s="83"/>
    </row>
    <row r="626" spans="10:19" x14ac:dyDescent="0.35">
      <c r="J626" s="83"/>
      <c r="S626" s="83"/>
    </row>
    <row r="627" spans="10:19" x14ac:dyDescent="0.35">
      <c r="J627" s="83"/>
      <c r="S627" s="83"/>
    </row>
    <row r="628" spans="10:19" x14ac:dyDescent="0.35">
      <c r="J628" s="83"/>
      <c r="S628" s="83"/>
    </row>
    <row r="629" spans="10:19" x14ac:dyDescent="0.35">
      <c r="J629" s="83"/>
      <c r="S629" s="83"/>
    </row>
    <row r="630" spans="10:19" x14ac:dyDescent="0.35">
      <c r="J630" s="83"/>
      <c r="S630" s="83"/>
    </row>
    <row r="631" spans="10:19" x14ac:dyDescent="0.35">
      <c r="J631" s="83"/>
      <c r="S631" s="83"/>
    </row>
    <row r="632" spans="10:19" x14ac:dyDescent="0.35">
      <c r="J632" s="83"/>
      <c r="S632" s="83"/>
    </row>
    <row r="633" spans="10:19" x14ac:dyDescent="0.35">
      <c r="J633" s="83"/>
      <c r="S633" s="83"/>
    </row>
    <row r="634" spans="10:19" x14ac:dyDescent="0.35">
      <c r="J634" s="83"/>
      <c r="S634" s="83"/>
    </row>
    <row r="635" spans="10:19" x14ac:dyDescent="0.35">
      <c r="J635" s="83"/>
      <c r="S635" s="83"/>
    </row>
    <row r="636" spans="10:19" x14ac:dyDescent="0.35">
      <c r="J636" s="83"/>
      <c r="S636" s="83"/>
    </row>
    <row r="637" spans="10:19" x14ac:dyDescent="0.35">
      <c r="J637" s="83"/>
      <c r="S637" s="83"/>
    </row>
    <row r="638" spans="10:19" x14ac:dyDescent="0.35">
      <c r="J638" s="83"/>
      <c r="S638" s="83"/>
    </row>
    <row r="639" spans="10:19" x14ac:dyDescent="0.35">
      <c r="J639" s="83"/>
      <c r="S639" s="83"/>
    </row>
    <row r="640" spans="10:19" x14ac:dyDescent="0.35">
      <c r="J640" s="83"/>
      <c r="S640" s="83"/>
    </row>
    <row r="641" spans="10:19" x14ac:dyDescent="0.35">
      <c r="J641" s="83"/>
      <c r="S641" s="83"/>
    </row>
    <row r="642" spans="10:19" x14ac:dyDescent="0.35">
      <c r="J642" s="83"/>
      <c r="S642" s="83"/>
    </row>
    <row r="643" spans="10:19" x14ac:dyDescent="0.35">
      <c r="J643" s="83"/>
      <c r="S643" s="83"/>
    </row>
    <row r="644" spans="10:19" x14ac:dyDescent="0.35">
      <c r="J644" s="83"/>
      <c r="S644" s="83"/>
    </row>
    <row r="645" spans="10:19" x14ac:dyDescent="0.35">
      <c r="J645" s="83"/>
      <c r="S645" s="83"/>
    </row>
    <row r="646" spans="10:19" x14ac:dyDescent="0.35">
      <c r="J646" s="83"/>
      <c r="S646" s="83"/>
    </row>
    <row r="647" spans="10:19" x14ac:dyDescent="0.35">
      <c r="J647" s="83"/>
      <c r="S647" s="83"/>
    </row>
    <row r="648" spans="10:19" x14ac:dyDescent="0.35">
      <c r="J648" s="83"/>
      <c r="S648" s="83"/>
    </row>
    <row r="649" spans="10:19" x14ac:dyDescent="0.35">
      <c r="J649" s="83"/>
      <c r="S649" s="83"/>
    </row>
    <row r="650" spans="10:19" x14ac:dyDescent="0.35">
      <c r="J650" s="83"/>
      <c r="S650" s="83"/>
    </row>
    <row r="651" spans="10:19" x14ac:dyDescent="0.35">
      <c r="J651" s="83"/>
      <c r="S651" s="83"/>
    </row>
    <row r="652" spans="10:19" x14ac:dyDescent="0.35">
      <c r="J652" s="83"/>
      <c r="S652" s="83"/>
    </row>
    <row r="653" spans="10:19" x14ac:dyDescent="0.35">
      <c r="J653" s="83"/>
      <c r="S653" s="83"/>
    </row>
    <row r="654" spans="10:19" x14ac:dyDescent="0.35">
      <c r="J654" s="83"/>
      <c r="S654" s="83"/>
    </row>
    <row r="655" spans="10:19" x14ac:dyDescent="0.35">
      <c r="J655" s="83"/>
      <c r="S655" s="83"/>
    </row>
    <row r="656" spans="10:19" x14ac:dyDescent="0.35">
      <c r="J656" s="83"/>
      <c r="S656" s="83"/>
    </row>
    <row r="657" spans="10:19" x14ac:dyDescent="0.35">
      <c r="J657" s="83"/>
      <c r="S657" s="83"/>
    </row>
    <row r="658" spans="10:19" x14ac:dyDescent="0.35">
      <c r="J658" s="83"/>
      <c r="S658" s="83"/>
    </row>
    <row r="659" spans="10:19" x14ac:dyDescent="0.35">
      <c r="J659" s="83"/>
      <c r="S659" s="83"/>
    </row>
    <row r="660" spans="10:19" x14ac:dyDescent="0.35">
      <c r="J660" s="83"/>
      <c r="S660" s="83"/>
    </row>
    <row r="661" spans="10:19" x14ac:dyDescent="0.35">
      <c r="J661" s="83"/>
      <c r="S661" s="83"/>
    </row>
    <row r="662" spans="10:19" x14ac:dyDescent="0.35">
      <c r="J662" s="83"/>
      <c r="S662" s="83"/>
    </row>
    <row r="663" spans="10:19" x14ac:dyDescent="0.35">
      <c r="J663" s="83"/>
      <c r="S663" s="83"/>
    </row>
    <row r="664" spans="10:19" x14ac:dyDescent="0.35">
      <c r="J664" s="83"/>
      <c r="S664" s="83"/>
    </row>
    <row r="665" spans="10:19" x14ac:dyDescent="0.35">
      <c r="J665" s="83"/>
      <c r="S665" s="83"/>
    </row>
    <row r="666" spans="10:19" x14ac:dyDescent="0.35">
      <c r="J666" s="83"/>
      <c r="S666" s="83"/>
    </row>
    <row r="667" spans="10:19" x14ac:dyDescent="0.35">
      <c r="J667" s="83"/>
      <c r="S667" s="83"/>
    </row>
    <row r="668" spans="10:19" x14ac:dyDescent="0.35">
      <c r="J668" s="83"/>
      <c r="S668" s="83"/>
    </row>
    <row r="669" spans="10:19" x14ac:dyDescent="0.35">
      <c r="J669" s="83"/>
      <c r="S669" s="83"/>
    </row>
    <row r="670" spans="10:19" x14ac:dyDescent="0.35">
      <c r="J670" s="83"/>
      <c r="S670" s="83"/>
    </row>
    <row r="671" spans="10:19" x14ac:dyDescent="0.35">
      <c r="J671" s="83"/>
      <c r="S671" s="83"/>
    </row>
    <row r="672" spans="10:19" x14ac:dyDescent="0.35">
      <c r="J672" s="83"/>
      <c r="S672" s="83"/>
    </row>
    <row r="673" spans="10:19" x14ac:dyDescent="0.35">
      <c r="J673" s="83"/>
      <c r="S673" s="83"/>
    </row>
    <row r="674" spans="10:19" x14ac:dyDescent="0.35">
      <c r="J674" s="83"/>
      <c r="S674" s="83"/>
    </row>
    <row r="675" spans="10:19" x14ac:dyDescent="0.35">
      <c r="J675" s="83"/>
      <c r="S675" s="83"/>
    </row>
    <row r="676" spans="10:19" x14ac:dyDescent="0.35">
      <c r="J676" s="83"/>
      <c r="S676" s="83"/>
    </row>
    <row r="677" spans="10:19" x14ac:dyDescent="0.35">
      <c r="J677" s="83"/>
      <c r="S677" s="83"/>
    </row>
    <row r="678" spans="10:19" x14ac:dyDescent="0.35">
      <c r="J678" s="83"/>
      <c r="S678" s="83"/>
    </row>
    <row r="679" spans="10:19" x14ac:dyDescent="0.35">
      <c r="J679" s="83"/>
      <c r="S679" s="83"/>
    </row>
    <row r="680" spans="10:19" x14ac:dyDescent="0.35">
      <c r="J680" s="83"/>
      <c r="S680" s="83"/>
    </row>
    <row r="681" spans="10:19" x14ac:dyDescent="0.35">
      <c r="J681" s="83"/>
      <c r="S681" s="83"/>
    </row>
    <row r="682" spans="10:19" x14ac:dyDescent="0.35">
      <c r="J682" s="83"/>
      <c r="S682" s="83"/>
    </row>
    <row r="683" spans="10:19" x14ac:dyDescent="0.35">
      <c r="J683" s="83"/>
      <c r="S683" s="83"/>
    </row>
    <row r="684" spans="10:19" x14ac:dyDescent="0.35">
      <c r="J684" s="83"/>
      <c r="S684" s="83"/>
    </row>
    <row r="685" spans="10:19" x14ac:dyDescent="0.35">
      <c r="J685" s="83"/>
      <c r="S685" s="83"/>
    </row>
    <row r="686" spans="10:19" x14ac:dyDescent="0.35">
      <c r="J686" s="83"/>
      <c r="S686" s="83"/>
    </row>
    <row r="687" spans="10:19" x14ac:dyDescent="0.35">
      <c r="J687" s="83"/>
      <c r="S687" s="83"/>
    </row>
    <row r="688" spans="10:19" x14ac:dyDescent="0.35">
      <c r="J688" s="83"/>
      <c r="S688" s="83"/>
    </row>
    <row r="689" spans="10:19" x14ac:dyDescent="0.35">
      <c r="J689" s="83"/>
      <c r="S689" s="83"/>
    </row>
    <row r="690" spans="10:19" x14ac:dyDescent="0.35">
      <c r="J690" s="83"/>
      <c r="S690" s="83"/>
    </row>
    <row r="691" spans="10:19" x14ac:dyDescent="0.35">
      <c r="J691" s="83"/>
      <c r="S691" s="83"/>
    </row>
    <row r="692" spans="10:19" x14ac:dyDescent="0.35">
      <c r="J692" s="83"/>
      <c r="S692" s="83"/>
    </row>
    <row r="693" spans="10:19" x14ac:dyDescent="0.35">
      <c r="J693" s="83"/>
      <c r="S693" s="83"/>
    </row>
    <row r="694" spans="10:19" x14ac:dyDescent="0.35">
      <c r="J694" s="83"/>
      <c r="S694" s="83"/>
    </row>
    <row r="695" spans="10:19" x14ac:dyDescent="0.35">
      <c r="J695" s="83"/>
      <c r="S695" s="83"/>
    </row>
    <row r="696" spans="10:19" x14ac:dyDescent="0.35">
      <c r="J696" s="83"/>
      <c r="S696" s="83"/>
    </row>
    <row r="697" spans="10:19" x14ac:dyDescent="0.35">
      <c r="J697" s="83"/>
      <c r="S697" s="83"/>
    </row>
    <row r="698" spans="10:19" x14ac:dyDescent="0.35">
      <c r="J698" s="83"/>
      <c r="S698" s="83"/>
    </row>
    <row r="699" spans="10:19" x14ac:dyDescent="0.35">
      <c r="J699" s="83"/>
      <c r="S699" s="83"/>
    </row>
    <row r="700" spans="10:19" x14ac:dyDescent="0.35">
      <c r="J700" s="83"/>
      <c r="S700" s="83"/>
    </row>
    <row r="701" spans="10:19" x14ac:dyDescent="0.35">
      <c r="J701" s="83"/>
      <c r="S701" s="83"/>
    </row>
    <row r="702" spans="10:19" x14ac:dyDescent="0.35">
      <c r="J702" s="83"/>
      <c r="S702" s="83"/>
    </row>
    <row r="703" spans="10:19" x14ac:dyDescent="0.35">
      <c r="J703" s="83"/>
      <c r="S703" s="83"/>
    </row>
    <row r="704" spans="10:19" x14ac:dyDescent="0.35">
      <c r="J704" s="83"/>
      <c r="S704" s="83"/>
    </row>
    <row r="705" spans="10:19" x14ac:dyDescent="0.35">
      <c r="J705" s="83"/>
      <c r="S705" s="83"/>
    </row>
    <row r="706" spans="10:19" x14ac:dyDescent="0.35">
      <c r="J706" s="83"/>
      <c r="S706" s="83"/>
    </row>
    <row r="707" spans="10:19" x14ac:dyDescent="0.35">
      <c r="J707" s="83"/>
      <c r="S707" s="83"/>
    </row>
    <row r="708" spans="10:19" x14ac:dyDescent="0.35">
      <c r="J708" s="83"/>
      <c r="S708" s="83"/>
    </row>
    <row r="709" spans="10:19" x14ac:dyDescent="0.35">
      <c r="J709" s="83"/>
      <c r="S709" s="83"/>
    </row>
    <row r="710" spans="10:19" x14ac:dyDescent="0.35">
      <c r="J710" s="83"/>
      <c r="S710" s="83"/>
    </row>
    <row r="711" spans="10:19" x14ac:dyDescent="0.35">
      <c r="J711" s="83"/>
      <c r="S711" s="83"/>
    </row>
    <row r="712" spans="10:19" x14ac:dyDescent="0.35">
      <c r="J712" s="83"/>
      <c r="S712" s="83"/>
    </row>
    <row r="713" spans="10:19" x14ac:dyDescent="0.35">
      <c r="J713" s="83"/>
      <c r="S713" s="83"/>
    </row>
    <row r="714" spans="10:19" x14ac:dyDescent="0.35">
      <c r="J714" s="83"/>
      <c r="S714" s="83"/>
    </row>
    <row r="715" spans="10:19" x14ac:dyDescent="0.35">
      <c r="J715" s="83"/>
      <c r="S715" s="83"/>
    </row>
    <row r="716" spans="10:19" x14ac:dyDescent="0.35">
      <c r="J716" s="83"/>
      <c r="S716" s="83"/>
    </row>
    <row r="717" spans="10:19" x14ac:dyDescent="0.35">
      <c r="J717" s="83"/>
      <c r="S717" s="83"/>
    </row>
    <row r="718" spans="10:19" x14ac:dyDescent="0.35">
      <c r="J718" s="83"/>
      <c r="S718" s="83"/>
    </row>
    <row r="719" spans="10:19" x14ac:dyDescent="0.35">
      <c r="J719" s="83"/>
      <c r="S719" s="83"/>
    </row>
    <row r="720" spans="10:19" x14ac:dyDescent="0.35">
      <c r="J720" s="83"/>
      <c r="S720" s="83"/>
    </row>
    <row r="721" spans="10:19" x14ac:dyDescent="0.35">
      <c r="J721" s="83"/>
      <c r="S721" s="83"/>
    </row>
    <row r="722" spans="10:19" x14ac:dyDescent="0.35">
      <c r="J722" s="83"/>
      <c r="S722" s="83"/>
    </row>
    <row r="723" spans="10:19" x14ac:dyDescent="0.35">
      <c r="J723" s="83"/>
      <c r="S723" s="83"/>
    </row>
    <row r="724" spans="10:19" x14ac:dyDescent="0.35">
      <c r="J724" s="83"/>
      <c r="S724" s="83"/>
    </row>
    <row r="725" spans="10:19" x14ac:dyDescent="0.35">
      <c r="J725" s="83"/>
      <c r="S725" s="83"/>
    </row>
    <row r="726" spans="10:19" x14ac:dyDescent="0.35">
      <c r="J726" s="83"/>
      <c r="S726" s="83"/>
    </row>
    <row r="727" spans="10:19" x14ac:dyDescent="0.35">
      <c r="J727" s="83"/>
      <c r="S727" s="83"/>
    </row>
    <row r="728" spans="10:19" x14ac:dyDescent="0.35">
      <c r="J728" s="83"/>
      <c r="S728" s="83"/>
    </row>
    <row r="729" spans="10:19" x14ac:dyDescent="0.35">
      <c r="J729" s="83"/>
      <c r="S729" s="83"/>
    </row>
    <row r="730" spans="10:19" x14ac:dyDescent="0.35">
      <c r="J730" s="83"/>
      <c r="S730" s="83"/>
    </row>
    <row r="731" spans="10:19" x14ac:dyDescent="0.35">
      <c r="J731" s="83"/>
      <c r="S731" s="83"/>
    </row>
    <row r="732" spans="10:19" x14ac:dyDescent="0.35">
      <c r="J732" s="83"/>
      <c r="S732" s="83"/>
    </row>
    <row r="733" spans="10:19" x14ac:dyDescent="0.35">
      <c r="J733" s="83"/>
      <c r="S733" s="83"/>
    </row>
    <row r="734" spans="10:19" x14ac:dyDescent="0.35">
      <c r="J734" s="83"/>
      <c r="S734" s="83"/>
    </row>
    <row r="735" spans="10:19" x14ac:dyDescent="0.35">
      <c r="J735" s="83"/>
      <c r="S735" s="83"/>
    </row>
    <row r="736" spans="10:19" x14ac:dyDescent="0.35">
      <c r="J736" s="83"/>
      <c r="S736" s="83"/>
    </row>
    <row r="737" spans="10:19" x14ac:dyDescent="0.35">
      <c r="J737" s="83"/>
      <c r="S737" s="83"/>
    </row>
    <row r="738" spans="10:19" x14ac:dyDescent="0.35">
      <c r="J738" s="83"/>
      <c r="S738" s="83"/>
    </row>
    <row r="739" spans="10:19" x14ac:dyDescent="0.35">
      <c r="J739" s="83"/>
      <c r="S739" s="83"/>
    </row>
    <row r="740" spans="10:19" x14ac:dyDescent="0.35">
      <c r="J740" s="83"/>
      <c r="S740" s="83"/>
    </row>
    <row r="741" spans="10:19" x14ac:dyDescent="0.35">
      <c r="J741" s="83"/>
      <c r="S741" s="83"/>
    </row>
    <row r="742" spans="10:19" x14ac:dyDescent="0.35">
      <c r="J742" s="83"/>
      <c r="S742" s="83"/>
    </row>
    <row r="743" spans="10:19" x14ac:dyDescent="0.35">
      <c r="J743" s="83"/>
      <c r="S743" s="83"/>
    </row>
    <row r="744" spans="10:19" x14ac:dyDescent="0.35">
      <c r="J744" s="83"/>
      <c r="S744" s="83"/>
    </row>
    <row r="745" spans="10:19" x14ac:dyDescent="0.35">
      <c r="J745" s="83"/>
      <c r="S745" s="83"/>
    </row>
    <row r="746" spans="10:19" x14ac:dyDescent="0.35">
      <c r="J746" s="83"/>
      <c r="S746" s="83"/>
    </row>
    <row r="747" spans="10:19" x14ac:dyDescent="0.35">
      <c r="J747" s="83"/>
      <c r="S747" s="83"/>
    </row>
    <row r="748" spans="10:19" x14ac:dyDescent="0.35">
      <c r="J748" s="83"/>
      <c r="S748" s="83"/>
    </row>
    <row r="749" spans="10:19" x14ac:dyDescent="0.35">
      <c r="J749" s="83"/>
      <c r="S749" s="83"/>
    </row>
    <row r="750" spans="10:19" x14ac:dyDescent="0.35">
      <c r="J750" s="83"/>
      <c r="S750" s="83"/>
    </row>
    <row r="751" spans="10:19" x14ac:dyDescent="0.35">
      <c r="J751" s="83"/>
      <c r="S751" s="83"/>
    </row>
    <row r="752" spans="10:19" x14ac:dyDescent="0.35">
      <c r="J752" s="83"/>
      <c r="S752" s="83"/>
    </row>
    <row r="753" spans="10:19" x14ac:dyDescent="0.35">
      <c r="J753" s="83"/>
      <c r="S753" s="83"/>
    </row>
    <row r="754" spans="10:19" x14ac:dyDescent="0.35">
      <c r="J754" s="83"/>
      <c r="S754" s="83"/>
    </row>
    <row r="755" spans="10:19" x14ac:dyDescent="0.35">
      <c r="J755" s="83"/>
      <c r="S755" s="83"/>
    </row>
    <row r="756" spans="10:19" x14ac:dyDescent="0.35">
      <c r="J756" s="83"/>
      <c r="S756" s="83"/>
    </row>
    <row r="757" spans="10:19" x14ac:dyDescent="0.35">
      <c r="J757" s="83"/>
      <c r="S757" s="83"/>
    </row>
    <row r="758" spans="10:19" x14ac:dyDescent="0.35">
      <c r="J758" s="83"/>
      <c r="S758" s="83"/>
    </row>
    <row r="759" spans="10:19" x14ac:dyDescent="0.35">
      <c r="J759" s="83"/>
      <c r="S759" s="83"/>
    </row>
    <row r="760" spans="10:19" x14ac:dyDescent="0.35">
      <c r="J760" s="83"/>
      <c r="S760" s="83"/>
    </row>
    <row r="761" spans="10:19" x14ac:dyDescent="0.35">
      <c r="J761" s="83"/>
      <c r="S761" s="83"/>
    </row>
    <row r="762" spans="10:19" x14ac:dyDescent="0.35">
      <c r="J762" s="83"/>
      <c r="S762" s="83"/>
    </row>
    <row r="763" spans="10:19" x14ac:dyDescent="0.35">
      <c r="J763" s="83"/>
      <c r="S763" s="83"/>
    </row>
    <row r="764" spans="10:19" x14ac:dyDescent="0.35">
      <c r="J764" s="83"/>
      <c r="S764" s="83"/>
    </row>
    <row r="765" spans="10:19" x14ac:dyDescent="0.35">
      <c r="J765" s="83"/>
      <c r="S765" s="83"/>
    </row>
    <row r="766" spans="10:19" x14ac:dyDescent="0.35">
      <c r="J766" s="83"/>
      <c r="S766" s="83"/>
    </row>
    <row r="767" spans="10:19" x14ac:dyDescent="0.35">
      <c r="J767" s="83"/>
      <c r="S767" s="83"/>
    </row>
    <row r="768" spans="10:19" x14ac:dyDescent="0.35">
      <c r="J768" s="83"/>
      <c r="S768" s="83"/>
    </row>
    <row r="769" spans="10:19" x14ac:dyDescent="0.35">
      <c r="J769" s="83"/>
      <c r="S769" s="83"/>
    </row>
    <row r="770" spans="10:19" x14ac:dyDescent="0.35">
      <c r="J770" s="83"/>
      <c r="S770" s="83"/>
    </row>
    <row r="771" spans="10:19" x14ac:dyDescent="0.35">
      <c r="J771" s="83"/>
      <c r="S771" s="83"/>
    </row>
    <row r="772" spans="10:19" x14ac:dyDescent="0.35">
      <c r="J772" s="83"/>
      <c r="S772" s="83"/>
    </row>
    <row r="773" spans="10:19" x14ac:dyDescent="0.35">
      <c r="J773" s="83"/>
      <c r="S773" s="83"/>
    </row>
    <row r="774" spans="10:19" x14ac:dyDescent="0.35">
      <c r="J774" s="83"/>
      <c r="S774" s="83"/>
    </row>
    <row r="775" spans="10:19" x14ac:dyDescent="0.35">
      <c r="J775" s="83"/>
      <c r="S775" s="83"/>
    </row>
    <row r="776" spans="10:19" x14ac:dyDescent="0.35">
      <c r="J776" s="83"/>
      <c r="S776" s="83"/>
    </row>
    <row r="777" spans="10:19" x14ac:dyDescent="0.35">
      <c r="J777" s="83"/>
      <c r="S777" s="83"/>
    </row>
    <row r="778" spans="10:19" x14ac:dyDescent="0.35">
      <c r="J778" s="83"/>
      <c r="S778" s="83"/>
    </row>
    <row r="779" spans="10:19" x14ac:dyDescent="0.35">
      <c r="J779" s="83"/>
      <c r="S779" s="83"/>
    </row>
    <row r="780" spans="10:19" x14ac:dyDescent="0.35">
      <c r="J780" s="83"/>
      <c r="S780" s="83"/>
    </row>
    <row r="781" spans="10:19" x14ac:dyDescent="0.35">
      <c r="J781" s="83"/>
      <c r="S781" s="83"/>
    </row>
    <row r="782" spans="10:19" x14ac:dyDescent="0.35">
      <c r="J782" s="83"/>
      <c r="S782" s="83"/>
    </row>
    <row r="783" spans="10:19" x14ac:dyDescent="0.35">
      <c r="J783" s="83"/>
      <c r="S783" s="83"/>
    </row>
    <row r="784" spans="10:19" x14ac:dyDescent="0.35">
      <c r="J784" s="83"/>
      <c r="S784" s="83"/>
    </row>
    <row r="785" spans="10:19" x14ac:dyDescent="0.35">
      <c r="J785" s="83"/>
      <c r="S785" s="83"/>
    </row>
    <row r="786" spans="10:19" x14ac:dyDescent="0.35">
      <c r="J786" s="83"/>
      <c r="S786" s="83"/>
    </row>
    <row r="787" spans="10:19" x14ac:dyDescent="0.35">
      <c r="J787" s="83"/>
      <c r="S787" s="83"/>
    </row>
    <row r="788" spans="10:19" x14ac:dyDescent="0.35">
      <c r="J788" s="83"/>
      <c r="S788" s="83"/>
    </row>
    <row r="789" spans="10:19" x14ac:dyDescent="0.35">
      <c r="J789" s="83"/>
      <c r="S789" s="83"/>
    </row>
    <row r="790" spans="10:19" x14ac:dyDescent="0.35">
      <c r="J790" s="83"/>
      <c r="S790" s="83"/>
    </row>
    <row r="791" spans="10:19" x14ac:dyDescent="0.35">
      <c r="J791" s="83"/>
      <c r="S791" s="83"/>
    </row>
    <row r="792" spans="10:19" x14ac:dyDescent="0.35">
      <c r="J792" s="83"/>
      <c r="S792" s="83"/>
    </row>
    <row r="793" spans="10:19" x14ac:dyDescent="0.35">
      <c r="J793" s="83"/>
      <c r="S793" s="83"/>
    </row>
    <row r="794" spans="10:19" x14ac:dyDescent="0.35">
      <c r="J794" s="83"/>
      <c r="S794" s="83"/>
    </row>
    <row r="795" spans="10:19" x14ac:dyDescent="0.35">
      <c r="J795" s="83"/>
      <c r="S795" s="83"/>
    </row>
    <row r="796" spans="10:19" x14ac:dyDescent="0.35">
      <c r="J796" s="83"/>
      <c r="S796" s="83"/>
    </row>
    <row r="797" spans="10:19" x14ac:dyDescent="0.35">
      <c r="J797" s="83"/>
      <c r="S797" s="83"/>
    </row>
    <row r="798" spans="10:19" x14ac:dyDescent="0.35">
      <c r="J798" s="83"/>
      <c r="S798" s="83"/>
    </row>
    <row r="799" spans="10:19" x14ac:dyDescent="0.35">
      <c r="J799" s="83"/>
      <c r="S799" s="83"/>
    </row>
    <row r="800" spans="10:19" x14ac:dyDescent="0.35">
      <c r="J800" s="83"/>
      <c r="S800" s="83"/>
    </row>
    <row r="801" spans="10:19" x14ac:dyDescent="0.35">
      <c r="J801" s="83"/>
      <c r="S801" s="83"/>
    </row>
    <row r="802" spans="10:19" x14ac:dyDescent="0.35">
      <c r="J802" s="83"/>
      <c r="S802" s="83"/>
    </row>
    <row r="803" spans="10:19" x14ac:dyDescent="0.35">
      <c r="J803" s="83"/>
      <c r="S803" s="83"/>
    </row>
    <row r="804" spans="10:19" x14ac:dyDescent="0.35">
      <c r="J804" s="83"/>
      <c r="S804" s="83"/>
    </row>
    <row r="805" spans="10:19" x14ac:dyDescent="0.35">
      <c r="J805" s="83"/>
      <c r="S805" s="83"/>
    </row>
    <row r="806" spans="10:19" x14ac:dyDescent="0.35">
      <c r="J806" s="83"/>
      <c r="S806" s="83"/>
    </row>
    <row r="807" spans="10:19" x14ac:dyDescent="0.35">
      <c r="J807" s="83"/>
      <c r="S807" s="83"/>
    </row>
    <row r="808" spans="10:19" x14ac:dyDescent="0.35">
      <c r="J808" s="83"/>
      <c r="S808" s="83"/>
    </row>
    <row r="809" spans="10:19" x14ac:dyDescent="0.35">
      <c r="J809" s="83"/>
      <c r="S809" s="83"/>
    </row>
    <row r="810" spans="10:19" x14ac:dyDescent="0.35">
      <c r="J810" s="83"/>
      <c r="S810" s="83"/>
    </row>
    <row r="811" spans="10:19" x14ac:dyDescent="0.35">
      <c r="J811" s="83"/>
      <c r="S811" s="83"/>
    </row>
    <row r="812" spans="10:19" x14ac:dyDescent="0.35">
      <c r="J812" s="83"/>
      <c r="S812" s="83"/>
    </row>
    <row r="813" spans="10:19" x14ac:dyDescent="0.35">
      <c r="J813" s="83"/>
      <c r="S813" s="83"/>
    </row>
    <row r="814" spans="10:19" x14ac:dyDescent="0.35">
      <c r="J814" s="83"/>
      <c r="S814" s="83"/>
    </row>
    <row r="815" spans="10:19" x14ac:dyDescent="0.35">
      <c r="J815" s="83"/>
      <c r="S815" s="83"/>
    </row>
    <row r="816" spans="10:19" x14ac:dyDescent="0.35">
      <c r="J816" s="83"/>
      <c r="S816" s="83"/>
    </row>
    <row r="817" spans="10:19" x14ac:dyDescent="0.35">
      <c r="J817" s="83"/>
      <c r="S817" s="83"/>
    </row>
    <row r="818" spans="10:19" x14ac:dyDescent="0.35">
      <c r="J818" s="83"/>
      <c r="S818" s="83"/>
    </row>
    <row r="819" spans="10:19" x14ac:dyDescent="0.35">
      <c r="J819" s="83"/>
      <c r="S819" s="83"/>
    </row>
    <row r="820" spans="10:19" x14ac:dyDescent="0.35">
      <c r="J820" s="83"/>
      <c r="S820" s="83"/>
    </row>
    <row r="821" spans="10:19" x14ac:dyDescent="0.35">
      <c r="J821" s="83"/>
      <c r="S821" s="83"/>
    </row>
    <row r="822" spans="10:19" x14ac:dyDescent="0.35">
      <c r="J822" s="83"/>
      <c r="S822" s="83"/>
    </row>
    <row r="823" spans="10:19" x14ac:dyDescent="0.35">
      <c r="J823" s="83"/>
      <c r="S823" s="83"/>
    </row>
    <row r="824" spans="10:19" x14ac:dyDescent="0.35">
      <c r="J824" s="83"/>
      <c r="S824" s="83"/>
    </row>
    <row r="825" spans="10:19" x14ac:dyDescent="0.35">
      <c r="J825" s="83"/>
      <c r="S825" s="83"/>
    </row>
    <row r="826" spans="10:19" x14ac:dyDescent="0.35">
      <c r="J826" s="83"/>
      <c r="S826" s="83"/>
    </row>
    <row r="827" spans="10:19" x14ac:dyDescent="0.35">
      <c r="J827" s="83"/>
      <c r="S827" s="83"/>
    </row>
    <row r="828" spans="10:19" x14ac:dyDescent="0.35">
      <c r="J828" s="83"/>
      <c r="S828" s="83"/>
    </row>
    <row r="829" spans="10:19" x14ac:dyDescent="0.35">
      <c r="J829" s="83"/>
      <c r="S829" s="83"/>
    </row>
    <row r="830" spans="10:19" x14ac:dyDescent="0.35">
      <c r="J830" s="83"/>
      <c r="S830" s="83"/>
    </row>
    <row r="831" spans="10:19" x14ac:dyDescent="0.35">
      <c r="J831" s="83"/>
      <c r="S831" s="83"/>
    </row>
    <row r="832" spans="10:19" x14ac:dyDescent="0.35">
      <c r="J832" s="83"/>
      <c r="S832" s="83"/>
    </row>
    <row r="833" spans="10:19" x14ac:dyDescent="0.35">
      <c r="J833" s="83"/>
      <c r="S833" s="83"/>
    </row>
    <row r="834" spans="10:19" x14ac:dyDescent="0.35">
      <c r="J834" s="83"/>
      <c r="S834" s="83"/>
    </row>
    <row r="835" spans="10:19" x14ac:dyDescent="0.35">
      <c r="J835" s="83"/>
      <c r="S835" s="83"/>
    </row>
    <row r="836" spans="10:19" x14ac:dyDescent="0.35">
      <c r="J836" s="83"/>
      <c r="S836" s="83"/>
    </row>
    <row r="837" spans="10:19" x14ac:dyDescent="0.35">
      <c r="J837" s="83"/>
      <c r="S837" s="83"/>
    </row>
    <row r="838" spans="10:19" x14ac:dyDescent="0.35">
      <c r="J838" s="83"/>
      <c r="S838" s="83"/>
    </row>
    <row r="839" spans="10:19" x14ac:dyDescent="0.35">
      <c r="J839" s="83"/>
      <c r="S839" s="83"/>
    </row>
    <row r="840" spans="10:19" x14ac:dyDescent="0.35">
      <c r="J840" s="83"/>
      <c r="S840" s="83"/>
    </row>
    <row r="841" spans="10:19" x14ac:dyDescent="0.35">
      <c r="J841" s="83"/>
      <c r="S841" s="83"/>
    </row>
    <row r="842" spans="10:19" x14ac:dyDescent="0.35">
      <c r="J842" s="83"/>
      <c r="S842" s="83"/>
    </row>
    <row r="843" spans="10:19" x14ac:dyDescent="0.35">
      <c r="J843" s="83"/>
      <c r="S843" s="83"/>
    </row>
    <row r="844" spans="10:19" x14ac:dyDescent="0.35">
      <c r="J844" s="83"/>
      <c r="S844" s="83"/>
    </row>
    <row r="845" spans="10:19" x14ac:dyDescent="0.35">
      <c r="J845" s="83"/>
      <c r="S845" s="83"/>
    </row>
    <row r="846" spans="10:19" x14ac:dyDescent="0.35">
      <c r="J846" s="83"/>
      <c r="S846" s="83"/>
    </row>
    <row r="847" spans="10:19" x14ac:dyDescent="0.35">
      <c r="J847" s="83"/>
      <c r="S847" s="83"/>
    </row>
    <row r="848" spans="10:19" x14ac:dyDescent="0.35">
      <c r="J848" s="83"/>
      <c r="S848" s="83"/>
    </row>
    <row r="849" spans="10:19" x14ac:dyDescent="0.35">
      <c r="J849" s="83"/>
      <c r="S849" s="83"/>
    </row>
    <row r="850" spans="10:19" x14ac:dyDescent="0.35">
      <c r="J850" s="83"/>
      <c r="S850" s="83"/>
    </row>
    <row r="851" spans="10:19" x14ac:dyDescent="0.35">
      <c r="J851" s="83"/>
      <c r="S851" s="83"/>
    </row>
    <row r="852" spans="10:19" x14ac:dyDescent="0.35">
      <c r="J852" s="83"/>
      <c r="S852" s="83"/>
    </row>
    <row r="853" spans="10:19" x14ac:dyDescent="0.35">
      <c r="J853" s="83"/>
      <c r="S853" s="83"/>
    </row>
    <row r="854" spans="10:19" x14ac:dyDescent="0.35">
      <c r="J854" s="83"/>
      <c r="S854" s="83"/>
    </row>
    <row r="855" spans="10:19" x14ac:dyDescent="0.35">
      <c r="J855" s="83"/>
      <c r="S855" s="83"/>
    </row>
    <row r="856" spans="10:19" x14ac:dyDescent="0.35">
      <c r="J856" s="83"/>
      <c r="S856" s="83"/>
    </row>
    <row r="857" spans="10:19" x14ac:dyDescent="0.35">
      <c r="J857" s="83"/>
      <c r="S857" s="83"/>
    </row>
    <row r="858" spans="10:19" x14ac:dyDescent="0.35">
      <c r="J858" s="83"/>
      <c r="S858" s="83"/>
    </row>
    <row r="859" spans="10:19" x14ac:dyDescent="0.35">
      <c r="J859" s="83"/>
      <c r="S859" s="83"/>
    </row>
    <row r="860" spans="10:19" x14ac:dyDescent="0.35">
      <c r="J860" s="83"/>
      <c r="S860" s="83"/>
    </row>
    <row r="861" spans="10:19" x14ac:dyDescent="0.35">
      <c r="J861" s="83"/>
      <c r="S861" s="83"/>
    </row>
    <row r="862" spans="10:19" x14ac:dyDescent="0.35">
      <c r="J862" s="83"/>
      <c r="S862" s="83"/>
    </row>
    <row r="863" spans="10:19" x14ac:dyDescent="0.35">
      <c r="J863" s="83"/>
      <c r="S863" s="83"/>
    </row>
    <row r="864" spans="10:19" x14ac:dyDescent="0.35">
      <c r="J864" s="83"/>
      <c r="S864" s="83"/>
    </row>
    <row r="865" spans="10:19" x14ac:dyDescent="0.35">
      <c r="J865" s="83"/>
      <c r="S865" s="83"/>
    </row>
    <row r="866" spans="10:19" x14ac:dyDescent="0.35">
      <c r="J866" s="83"/>
      <c r="S866" s="83"/>
    </row>
    <row r="867" spans="10:19" x14ac:dyDescent="0.35">
      <c r="J867" s="83"/>
      <c r="S867" s="83"/>
    </row>
    <row r="868" spans="10:19" x14ac:dyDescent="0.35">
      <c r="J868" s="83"/>
      <c r="S868" s="83"/>
    </row>
    <row r="869" spans="10:19" x14ac:dyDescent="0.35">
      <c r="J869" s="83"/>
      <c r="S869" s="83"/>
    </row>
    <row r="870" spans="10:19" x14ac:dyDescent="0.35">
      <c r="J870" s="83"/>
      <c r="S870" s="83"/>
    </row>
    <row r="871" spans="10:19" x14ac:dyDescent="0.35">
      <c r="J871" s="83"/>
      <c r="S871" s="83"/>
    </row>
    <row r="872" spans="10:19" x14ac:dyDescent="0.35">
      <c r="J872" s="83"/>
      <c r="S872" s="83"/>
    </row>
    <row r="873" spans="10:19" x14ac:dyDescent="0.35">
      <c r="J873" s="83"/>
      <c r="S873" s="83"/>
    </row>
    <row r="874" spans="10:19" x14ac:dyDescent="0.35">
      <c r="J874" s="83"/>
      <c r="S874" s="83"/>
    </row>
    <row r="875" spans="10:19" x14ac:dyDescent="0.35">
      <c r="J875" s="83"/>
      <c r="S875" s="83"/>
    </row>
    <row r="876" spans="10:19" x14ac:dyDescent="0.35">
      <c r="J876" s="83"/>
      <c r="S876" s="83"/>
    </row>
    <row r="877" spans="10:19" x14ac:dyDescent="0.35">
      <c r="J877" s="83"/>
      <c r="S877" s="83"/>
    </row>
    <row r="878" spans="10:19" x14ac:dyDescent="0.35">
      <c r="J878" s="83"/>
      <c r="S878" s="83"/>
    </row>
    <row r="879" spans="10:19" x14ac:dyDescent="0.35">
      <c r="J879" s="83"/>
      <c r="S879" s="83"/>
    </row>
    <row r="880" spans="10:19" x14ac:dyDescent="0.35">
      <c r="J880" s="83"/>
      <c r="S880" s="83"/>
    </row>
    <row r="881" spans="10:19" x14ac:dyDescent="0.35">
      <c r="J881" s="83"/>
      <c r="S881" s="83"/>
    </row>
    <row r="882" spans="10:19" x14ac:dyDescent="0.35">
      <c r="J882" s="83"/>
      <c r="S882" s="83"/>
    </row>
    <row r="883" spans="10:19" x14ac:dyDescent="0.35">
      <c r="J883" s="83"/>
      <c r="S883" s="83"/>
    </row>
    <row r="884" spans="10:19" x14ac:dyDescent="0.35">
      <c r="J884" s="83"/>
      <c r="S884" s="83"/>
    </row>
    <row r="885" spans="10:19" x14ac:dyDescent="0.35">
      <c r="J885" s="83"/>
      <c r="S885" s="83"/>
    </row>
    <row r="886" spans="10:19" x14ac:dyDescent="0.35">
      <c r="J886" s="83"/>
      <c r="S886" s="83"/>
    </row>
    <row r="887" spans="10:19" x14ac:dyDescent="0.35">
      <c r="J887" s="83"/>
      <c r="S887" s="83"/>
    </row>
    <row r="888" spans="10:19" x14ac:dyDescent="0.35">
      <c r="J888" s="83"/>
      <c r="S888" s="83"/>
    </row>
    <row r="889" spans="10:19" x14ac:dyDescent="0.35">
      <c r="J889" s="83"/>
      <c r="S889" s="83"/>
    </row>
    <row r="890" spans="10:19" x14ac:dyDescent="0.35">
      <c r="J890" s="83"/>
      <c r="S890" s="83"/>
    </row>
    <row r="891" spans="10:19" x14ac:dyDescent="0.35">
      <c r="J891" s="83"/>
      <c r="S891" s="83"/>
    </row>
    <row r="892" spans="10:19" x14ac:dyDescent="0.35">
      <c r="J892" s="83"/>
      <c r="S892" s="83"/>
    </row>
    <row r="893" spans="10:19" x14ac:dyDescent="0.35">
      <c r="J893" s="83"/>
      <c r="S893" s="83"/>
    </row>
    <row r="894" spans="10:19" x14ac:dyDescent="0.35">
      <c r="J894" s="83"/>
      <c r="S894" s="83"/>
    </row>
    <row r="895" spans="10:19" x14ac:dyDescent="0.35">
      <c r="J895" s="83"/>
      <c r="S895" s="83"/>
    </row>
    <row r="896" spans="10:19" x14ac:dyDescent="0.35">
      <c r="J896" s="83"/>
      <c r="S896" s="83"/>
    </row>
    <row r="897" spans="10:19" x14ac:dyDescent="0.35">
      <c r="J897" s="83"/>
      <c r="S897" s="83"/>
    </row>
    <row r="898" spans="10:19" x14ac:dyDescent="0.35">
      <c r="J898" s="83"/>
      <c r="S898" s="83"/>
    </row>
    <row r="899" spans="10:19" x14ac:dyDescent="0.35">
      <c r="J899" s="83"/>
      <c r="S899" s="83"/>
    </row>
    <row r="900" spans="10:19" x14ac:dyDescent="0.35">
      <c r="J900" s="83"/>
      <c r="S900" s="83"/>
    </row>
    <row r="901" spans="10:19" x14ac:dyDescent="0.35">
      <c r="J901" s="83"/>
      <c r="S901" s="83"/>
    </row>
    <row r="902" spans="10:19" x14ac:dyDescent="0.35">
      <c r="J902" s="83"/>
      <c r="S902" s="83"/>
    </row>
    <row r="903" spans="10:19" x14ac:dyDescent="0.35">
      <c r="J903" s="83"/>
      <c r="S903" s="83"/>
    </row>
    <row r="904" spans="10:19" x14ac:dyDescent="0.35">
      <c r="J904" s="83"/>
      <c r="S904" s="83"/>
    </row>
    <row r="905" spans="10:19" x14ac:dyDescent="0.35">
      <c r="J905" s="83"/>
      <c r="S905" s="83"/>
    </row>
    <row r="906" spans="10:19" x14ac:dyDescent="0.35">
      <c r="J906" s="83"/>
      <c r="S906" s="83"/>
    </row>
    <row r="907" spans="10:19" x14ac:dyDescent="0.35">
      <c r="J907" s="83"/>
      <c r="S907" s="83"/>
    </row>
    <row r="908" spans="10:19" x14ac:dyDescent="0.35">
      <c r="J908" s="83"/>
      <c r="S908" s="83"/>
    </row>
    <row r="909" spans="10:19" x14ac:dyDescent="0.35">
      <c r="J909" s="83"/>
      <c r="S909" s="83"/>
    </row>
    <row r="910" spans="10:19" x14ac:dyDescent="0.35">
      <c r="J910" s="83"/>
      <c r="S910" s="83"/>
    </row>
    <row r="911" spans="10:19" x14ac:dyDescent="0.35">
      <c r="J911" s="83"/>
      <c r="S911" s="83"/>
    </row>
    <row r="912" spans="10:19" x14ac:dyDescent="0.35">
      <c r="J912" s="83"/>
      <c r="S912" s="83"/>
    </row>
    <row r="913" spans="10:19" x14ac:dyDescent="0.35">
      <c r="J913" s="83"/>
      <c r="S913" s="83"/>
    </row>
    <row r="914" spans="10:19" x14ac:dyDescent="0.35">
      <c r="J914" s="83"/>
      <c r="S914" s="83"/>
    </row>
    <row r="915" spans="10:19" x14ac:dyDescent="0.35">
      <c r="J915" s="83"/>
      <c r="S915" s="83"/>
    </row>
    <row r="916" spans="10:19" x14ac:dyDescent="0.35">
      <c r="J916" s="83"/>
      <c r="S916" s="83"/>
    </row>
    <row r="917" spans="10:19" x14ac:dyDescent="0.35">
      <c r="J917" s="83"/>
      <c r="S917" s="83"/>
    </row>
    <row r="918" spans="10:19" x14ac:dyDescent="0.35">
      <c r="J918" s="83"/>
      <c r="S918" s="83"/>
    </row>
    <row r="919" spans="10:19" x14ac:dyDescent="0.35">
      <c r="J919" s="83"/>
      <c r="S919" s="83"/>
    </row>
    <row r="920" spans="10:19" x14ac:dyDescent="0.35">
      <c r="J920" s="83"/>
      <c r="S920" s="83"/>
    </row>
    <row r="921" spans="10:19" x14ac:dyDescent="0.35">
      <c r="J921" s="83"/>
      <c r="S921" s="83"/>
    </row>
    <row r="922" spans="10:19" x14ac:dyDescent="0.35">
      <c r="J922" s="83"/>
      <c r="S922" s="83"/>
    </row>
    <row r="923" spans="10:19" x14ac:dyDescent="0.35">
      <c r="J923" s="83"/>
      <c r="S923" s="83"/>
    </row>
    <row r="924" spans="10:19" x14ac:dyDescent="0.35">
      <c r="J924" s="83"/>
      <c r="S924" s="83"/>
    </row>
    <row r="925" spans="10:19" x14ac:dyDescent="0.35">
      <c r="J925" s="83"/>
      <c r="S925" s="83"/>
    </row>
    <row r="926" spans="10:19" x14ac:dyDescent="0.35">
      <c r="J926" s="83"/>
      <c r="S926" s="83"/>
    </row>
    <row r="927" spans="10:19" x14ac:dyDescent="0.35">
      <c r="J927" s="83"/>
      <c r="S927" s="83"/>
    </row>
    <row r="928" spans="10:19" x14ac:dyDescent="0.35">
      <c r="J928" s="83"/>
      <c r="S928" s="83"/>
    </row>
    <row r="929" spans="10:19" x14ac:dyDescent="0.35">
      <c r="J929" s="83"/>
      <c r="S929" s="83"/>
    </row>
    <row r="930" spans="10:19" x14ac:dyDescent="0.35">
      <c r="J930" s="83"/>
      <c r="S930" s="83"/>
    </row>
    <row r="931" spans="10:19" x14ac:dyDescent="0.35">
      <c r="J931" s="83"/>
      <c r="S931" s="83"/>
    </row>
    <row r="932" spans="10:19" x14ac:dyDescent="0.35">
      <c r="J932" s="83"/>
      <c r="S932" s="83"/>
    </row>
    <row r="933" spans="10:19" x14ac:dyDescent="0.35">
      <c r="J933" s="83"/>
      <c r="S933" s="83"/>
    </row>
    <row r="934" spans="10:19" x14ac:dyDescent="0.35">
      <c r="J934" s="83"/>
      <c r="S934" s="83"/>
    </row>
    <row r="935" spans="10:19" x14ac:dyDescent="0.35">
      <c r="J935" s="83"/>
      <c r="S935" s="83"/>
    </row>
    <row r="936" spans="10:19" x14ac:dyDescent="0.35">
      <c r="J936" s="83"/>
      <c r="S936" s="83"/>
    </row>
    <row r="937" spans="10:19" x14ac:dyDescent="0.35">
      <c r="J937" s="83"/>
      <c r="S937" s="83"/>
    </row>
    <row r="938" spans="10:19" x14ac:dyDescent="0.35">
      <c r="J938" s="83"/>
      <c r="S938" s="83"/>
    </row>
    <row r="939" spans="10:19" x14ac:dyDescent="0.35">
      <c r="J939" s="83"/>
      <c r="S939" s="83"/>
    </row>
    <row r="940" spans="10:19" x14ac:dyDescent="0.35">
      <c r="J940" s="83"/>
      <c r="S940" s="83"/>
    </row>
    <row r="941" spans="10:19" x14ac:dyDescent="0.35">
      <c r="J941" s="83"/>
      <c r="S941" s="83"/>
    </row>
    <row r="942" spans="10:19" x14ac:dyDescent="0.35">
      <c r="J942" s="83"/>
      <c r="S942" s="83"/>
    </row>
    <row r="943" spans="10:19" x14ac:dyDescent="0.35">
      <c r="J943" s="83"/>
      <c r="S943" s="83"/>
    </row>
    <row r="944" spans="10:19" x14ac:dyDescent="0.35">
      <c r="J944" s="83"/>
      <c r="S944" s="83"/>
    </row>
    <row r="945" spans="10:19" x14ac:dyDescent="0.35">
      <c r="J945" s="83"/>
      <c r="S945" s="83"/>
    </row>
    <row r="946" spans="10:19" x14ac:dyDescent="0.35">
      <c r="J946" s="83"/>
      <c r="S946" s="83"/>
    </row>
    <row r="947" spans="10:19" x14ac:dyDescent="0.35">
      <c r="J947" s="83"/>
      <c r="S947" s="83"/>
    </row>
    <row r="948" spans="10:19" x14ac:dyDescent="0.35">
      <c r="J948" s="83"/>
      <c r="S948" s="83"/>
    </row>
    <row r="949" spans="10:19" x14ac:dyDescent="0.35">
      <c r="J949" s="83"/>
      <c r="S949" s="83"/>
    </row>
    <row r="950" spans="10:19" x14ac:dyDescent="0.35">
      <c r="J950" s="83"/>
      <c r="S950" s="83"/>
    </row>
    <row r="951" spans="10:19" x14ac:dyDescent="0.35">
      <c r="J951" s="83"/>
      <c r="S951" s="83"/>
    </row>
    <row r="952" spans="10:19" x14ac:dyDescent="0.35">
      <c r="J952" s="83"/>
      <c r="S952" s="83"/>
    </row>
    <row r="953" spans="10:19" x14ac:dyDescent="0.35">
      <c r="J953" s="83"/>
      <c r="S953" s="83"/>
    </row>
    <row r="954" spans="10:19" x14ac:dyDescent="0.35">
      <c r="J954" s="83"/>
      <c r="S954" s="83"/>
    </row>
    <row r="955" spans="10:19" x14ac:dyDescent="0.35">
      <c r="J955" s="83"/>
      <c r="S955" s="83"/>
    </row>
    <row r="956" spans="10:19" x14ac:dyDescent="0.35">
      <c r="J956" s="83"/>
      <c r="S956" s="83"/>
    </row>
    <row r="957" spans="10:19" x14ac:dyDescent="0.35">
      <c r="J957" s="83"/>
      <c r="S957" s="83"/>
    </row>
    <row r="958" spans="10:19" x14ac:dyDescent="0.35">
      <c r="J958" s="83"/>
      <c r="S958" s="83"/>
    </row>
    <row r="959" spans="10:19" x14ac:dyDescent="0.35">
      <c r="J959" s="83"/>
      <c r="S959" s="83"/>
    </row>
    <row r="960" spans="10:19" x14ac:dyDescent="0.35">
      <c r="J960" s="83"/>
      <c r="S960" s="83"/>
    </row>
    <row r="961" spans="10:19" x14ac:dyDescent="0.35">
      <c r="J961" s="83"/>
      <c r="S961" s="83"/>
    </row>
    <row r="962" spans="10:19" x14ac:dyDescent="0.35">
      <c r="J962" s="83"/>
      <c r="S962" s="83"/>
    </row>
    <row r="963" spans="10:19" x14ac:dyDescent="0.35">
      <c r="J963" s="83"/>
      <c r="S963" s="83"/>
    </row>
    <row r="964" spans="10:19" x14ac:dyDescent="0.35">
      <c r="J964" s="83"/>
      <c r="S964" s="83"/>
    </row>
    <row r="965" spans="10:19" x14ac:dyDescent="0.35">
      <c r="J965" s="83"/>
      <c r="S965" s="83"/>
    </row>
    <row r="966" spans="10:19" x14ac:dyDescent="0.35">
      <c r="J966" s="83"/>
      <c r="S966" s="83"/>
    </row>
    <row r="967" spans="10:19" x14ac:dyDescent="0.35">
      <c r="J967" s="83"/>
      <c r="S967" s="83"/>
    </row>
    <row r="968" spans="10:19" x14ac:dyDescent="0.35">
      <c r="J968" s="83"/>
      <c r="S968" s="83"/>
    </row>
    <row r="969" spans="10:19" x14ac:dyDescent="0.35">
      <c r="J969" s="83"/>
      <c r="S969" s="83"/>
    </row>
    <row r="970" spans="10:19" x14ac:dyDescent="0.35">
      <c r="J970" s="83"/>
      <c r="S970" s="83"/>
    </row>
    <row r="971" spans="10:19" x14ac:dyDescent="0.35">
      <c r="J971" s="83"/>
      <c r="S971" s="83"/>
    </row>
    <row r="972" spans="10:19" x14ac:dyDescent="0.35">
      <c r="J972" s="83"/>
      <c r="S972" s="83"/>
    </row>
    <row r="973" spans="10:19" x14ac:dyDescent="0.35">
      <c r="J973" s="83"/>
      <c r="S973" s="83"/>
    </row>
    <row r="974" spans="10:19" x14ac:dyDescent="0.35">
      <c r="J974" s="83"/>
      <c r="S974" s="83"/>
    </row>
    <row r="975" spans="10:19" x14ac:dyDescent="0.35">
      <c r="J975" s="83"/>
      <c r="S975" s="83"/>
    </row>
    <row r="976" spans="10:19" x14ac:dyDescent="0.35">
      <c r="J976" s="83"/>
      <c r="S976" s="83"/>
    </row>
    <row r="977" spans="10:19" x14ac:dyDescent="0.35">
      <c r="J977" s="83"/>
      <c r="S977" s="83"/>
    </row>
    <row r="978" spans="10:19" x14ac:dyDescent="0.35">
      <c r="J978" s="83"/>
      <c r="S978" s="83"/>
    </row>
    <row r="979" spans="10:19" x14ac:dyDescent="0.35">
      <c r="J979" s="83"/>
      <c r="S979" s="83"/>
    </row>
    <row r="980" spans="10:19" x14ac:dyDescent="0.35">
      <c r="J980" s="83"/>
      <c r="S980" s="83"/>
    </row>
    <row r="981" spans="10:19" x14ac:dyDescent="0.35">
      <c r="J981" s="83"/>
      <c r="S981" s="83"/>
    </row>
    <row r="982" spans="10:19" x14ac:dyDescent="0.35">
      <c r="J982" s="83"/>
      <c r="S982" s="83"/>
    </row>
    <row r="983" spans="10:19" x14ac:dyDescent="0.35">
      <c r="J983" s="83"/>
      <c r="S983" s="83"/>
    </row>
    <row r="984" spans="10:19" x14ac:dyDescent="0.35">
      <c r="J984" s="83"/>
      <c r="S984" s="83"/>
    </row>
    <row r="985" spans="10:19" x14ac:dyDescent="0.35">
      <c r="J985" s="83"/>
      <c r="S985" s="83"/>
    </row>
    <row r="986" spans="10:19" x14ac:dyDescent="0.35">
      <c r="J986" s="83"/>
      <c r="S986" s="83"/>
    </row>
    <row r="987" spans="10:19" x14ac:dyDescent="0.35">
      <c r="J987" s="83"/>
      <c r="S987" s="83"/>
    </row>
    <row r="988" spans="10:19" x14ac:dyDescent="0.35">
      <c r="J988" s="83"/>
      <c r="S988" s="83"/>
    </row>
    <row r="989" spans="10:19" x14ac:dyDescent="0.35">
      <c r="J989" s="83"/>
      <c r="S989" s="83"/>
    </row>
    <row r="990" spans="10:19" x14ac:dyDescent="0.35">
      <c r="J990" s="83"/>
      <c r="S990" s="83"/>
    </row>
    <row r="991" spans="10:19" x14ac:dyDescent="0.35">
      <c r="J991" s="83"/>
      <c r="S991" s="83"/>
    </row>
    <row r="992" spans="10:19" x14ac:dyDescent="0.35">
      <c r="J992" s="83"/>
      <c r="S992" s="83"/>
    </row>
    <row r="993" spans="10:19" x14ac:dyDescent="0.35">
      <c r="J993" s="83"/>
      <c r="S993" s="83"/>
    </row>
    <row r="994" spans="10:19" x14ac:dyDescent="0.35">
      <c r="J994" s="83"/>
      <c r="S994" s="83"/>
    </row>
    <row r="995" spans="10:19" x14ac:dyDescent="0.35">
      <c r="J995" s="83"/>
      <c r="S995" s="83"/>
    </row>
    <row r="996" spans="10:19" x14ac:dyDescent="0.35">
      <c r="J996" s="83"/>
      <c r="S996" s="83"/>
    </row>
    <row r="997" spans="10:19" x14ac:dyDescent="0.35">
      <c r="J997" s="83"/>
      <c r="S997" s="83"/>
    </row>
    <row r="998" spans="10:19" x14ac:dyDescent="0.35">
      <c r="J998" s="83"/>
      <c r="S998" s="83"/>
    </row>
    <row r="999" spans="10:19" x14ac:dyDescent="0.35">
      <c r="J999" s="83"/>
      <c r="S999" s="83"/>
    </row>
    <row r="1000" spans="10:19" x14ac:dyDescent="0.35">
      <c r="J1000" s="83"/>
      <c r="S1000" s="83"/>
    </row>
    <row r="1001" spans="10:19" x14ac:dyDescent="0.35">
      <c r="J1001" s="83"/>
      <c r="S1001" s="83"/>
    </row>
    <row r="1002" spans="10:19" x14ac:dyDescent="0.35">
      <c r="J1002" s="83"/>
      <c r="S1002" s="83"/>
    </row>
    <row r="1003" spans="10:19" x14ac:dyDescent="0.35">
      <c r="J1003" s="83"/>
      <c r="S1003" s="83"/>
    </row>
    <row r="1004" spans="10:19" x14ac:dyDescent="0.35">
      <c r="J1004" s="83"/>
      <c r="S1004" s="83"/>
    </row>
    <row r="1005" spans="10:19" x14ac:dyDescent="0.35">
      <c r="J1005" s="83"/>
      <c r="S1005" s="83"/>
    </row>
    <row r="1006" spans="10:19" x14ac:dyDescent="0.35">
      <c r="J1006" s="83"/>
      <c r="S1006" s="83"/>
    </row>
    <row r="1007" spans="10:19" x14ac:dyDescent="0.35">
      <c r="J1007" s="83"/>
      <c r="S1007" s="83"/>
    </row>
    <row r="1008" spans="10:19" x14ac:dyDescent="0.35">
      <c r="J1008" s="83"/>
      <c r="S1008" s="83"/>
    </row>
    <row r="1009" spans="10:19" x14ac:dyDescent="0.35">
      <c r="J1009" s="83"/>
      <c r="S1009" s="83"/>
    </row>
    <row r="1010" spans="10:19" x14ac:dyDescent="0.35">
      <c r="J1010" s="83"/>
      <c r="S1010" s="83"/>
    </row>
    <row r="1011" spans="10:19" x14ac:dyDescent="0.35">
      <c r="J1011" s="83"/>
      <c r="S1011" s="83"/>
    </row>
    <row r="1012" spans="10:19" x14ac:dyDescent="0.35">
      <c r="J1012" s="83"/>
      <c r="S1012" s="83"/>
    </row>
    <row r="1013" spans="10:19" x14ac:dyDescent="0.35">
      <c r="J1013" s="83"/>
      <c r="S1013" s="83"/>
    </row>
    <row r="1014" spans="10:19" x14ac:dyDescent="0.35">
      <c r="J1014" s="83"/>
      <c r="S1014" s="83"/>
    </row>
    <row r="1015" spans="10:19" x14ac:dyDescent="0.35">
      <c r="J1015" s="83"/>
      <c r="S1015" s="83"/>
    </row>
    <row r="1016" spans="10:19" x14ac:dyDescent="0.35">
      <c r="J1016" s="83"/>
      <c r="S1016" s="83"/>
    </row>
    <row r="1017" spans="10:19" x14ac:dyDescent="0.35">
      <c r="J1017" s="83"/>
      <c r="S1017" s="83"/>
    </row>
    <row r="1018" spans="10:19" x14ac:dyDescent="0.35">
      <c r="J1018" s="83"/>
      <c r="S1018" s="83"/>
    </row>
    <row r="1019" spans="10:19" x14ac:dyDescent="0.35">
      <c r="J1019" s="83"/>
      <c r="S1019" s="83"/>
    </row>
    <row r="1020" spans="10:19" x14ac:dyDescent="0.35">
      <c r="J1020" s="83"/>
      <c r="S1020" s="83"/>
    </row>
    <row r="1021" spans="10:19" x14ac:dyDescent="0.35">
      <c r="J1021" s="83"/>
      <c r="S1021" s="83"/>
    </row>
    <row r="1022" spans="10:19" x14ac:dyDescent="0.35">
      <c r="J1022" s="83"/>
      <c r="S1022" s="83"/>
    </row>
    <row r="1023" spans="10:19" x14ac:dyDescent="0.35">
      <c r="J1023" s="83"/>
      <c r="S1023" s="83"/>
    </row>
    <row r="1024" spans="10:19" x14ac:dyDescent="0.35">
      <c r="J1024" s="83"/>
      <c r="S1024" s="83"/>
    </row>
    <row r="1025" spans="10:19" x14ac:dyDescent="0.35">
      <c r="J1025" s="83"/>
      <c r="S1025" s="83"/>
    </row>
    <row r="1026" spans="10:19" x14ac:dyDescent="0.35">
      <c r="J1026" s="83"/>
      <c r="S1026" s="83"/>
    </row>
    <row r="1027" spans="10:19" x14ac:dyDescent="0.35">
      <c r="J1027" s="83"/>
      <c r="S1027" s="83"/>
    </row>
    <row r="1028" spans="10:19" x14ac:dyDescent="0.35">
      <c r="J1028" s="83"/>
      <c r="S1028" s="83"/>
    </row>
    <row r="1029" spans="10:19" x14ac:dyDescent="0.35">
      <c r="J1029" s="83"/>
      <c r="S1029" s="83"/>
    </row>
    <row r="1030" spans="10:19" x14ac:dyDescent="0.35">
      <c r="J1030" s="83"/>
      <c r="S1030" s="83"/>
    </row>
    <row r="1031" spans="10:19" x14ac:dyDescent="0.35">
      <c r="J1031" s="83"/>
      <c r="S1031" s="83"/>
    </row>
    <row r="1032" spans="10:19" x14ac:dyDescent="0.35">
      <c r="J1032" s="83"/>
      <c r="S1032" s="83"/>
    </row>
    <row r="1033" spans="10:19" x14ac:dyDescent="0.35">
      <c r="J1033" s="83"/>
      <c r="S1033" s="83"/>
    </row>
    <row r="1034" spans="10:19" x14ac:dyDescent="0.35">
      <c r="J1034" s="83"/>
      <c r="S1034" s="83"/>
    </row>
    <row r="1035" spans="10:19" x14ac:dyDescent="0.35">
      <c r="J1035" s="83"/>
      <c r="S1035" s="83"/>
    </row>
    <row r="1036" spans="10:19" x14ac:dyDescent="0.35">
      <c r="J1036" s="83"/>
      <c r="S1036" s="83"/>
    </row>
    <row r="1037" spans="10:19" x14ac:dyDescent="0.35">
      <c r="J1037" s="83"/>
      <c r="S1037" s="83"/>
    </row>
    <row r="1038" spans="10:19" x14ac:dyDescent="0.35">
      <c r="J1038" s="83"/>
      <c r="S1038" s="83"/>
    </row>
    <row r="1039" spans="10:19" x14ac:dyDescent="0.35">
      <c r="J1039" s="83"/>
      <c r="S1039" s="83"/>
    </row>
    <row r="1040" spans="10:19" x14ac:dyDescent="0.35">
      <c r="J1040" s="83"/>
      <c r="S1040" s="83"/>
    </row>
    <row r="1041" spans="10:19" x14ac:dyDescent="0.35">
      <c r="J1041" s="83"/>
      <c r="S1041" s="83"/>
    </row>
    <row r="1042" spans="10:19" x14ac:dyDescent="0.35">
      <c r="J1042" s="83"/>
      <c r="S1042" s="83"/>
    </row>
    <row r="1043" spans="10:19" x14ac:dyDescent="0.35">
      <c r="J1043" s="83"/>
      <c r="S1043" s="83"/>
    </row>
    <row r="1044" spans="10:19" x14ac:dyDescent="0.35">
      <c r="J1044" s="83"/>
      <c r="S1044" s="83"/>
    </row>
    <row r="1045" spans="10:19" x14ac:dyDescent="0.35">
      <c r="J1045" s="83"/>
      <c r="S1045" s="83"/>
    </row>
    <row r="1046" spans="10:19" x14ac:dyDescent="0.35">
      <c r="J1046" s="83"/>
      <c r="S1046" s="83"/>
    </row>
    <row r="1047" spans="10:19" x14ac:dyDescent="0.35">
      <c r="J1047" s="83"/>
      <c r="S1047" s="83"/>
    </row>
    <row r="1048" spans="10:19" x14ac:dyDescent="0.35">
      <c r="J1048" s="83"/>
      <c r="S1048" s="83"/>
    </row>
    <row r="1049" spans="10:19" x14ac:dyDescent="0.35">
      <c r="J1049" s="83"/>
      <c r="S1049" s="83"/>
    </row>
    <row r="1050" spans="10:19" x14ac:dyDescent="0.35">
      <c r="J1050" s="83"/>
      <c r="S1050" s="83"/>
    </row>
    <row r="1051" spans="10:19" x14ac:dyDescent="0.35">
      <c r="J1051" s="83"/>
      <c r="S1051" s="83"/>
    </row>
    <row r="1052" spans="10:19" x14ac:dyDescent="0.35">
      <c r="J1052" s="83"/>
      <c r="S1052" s="83"/>
    </row>
    <row r="1053" spans="10:19" x14ac:dyDescent="0.35">
      <c r="J1053" s="83"/>
      <c r="S1053" s="83"/>
    </row>
    <row r="1054" spans="10:19" x14ac:dyDescent="0.35">
      <c r="J1054" s="83"/>
      <c r="S1054" s="83"/>
    </row>
    <row r="1055" spans="10:19" x14ac:dyDescent="0.35">
      <c r="J1055" s="83"/>
      <c r="S1055" s="83"/>
    </row>
    <row r="1056" spans="10:19" x14ac:dyDescent="0.35">
      <c r="J1056" s="83"/>
      <c r="S1056" s="83"/>
    </row>
    <row r="1057" spans="10:19" x14ac:dyDescent="0.35">
      <c r="J1057" s="83"/>
      <c r="S1057" s="83"/>
    </row>
    <row r="1058" spans="10:19" x14ac:dyDescent="0.35">
      <c r="J1058" s="83"/>
      <c r="S1058" s="83"/>
    </row>
    <row r="1059" spans="10:19" x14ac:dyDescent="0.35">
      <c r="J1059" s="83"/>
      <c r="S1059" s="83"/>
    </row>
    <row r="1060" spans="10:19" x14ac:dyDescent="0.35">
      <c r="J1060" s="83"/>
      <c r="S1060" s="83"/>
    </row>
    <row r="1061" spans="10:19" x14ac:dyDescent="0.35">
      <c r="J1061" s="83"/>
      <c r="S1061" s="83"/>
    </row>
    <row r="1062" spans="10:19" x14ac:dyDescent="0.35">
      <c r="J1062" s="83"/>
      <c r="S1062" s="83"/>
    </row>
    <row r="1063" spans="10:19" x14ac:dyDescent="0.35">
      <c r="J1063" s="83"/>
      <c r="S1063" s="83"/>
    </row>
    <row r="1064" spans="10:19" x14ac:dyDescent="0.35">
      <c r="J1064" s="83"/>
      <c r="S1064" s="83"/>
    </row>
    <row r="1065" spans="10:19" x14ac:dyDescent="0.35">
      <c r="J1065" s="83"/>
      <c r="S1065" s="83"/>
    </row>
    <row r="1066" spans="10:19" x14ac:dyDescent="0.35">
      <c r="J1066" s="83"/>
      <c r="S1066" s="83"/>
    </row>
    <row r="1067" spans="10:19" x14ac:dyDescent="0.35">
      <c r="J1067" s="83"/>
      <c r="S1067" s="83"/>
    </row>
    <row r="1068" spans="10:19" x14ac:dyDescent="0.35">
      <c r="J1068" s="83"/>
      <c r="S1068" s="83"/>
    </row>
    <row r="1069" spans="10:19" x14ac:dyDescent="0.35">
      <c r="J1069" s="83"/>
      <c r="S1069" s="83"/>
    </row>
    <row r="1070" spans="10:19" x14ac:dyDescent="0.35">
      <c r="J1070" s="83"/>
      <c r="S1070" s="83"/>
    </row>
    <row r="1071" spans="10:19" x14ac:dyDescent="0.35">
      <c r="J1071" s="83"/>
      <c r="S1071" s="83"/>
    </row>
    <row r="1072" spans="10:19" x14ac:dyDescent="0.35">
      <c r="J1072" s="83"/>
      <c r="S1072" s="83"/>
    </row>
    <row r="1073" spans="10:19" x14ac:dyDescent="0.35">
      <c r="J1073" s="83"/>
      <c r="S1073" s="83"/>
    </row>
    <row r="1074" spans="10:19" x14ac:dyDescent="0.35">
      <c r="J1074" s="83"/>
      <c r="S1074" s="83"/>
    </row>
    <row r="1075" spans="10:19" x14ac:dyDescent="0.35">
      <c r="J1075" s="83"/>
      <c r="S1075" s="83"/>
    </row>
    <row r="1076" spans="10:19" x14ac:dyDescent="0.35">
      <c r="J1076" s="83"/>
      <c r="S1076" s="83"/>
    </row>
    <row r="1077" spans="10:19" x14ac:dyDescent="0.35">
      <c r="J1077" s="83"/>
      <c r="S1077" s="83"/>
    </row>
    <row r="1078" spans="10:19" x14ac:dyDescent="0.35">
      <c r="J1078" s="83"/>
      <c r="S1078" s="83"/>
    </row>
    <row r="1079" spans="10:19" x14ac:dyDescent="0.35">
      <c r="J1079" s="83"/>
      <c r="S1079" s="83"/>
    </row>
    <row r="1080" spans="10:19" x14ac:dyDescent="0.35">
      <c r="J1080" s="83"/>
      <c r="S1080" s="83"/>
    </row>
    <row r="1081" spans="10:19" x14ac:dyDescent="0.35">
      <c r="J1081" s="83"/>
      <c r="S1081" s="83"/>
    </row>
    <row r="1082" spans="10:19" x14ac:dyDescent="0.35">
      <c r="J1082" s="83"/>
      <c r="S1082" s="83"/>
    </row>
    <row r="1083" spans="10:19" x14ac:dyDescent="0.35">
      <c r="J1083" s="83"/>
      <c r="S1083" s="83"/>
    </row>
    <row r="1084" spans="10:19" x14ac:dyDescent="0.35">
      <c r="J1084" s="83"/>
      <c r="S1084" s="83"/>
    </row>
    <row r="1085" spans="10:19" x14ac:dyDescent="0.35">
      <c r="J1085" s="83"/>
      <c r="S1085" s="83"/>
    </row>
    <row r="1086" spans="10:19" x14ac:dyDescent="0.35">
      <c r="J1086" s="83"/>
      <c r="S1086" s="83"/>
    </row>
    <row r="1087" spans="10:19" x14ac:dyDescent="0.35">
      <c r="J1087" s="83"/>
      <c r="S1087" s="83"/>
    </row>
    <row r="1088" spans="10:19" x14ac:dyDescent="0.35">
      <c r="J1088" s="83"/>
      <c r="S1088" s="83"/>
    </row>
    <row r="1089" spans="10:19" x14ac:dyDescent="0.35">
      <c r="J1089" s="83"/>
      <c r="S1089" s="83"/>
    </row>
    <row r="1090" spans="10:19" x14ac:dyDescent="0.35">
      <c r="J1090" s="83"/>
      <c r="S1090" s="83"/>
    </row>
    <row r="1091" spans="10:19" x14ac:dyDescent="0.35">
      <c r="J1091" s="83"/>
      <c r="S1091" s="83"/>
    </row>
    <row r="1092" spans="10:19" x14ac:dyDescent="0.35">
      <c r="J1092" s="83"/>
      <c r="S1092" s="83"/>
    </row>
    <row r="1093" spans="10:19" x14ac:dyDescent="0.35">
      <c r="J1093" s="83"/>
      <c r="S1093" s="83"/>
    </row>
    <row r="1094" spans="10:19" x14ac:dyDescent="0.35">
      <c r="J1094" s="83"/>
      <c r="S1094" s="83"/>
    </row>
    <row r="1095" spans="10:19" x14ac:dyDescent="0.35">
      <c r="J1095" s="83"/>
      <c r="S1095" s="83"/>
    </row>
    <row r="1096" spans="10:19" x14ac:dyDescent="0.35">
      <c r="J1096" s="83"/>
      <c r="S1096" s="83"/>
    </row>
    <row r="1097" spans="10:19" x14ac:dyDescent="0.35">
      <c r="J1097" s="83"/>
      <c r="S1097" s="83"/>
    </row>
    <row r="1098" spans="10:19" x14ac:dyDescent="0.35">
      <c r="J1098" s="83"/>
      <c r="S1098" s="83"/>
    </row>
    <row r="1099" spans="10:19" x14ac:dyDescent="0.35">
      <c r="J1099" s="83"/>
      <c r="S1099" s="83"/>
    </row>
    <row r="1100" spans="10:19" x14ac:dyDescent="0.35">
      <c r="J1100" s="83"/>
      <c r="S1100" s="83"/>
    </row>
    <row r="1101" spans="10:19" x14ac:dyDescent="0.35">
      <c r="J1101" s="83"/>
      <c r="S1101" s="83"/>
    </row>
    <row r="1102" spans="10:19" x14ac:dyDescent="0.35">
      <c r="J1102" s="83"/>
      <c r="S1102" s="83"/>
    </row>
    <row r="1103" spans="10:19" x14ac:dyDescent="0.35">
      <c r="J1103" s="83"/>
      <c r="S1103" s="83"/>
    </row>
    <row r="1104" spans="10:19" x14ac:dyDescent="0.35">
      <c r="J1104" s="83"/>
      <c r="S1104" s="83"/>
    </row>
    <row r="1105" spans="10:19" x14ac:dyDescent="0.35">
      <c r="J1105" s="83"/>
      <c r="S1105" s="83"/>
    </row>
    <row r="1106" spans="10:19" x14ac:dyDescent="0.35">
      <c r="J1106" s="83"/>
      <c r="S1106" s="83"/>
    </row>
    <row r="1107" spans="10:19" x14ac:dyDescent="0.35">
      <c r="J1107" s="83"/>
      <c r="S1107" s="83"/>
    </row>
    <row r="1108" spans="10:19" x14ac:dyDescent="0.35">
      <c r="J1108" s="83"/>
      <c r="S1108" s="83"/>
    </row>
    <row r="1109" spans="10:19" x14ac:dyDescent="0.35">
      <c r="J1109" s="83"/>
      <c r="S1109" s="83"/>
    </row>
    <row r="1110" spans="10:19" x14ac:dyDescent="0.35">
      <c r="J1110" s="83"/>
      <c r="S1110" s="83"/>
    </row>
    <row r="1111" spans="10:19" x14ac:dyDescent="0.35">
      <c r="J1111" s="83"/>
      <c r="S1111" s="83"/>
    </row>
    <row r="1112" spans="10:19" x14ac:dyDescent="0.35">
      <c r="J1112" s="83"/>
      <c r="S1112" s="83"/>
    </row>
    <row r="1113" spans="10:19" x14ac:dyDescent="0.35">
      <c r="J1113" s="83"/>
      <c r="S1113" s="83"/>
    </row>
    <row r="1114" spans="10:19" x14ac:dyDescent="0.35">
      <c r="J1114" s="83"/>
      <c r="S1114" s="83"/>
    </row>
    <row r="1115" spans="10:19" x14ac:dyDescent="0.35">
      <c r="J1115" s="83"/>
      <c r="S1115" s="83"/>
    </row>
    <row r="1116" spans="10:19" x14ac:dyDescent="0.35">
      <c r="J1116" s="83"/>
      <c r="S1116" s="83"/>
    </row>
    <row r="1117" spans="10:19" x14ac:dyDescent="0.35">
      <c r="J1117" s="83"/>
      <c r="S1117" s="83"/>
    </row>
    <row r="1118" spans="10:19" x14ac:dyDescent="0.35">
      <c r="J1118" s="83"/>
      <c r="S1118" s="83"/>
    </row>
    <row r="1119" spans="10:19" x14ac:dyDescent="0.35">
      <c r="J1119" s="83"/>
      <c r="S1119" s="83"/>
    </row>
    <row r="1120" spans="10:19" x14ac:dyDescent="0.35">
      <c r="J1120" s="83"/>
      <c r="S1120" s="83"/>
    </row>
    <row r="1121" spans="10:19" x14ac:dyDescent="0.35">
      <c r="J1121" s="83"/>
      <c r="S1121" s="83"/>
    </row>
    <row r="1122" spans="10:19" x14ac:dyDescent="0.35">
      <c r="J1122" s="83"/>
      <c r="S1122" s="83"/>
    </row>
    <row r="1123" spans="10:19" x14ac:dyDescent="0.35">
      <c r="J1123" s="83"/>
      <c r="S1123" s="83"/>
    </row>
    <row r="1124" spans="10:19" x14ac:dyDescent="0.35">
      <c r="J1124" s="83"/>
      <c r="S1124" s="83"/>
    </row>
    <row r="1125" spans="10:19" x14ac:dyDescent="0.35">
      <c r="J1125" s="83"/>
      <c r="S1125" s="83"/>
    </row>
    <row r="1126" spans="10:19" x14ac:dyDescent="0.35">
      <c r="J1126" s="83"/>
      <c r="S1126" s="83"/>
    </row>
    <row r="1127" spans="10:19" x14ac:dyDescent="0.35">
      <c r="J1127" s="83"/>
      <c r="S1127" s="83"/>
    </row>
    <row r="1128" spans="10:19" x14ac:dyDescent="0.35">
      <c r="J1128" s="83"/>
      <c r="S1128" s="83"/>
    </row>
    <row r="1129" spans="10:19" x14ac:dyDescent="0.35">
      <c r="J1129" s="83"/>
      <c r="S1129" s="83"/>
    </row>
    <row r="1130" spans="10:19" x14ac:dyDescent="0.35">
      <c r="J1130" s="83"/>
      <c r="S1130" s="83"/>
    </row>
    <row r="1131" spans="10:19" x14ac:dyDescent="0.35">
      <c r="J1131" s="83"/>
      <c r="S1131" s="83"/>
    </row>
    <row r="1132" spans="10:19" x14ac:dyDescent="0.35">
      <c r="J1132" s="83"/>
      <c r="S1132" s="83"/>
    </row>
    <row r="1133" spans="10:19" x14ac:dyDescent="0.35">
      <c r="J1133" s="83"/>
      <c r="S1133" s="83"/>
    </row>
    <row r="1134" spans="10:19" x14ac:dyDescent="0.35">
      <c r="J1134" s="83"/>
      <c r="S1134" s="83"/>
    </row>
    <row r="1135" spans="10:19" x14ac:dyDescent="0.35">
      <c r="J1135" s="83"/>
      <c r="S1135" s="83"/>
    </row>
    <row r="1136" spans="10:19" x14ac:dyDescent="0.35">
      <c r="J1136" s="83"/>
      <c r="S1136" s="83"/>
    </row>
    <row r="1137" spans="10:19" x14ac:dyDescent="0.35">
      <c r="J1137" s="83"/>
      <c r="S1137" s="83"/>
    </row>
    <row r="1138" spans="10:19" x14ac:dyDescent="0.35">
      <c r="J1138" s="83"/>
      <c r="S1138" s="83"/>
    </row>
    <row r="1139" spans="10:19" x14ac:dyDescent="0.35">
      <c r="J1139" s="83"/>
      <c r="S1139" s="83"/>
    </row>
    <row r="1140" spans="10:19" x14ac:dyDescent="0.35">
      <c r="J1140" s="83"/>
      <c r="S1140" s="83"/>
    </row>
    <row r="1141" spans="10:19" x14ac:dyDescent="0.35">
      <c r="J1141" s="83"/>
      <c r="S1141" s="83"/>
    </row>
    <row r="1142" spans="10:19" x14ac:dyDescent="0.35">
      <c r="J1142" s="83"/>
      <c r="S1142" s="83"/>
    </row>
    <row r="1143" spans="10:19" x14ac:dyDescent="0.35">
      <c r="J1143" s="83"/>
      <c r="S1143" s="83"/>
    </row>
    <row r="1144" spans="10:19" x14ac:dyDescent="0.35">
      <c r="J1144" s="83"/>
      <c r="S1144" s="83"/>
    </row>
    <row r="1145" spans="10:19" x14ac:dyDescent="0.35">
      <c r="J1145" s="83"/>
      <c r="S1145" s="83"/>
    </row>
    <row r="1146" spans="10:19" x14ac:dyDescent="0.35">
      <c r="J1146" s="83"/>
      <c r="S1146" s="83"/>
    </row>
    <row r="1147" spans="10:19" x14ac:dyDescent="0.35">
      <c r="J1147" s="83"/>
      <c r="S1147" s="83"/>
    </row>
    <row r="1148" spans="10:19" x14ac:dyDescent="0.35">
      <c r="J1148" s="83"/>
      <c r="S1148" s="83"/>
    </row>
    <row r="1149" spans="10:19" x14ac:dyDescent="0.35">
      <c r="J1149" s="83"/>
      <c r="S1149" s="83"/>
    </row>
    <row r="1150" spans="10:19" x14ac:dyDescent="0.35">
      <c r="J1150" s="83"/>
      <c r="S1150" s="83"/>
    </row>
    <row r="1151" spans="10:19" x14ac:dyDescent="0.35">
      <c r="J1151" s="83"/>
      <c r="S1151" s="83"/>
    </row>
    <row r="1152" spans="10:19" x14ac:dyDescent="0.35">
      <c r="J1152" s="83"/>
      <c r="S1152" s="83"/>
    </row>
    <row r="1153" spans="10:19" x14ac:dyDescent="0.35">
      <c r="J1153" s="83"/>
      <c r="S1153" s="83"/>
    </row>
    <row r="1154" spans="10:19" x14ac:dyDescent="0.35">
      <c r="J1154" s="83"/>
      <c r="S1154" s="83"/>
    </row>
    <row r="1155" spans="10:19" x14ac:dyDescent="0.35">
      <c r="J1155" s="83"/>
      <c r="S1155" s="83"/>
    </row>
    <row r="1156" spans="10:19" x14ac:dyDescent="0.35">
      <c r="J1156" s="83"/>
      <c r="S1156" s="83"/>
    </row>
    <row r="1157" spans="10:19" x14ac:dyDescent="0.35">
      <c r="J1157" s="83"/>
      <c r="S1157" s="83"/>
    </row>
    <row r="1158" spans="10:19" x14ac:dyDescent="0.35">
      <c r="J1158" s="83"/>
      <c r="S1158" s="83"/>
    </row>
    <row r="1159" spans="10:19" x14ac:dyDescent="0.35">
      <c r="J1159" s="83"/>
      <c r="S1159" s="83"/>
    </row>
    <row r="1160" spans="10:19" x14ac:dyDescent="0.35">
      <c r="J1160" s="83"/>
      <c r="S1160" s="83"/>
    </row>
    <row r="1161" spans="10:19" x14ac:dyDescent="0.35">
      <c r="J1161" s="83"/>
      <c r="S1161" s="83"/>
    </row>
    <row r="1162" spans="10:19" x14ac:dyDescent="0.35">
      <c r="J1162" s="83"/>
      <c r="S1162" s="83"/>
    </row>
    <row r="1163" spans="10:19" x14ac:dyDescent="0.35">
      <c r="J1163" s="83"/>
      <c r="S1163" s="83"/>
    </row>
    <row r="1164" spans="10:19" x14ac:dyDescent="0.35">
      <c r="J1164" s="83"/>
      <c r="S1164" s="83"/>
    </row>
    <row r="1165" spans="10:19" x14ac:dyDescent="0.35">
      <c r="J1165" s="83"/>
      <c r="S1165" s="83"/>
    </row>
    <row r="1166" spans="10:19" x14ac:dyDescent="0.35">
      <c r="J1166" s="83"/>
      <c r="S1166" s="83"/>
    </row>
    <row r="1167" spans="10:19" x14ac:dyDescent="0.35">
      <c r="J1167" s="83"/>
      <c r="S1167" s="83"/>
    </row>
    <row r="1168" spans="10:19" x14ac:dyDescent="0.35">
      <c r="J1168" s="83"/>
      <c r="S1168" s="83"/>
    </row>
    <row r="1169" spans="10:19" x14ac:dyDescent="0.35">
      <c r="J1169" s="83"/>
      <c r="S1169" s="83"/>
    </row>
    <row r="1170" spans="10:19" x14ac:dyDescent="0.35">
      <c r="J1170" s="83"/>
      <c r="S1170" s="83"/>
    </row>
    <row r="1171" spans="10:19" x14ac:dyDescent="0.35">
      <c r="J1171" s="83"/>
      <c r="S1171" s="83"/>
    </row>
    <row r="1172" spans="10:19" x14ac:dyDescent="0.35">
      <c r="J1172" s="83"/>
      <c r="S1172" s="83"/>
    </row>
    <row r="1173" spans="10:19" x14ac:dyDescent="0.35">
      <c r="J1173" s="83"/>
      <c r="S1173" s="83"/>
    </row>
    <row r="1174" spans="10:19" x14ac:dyDescent="0.35">
      <c r="J1174" s="83"/>
      <c r="S1174" s="83"/>
    </row>
    <row r="1175" spans="10:19" x14ac:dyDescent="0.35">
      <c r="J1175" s="83"/>
      <c r="S1175" s="83"/>
    </row>
    <row r="1176" spans="10:19" x14ac:dyDescent="0.35">
      <c r="J1176" s="83"/>
      <c r="S1176" s="83"/>
    </row>
    <row r="1177" spans="10:19" x14ac:dyDescent="0.35">
      <c r="J1177" s="83"/>
      <c r="S1177" s="83"/>
    </row>
    <row r="1178" spans="10:19" x14ac:dyDescent="0.35">
      <c r="J1178" s="83"/>
      <c r="S1178" s="83"/>
    </row>
    <row r="1179" spans="10:19" x14ac:dyDescent="0.35">
      <c r="J1179" s="83"/>
      <c r="S1179" s="83"/>
    </row>
    <row r="1180" spans="10:19" x14ac:dyDescent="0.35">
      <c r="J1180" s="83"/>
      <c r="S1180" s="83"/>
    </row>
    <row r="1181" spans="10:19" x14ac:dyDescent="0.35">
      <c r="J1181" s="83"/>
      <c r="S1181" s="83"/>
    </row>
    <row r="1182" spans="10:19" x14ac:dyDescent="0.35">
      <c r="J1182" s="83"/>
      <c r="S1182" s="83"/>
    </row>
    <row r="1183" spans="10:19" x14ac:dyDescent="0.35">
      <c r="J1183" s="83"/>
      <c r="S1183" s="83"/>
    </row>
    <row r="1184" spans="10:19" x14ac:dyDescent="0.35">
      <c r="J1184" s="83"/>
      <c r="S1184" s="83"/>
    </row>
    <row r="1185" spans="10:19" x14ac:dyDescent="0.35">
      <c r="J1185" s="83"/>
      <c r="S1185" s="83"/>
    </row>
    <row r="1186" spans="10:19" x14ac:dyDescent="0.35">
      <c r="J1186" s="83"/>
      <c r="S1186" s="83"/>
    </row>
    <row r="1187" spans="10:19" x14ac:dyDescent="0.35">
      <c r="J1187" s="83"/>
      <c r="S1187" s="83"/>
    </row>
    <row r="1188" spans="10:19" x14ac:dyDescent="0.35">
      <c r="J1188" s="83"/>
      <c r="S1188" s="83"/>
    </row>
    <row r="1189" spans="10:19" x14ac:dyDescent="0.35">
      <c r="J1189" s="83"/>
      <c r="S1189" s="83"/>
    </row>
    <row r="1190" spans="10:19" x14ac:dyDescent="0.35">
      <c r="J1190" s="83"/>
      <c r="S1190" s="83"/>
    </row>
    <row r="1191" spans="10:19" x14ac:dyDescent="0.35">
      <c r="J1191" s="83"/>
      <c r="S1191" s="83"/>
    </row>
    <row r="1192" spans="10:19" x14ac:dyDescent="0.35">
      <c r="J1192" s="83"/>
      <c r="S1192" s="83"/>
    </row>
    <row r="1193" spans="10:19" x14ac:dyDescent="0.35">
      <c r="J1193" s="83"/>
      <c r="S1193" s="83"/>
    </row>
    <row r="1194" spans="10:19" x14ac:dyDescent="0.35">
      <c r="J1194" s="83"/>
      <c r="S1194" s="83"/>
    </row>
    <row r="1195" spans="10:19" x14ac:dyDescent="0.35">
      <c r="J1195" s="83"/>
      <c r="S1195" s="83"/>
    </row>
    <row r="1196" spans="10:19" x14ac:dyDescent="0.35">
      <c r="J1196" s="83"/>
      <c r="S1196" s="83"/>
    </row>
    <row r="1197" spans="10:19" x14ac:dyDescent="0.35">
      <c r="J1197" s="83"/>
      <c r="S1197" s="83"/>
    </row>
    <row r="1198" spans="10:19" x14ac:dyDescent="0.35">
      <c r="J1198" s="83"/>
      <c r="S1198" s="83"/>
    </row>
    <row r="1199" spans="10:19" x14ac:dyDescent="0.35">
      <c r="J1199" s="83"/>
      <c r="S1199" s="83"/>
    </row>
    <row r="1200" spans="10:19" x14ac:dyDescent="0.35">
      <c r="J1200" s="83"/>
      <c r="S1200" s="83"/>
    </row>
    <row r="1201" spans="10:19" x14ac:dyDescent="0.35">
      <c r="J1201" s="83"/>
      <c r="S1201" s="83"/>
    </row>
    <row r="1202" spans="10:19" x14ac:dyDescent="0.35">
      <c r="J1202" s="83"/>
      <c r="S1202" s="83"/>
    </row>
    <row r="1203" spans="10:19" x14ac:dyDescent="0.35">
      <c r="J1203" s="83"/>
      <c r="S1203" s="83"/>
    </row>
    <row r="1204" spans="10:19" x14ac:dyDescent="0.35">
      <c r="J1204" s="83"/>
      <c r="S1204" s="83"/>
    </row>
    <row r="1205" spans="10:19" x14ac:dyDescent="0.35">
      <c r="J1205" s="83"/>
      <c r="S1205" s="83"/>
    </row>
    <row r="1206" spans="10:19" x14ac:dyDescent="0.35">
      <c r="J1206" s="83"/>
      <c r="S1206" s="83"/>
    </row>
    <row r="1207" spans="10:19" x14ac:dyDescent="0.35">
      <c r="J1207" s="83"/>
      <c r="S1207" s="83"/>
    </row>
    <row r="1208" spans="10:19" x14ac:dyDescent="0.35">
      <c r="J1208" s="83"/>
      <c r="S1208" s="83"/>
    </row>
    <row r="1209" spans="10:19" x14ac:dyDescent="0.35">
      <c r="J1209" s="83"/>
      <c r="S1209" s="83"/>
    </row>
    <row r="1210" spans="10:19" x14ac:dyDescent="0.35">
      <c r="J1210" s="83"/>
      <c r="S1210" s="83"/>
    </row>
    <row r="1211" spans="10:19" x14ac:dyDescent="0.35">
      <c r="J1211" s="83"/>
      <c r="S1211" s="83"/>
    </row>
    <row r="1212" spans="10:19" x14ac:dyDescent="0.35">
      <c r="J1212" s="83"/>
      <c r="S1212" s="83"/>
    </row>
    <row r="1213" spans="10:19" x14ac:dyDescent="0.35">
      <c r="J1213" s="83"/>
      <c r="S1213" s="83"/>
    </row>
    <row r="1214" spans="10:19" x14ac:dyDescent="0.35">
      <c r="J1214" s="83"/>
      <c r="S1214" s="83"/>
    </row>
    <row r="1215" spans="10:19" x14ac:dyDescent="0.35">
      <c r="J1215" s="83"/>
      <c r="S1215" s="83"/>
    </row>
    <row r="1216" spans="10:19" x14ac:dyDescent="0.35">
      <c r="J1216" s="83"/>
      <c r="S1216" s="83"/>
    </row>
    <row r="1217" spans="10:19" x14ac:dyDescent="0.35">
      <c r="J1217" s="83"/>
      <c r="S1217" s="83"/>
    </row>
    <row r="1218" spans="10:19" x14ac:dyDescent="0.35">
      <c r="J1218" s="83"/>
      <c r="S1218" s="83"/>
    </row>
    <row r="1219" spans="10:19" x14ac:dyDescent="0.35">
      <c r="J1219" s="83"/>
      <c r="S1219" s="83"/>
    </row>
    <row r="1220" spans="10:19" x14ac:dyDescent="0.35">
      <c r="J1220" s="83"/>
      <c r="S1220" s="83"/>
    </row>
    <row r="1221" spans="10:19" x14ac:dyDescent="0.35">
      <c r="J1221" s="83"/>
      <c r="S1221" s="83"/>
    </row>
    <row r="1222" spans="10:19" x14ac:dyDescent="0.35">
      <c r="J1222" s="83"/>
      <c r="S1222" s="83"/>
    </row>
    <row r="1223" spans="10:19" x14ac:dyDescent="0.35">
      <c r="J1223" s="83"/>
      <c r="S1223" s="83"/>
    </row>
    <row r="1224" spans="10:19" x14ac:dyDescent="0.35">
      <c r="J1224" s="83"/>
      <c r="S1224" s="83"/>
    </row>
    <row r="1225" spans="10:19" x14ac:dyDescent="0.35">
      <c r="J1225" s="83"/>
      <c r="S1225" s="83"/>
    </row>
    <row r="1226" spans="10:19" x14ac:dyDescent="0.35">
      <c r="J1226" s="83"/>
      <c r="S1226" s="83"/>
    </row>
    <row r="1227" spans="10:19" x14ac:dyDescent="0.35">
      <c r="J1227" s="83"/>
      <c r="S1227" s="83"/>
    </row>
    <row r="1228" spans="10:19" x14ac:dyDescent="0.35">
      <c r="J1228" s="83"/>
      <c r="S1228" s="83"/>
    </row>
    <row r="1229" spans="10:19" x14ac:dyDescent="0.35">
      <c r="J1229" s="83"/>
      <c r="S1229" s="83"/>
    </row>
    <row r="1230" spans="10:19" x14ac:dyDescent="0.35">
      <c r="J1230" s="83"/>
      <c r="S1230" s="83"/>
    </row>
    <row r="1231" spans="10:19" x14ac:dyDescent="0.35">
      <c r="J1231" s="83"/>
      <c r="S1231" s="83"/>
    </row>
    <row r="1232" spans="10:19" x14ac:dyDescent="0.35">
      <c r="J1232" s="83"/>
      <c r="S1232" s="83"/>
    </row>
    <row r="1233" spans="10:19" x14ac:dyDescent="0.35">
      <c r="J1233" s="83"/>
      <c r="S1233" s="83"/>
    </row>
    <row r="1234" spans="10:19" x14ac:dyDescent="0.35">
      <c r="J1234" s="83"/>
      <c r="S1234" s="83"/>
    </row>
    <row r="1235" spans="10:19" x14ac:dyDescent="0.35">
      <c r="J1235" s="83"/>
      <c r="S1235" s="83"/>
    </row>
    <row r="1236" spans="10:19" x14ac:dyDescent="0.35">
      <c r="J1236" s="83"/>
      <c r="S1236" s="83"/>
    </row>
    <row r="1237" spans="10:19" x14ac:dyDescent="0.35">
      <c r="J1237" s="83"/>
      <c r="S1237" s="83"/>
    </row>
    <row r="1238" spans="10:19" x14ac:dyDescent="0.35">
      <c r="J1238" s="83"/>
      <c r="S1238" s="83"/>
    </row>
    <row r="1239" spans="10:19" x14ac:dyDescent="0.35">
      <c r="J1239" s="83"/>
      <c r="S1239" s="83"/>
    </row>
    <row r="1240" spans="10:19" x14ac:dyDescent="0.35">
      <c r="J1240" s="83"/>
      <c r="S1240" s="83"/>
    </row>
    <row r="1241" spans="10:19" x14ac:dyDescent="0.35">
      <c r="J1241" s="83"/>
      <c r="S1241" s="83"/>
    </row>
    <row r="1242" spans="10:19" x14ac:dyDescent="0.35">
      <c r="J1242" s="83"/>
      <c r="S1242" s="83"/>
    </row>
    <row r="1243" spans="10:19" x14ac:dyDescent="0.35">
      <c r="J1243" s="83"/>
      <c r="S1243" s="83"/>
    </row>
    <row r="1244" spans="10:19" x14ac:dyDescent="0.35">
      <c r="J1244" s="83"/>
      <c r="S1244" s="83"/>
    </row>
    <row r="1245" spans="10:19" x14ac:dyDescent="0.35">
      <c r="J1245" s="83"/>
      <c r="S1245" s="83"/>
    </row>
    <row r="1246" spans="10:19" x14ac:dyDescent="0.35">
      <c r="J1246" s="83"/>
      <c r="S1246" s="83"/>
    </row>
    <row r="1247" spans="10:19" x14ac:dyDescent="0.35">
      <c r="J1247" s="83"/>
      <c r="S1247" s="83"/>
    </row>
    <row r="1248" spans="10:19" x14ac:dyDescent="0.35">
      <c r="J1248" s="83"/>
      <c r="S1248" s="83"/>
    </row>
    <row r="1249" spans="10:19" x14ac:dyDescent="0.35">
      <c r="J1249" s="83"/>
      <c r="S1249" s="83"/>
    </row>
    <row r="1250" spans="10:19" x14ac:dyDescent="0.35">
      <c r="J1250" s="83"/>
      <c r="S1250" s="83"/>
    </row>
    <row r="1251" spans="10:19" x14ac:dyDescent="0.35">
      <c r="J1251" s="83"/>
      <c r="S1251" s="83"/>
    </row>
    <row r="1252" spans="10:19" x14ac:dyDescent="0.35">
      <c r="J1252" s="83"/>
      <c r="S1252" s="83"/>
    </row>
    <row r="1253" spans="10:19" x14ac:dyDescent="0.35">
      <c r="J1253" s="83"/>
      <c r="S1253" s="83"/>
    </row>
    <row r="1254" spans="10:19" x14ac:dyDescent="0.35">
      <c r="J1254" s="83"/>
      <c r="S1254" s="83"/>
    </row>
    <row r="1255" spans="10:19" x14ac:dyDescent="0.35">
      <c r="J1255" s="83"/>
      <c r="S1255" s="83"/>
    </row>
    <row r="1256" spans="10:19" x14ac:dyDescent="0.35">
      <c r="J1256" s="83"/>
      <c r="S1256" s="83"/>
    </row>
    <row r="1257" spans="10:19" x14ac:dyDescent="0.35">
      <c r="J1257" s="83"/>
      <c r="S1257" s="83"/>
    </row>
    <row r="1258" spans="10:19" x14ac:dyDescent="0.35">
      <c r="J1258" s="83"/>
      <c r="S1258" s="83"/>
    </row>
    <row r="1259" spans="10:19" x14ac:dyDescent="0.35">
      <c r="J1259" s="83"/>
      <c r="S1259" s="83"/>
    </row>
    <row r="1260" spans="10:19" x14ac:dyDescent="0.35">
      <c r="J1260" s="83"/>
      <c r="S1260" s="83"/>
    </row>
    <row r="1261" spans="10:19" x14ac:dyDescent="0.35">
      <c r="J1261" s="83"/>
      <c r="S1261" s="83"/>
    </row>
    <row r="1262" spans="10:19" x14ac:dyDescent="0.35">
      <c r="J1262" s="83"/>
      <c r="S1262" s="83"/>
    </row>
    <row r="1263" spans="10:19" x14ac:dyDescent="0.35">
      <c r="J1263" s="83"/>
      <c r="S1263" s="83"/>
    </row>
    <row r="1264" spans="10:19" x14ac:dyDescent="0.35">
      <c r="J1264" s="83"/>
      <c r="S1264" s="83"/>
    </row>
    <row r="1265" spans="10:19" x14ac:dyDescent="0.35">
      <c r="J1265" s="83"/>
      <c r="S1265" s="83"/>
    </row>
    <row r="1266" spans="10:19" x14ac:dyDescent="0.35">
      <c r="J1266" s="83"/>
      <c r="S1266" s="83"/>
    </row>
    <row r="1267" spans="10:19" x14ac:dyDescent="0.35">
      <c r="J1267" s="83"/>
      <c r="S1267" s="83"/>
    </row>
    <row r="1268" spans="10:19" x14ac:dyDescent="0.35">
      <c r="J1268" s="83"/>
      <c r="S1268" s="83"/>
    </row>
    <row r="1269" spans="10:19" x14ac:dyDescent="0.35">
      <c r="J1269" s="83"/>
      <c r="S1269" s="83"/>
    </row>
    <row r="1270" spans="10:19" x14ac:dyDescent="0.35">
      <c r="J1270" s="83"/>
      <c r="S1270" s="83"/>
    </row>
    <row r="1271" spans="10:19" x14ac:dyDescent="0.35">
      <c r="J1271" s="83"/>
      <c r="S1271" s="83"/>
    </row>
    <row r="1272" spans="10:19" x14ac:dyDescent="0.35">
      <c r="J1272" s="83"/>
      <c r="S1272" s="83"/>
    </row>
    <row r="1273" spans="10:19" x14ac:dyDescent="0.35">
      <c r="J1273" s="83"/>
      <c r="S1273" s="83"/>
    </row>
    <row r="1274" spans="10:19" x14ac:dyDescent="0.35">
      <c r="J1274" s="83"/>
      <c r="S1274" s="83"/>
    </row>
    <row r="1275" spans="10:19" x14ac:dyDescent="0.35">
      <c r="J1275" s="83"/>
      <c r="S1275" s="83"/>
    </row>
    <row r="1276" spans="10:19" x14ac:dyDescent="0.35">
      <c r="J1276" s="83"/>
      <c r="S1276" s="83"/>
    </row>
    <row r="1277" spans="10:19" x14ac:dyDescent="0.35">
      <c r="J1277" s="83"/>
      <c r="S1277" s="83"/>
    </row>
    <row r="1278" spans="10:19" x14ac:dyDescent="0.35">
      <c r="J1278" s="83"/>
      <c r="S1278" s="83"/>
    </row>
    <row r="1279" spans="10:19" x14ac:dyDescent="0.35">
      <c r="J1279" s="83"/>
      <c r="S1279" s="83"/>
    </row>
    <row r="1280" spans="10:19" x14ac:dyDescent="0.35">
      <c r="J1280" s="83"/>
      <c r="S1280" s="83"/>
    </row>
    <row r="1281" spans="10:19" x14ac:dyDescent="0.35">
      <c r="J1281" s="83"/>
      <c r="S1281" s="83"/>
    </row>
    <row r="1282" spans="10:19" x14ac:dyDescent="0.35">
      <c r="J1282" s="83"/>
      <c r="S1282" s="83"/>
    </row>
    <row r="1283" spans="10:19" x14ac:dyDescent="0.35">
      <c r="J1283" s="83"/>
      <c r="S1283" s="83"/>
    </row>
    <row r="1284" spans="10:19" x14ac:dyDescent="0.35">
      <c r="J1284" s="83"/>
      <c r="S1284" s="83"/>
    </row>
    <row r="1285" spans="10:19" x14ac:dyDescent="0.35">
      <c r="J1285" s="83"/>
      <c r="S1285" s="83"/>
    </row>
    <row r="1286" spans="10:19" x14ac:dyDescent="0.35">
      <c r="J1286" s="83"/>
      <c r="S1286" s="83"/>
    </row>
    <row r="1287" spans="10:19" x14ac:dyDescent="0.35">
      <c r="J1287" s="83"/>
      <c r="S1287" s="83"/>
    </row>
    <row r="1288" spans="10:19" x14ac:dyDescent="0.35">
      <c r="J1288" s="83"/>
      <c r="S1288" s="83"/>
    </row>
    <row r="1289" spans="10:19" x14ac:dyDescent="0.35">
      <c r="J1289" s="83"/>
      <c r="S1289" s="83"/>
    </row>
    <row r="1290" spans="10:19" x14ac:dyDescent="0.35">
      <c r="J1290" s="83"/>
      <c r="S1290" s="83"/>
    </row>
    <row r="1291" spans="10:19" x14ac:dyDescent="0.35">
      <c r="J1291" s="83"/>
      <c r="S1291" s="83"/>
    </row>
    <row r="1292" spans="10:19" x14ac:dyDescent="0.35">
      <c r="J1292" s="83"/>
      <c r="S1292" s="83"/>
    </row>
    <row r="1293" spans="10:19" x14ac:dyDescent="0.35">
      <c r="J1293" s="83"/>
      <c r="S1293" s="83"/>
    </row>
    <row r="1294" spans="10:19" x14ac:dyDescent="0.35">
      <c r="J1294" s="83"/>
      <c r="S1294" s="83"/>
    </row>
    <row r="1295" spans="10:19" x14ac:dyDescent="0.35">
      <c r="J1295" s="83"/>
      <c r="S1295" s="83"/>
    </row>
    <row r="1296" spans="10:19" x14ac:dyDescent="0.35">
      <c r="J1296" s="83"/>
      <c r="S1296" s="83"/>
    </row>
    <row r="1297" spans="10:19" x14ac:dyDescent="0.35">
      <c r="J1297" s="83"/>
      <c r="S1297" s="83"/>
    </row>
    <row r="1298" spans="10:19" x14ac:dyDescent="0.35">
      <c r="J1298" s="83"/>
      <c r="S1298" s="83"/>
    </row>
    <row r="1299" spans="10:19" x14ac:dyDescent="0.35">
      <c r="J1299" s="83"/>
      <c r="S1299" s="83"/>
    </row>
    <row r="1300" spans="10:19" x14ac:dyDescent="0.35">
      <c r="J1300" s="83"/>
      <c r="S1300" s="83"/>
    </row>
    <row r="1301" spans="10:19" x14ac:dyDescent="0.35">
      <c r="J1301" s="83"/>
      <c r="S1301" s="83"/>
    </row>
    <row r="1302" spans="10:19" x14ac:dyDescent="0.35">
      <c r="J1302" s="83"/>
      <c r="S1302" s="83"/>
    </row>
    <row r="1303" spans="10:19" x14ac:dyDescent="0.35">
      <c r="J1303" s="83"/>
      <c r="S1303" s="83"/>
    </row>
    <row r="1304" spans="10:19" x14ac:dyDescent="0.35">
      <c r="J1304" s="83"/>
      <c r="S1304" s="83"/>
    </row>
    <row r="1305" spans="10:19" x14ac:dyDescent="0.35">
      <c r="J1305" s="83"/>
      <c r="S1305" s="83"/>
    </row>
    <row r="1306" spans="10:19" x14ac:dyDescent="0.35">
      <c r="J1306" s="83"/>
      <c r="S1306" s="83"/>
    </row>
    <row r="1307" spans="10:19" x14ac:dyDescent="0.35">
      <c r="J1307" s="83"/>
      <c r="S1307" s="83"/>
    </row>
    <row r="1308" spans="10:19" x14ac:dyDescent="0.35">
      <c r="J1308" s="83"/>
      <c r="S1308" s="83"/>
    </row>
    <row r="1309" spans="10:19" x14ac:dyDescent="0.35">
      <c r="J1309" s="83"/>
      <c r="S1309" s="83"/>
    </row>
    <row r="1310" spans="10:19" x14ac:dyDescent="0.35">
      <c r="J1310" s="83"/>
      <c r="S1310" s="83"/>
    </row>
    <row r="1311" spans="10:19" x14ac:dyDescent="0.35">
      <c r="J1311" s="83"/>
      <c r="S1311" s="83"/>
    </row>
    <row r="1312" spans="10:19" x14ac:dyDescent="0.35">
      <c r="J1312" s="83"/>
      <c r="S1312" s="83"/>
    </row>
    <row r="1313" spans="10:19" x14ac:dyDescent="0.35">
      <c r="J1313" s="83"/>
      <c r="S1313" s="83"/>
    </row>
    <row r="1314" spans="10:19" x14ac:dyDescent="0.35">
      <c r="J1314" s="83"/>
      <c r="S1314" s="83"/>
    </row>
    <row r="1315" spans="10:19" x14ac:dyDescent="0.35">
      <c r="J1315" s="83"/>
      <c r="S1315" s="83"/>
    </row>
    <row r="1316" spans="10:19" x14ac:dyDescent="0.35">
      <c r="J1316" s="83"/>
      <c r="S1316" s="83"/>
    </row>
    <row r="1317" spans="10:19" x14ac:dyDescent="0.35">
      <c r="J1317" s="83"/>
      <c r="S1317" s="83"/>
    </row>
    <row r="1318" spans="10:19" x14ac:dyDescent="0.35">
      <c r="J1318" s="83"/>
      <c r="S1318" s="83"/>
    </row>
    <row r="1319" spans="10:19" x14ac:dyDescent="0.35">
      <c r="J1319" s="83"/>
      <c r="S1319" s="83"/>
    </row>
    <row r="1320" spans="10:19" x14ac:dyDescent="0.35">
      <c r="J1320" s="83"/>
      <c r="S1320" s="83"/>
    </row>
    <row r="1321" spans="10:19" x14ac:dyDescent="0.35">
      <c r="J1321" s="83"/>
      <c r="S1321" s="83"/>
    </row>
    <row r="1322" spans="10:19" x14ac:dyDescent="0.35">
      <c r="J1322" s="83"/>
      <c r="S1322" s="83"/>
    </row>
    <row r="1323" spans="10:19" x14ac:dyDescent="0.35">
      <c r="J1323" s="83"/>
      <c r="S1323" s="83"/>
    </row>
    <row r="1324" spans="10:19" x14ac:dyDescent="0.35">
      <c r="J1324" s="83"/>
      <c r="S1324" s="83"/>
    </row>
    <row r="1325" spans="10:19" x14ac:dyDescent="0.35">
      <c r="J1325" s="83"/>
      <c r="S1325" s="83"/>
    </row>
    <row r="1326" spans="10:19" x14ac:dyDescent="0.35">
      <c r="J1326" s="83"/>
      <c r="S1326" s="83"/>
    </row>
    <row r="1327" spans="10:19" x14ac:dyDescent="0.35">
      <c r="J1327" s="83"/>
      <c r="S1327" s="83"/>
    </row>
    <row r="1328" spans="10:19" x14ac:dyDescent="0.35">
      <c r="J1328" s="83"/>
      <c r="S1328" s="83"/>
    </row>
    <row r="1329" spans="10:19" x14ac:dyDescent="0.35">
      <c r="J1329" s="83"/>
      <c r="S1329" s="83"/>
    </row>
    <row r="1330" spans="10:19" x14ac:dyDescent="0.35">
      <c r="J1330" s="83"/>
      <c r="S1330" s="83"/>
    </row>
    <row r="1331" spans="10:19" x14ac:dyDescent="0.35">
      <c r="J1331" s="83"/>
      <c r="S1331" s="83"/>
    </row>
    <row r="1332" spans="10:19" x14ac:dyDescent="0.35">
      <c r="J1332" s="83"/>
      <c r="S1332" s="83"/>
    </row>
    <row r="1333" spans="10:19" x14ac:dyDescent="0.35">
      <c r="J1333" s="83"/>
      <c r="S1333" s="83"/>
    </row>
    <row r="1334" spans="10:19" x14ac:dyDescent="0.35">
      <c r="J1334" s="83"/>
      <c r="S1334" s="83"/>
    </row>
    <row r="1335" spans="10:19" x14ac:dyDescent="0.35">
      <c r="J1335" s="83"/>
      <c r="S1335" s="83"/>
    </row>
    <row r="1336" spans="10:19" x14ac:dyDescent="0.35">
      <c r="J1336" s="83"/>
      <c r="S1336" s="83"/>
    </row>
    <row r="1337" spans="10:19" x14ac:dyDescent="0.35">
      <c r="J1337" s="83"/>
      <c r="S1337" s="83"/>
    </row>
    <row r="1338" spans="10:19" x14ac:dyDescent="0.35">
      <c r="J1338" s="83"/>
      <c r="S1338" s="83"/>
    </row>
    <row r="1339" spans="10:19" x14ac:dyDescent="0.35">
      <c r="J1339" s="83"/>
      <c r="S1339" s="83"/>
    </row>
    <row r="1340" spans="10:19" x14ac:dyDescent="0.35">
      <c r="J1340" s="83"/>
      <c r="S1340" s="83"/>
    </row>
    <row r="1341" spans="10:19" x14ac:dyDescent="0.35">
      <c r="J1341" s="83"/>
      <c r="S1341" s="83"/>
    </row>
    <row r="1342" spans="10:19" x14ac:dyDescent="0.35">
      <c r="J1342" s="83"/>
      <c r="S1342" s="83"/>
    </row>
    <row r="1343" spans="10:19" x14ac:dyDescent="0.35">
      <c r="J1343" s="83"/>
      <c r="S1343" s="83"/>
    </row>
    <row r="1344" spans="10:19" x14ac:dyDescent="0.35">
      <c r="J1344" s="83"/>
      <c r="S1344" s="83"/>
    </row>
    <row r="1345" spans="10:19" x14ac:dyDescent="0.35">
      <c r="J1345" s="83"/>
      <c r="S1345" s="83"/>
    </row>
    <row r="1346" spans="10:19" x14ac:dyDescent="0.35">
      <c r="J1346" s="83"/>
      <c r="S1346" s="83"/>
    </row>
    <row r="1347" spans="10:19" x14ac:dyDescent="0.35">
      <c r="J1347" s="83"/>
      <c r="S1347" s="83"/>
    </row>
    <row r="1348" spans="10:19" x14ac:dyDescent="0.35">
      <c r="J1348" s="83"/>
      <c r="S1348" s="83"/>
    </row>
    <row r="1349" spans="10:19" x14ac:dyDescent="0.35">
      <c r="J1349" s="83"/>
      <c r="S1349" s="83"/>
    </row>
    <row r="1350" spans="10:19" x14ac:dyDescent="0.35">
      <c r="J1350" s="83"/>
      <c r="S1350" s="83"/>
    </row>
    <row r="1351" spans="10:19" x14ac:dyDescent="0.35">
      <c r="J1351" s="83"/>
      <c r="S1351" s="83"/>
    </row>
    <row r="1352" spans="10:19" x14ac:dyDescent="0.35">
      <c r="J1352" s="83"/>
      <c r="S1352" s="83"/>
    </row>
    <row r="1353" spans="10:19" x14ac:dyDescent="0.35">
      <c r="J1353" s="83"/>
      <c r="S1353" s="83"/>
    </row>
    <row r="1354" spans="10:19" x14ac:dyDescent="0.35">
      <c r="J1354" s="83"/>
      <c r="S1354" s="83"/>
    </row>
    <row r="1355" spans="10:19" x14ac:dyDescent="0.35">
      <c r="J1355" s="83"/>
      <c r="S1355" s="83"/>
    </row>
    <row r="1356" spans="10:19" x14ac:dyDescent="0.35">
      <c r="J1356" s="83"/>
      <c r="S1356" s="83"/>
    </row>
    <row r="1357" spans="10:19" x14ac:dyDescent="0.35">
      <c r="J1357" s="83"/>
      <c r="S1357" s="83"/>
    </row>
    <row r="1358" spans="10:19" x14ac:dyDescent="0.35">
      <c r="J1358" s="83"/>
      <c r="S1358" s="83"/>
    </row>
    <row r="1359" spans="10:19" x14ac:dyDescent="0.35">
      <c r="J1359" s="83"/>
      <c r="S1359" s="83"/>
    </row>
    <row r="1360" spans="10:19" x14ac:dyDescent="0.35">
      <c r="J1360" s="83"/>
      <c r="S1360" s="83"/>
    </row>
    <row r="1361" spans="10:19" x14ac:dyDescent="0.35">
      <c r="J1361" s="83"/>
      <c r="S1361" s="83"/>
    </row>
    <row r="1362" spans="10:19" x14ac:dyDescent="0.35">
      <c r="J1362" s="83"/>
      <c r="S1362" s="83"/>
    </row>
    <row r="1363" spans="10:19" x14ac:dyDescent="0.35">
      <c r="J1363" s="83"/>
      <c r="S1363" s="83"/>
    </row>
    <row r="1364" spans="10:19" x14ac:dyDescent="0.35">
      <c r="J1364" s="83"/>
      <c r="S1364" s="83"/>
    </row>
    <row r="1365" spans="10:19" x14ac:dyDescent="0.35">
      <c r="J1365" s="83"/>
      <c r="S1365" s="83"/>
    </row>
    <row r="1366" spans="10:19" x14ac:dyDescent="0.35">
      <c r="J1366" s="83"/>
      <c r="S1366" s="83"/>
    </row>
    <row r="1367" spans="10:19" x14ac:dyDescent="0.35">
      <c r="J1367" s="83"/>
      <c r="S1367" s="83"/>
    </row>
    <row r="1368" spans="10:19" x14ac:dyDescent="0.35">
      <c r="J1368" s="83"/>
      <c r="S1368" s="83"/>
    </row>
    <row r="1369" spans="10:19" x14ac:dyDescent="0.35">
      <c r="J1369" s="83"/>
      <c r="S1369" s="83"/>
    </row>
    <row r="1370" spans="10:19" x14ac:dyDescent="0.35">
      <c r="J1370" s="83"/>
      <c r="S1370" s="83"/>
    </row>
    <row r="1371" spans="10:19" x14ac:dyDescent="0.35">
      <c r="J1371" s="83"/>
      <c r="S1371" s="83"/>
    </row>
    <row r="1372" spans="10:19" x14ac:dyDescent="0.35">
      <c r="J1372" s="83"/>
      <c r="S1372" s="83"/>
    </row>
    <row r="1373" spans="10:19" x14ac:dyDescent="0.35">
      <c r="J1373" s="83"/>
      <c r="S1373" s="83"/>
    </row>
    <row r="1374" spans="10:19" x14ac:dyDescent="0.35">
      <c r="J1374" s="83"/>
      <c r="S1374" s="83"/>
    </row>
    <row r="1375" spans="10:19" x14ac:dyDescent="0.35">
      <c r="J1375" s="83"/>
      <c r="S1375" s="83"/>
    </row>
    <row r="1376" spans="10:19" x14ac:dyDescent="0.35">
      <c r="J1376" s="83"/>
      <c r="S1376" s="83"/>
    </row>
    <row r="1377" spans="10:19" x14ac:dyDescent="0.35">
      <c r="J1377" s="83"/>
      <c r="S1377" s="83"/>
    </row>
    <row r="1378" spans="10:19" x14ac:dyDescent="0.35">
      <c r="J1378" s="83"/>
      <c r="S1378" s="83"/>
    </row>
    <row r="1379" spans="10:19" x14ac:dyDescent="0.35">
      <c r="J1379" s="83"/>
      <c r="S1379" s="83"/>
    </row>
    <row r="1380" spans="10:19" x14ac:dyDescent="0.35">
      <c r="J1380" s="83"/>
      <c r="S1380" s="83"/>
    </row>
    <row r="1381" spans="10:19" x14ac:dyDescent="0.35">
      <c r="J1381" s="83"/>
      <c r="S1381" s="83"/>
    </row>
    <row r="1382" spans="10:19" x14ac:dyDescent="0.35">
      <c r="J1382" s="83"/>
      <c r="S1382" s="83"/>
    </row>
    <row r="1383" spans="10:19" x14ac:dyDescent="0.35">
      <c r="J1383" s="83"/>
      <c r="S1383" s="83"/>
    </row>
    <row r="1384" spans="10:19" x14ac:dyDescent="0.35">
      <c r="J1384" s="83"/>
      <c r="S1384" s="83"/>
    </row>
    <row r="1385" spans="10:19" x14ac:dyDescent="0.35">
      <c r="J1385" s="83"/>
      <c r="S1385" s="83"/>
    </row>
    <row r="1386" spans="10:19" x14ac:dyDescent="0.35">
      <c r="J1386" s="83"/>
      <c r="S1386" s="83"/>
    </row>
    <row r="1387" spans="10:19" x14ac:dyDescent="0.35">
      <c r="J1387" s="83"/>
      <c r="S1387" s="83"/>
    </row>
    <row r="1388" spans="10:19" x14ac:dyDescent="0.35">
      <c r="J1388" s="83"/>
      <c r="S1388" s="83"/>
    </row>
    <row r="1389" spans="10:19" x14ac:dyDescent="0.35">
      <c r="J1389" s="83"/>
      <c r="S1389" s="83"/>
    </row>
    <row r="1390" spans="10:19" x14ac:dyDescent="0.35">
      <c r="J1390" s="83"/>
      <c r="S1390" s="83"/>
    </row>
    <row r="1391" spans="10:19" x14ac:dyDescent="0.35">
      <c r="J1391" s="83"/>
      <c r="S1391" s="83"/>
    </row>
    <row r="1392" spans="10:19" x14ac:dyDescent="0.35">
      <c r="J1392" s="83"/>
      <c r="S1392" s="83"/>
    </row>
    <row r="1393" spans="10:19" x14ac:dyDescent="0.35">
      <c r="J1393" s="83"/>
      <c r="S1393" s="83"/>
    </row>
    <row r="1394" spans="10:19" x14ac:dyDescent="0.35">
      <c r="J1394" s="83"/>
      <c r="S1394" s="83"/>
    </row>
    <row r="1395" spans="10:19" x14ac:dyDescent="0.35">
      <c r="J1395" s="83"/>
      <c r="S1395" s="83"/>
    </row>
    <row r="1396" spans="10:19" x14ac:dyDescent="0.35">
      <c r="J1396" s="83"/>
      <c r="S1396" s="83"/>
    </row>
    <row r="1397" spans="10:19" x14ac:dyDescent="0.35">
      <c r="J1397" s="83"/>
      <c r="S1397" s="83"/>
    </row>
    <row r="1398" spans="10:19" x14ac:dyDescent="0.35">
      <c r="J1398" s="83"/>
      <c r="S1398" s="83"/>
    </row>
    <row r="1399" spans="10:19" x14ac:dyDescent="0.35">
      <c r="J1399" s="83"/>
      <c r="S1399" s="83"/>
    </row>
    <row r="1400" spans="10:19" x14ac:dyDescent="0.35">
      <c r="J1400" s="83"/>
      <c r="S1400" s="83"/>
    </row>
    <row r="1401" spans="10:19" x14ac:dyDescent="0.35">
      <c r="J1401" s="83"/>
      <c r="S1401" s="83"/>
    </row>
    <row r="1402" spans="10:19" x14ac:dyDescent="0.35">
      <c r="J1402" s="83"/>
      <c r="S1402" s="83"/>
    </row>
    <row r="1403" spans="10:19" x14ac:dyDescent="0.35">
      <c r="J1403" s="83"/>
      <c r="S1403" s="83"/>
    </row>
    <row r="1404" spans="10:19" x14ac:dyDescent="0.35">
      <c r="J1404" s="83"/>
      <c r="S1404" s="83"/>
    </row>
    <row r="1405" spans="10:19" x14ac:dyDescent="0.35">
      <c r="J1405" s="83"/>
      <c r="S1405" s="83"/>
    </row>
    <row r="1406" spans="10:19" x14ac:dyDescent="0.35">
      <c r="J1406" s="83"/>
      <c r="S1406" s="83"/>
    </row>
    <row r="1407" spans="10:19" x14ac:dyDescent="0.35">
      <c r="J1407" s="83"/>
      <c r="S1407" s="83"/>
    </row>
    <row r="1408" spans="10:19" x14ac:dyDescent="0.35">
      <c r="J1408" s="83"/>
      <c r="S1408" s="83"/>
    </row>
    <row r="1409" spans="10:19" x14ac:dyDescent="0.35">
      <c r="J1409" s="83"/>
      <c r="S1409" s="83"/>
    </row>
    <row r="1410" spans="10:19" x14ac:dyDescent="0.35">
      <c r="J1410" s="83"/>
      <c r="S1410" s="83"/>
    </row>
    <row r="1411" spans="10:19" x14ac:dyDescent="0.35">
      <c r="J1411" s="83"/>
      <c r="S1411" s="83"/>
    </row>
    <row r="1412" spans="10:19" x14ac:dyDescent="0.35">
      <c r="J1412" s="83"/>
      <c r="S1412" s="83"/>
    </row>
    <row r="1413" spans="10:19" x14ac:dyDescent="0.35">
      <c r="J1413" s="83"/>
      <c r="S1413" s="83"/>
    </row>
    <row r="1414" spans="10:19" x14ac:dyDescent="0.35">
      <c r="J1414" s="83"/>
      <c r="S1414" s="83"/>
    </row>
    <row r="1415" spans="10:19" x14ac:dyDescent="0.35">
      <c r="J1415" s="83"/>
      <c r="S1415" s="83"/>
    </row>
    <row r="1416" spans="10:19" x14ac:dyDescent="0.35">
      <c r="J1416" s="83"/>
      <c r="S1416" s="83"/>
    </row>
    <row r="1417" spans="10:19" x14ac:dyDescent="0.35">
      <c r="J1417" s="83"/>
      <c r="S1417" s="83"/>
    </row>
    <row r="1418" spans="10:19" x14ac:dyDescent="0.35">
      <c r="J1418" s="83"/>
      <c r="S1418" s="83"/>
    </row>
    <row r="1419" spans="10:19" x14ac:dyDescent="0.35">
      <c r="J1419" s="83"/>
      <c r="S1419" s="83"/>
    </row>
    <row r="1420" spans="10:19" x14ac:dyDescent="0.35">
      <c r="J1420" s="83"/>
      <c r="S1420" s="83"/>
    </row>
    <row r="1421" spans="10:19" x14ac:dyDescent="0.35">
      <c r="J1421" s="83"/>
      <c r="S1421" s="83"/>
    </row>
    <row r="1422" spans="10:19" x14ac:dyDescent="0.35">
      <c r="J1422" s="83"/>
      <c r="S1422" s="83"/>
    </row>
    <row r="1423" spans="10:19" x14ac:dyDescent="0.35">
      <c r="J1423" s="83"/>
      <c r="S1423" s="83"/>
    </row>
    <row r="1424" spans="10:19" x14ac:dyDescent="0.35">
      <c r="J1424" s="83"/>
      <c r="S1424" s="83"/>
    </row>
    <row r="1425" spans="10:19" x14ac:dyDescent="0.35">
      <c r="J1425" s="83"/>
      <c r="S1425" s="83"/>
    </row>
    <row r="1426" spans="10:19" x14ac:dyDescent="0.35">
      <c r="J1426" s="83"/>
      <c r="S1426" s="83"/>
    </row>
    <row r="1427" spans="10:19" x14ac:dyDescent="0.35">
      <c r="J1427" s="83"/>
      <c r="S1427" s="83"/>
    </row>
    <row r="1428" spans="10:19" x14ac:dyDescent="0.35">
      <c r="J1428" s="83"/>
      <c r="S1428" s="83"/>
    </row>
    <row r="1429" spans="10:19" x14ac:dyDescent="0.35">
      <c r="J1429" s="83"/>
      <c r="S1429" s="83"/>
    </row>
    <row r="1430" spans="10:19" x14ac:dyDescent="0.35">
      <c r="J1430" s="83"/>
      <c r="S1430" s="83"/>
    </row>
    <row r="1431" spans="10:19" x14ac:dyDescent="0.35">
      <c r="J1431" s="83"/>
      <c r="S1431" s="83"/>
    </row>
    <row r="1432" spans="10:19" x14ac:dyDescent="0.35">
      <c r="J1432" s="83"/>
      <c r="S1432" s="83"/>
    </row>
    <row r="1433" spans="10:19" x14ac:dyDescent="0.35">
      <c r="J1433" s="83"/>
      <c r="S1433" s="83"/>
    </row>
    <row r="1434" spans="10:19" x14ac:dyDescent="0.35">
      <c r="J1434" s="83"/>
      <c r="S1434" s="83"/>
    </row>
    <row r="1435" spans="10:19" x14ac:dyDescent="0.35">
      <c r="J1435" s="83"/>
      <c r="S1435" s="83"/>
    </row>
    <row r="1436" spans="10:19" x14ac:dyDescent="0.35">
      <c r="J1436" s="83"/>
      <c r="S1436" s="83"/>
    </row>
    <row r="1437" spans="10:19" x14ac:dyDescent="0.35">
      <c r="J1437" s="83"/>
      <c r="S1437" s="83"/>
    </row>
    <row r="1438" spans="10:19" x14ac:dyDescent="0.35">
      <c r="J1438" s="83"/>
      <c r="S1438" s="83"/>
    </row>
    <row r="1439" spans="10:19" x14ac:dyDescent="0.35">
      <c r="J1439" s="83"/>
      <c r="S1439" s="83"/>
    </row>
    <row r="1440" spans="10:19" x14ac:dyDescent="0.35">
      <c r="J1440" s="83"/>
      <c r="S1440" s="83"/>
    </row>
    <row r="1441" spans="10:19" x14ac:dyDescent="0.35">
      <c r="J1441" s="83"/>
      <c r="S1441" s="83"/>
    </row>
    <row r="1442" spans="10:19" x14ac:dyDescent="0.35">
      <c r="J1442" s="83"/>
      <c r="S1442" s="83"/>
    </row>
    <row r="1443" spans="10:19" x14ac:dyDescent="0.35">
      <c r="J1443" s="83"/>
      <c r="S1443" s="83"/>
    </row>
    <row r="1444" spans="10:19" x14ac:dyDescent="0.35">
      <c r="J1444" s="83"/>
      <c r="S1444" s="83"/>
    </row>
    <row r="1445" spans="10:19" x14ac:dyDescent="0.35">
      <c r="J1445" s="83"/>
      <c r="S1445" s="83"/>
    </row>
    <row r="1446" spans="10:19" x14ac:dyDescent="0.35">
      <c r="J1446" s="83"/>
      <c r="S1446" s="83"/>
    </row>
    <row r="1447" spans="10:19" x14ac:dyDescent="0.35">
      <c r="J1447" s="83"/>
      <c r="S1447" s="83"/>
    </row>
    <row r="1448" spans="10:19" x14ac:dyDescent="0.35">
      <c r="J1448" s="83"/>
      <c r="S1448" s="83"/>
    </row>
    <row r="1449" spans="10:19" x14ac:dyDescent="0.35">
      <c r="J1449" s="83"/>
      <c r="S1449" s="83"/>
    </row>
    <row r="1450" spans="10:19" x14ac:dyDescent="0.35">
      <c r="J1450" s="83"/>
      <c r="S1450" s="83"/>
    </row>
    <row r="1451" spans="10:19" x14ac:dyDescent="0.35">
      <c r="J1451" s="83"/>
      <c r="S1451" s="83"/>
    </row>
    <row r="1452" spans="10:19" x14ac:dyDescent="0.35">
      <c r="J1452" s="83"/>
      <c r="S1452" s="83"/>
    </row>
    <row r="1453" spans="10:19" x14ac:dyDescent="0.35">
      <c r="J1453" s="83"/>
      <c r="S1453" s="83"/>
    </row>
    <row r="1454" spans="10:19" x14ac:dyDescent="0.35">
      <c r="J1454" s="83"/>
      <c r="S1454" s="83"/>
    </row>
    <row r="1455" spans="10:19" x14ac:dyDescent="0.35">
      <c r="J1455" s="83"/>
      <c r="S1455" s="83"/>
    </row>
    <row r="1456" spans="10:19" x14ac:dyDescent="0.35">
      <c r="J1456" s="83"/>
      <c r="S1456" s="83"/>
    </row>
    <row r="1457" spans="10:19" x14ac:dyDescent="0.35">
      <c r="J1457" s="83"/>
      <c r="S1457" s="83"/>
    </row>
    <row r="1458" spans="10:19" x14ac:dyDescent="0.35">
      <c r="J1458" s="83"/>
      <c r="S1458" s="83"/>
    </row>
    <row r="1459" spans="10:19" x14ac:dyDescent="0.35">
      <c r="J1459" s="83"/>
      <c r="S1459" s="83"/>
    </row>
    <row r="1460" spans="10:19" x14ac:dyDescent="0.35">
      <c r="J1460" s="83"/>
      <c r="S1460" s="83"/>
    </row>
    <row r="1461" spans="10:19" x14ac:dyDescent="0.35">
      <c r="J1461" s="83"/>
      <c r="S1461" s="83"/>
    </row>
    <row r="1462" spans="10:19" x14ac:dyDescent="0.35">
      <c r="J1462" s="83"/>
      <c r="S1462" s="83"/>
    </row>
    <row r="1463" spans="10:19" x14ac:dyDescent="0.35">
      <c r="J1463" s="83"/>
      <c r="S1463" s="83"/>
    </row>
    <row r="1464" spans="10:19" x14ac:dyDescent="0.35">
      <c r="J1464" s="83"/>
      <c r="S1464" s="83"/>
    </row>
    <row r="1465" spans="10:19" x14ac:dyDescent="0.35">
      <c r="J1465" s="83"/>
      <c r="S1465" s="83"/>
    </row>
    <row r="1466" spans="10:19" x14ac:dyDescent="0.35">
      <c r="J1466" s="83"/>
      <c r="S1466" s="83"/>
    </row>
    <row r="1467" spans="10:19" x14ac:dyDescent="0.35">
      <c r="J1467" s="83"/>
      <c r="S1467" s="83"/>
    </row>
    <row r="1468" spans="10:19" x14ac:dyDescent="0.35">
      <c r="J1468" s="83"/>
      <c r="S1468" s="83"/>
    </row>
    <row r="1469" spans="10:19" x14ac:dyDescent="0.35">
      <c r="J1469" s="83"/>
      <c r="S1469" s="83"/>
    </row>
    <row r="1470" spans="10:19" x14ac:dyDescent="0.35">
      <c r="J1470" s="83"/>
      <c r="S1470" s="83"/>
    </row>
    <row r="1471" spans="10:19" x14ac:dyDescent="0.35">
      <c r="J1471" s="83"/>
      <c r="S1471" s="83"/>
    </row>
    <row r="1472" spans="10:19" x14ac:dyDescent="0.35">
      <c r="J1472" s="83"/>
      <c r="S1472" s="83"/>
    </row>
    <row r="1473" spans="10:19" x14ac:dyDescent="0.35">
      <c r="J1473" s="83"/>
      <c r="S1473" s="83"/>
    </row>
    <row r="1474" spans="10:19" x14ac:dyDescent="0.35">
      <c r="J1474" s="83"/>
      <c r="S1474" s="83"/>
    </row>
    <row r="1475" spans="10:19" x14ac:dyDescent="0.35">
      <c r="J1475" s="83"/>
      <c r="S1475" s="83"/>
    </row>
    <row r="1476" spans="10:19" x14ac:dyDescent="0.35">
      <c r="J1476" s="83"/>
      <c r="S1476" s="83"/>
    </row>
    <row r="1477" spans="10:19" x14ac:dyDescent="0.35">
      <c r="J1477" s="83"/>
      <c r="S1477" s="83"/>
    </row>
    <row r="1478" spans="10:19" x14ac:dyDescent="0.35">
      <c r="J1478" s="83"/>
      <c r="S1478" s="83"/>
    </row>
    <row r="1479" spans="10:19" x14ac:dyDescent="0.35">
      <c r="J1479" s="83"/>
      <c r="S1479" s="83"/>
    </row>
    <row r="1480" spans="10:19" x14ac:dyDescent="0.35">
      <c r="J1480" s="83"/>
      <c r="S1480" s="83"/>
    </row>
    <row r="1481" spans="10:19" x14ac:dyDescent="0.35">
      <c r="J1481" s="83"/>
      <c r="S1481" s="83"/>
    </row>
    <row r="1482" spans="10:19" x14ac:dyDescent="0.35">
      <c r="J1482" s="83"/>
      <c r="S1482" s="83"/>
    </row>
    <row r="1483" spans="10:19" x14ac:dyDescent="0.35">
      <c r="J1483" s="83"/>
      <c r="S1483" s="83"/>
    </row>
    <row r="1484" spans="10:19" x14ac:dyDescent="0.35">
      <c r="J1484" s="83"/>
      <c r="S1484" s="83"/>
    </row>
    <row r="1485" spans="10:19" x14ac:dyDescent="0.35">
      <c r="J1485" s="83"/>
      <c r="S1485" s="83"/>
    </row>
    <row r="1486" spans="10:19" x14ac:dyDescent="0.35">
      <c r="J1486" s="83"/>
      <c r="S1486" s="83"/>
    </row>
    <row r="1487" spans="10:19" x14ac:dyDescent="0.35">
      <c r="J1487" s="83"/>
      <c r="S1487" s="83"/>
    </row>
    <row r="1488" spans="10:19" x14ac:dyDescent="0.35">
      <c r="J1488" s="83"/>
      <c r="S1488" s="83"/>
    </row>
    <row r="1489" spans="10:19" x14ac:dyDescent="0.35">
      <c r="J1489" s="83"/>
      <c r="S1489" s="83"/>
    </row>
    <row r="1490" spans="10:19" x14ac:dyDescent="0.35">
      <c r="J1490" s="83"/>
      <c r="S1490" s="83"/>
    </row>
    <row r="1491" spans="10:19" x14ac:dyDescent="0.35">
      <c r="J1491" s="83"/>
      <c r="S1491" s="83"/>
    </row>
    <row r="1492" spans="10:19" x14ac:dyDescent="0.35">
      <c r="J1492" s="83"/>
      <c r="S1492" s="83"/>
    </row>
    <row r="1493" spans="10:19" x14ac:dyDescent="0.35">
      <c r="J1493" s="83"/>
      <c r="S1493" s="83"/>
    </row>
    <row r="1494" spans="10:19" x14ac:dyDescent="0.35">
      <c r="J1494" s="83"/>
      <c r="S1494" s="83"/>
    </row>
    <row r="1495" spans="10:19" x14ac:dyDescent="0.35">
      <c r="J1495" s="83"/>
      <c r="S1495" s="83"/>
    </row>
    <row r="1496" spans="10:19" x14ac:dyDescent="0.35">
      <c r="J1496" s="83"/>
      <c r="S1496" s="83"/>
    </row>
    <row r="1497" spans="10:19" x14ac:dyDescent="0.35">
      <c r="J1497" s="83"/>
      <c r="S1497" s="83"/>
    </row>
    <row r="1498" spans="10:19" x14ac:dyDescent="0.35">
      <c r="J1498" s="83"/>
      <c r="S1498" s="83"/>
    </row>
    <row r="1499" spans="10:19" x14ac:dyDescent="0.35">
      <c r="J1499" s="83"/>
      <c r="S1499" s="83"/>
    </row>
    <row r="1500" spans="10:19" x14ac:dyDescent="0.35">
      <c r="J1500" s="83"/>
      <c r="S1500" s="83"/>
    </row>
    <row r="1501" spans="10:19" x14ac:dyDescent="0.35">
      <c r="J1501" s="83"/>
      <c r="S1501" s="83"/>
    </row>
    <row r="1502" spans="10:19" x14ac:dyDescent="0.35">
      <c r="J1502" s="83"/>
      <c r="S1502" s="83"/>
    </row>
    <row r="1503" spans="10:19" x14ac:dyDescent="0.35">
      <c r="J1503" s="83"/>
      <c r="S1503" s="83"/>
    </row>
    <row r="1504" spans="10:19" x14ac:dyDescent="0.35">
      <c r="J1504" s="83"/>
      <c r="S1504" s="83"/>
    </row>
    <row r="1505" spans="10:19" x14ac:dyDescent="0.35">
      <c r="J1505" s="83"/>
      <c r="S1505" s="83"/>
    </row>
    <row r="1506" spans="10:19" x14ac:dyDescent="0.35">
      <c r="J1506" s="83"/>
      <c r="S1506" s="83"/>
    </row>
    <row r="1507" spans="10:19" x14ac:dyDescent="0.35">
      <c r="J1507" s="83"/>
      <c r="S1507" s="83"/>
    </row>
    <row r="1508" spans="10:19" x14ac:dyDescent="0.35">
      <c r="J1508" s="83"/>
      <c r="S1508" s="83"/>
    </row>
    <row r="1509" spans="10:19" x14ac:dyDescent="0.35">
      <c r="J1509" s="83"/>
      <c r="S1509" s="83"/>
    </row>
    <row r="1510" spans="10:19" x14ac:dyDescent="0.35">
      <c r="J1510" s="83"/>
      <c r="S1510" s="83"/>
    </row>
    <row r="1511" spans="10:19" x14ac:dyDescent="0.35">
      <c r="J1511" s="83"/>
      <c r="S1511" s="83"/>
    </row>
    <row r="1512" spans="10:19" x14ac:dyDescent="0.35">
      <c r="J1512" s="83"/>
      <c r="S1512" s="83"/>
    </row>
    <row r="1513" spans="10:19" x14ac:dyDescent="0.35">
      <c r="J1513" s="83"/>
      <c r="S1513" s="83"/>
    </row>
    <row r="1514" spans="10:19" x14ac:dyDescent="0.35">
      <c r="J1514" s="83"/>
      <c r="S1514" s="83"/>
    </row>
    <row r="1515" spans="10:19" x14ac:dyDescent="0.35">
      <c r="J1515" s="83"/>
      <c r="S1515" s="83"/>
    </row>
    <row r="1516" spans="10:19" x14ac:dyDescent="0.35">
      <c r="J1516" s="83"/>
      <c r="S1516" s="83"/>
    </row>
    <row r="1517" spans="10:19" x14ac:dyDescent="0.35">
      <c r="J1517" s="83"/>
      <c r="S1517" s="83"/>
    </row>
    <row r="1518" spans="10:19" x14ac:dyDescent="0.35">
      <c r="J1518" s="83"/>
      <c r="S1518" s="83"/>
    </row>
    <row r="1519" spans="10:19" x14ac:dyDescent="0.35">
      <c r="J1519" s="83"/>
      <c r="S1519" s="83"/>
    </row>
    <row r="1520" spans="10:19" x14ac:dyDescent="0.35">
      <c r="J1520" s="83"/>
      <c r="S1520" s="83"/>
    </row>
    <row r="1521" spans="10:19" x14ac:dyDescent="0.35">
      <c r="J1521" s="83"/>
      <c r="S1521" s="83"/>
    </row>
    <row r="1522" spans="10:19" x14ac:dyDescent="0.35">
      <c r="J1522" s="83"/>
      <c r="S1522" s="83"/>
    </row>
    <row r="1523" spans="10:19" x14ac:dyDescent="0.35">
      <c r="J1523" s="83"/>
      <c r="S1523" s="83"/>
    </row>
    <row r="1524" spans="10:19" x14ac:dyDescent="0.35">
      <c r="J1524" s="83"/>
      <c r="S1524" s="83"/>
    </row>
    <row r="1525" spans="10:19" x14ac:dyDescent="0.35">
      <c r="J1525" s="83"/>
      <c r="S1525" s="83"/>
    </row>
    <row r="1526" spans="10:19" x14ac:dyDescent="0.35">
      <c r="J1526" s="83"/>
      <c r="S1526" s="83"/>
    </row>
    <row r="1527" spans="10:19" x14ac:dyDescent="0.35">
      <c r="J1527" s="83"/>
      <c r="S1527" s="83"/>
    </row>
    <row r="1528" spans="10:19" x14ac:dyDescent="0.35">
      <c r="J1528" s="83"/>
      <c r="S1528" s="83"/>
    </row>
    <row r="1529" spans="10:19" x14ac:dyDescent="0.35">
      <c r="J1529" s="83"/>
      <c r="S1529" s="83"/>
    </row>
    <row r="1530" spans="10:19" x14ac:dyDescent="0.35">
      <c r="J1530" s="83"/>
      <c r="S1530" s="83"/>
    </row>
    <row r="1531" spans="10:19" x14ac:dyDescent="0.35">
      <c r="J1531" s="83"/>
      <c r="S1531" s="83"/>
    </row>
    <row r="1532" spans="10:19" x14ac:dyDescent="0.35">
      <c r="J1532" s="83"/>
      <c r="S1532" s="83"/>
    </row>
    <row r="1533" spans="10:19" x14ac:dyDescent="0.35">
      <c r="J1533" s="83"/>
      <c r="S1533" s="83"/>
    </row>
    <row r="1534" spans="10:19" x14ac:dyDescent="0.35">
      <c r="J1534" s="83"/>
      <c r="S1534" s="83"/>
    </row>
    <row r="1535" spans="10:19" x14ac:dyDescent="0.35">
      <c r="J1535" s="83"/>
      <c r="S1535" s="83"/>
    </row>
    <row r="1536" spans="10:19" x14ac:dyDescent="0.35">
      <c r="J1536" s="83"/>
      <c r="S1536" s="83"/>
    </row>
    <row r="1537" spans="10:19" x14ac:dyDescent="0.35">
      <c r="J1537" s="83"/>
      <c r="S1537" s="83"/>
    </row>
    <row r="1538" spans="10:19" x14ac:dyDescent="0.35">
      <c r="J1538" s="83"/>
      <c r="S1538" s="83"/>
    </row>
    <row r="1539" spans="10:19" x14ac:dyDescent="0.35">
      <c r="J1539" s="83"/>
      <c r="S1539" s="83"/>
    </row>
    <row r="1540" spans="10:19" x14ac:dyDescent="0.35">
      <c r="J1540" s="83"/>
      <c r="S1540" s="83"/>
    </row>
    <row r="1541" spans="10:19" x14ac:dyDescent="0.35">
      <c r="J1541" s="83"/>
      <c r="S1541" s="83"/>
    </row>
    <row r="1542" spans="10:19" x14ac:dyDescent="0.35">
      <c r="J1542" s="83"/>
      <c r="S1542" s="83"/>
    </row>
    <row r="1543" spans="10:19" x14ac:dyDescent="0.35">
      <c r="J1543" s="83"/>
      <c r="S1543" s="83"/>
    </row>
    <row r="1544" spans="10:19" x14ac:dyDescent="0.35">
      <c r="J1544" s="83"/>
      <c r="S1544" s="83"/>
    </row>
    <row r="1545" spans="10:19" x14ac:dyDescent="0.35">
      <c r="J1545" s="83"/>
      <c r="S1545" s="83"/>
    </row>
    <row r="1546" spans="10:19" x14ac:dyDescent="0.35">
      <c r="J1546" s="83"/>
      <c r="S1546" s="83"/>
    </row>
    <row r="1547" spans="10:19" x14ac:dyDescent="0.35">
      <c r="J1547" s="83"/>
      <c r="S1547" s="83"/>
    </row>
    <row r="1548" spans="10:19" x14ac:dyDescent="0.35">
      <c r="J1548" s="83"/>
      <c r="S1548" s="83"/>
    </row>
    <row r="1549" spans="10:19" x14ac:dyDescent="0.35">
      <c r="J1549" s="83"/>
      <c r="S1549" s="83"/>
    </row>
    <row r="1550" spans="10:19" x14ac:dyDescent="0.35">
      <c r="J1550" s="83"/>
      <c r="S1550" s="83"/>
    </row>
    <row r="1551" spans="10:19" x14ac:dyDescent="0.35">
      <c r="J1551" s="83"/>
      <c r="S1551" s="83"/>
    </row>
    <row r="1552" spans="10:19" x14ac:dyDescent="0.35">
      <c r="J1552" s="83"/>
      <c r="S1552" s="83"/>
    </row>
    <row r="1553" spans="10:19" x14ac:dyDescent="0.35">
      <c r="J1553" s="83"/>
      <c r="S1553" s="83"/>
    </row>
    <row r="1554" spans="10:19" x14ac:dyDescent="0.35">
      <c r="J1554" s="83"/>
      <c r="S1554" s="83"/>
    </row>
    <row r="1555" spans="10:19" x14ac:dyDescent="0.35">
      <c r="J1555" s="83"/>
      <c r="S1555" s="83"/>
    </row>
    <row r="1556" spans="10:19" x14ac:dyDescent="0.35">
      <c r="J1556" s="83"/>
      <c r="S1556" s="83"/>
    </row>
    <row r="1557" spans="10:19" x14ac:dyDescent="0.35">
      <c r="J1557" s="83"/>
      <c r="S1557" s="83"/>
    </row>
    <row r="1558" spans="10:19" x14ac:dyDescent="0.35">
      <c r="J1558" s="83"/>
      <c r="S1558" s="83"/>
    </row>
    <row r="1559" spans="10:19" x14ac:dyDescent="0.35">
      <c r="J1559" s="83"/>
      <c r="S1559" s="83"/>
    </row>
    <row r="1560" spans="10:19" x14ac:dyDescent="0.35">
      <c r="J1560" s="83"/>
      <c r="S1560" s="83"/>
    </row>
    <row r="1561" spans="10:19" x14ac:dyDescent="0.35">
      <c r="J1561" s="83"/>
      <c r="S1561" s="83"/>
    </row>
    <row r="1562" spans="10:19" x14ac:dyDescent="0.35">
      <c r="J1562" s="83"/>
      <c r="S1562" s="83"/>
    </row>
    <row r="1563" spans="10:19" x14ac:dyDescent="0.35">
      <c r="J1563" s="83"/>
      <c r="S1563" s="83"/>
    </row>
    <row r="1564" spans="10:19" x14ac:dyDescent="0.35">
      <c r="J1564" s="83"/>
      <c r="S1564" s="83"/>
    </row>
    <row r="1565" spans="10:19" x14ac:dyDescent="0.35">
      <c r="J1565" s="83"/>
      <c r="S1565" s="83"/>
    </row>
    <row r="1566" spans="10:19" x14ac:dyDescent="0.35">
      <c r="J1566" s="83"/>
      <c r="S1566" s="83"/>
    </row>
    <row r="1567" spans="10:19" x14ac:dyDescent="0.35">
      <c r="J1567" s="83"/>
      <c r="S1567" s="83"/>
    </row>
    <row r="1568" spans="10:19" x14ac:dyDescent="0.35">
      <c r="J1568" s="83"/>
      <c r="S1568" s="83"/>
    </row>
    <row r="1569" spans="10:19" x14ac:dyDescent="0.35">
      <c r="J1569" s="83"/>
      <c r="S1569" s="83"/>
    </row>
    <row r="1570" spans="10:19" x14ac:dyDescent="0.35">
      <c r="J1570" s="83"/>
      <c r="S1570" s="83"/>
    </row>
    <row r="1571" spans="10:19" x14ac:dyDescent="0.35">
      <c r="J1571" s="83"/>
      <c r="S1571" s="83"/>
    </row>
    <row r="1572" spans="10:19" x14ac:dyDescent="0.35">
      <c r="J1572" s="83"/>
      <c r="S1572" s="83"/>
    </row>
    <row r="1573" spans="10:19" x14ac:dyDescent="0.35">
      <c r="J1573" s="83"/>
      <c r="S1573" s="83"/>
    </row>
    <row r="1574" spans="10:19" x14ac:dyDescent="0.35">
      <c r="J1574" s="83"/>
      <c r="S1574" s="83"/>
    </row>
    <row r="1575" spans="10:19" x14ac:dyDescent="0.35">
      <c r="J1575" s="83"/>
      <c r="S1575" s="83"/>
    </row>
    <row r="1576" spans="10:19" x14ac:dyDescent="0.35">
      <c r="J1576" s="83"/>
      <c r="S1576" s="83"/>
    </row>
    <row r="1577" spans="10:19" x14ac:dyDescent="0.35">
      <c r="J1577" s="83"/>
      <c r="S1577" s="83"/>
    </row>
    <row r="1578" spans="10:19" x14ac:dyDescent="0.35">
      <c r="J1578" s="83"/>
      <c r="S1578" s="83"/>
    </row>
    <row r="1579" spans="10:19" x14ac:dyDescent="0.35">
      <c r="J1579" s="83"/>
      <c r="S1579" s="83"/>
    </row>
    <row r="1580" spans="10:19" x14ac:dyDescent="0.35">
      <c r="J1580" s="83"/>
      <c r="S1580" s="83"/>
    </row>
    <row r="1581" spans="10:19" x14ac:dyDescent="0.35">
      <c r="J1581" s="83"/>
      <c r="S1581" s="83"/>
    </row>
    <row r="1582" spans="10:19" x14ac:dyDescent="0.35">
      <c r="J1582" s="83"/>
      <c r="S1582" s="83"/>
    </row>
    <row r="1583" spans="10:19" x14ac:dyDescent="0.35">
      <c r="J1583" s="83"/>
      <c r="S1583" s="83"/>
    </row>
    <row r="1584" spans="10:19" x14ac:dyDescent="0.35">
      <c r="J1584" s="83"/>
      <c r="S1584" s="83"/>
    </row>
    <row r="1585" spans="10:19" x14ac:dyDescent="0.35">
      <c r="J1585" s="83"/>
      <c r="S1585" s="83"/>
    </row>
    <row r="1586" spans="10:19" x14ac:dyDescent="0.35">
      <c r="J1586" s="83"/>
      <c r="S1586" s="83"/>
    </row>
    <row r="1587" spans="10:19" x14ac:dyDescent="0.35">
      <c r="J1587" s="83"/>
      <c r="S1587" s="83"/>
    </row>
    <row r="1588" spans="10:19" x14ac:dyDescent="0.35">
      <c r="J1588" s="83"/>
      <c r="S1588" s="83"/>
    </row>
    <row r="1589" spans="10:19" x14ac:dyDescent="0.35">
      <c r="J1589" s="83"/>
      <c r="S1589" s="83"/>
    </row>
    <row r="1590" spans="10:19" x14ac:dyDescent="0.35">
      <c r="J1590" s="83"/>
      <c r="S1590" s="83"/>
    </row>
    <row r="1591" spans="10:19" x14ac:dyDescent="0.35">
      <c r="J1591" s="83"/>
      <c r="S1591" s="83"/>
    </row>
    <row r="1592" spans="10:19" x14ac:dyDescent="0.35">
      <c r="J1592" s="83"/>
      <c r="S1592" s="83"/>
    </row>
    <row r="1593" spans="10:19" x14ac:dyDescent="0.35">
      <c r="J1593" s="83"/>
      <c r="S1593" s="83"/>
    </row>
    <row r="1594" spans="10:19" x14ac:dyDescent="0.35">
      <c r="J1594" s="83"/>
      <c r="S1594" s="83"/>
    </row>
    <row r="1595" spans="10:19" x14ac:dyDescent="0.35">
      <c r="J1595" s="83"/>
      <c r="S1595" s="83"/>
    </row>
    <row r="1596" spans="10:19" x14ac:dyDescent="0.35">
      <c r="J1596" s="83"/>
      <c r="S1596" s="83"/>
    </row>
    <row r="1597" spans="10:19" x14ac:dyDescent="0.35">
      <c r="J1597" s="83"/>
      <c r="S1597" s="83"/>
    </row>
    <row r="1598" spans="10:19" x14ac:dyDescent="0.35">
      <c r="J1598" s="83"/>
      <c r="S1598" s="83"/>
    </row>
    <row r="1599" spans="10:19" x14ac:dyDescent="0.35">
      <c r="J1599" s="83"/>
      <c r="S1599" s="83"/>
    </row>
    <row r="1600" spans="10:19" x14ac:dyDescent="0.35">
      <c r="J1600" s="83"/>
      <c r="S1600" s="83"/>
    </row>
    <row r="1601" spans="10:19" x14ac:dyDescent="0.35">
      <c r="J1601" s="83"/>
      <c r="S1601" s="83"/>
    </row>
    <row r="1602" spans="10:19" x14ac:dyDescent="0.35">
      <c r="J1602" s="83"/>
      <c r="S1602" s="83"/>
    </row>
    <row r="1603" spans="10:19" x14ac:dyDescent="0.35">
      <c r="J1603" s="83"/>
      <c r="S1603" s="83"/>
    </row>
    <row r="1604" spans="10:19" x14ac:dyDescent="0.35">
      <c r="J1604" s="83"/>
      <c r="S1604" s="83"/>
    </row>
    <row r="1605" spans="10:19" x14ac:dyDescent="0.35">
      <c r="J1605" s="83"/>
      <c r="S1605" s="83"/>
    </row>
    <row r="1606" spans="10:19" x14ac:dyDescent="0.35">
      <c r="J1606" s="83"/>
      <c r="S1606" s="83"/>
    </row>
    <row r="1607" spans="10:19" x14ac:dyDescent="0.35">
      <c r="J1607" s="83"/>
      <c r="S1607" s="83"/>
    </row>
    <row r="1608" spans="10:19" x14ac:dyDescent="0.35">
      <c r="J1608" s="83"/>
      <c r="S1608" s="83"/>
    </row>
    <row r="1609" spans="10:19" x14ac:dyDescent="0.35">
      <c r="J1609" s="83"/>
      <c r="S1609" s="83"/>
    </row>
    <row r="1610" spans="10:19" x14ac:dyDescent="0.35">
      <c r="J1610" s="83"/>
      <c r="S1610" s="83"/>
    </row>
    <row r="1611" spans="10:19" x14ac:dyDescent="0.35">
      <c r="J1611" s="83"/>
      <c r="S1611" s="83"/>
    </row>
    <row r="1612" spans="10:19" x14ac:dyDescent="0.35">
      <c r="J1612" s="83"/>
      <c r="S1612" s="83"/>
    </row>
    <row r="1613" spans="10:19" x14ac:dyDescent="0.35">
      <c r="J1613" s="83"/>
      <c r="S1613" s="83"/>
    </row>
    <row r="1614" spans="10:19" x14ac:dyDescent="0.35">
      <c r="J1614" s="83"/>
      <c r="S1614" s="83"/>
    </row>
    <row r="1615" spans="10:19" x14ac:dyDescent="0.35">
      <c r="J1615" s="83"/>
      <c r="S1615" s="83"/>
    </row>
    <row r="1616" spans="10:19" x14ac:dyDescent="0.35">
      <c r="J1616" s="83"/>
      <c r="S1616" s="83"/>
    </row>
    <row r="1617" spans="10:19" x14ac:dyDescent="0.35">
      <c r="J1617" s="83"/>
      <c r="S1617" s="83"/>
    </row>
    <row r="1618" spans="10:19" x14ac:dyDescent="0.35">
      <c r="J1618" s="83"/>
      <c r="S1618" s="83"/>
    </row>
    <row r="1619" spans="10:19" x14ac:dyDescent="0.35">
      <c r="J1619" s="83"/>
      <c r="S1619" s="83"/>
    </row>
    <row r="1620" spans="10:19" x14ac:dyDescent="0.35">
      <c r="J1620" s="83"/>
      <c r="S1620" s="83"/>
    </row>
    <row r="1621" spans="10:19" x14ac:dyDescent="0.35">
      <c r="J1621" s="83"/>
      <c r="S1621" s="83"/>
    </row>
    <row r="1622" spans="10:19" x14ac:dyDescent="0.35">
      <c r="J1622" s="83"/>
      <c r="S1622" s="83"/>
    </row>
    <row r="1623" spans="10:19" x14ac:dyDescent="0.35">
      <c r="J1623" s="83"/>
      <c r="S1623" s="83"/>
    </row>
    <row r="1624" spans="10:19" x14ac:dyDescent="0.35">
      <c r="J1624" s="83"/>
      <c r="S1624" s="83"/>
    </row>
    <row r="1625" spans="10:19" x14ac:dyDescent="0.35">
      <c r="J1625" s="83"/>
      <c r="S1625" s="83"/>
    </row>
    <row r="1626" spans="10:19" x14ac:dyDescent="0.35">
      <c r="J1626" s="83"/>
      <c r="S1626" s="83"/>
    </row>
    <row r="1627" spans="10:19" x14ac:dyDescent="0.35">
      <c r="J1627" s="83"/>
      <c r="S1627" s="83"/>
    </row>
    <row r="1628" spans="10:19" x14ac:dyDescent="0.35">
      <c r="J1628" s="83"/>
      <c r="S1628" s="83"/>
    </row>
    <row r="1629" spans="10:19" x14ac:dyDescent="0.35">
      <c r="J1629" s="83"/>
      <c r="S1629" s="83"/>
    </row>
    <row r="1630" spans="10:19" x14ac:dyDescent="0.35">
      <c r="J1630" s="83"/>
      <c r="S1630" s="83"/>
    </row>
    <row r="1631" spans="10:19" x14ac:dyDescent="0.35">
      <c r="J1631" s="83"/>
      <c r="S1631" s="83"/>
    </row>
    <row r="1632" spans="10:19" x14ac:dyDescent="0.35">
      <c r="J1632" s="83"/>
      <c r="S1632" s="83"/>
    </row>
    <row r="1633" spans="10:19" x14ac:dyDescent="0.35">
      <c r="J1633" s="83"/>
      <c r="S1633" s="83"/>
    </row>
    <row r="1634" spans="10:19" x14ac:dyDescent="0.35">
      <c r="J1634" s="83"/>
      <c r="S1634" s="83"/>
    </row>
    <row r="1635" spans="10:19" x14ac:dyDescent="0.35">
      <c r="J1635" s="83"/>
      <c r="S1635" s="83"/>
    </row>
    <row r="1636" spans="10:19" x14ac:dyDescent="0.35">
      <c r="J1636" s="83"/>
      <c r="S1636" s="83"/>
    </row>
    <row r="1637" spans="10:19" x14ac:dyDescent="0.35">
      <c r="J1637" s="83"/>
      <c r="S1637" s="83"/>
    </row>
    <row r="1638" spans="10:19" x14ac:dyDescent="0.35">
      <c r="J1638" s="83"/>
      <c r="S1638" s="83"/>
    </row>
    <row r="1639" spans="10:19" x14ac:dyDescent="0.35">
      <c r="J1639" s="83"/>
      <c r="S1639" s="83"/>
    </row>
    <row r="1640" spans="10:19" x14ac:dyDescent="0.35">
      <c r="J1640" s="83"/>
      <c r="S1640" s="83"/>
    </row>
    <row r="1641" spans="10:19" x14ac:dyDescent="0.35">
      <c r="J1641" s="83"/>
      <c r="S1641" s="83"/>
    </row>
    <row r="1642" spans="10:19" x14ac:dyDescent="0.35">
      <c r="J1642" s="83"/>
      <c r="S1642" s="83"/>
    </row>
    <row r="1643" spans="10:19" x14ac:dyDescent="0.35">
      <c r="J1643" s="83"/>
      <c r="S1643" s="83"/>
    </row>
    <row r="1644" spans="10:19" x14ac:dyDescent="0.35">
      <c r="J1644" s="83"/>
      <c r="S1644" s="83"/>
    </row>
    <row r="1645" spans="10:19" x14ac:dyDescent="0.35">
      <c r="J1645" s="83"/>
      <c r="S1645" s="83"/>
    </row>
    <row r="1646" spans="10:19" x14ac:dyDescent="0.35">
      <c r="J1646" s="83"/>
      <c r="S1646" s="83"/>
    </row>
    <row r="1647" spans="10:19" x14ac:dyDescent="0.35">
      <c r="J1647" s="83"/>
      <c r="S1647" s="83"/>
    </row>
    <row r="1648" spans="10:19" x14ac:dyDescent="0.35">
      <c r="J1648" s="83"/>
      <c r="S1648" s="83"/>
    </row>
    <row r="1649" spans="10:19" x14ac:dyDescent="0.35">
      <c r="J1649" s="83"/>
      <c r="S1649" s="83"/>
    </row>
    <row r="1650" spans="10:19" x14ac:dyDescent="0.35">
      <c r="J1650" s="83"/>
      <c r="S1650" s="83"/>
    </row>
    <row r="1651" spans="10:19" x14ac:dyDescent="0.35">
      <c r="J1651" s="83"/>
      <c r="S1651" s="83"/>
    </row>
    <row r="1652" spans="10:19" x14ac:dyDescent="0.35">
      <c r="J1652" s="83"/>
      <c r="S1652" s="83"/>
    </row>
    <row r="1653" spans="10:19" x14ac:dyDescent="0.35">
      <c r="J1653" s="83"/>
      <c r="S1653" s="83"/>
    </row>
    <row r="1654" spans="10:19" x14ac:dyDescent="0.35">
      <c r="J1654" s="83"/>
      <c r="S1654" s="83"/>
    </row>
    <row r="1655" spans="10:19" x14ac:dyDescent="0.35">
      <c r="J1655" s="83"/>
      <c r="S1655" s="83"/>
    </row>
    <row r="1656" spans="10:19" x14ac:dyDescent="0.35">
      <c r="J1656" s="83"/>
      <c r="S1656" s="83"/>
    </row>
    <row r="1657" spans="10:19" x14ac:dyDescent="0.35">
      <c r="J1657" s="83"/>
      <c r="S1657" s="83"/>
    </row>
    <row r="1658" spans="10:19" x14ac:dyDescent="0.35">
      <c r="J1658" s="83"/>
      <c r="S1658" s="83"/>
    </row>
    <row r="1659" spans="10:19" x14ac:dyDescent="0.35">
      <c r="J1659" s="83"/>
      <c r="S1659" s="83"/>
    </row>
    <row r="1660" spans="10:19" x14ac:dyDescent="0.35">
      <c r="J1660" s="83"/>
      <c r="S1660" s="83"/>
    </row>
    <row r="1661" spans="10:19" x14ac:dyDescent="0.35">
      <c r="J1661" s="83"/>
      <c r="S1661" s="83"/>
    </row>
    <row r="1662" spans="10:19" x14ac:dyDescent="0.35">
      <c r="J1662" s="83"/>
      <c r="S1662" s="83"/>
    </row>
    <row r="1663" spans="10:19" x14ac:dyDescent="0.35">
      <c r="J1663" s="83"/>
      <c r="S1663" s="83"/>
    </row>
    <row r="1664" spans="10:19" x14ac:dyDescent="0.35">
      <c r="J1664" s="83"/>
      <c r="S1664" s="83"/>
    </row>
    <row r="1665" spans="10:19" x14ac:dyDescent="0.35">
      <c r="J1665" s="83"/>
      <c r="S1665" s="83"/>
    </row>
    <row r="1666" spans="10:19" x14ac:dyDescent="0.35">
      <c r="J1666" s="83"/>
      <c r="S1666" s="83"/>
    </row>
    <row r="1667" spans="10:19" x14ac:dyDescent="0.35">
      <c r="J1667" s="83"/>
      <c r="S1667" s="83"/>
    </row>
    <row r="1668" spans="10:19" x14ac:dyDescent="0.35">
      <c r="J1668" s="83"/>
      <c r="S1668" s="83"/>
    </row>
    <row r="1669" spans="10:19" x14ac:dyDescent="0.35">
      <c r="J1669" s="83"/>
      <c r="S1669" s="83"/>
    </row>
    <row r="1670" spans="10:19" x14ac:dyDescent="0.35">
      <c r="J1670" s="83"/>
      <c r="S1670" s="83"/>
    </row>
    <row r="1671" spans="10:19" x14ac:dyDescent="0.35">
      <c r="J1671" s="83"/>
      <c r="S1671" s="83"/>
    </row>
    <row r="1672" spans="10:19" x14ac:dyDescent="0.35">
      <c r="J1672" s="83"/>
      <c r="S1672" s="83"/>
    </row>
    <row r="1673" spans="10:19" x14ac:dyDescent="0.35">
      <c r="J1673" s="83"/>
      <c r="S1673" s="83"/>
    </row>
    <row r="1674" spans="10:19" x14ac:dyDescent="0.35">
      <c r="J1674" s="83"/>
      <c r="S1674" s="83"/>
    </row>
    <row r="1675" spans="10:19" x14ac:dyDescent="0.35">
      <c r="J1675" s="83"/>
      <c r="S1675" s="83"/>
    </row>
    <row r="1676" spans="10:19" x14ac:dyDescent="0.35">
      <c r="J1676" s="83"/>
      <c r="S1676" s="83"/>
    </row>
    <row r="1677" spans="10:19" x14ac:dyDescent="0.35">
      <c r="J1677" s="83"/>
      <c r="S1677" s="83"/>
    </row>
    <row r="1678" spans="10:19" x14ac:dyDescent="0.35">
      <c r="J1678" s="83"/>
      <c r="S1678" s="83"/>
    </row>
    <row r="1679" spans="10:19" x14ac:dyDescent="0.35">
      <c r="J1679" s="83"/>
      <c r="S1679" s="83"/>
    </row>
    <row r="1680" spans="10:19" x14ac:dyDescent="0.35">
      <c r="J1680" s="83"/>
      <c r="S1680" s="83"/>
    </row>
    <row r="1681" spans="10:19" x14ac:dyDescent="0.35">
      <c r="J1681" s="83"/>
      <c r="S1681" s="83"/>
    </row>
    <row r="1682" spans="10:19" x14ac:dyDescent="0.35">
      <c r="J1682" s="83"/>
      <c r="S1682" s="83"/>
    </row>
    <row r="1683" spans="10:19" x14ac:dyDescent="0.35">
      <c r="J1683" s="83"/>
      <c r="S1683" s="83"/>
    </row>
    <row r="1684" spans="10:19" x14ac:dyDescent="0.35">
      <c r="J1684" s="83"/>
      <c r="S1684" s="83"/>
    </row>
    <row r="1685" spans="10:19" x14ac:dyDescent="0.35">
      <c r="J1685" s="83"/>
      <c r="S1685" s="83"/>
    </row>
    <row r="1686" spans="10:19" x14ac:dyDescent="0.35">
      <c r="J1686" s="83"/>
      <c r="S1686" s="83"/>
    </row>
    <row r="1687" spans="10:19" x14ac:dyDescent="0.35">
      <c r="J1687" s="83"/>
      <c r="S1687" s="83"/>
    </row>
    <row r="1688" spans="10:19" x14ac:dyDescent="0.35">
      <c r="J1688" s="83"/>
      <c r="S1688" s="83"/>
    </row>
    <row r="1689" spans="10:19" x14ac:dyDescent="0.35">
      <c r="J1689" s="83"/>
      <c r="S1689" s="83"/>
    </row>
    <row r="1690" spans="10:19" x14ac:dyDescent="0.35">
      <c r="J1690" s="83"/>
      <c r="S1690" s="83"/>
    </row>
    <row r="1691" spans="10:19" x14ac:dyDescent="0.35">
      <c r="J1691" s="83"/>
      <c r="S1691" s="83"/>
    </row>
    <row r="1692" spans="10:19" x14ac:dyDescent="0.35">
      <c r="J1692" s="83"/>
      <c r="S1692" s="83"/>
    </row>
    <row r="1693" spans="10:19" x14ac:dyDescent="0.35">
      <c r="J1693" s="83"/>
      <c r="S1693" s="83"/>
    </row>
    <row r="1694" spans="10:19" x14ac:dyDescent="0.35">
      <c r="J1694" s="83"/>
      <c r="S1694" s="83"/>
    </row>
    <row r="1695" spans="10:19" x14ac:dyDescent="0.35">
      <c r="J1695" s="83"/>
      <c r="S1695" s="83"/>
    </row>
    <row r="1696" spans="10:19" x14ac:dyDescent="0.35">
      <c r="J1696" s="83"/>
      <c r="S1696" s="83"/>
    </row>
    <row r="1697" spans="10:19" x14ac:dyDescent="0.35">
      <c r="J1697" s="83"/>
      <c r="S1697" s="83"/>
    </row>
    <row r="1698" spans="10:19" x14ac:dyDescent="0.35">
      <c r="J1698" s="83"/>
      <c r="S1698" s="83"/>
    </row>
    <row r="1699" spans="10:19" x14ac:dyDescent="0.35">
      <c r="J1699" s="83"/>
      <c r="S1699" s="83"/>
    </row>
    <row r="1700" spans="10:19" x14ac:dyDescent="0.35">
      <c r="J1700" s="83"/>
      <c r="S1700" s="83"/>
    </row>
    <row r="1701" spans="10:19" x14ac:dyDescent="0.35">
      <c r="J1701" s="83"/>
      <c r="S1701" s="83"/>
    </row>
    <row r="1702" spans="10:19" x14ac:dyDescent="0.35">
      <c r="J1702" s="83"/>
      <c r="S1702" s="83"/>
    </row>
    <row r="1703" spans="10:19" x14ac:dyDescent="0.35">
      <c r="J1703" s="83"/>
      <c r="S1703" s="83"/>
    </row>
    <row r="1704" spans="10:19" x14ac:dyDescent="0.35">
      <c r="J1704" s="83"/>
      <c r="S1704" s="83"/>
    </row>
    <row r="1705" spans="10:19" x14ac:dyDescent="0.35">
      <c r="J1705" s="83"/>
      <c r="S1705" s="83"/>
    </row>
    <row r="1706" spans="10:19" x14ac:dyDescent="0.35">
      <c r="J1706" s="83"/>
      <c r="S1706" s="83"/>
    </row>
    <row r="1707" spans="10:19" x14ac:dyDescent="0.35">
      <c r="J1707" s="83"/>
      <c r="S1707" s="83"/>
    </row>
    <row r="1708" spans="10:19" x14ac:dyDescent="0.35">
      <c r="J1708" s="83"/>
      <c r="S1708" s="83"/>
    </row>
    <row r="1709" spans="10:19" x14ac:dyDescent="0.35">
      <c r="J1709" s="83"/>
      <c r="S1709" s="83"/>
    </row>
    <row r="1710" spans="10:19" x14ac:dyDescent="0.35">
      <c r="J1710" s="83"/>
      <c r="S1710" s="83"/>
    </row>
    <row r="1711" spans="10:19" x14ac:dyDescent="0.35">
      <c r="J1711" s="83"/>
      <c r="S1711" s="83"/>
    </row>
    <row r="1712" spans="10:19" x14ac:dyDescent="0.35">
      <c r="J1712" s="83"/>
      <c r="S1712" s="83"/>
    </row>
    <row r="1713" spans="10:19" x14ac:dyDescent="0.35">
      <c r="J1713" s="83"/>
      <c r="S1713" s="83"/>
    </row>
    <row r="1714" spans="10:19" x14ac:dyDescent="0.35">
      <c r="J1714" s="83"/>
      <c r="S1714" s="83"/>
    </row>
    <row r="1715" spans="10:19" x14ac:dyDescent="0.35">
      <c r="J1715" s="83"/>
      <c r="S1715" s="83"/>
    </row>
    <row r="1716" spans="10:19" x14ac:dyDescent="0.35">
      <c r="J1716" s="83"/>
      <c r="S1716" s="83"/>
    </row>
    <row r="1717" spans="10:19" x14ac:dyDescent="0.35">
      <c r="J1717" s="83"/>
      <c r="S1717" s="83"/>
    </row>
    <row r="1718" spans="10:19" x14ac:dyDescent="0.35">
      <c r="J1718" s="83"/>
      <c r="S1718" s="83"/>
    </row>
    <row r="1719" spans="10:19" x14ac:dyDescent="0.35">
      <c r="J1719" s="83"/>
      <c r="S1719" s="83"/>
    </row>
    <row r="1720" spans="10:19" x14ac:dyDescent="0.35">
      <c r="J1720" s="83"/>
      <c r="S1720" s="83"/>
    </row>
    <row r="1721" spans="10:19" x14ac:dyDescent="0.35">
      <c r="J1721" s="83"/>
      <c r="S1721" s="83"/>
    </row>
    <row r="1722" spans="10:19" x14ac:dyDescent="0.35">
      <c r="J1722" s="83"/>
      <c r="S1722" s="83"/>
    </row>
    <row r="1723" spans="10:19" x14ac:dyDescent="0.35">
      <c r="J1723" s="83"/>
      <c r="S1723" s="83"/>
    </row>
    <row r="1724" spans="10:19" x14ac:dyDescent="0.35">
      <c r="J1724" s="83"/>
      <c r="S1724" s="83"/>
    </row>
    <row r="1725" spans="10:19" x14ac:dyDescent="0.35">
      <c r="J1725" s="83"/>
      <c r="S1725" s="83"/>
    </row>
    <row r="1726" spans="10:19" x14ac:dyDescent="0.35">
      <c r="J1726" s="83"/>
      <c r="S1726" s="83"/>
    </row>
    <row r="1727" spans="10:19" x14ac:dyDescent="0.35">
      <c r="J1727" s="83"/>
      <c r="S1727" s="83"/>
    </row>
    <row r="1728" spans="10:19" x14ac:dyDescent="0.35">
      <c r="J1728" s="83"/>
      <c r="S1728" s="83"/>
    </row>
    <row r="1729" spans="10:19" x14ac:dyDescent="0.35">
      <c r="J1729" s="83"/>
      <c r="S1729" s="83"/>
    </row>
    <row r="1730" spans="10:19" x14ac:dyDescent="0.35">
      <c r="J1730" s="83"/>
      <c r="S1730" s="83"/>
    </row>
    <row r="1731" spans="10:19" x14ac:dyDescent="0.35">
      <c r="J1731" s="83"/>
      <c r="S1731" s="83"/>
    </row>
    <row r="1732" spans="10:19" x14ac:dyDescent="0.35">
      <c r="J1732" s="83"/>
      <c r="S1732" s="83"/>
    </row>
    <row r="1733" spans="10:19" x14ac:dyDescent="0.35">
      <c r="J1733" s="83"/>
      <c r="S1733" s="83"/>
    </row>
    <row r="1734" spans="10:19" x14ac:dyDescent="0.35">
      <c r="J1734" s="83"/>
      <c r="S1734" s="83"/>
    </row>
    <row r="1735" spans="10:19" x14ac:dyDescent="0.35">
      <c r="J1735" s="83"/>
      <c r="S1735" s="83"/>
    </row>
    <row r="1736" spans="10:19" x14ac:dyDescent="0.35">
      <c r="J1736" s="83"/>
      <c r="S1736" s="83"/>
    </row>
    <row r="1737" spans="10:19" x14ac:dyDescent="0.35">
      <c r="J1737" s="83"/>
      <c r="S1737" s="83"/>
    </row>
    <row r="1738" spans="10:19" x14ac:dyDescent="0.35">
      <c r="J1738" s="83"/>
      <c r="S1738" s="83"/>
    </row>
    <row r="1739" spans="10:19" x14ac:dyDescent="0.35">
      <c r="J1739" s="83"/>
      <c r="S1739" s="83"/>
    </row>
    <row r="1740" spans="10:19" x14ac:dyDescent="0.35">
      <c r="J1740" s="83"/>
      <c r="S1740" s="83"/>
    </row>
    <row r="1741" spans="10:19" x14ac:dyDescent="0.35">
      <c r="J1741" s="83"/>
      <c r="S1741" s="83"/>
    </row>
    <row r="1742" spans="10:19" x14ac:dyDescent="0.35">
      <c r="J1742" s="83"/>
      <c r="S1742" s="83"/>
    </row>
    <row r="1743" spans="10:19" x14ac:dyDescent="0.35">
      <c r="J1743" s="83"/>
      <c r="S1743" s="83"/>
    </row>
    <row r="1744" spans="10:19" x14ac:dyDescent="0.35">
      <c r="J1744" s="83"/>
      <c r="S1744" s="83"/>
    </row>
    <row r="1745" spans="10:19" x14ac:dyDescent="0.35">
      <c r="J1745" s="83"/>
      <c r="S1745" s="83"/>
    </row>
    <row r="1746" spans="10:19" x14ac:dyDescent="0.35">
      <c r="J1746" s="83"/>
      <c r="S1746" s="83"/>
    </row>
    <row r="1747" spans="10:19" x14ac:dyDescent="0.35">
      <c r="J1747" s="83"/>
      <c r="S1747" s="83"/>
    </row>
    <row r="1748" spans="10:19" x14ac:dyDescent="0.35">
      <c r="J1748" s="83"/>
      <c r="S1748" s="83"/>
    </row>
    <row r="1749" spans="10:19" x14ac:dyDescent="0.35">
      <c r="J1749" s="83"/>
      <c r="S1749" s="83"/>
    </row>
    <row r="1750" spans="10:19" x14ac:dyDescent="0.35">
      <c r="J1750" s="83"/>
      <c r="S1750" s="83"/>
    </row>
    <row r="1751" spans="10:19" x14ac:dyDescent="0.35">
      <c r="J1751" s="83"/>
      <c r="S1751" s="83"/>
    </row>
    <row r="1752" spans="10:19" x14ac:dyDescent="0.35">
      <c r="J1752" s="83"/>
      <c r="S1752" s="83"/>
    </row>
    <row r="1753" spans="10:19" x14ac:dyDescent="0.35">
      <c r="J1753" s="83"/>
      <c r="S1753" s="83"/>
    </row>
    <row r="1754" spans="10:19" x14ac:dyDescent="0.35">
      <c r="J1754" s="83"/>
      <c r="S1754" s="83"/>
    </row>
    <row r="1755" spans="10:19" x14ac:dyDescent="0.35">
      <c r="J1755" s="83"/>
      <c r="S1755" s="83"/>
    </row>
    <row r="1756" spans="10:19" x14ac:dyDescent="0.35">
      <c r="J1756" s="83"/>
      <c r="S1756" s="83"/>
    </row>
    <row r="1757" spans="10:19" x14ac:dyDescent="0.35">
      <c r="J1757" s="83"/>
      <c r="S1757" s="83"/>
    </row>
    <row r="1758" spans="10:19" x14ac:dyDescent="0.35">
      <c r="J1758" s="83"/>
      <c r="S1758" s="83"/>
    </row>
    <row r="1759" spans="10:19" x14ac:dyDescent="0.35">
      <c r="J1759" s="83"/>
      <c r="S1759" s="83"/>
    </row>
    <row r="1760" spans="10:19" x14ac:dyDescent="0.35">
      <c r="J1760" s="83"/>
      <c r="S1760" s="83"/>
    </row>
    <row r="1761" spans="10:19" x14ac:dyDescent="0.35">
      <c r="J1761" s="83"/>
      <c r="S1761" s="83"/>
    </row>
    <row r="1762" spans="10:19" x14ac:dyDescent="0.35">
      <c r="J1762" s="83"/>
      <c r="S1762" s="83"/>
    </row>
    <row r="1763" spans="10:19" x14ac:dyDescent="0.35">
      <c r="J1763" s="83"/>
      <c r="S1763" s="83"/>
    </row>
    <row r="1764" spans="10:19" x14ac:dyDescent="0.35">
      <c r="J1764" s="83"/>
      <c r="S1764" s="83"/>
    </row>
    <row r="1765" spans="10:19" x14ac:dyDescent="0.35">
      <c r="J1765" s="83"/>
      <c r="S1765" s="83"/>
    </row>
    <row r="1766" spans="10:19" x14ac:dyDescent="0.35">
      <c r="J1766" s="83"/>
      <c r="S1766" s="83"/>
    </row>
    <row r="1767" spans="10:19" x14ac:dyDescent="0.35">
      <c r="J1767" s="83"/>
      <c r="S1767" s="83"/>
    </row>
    <row r="1768" spans="10:19" x14ac:dyDescent="0.35">
      <c r="J1768" s="83"/>
      <c r="S1768" s="83"/>
    </row>
    <row r="1769" spans="10:19" x14ac:dyDescent="0.35">
      <c r="J1769" s="83"/>
      <c r="S1769" s="83"/>
    </row>
    <row r="1770" spans="10:19" x14ac:dyDescent="0.35">
      <c r="J1770" s="83"/>
      <c r="S1770" s="83"/>
    </row>
    <row r="1771" spans="10:19" x14ac:dyDescent="0.35">
      <c r="J1771" s="83"/>
      <c r="S1771" s="83"/>
    </row>
    <row r="1772" spans="10:19" x14ac:dyDescent="0.35">
      <c r="J1772" s="83"/>
      <c r="S1772" s="83"/>
    </row>
    <row r="1773" spans="10:19" x14ac:dyDescent="0.35">
      <c r="J1773" s="83"/>
      <c r="S1773" s="83"/>
    </row>
    <row r="1774" spans="10:19" x14ac:dyDescent="0.35">
      <c r="J1774" s="83"/>
      <c r="S1774" s="83"/>
    </row>
    <row r="1775" spans="10:19" x14ac:dyDescent="0.35">
      <c r="J1775" s="83"/>
      <c r="S1775" s="83"/>
    </row>
    <row r="1776" spans="10:19" x14ac:dyDescent="0.35">
      <c r="J1776" s="83"/>
      <c r="S1776" s="83"/>
    </row>
    <row r="1777" spans="10:19" x14ac:dyDescent="0.35">
      <c r="J1777" s="83"/>
      <c r="S1777" s="83"/>
    </row>
    <row r="1778" spans="10:19" x14ac:dyDescent="0.35">
      <c r="J1778" s="83"/>
      <c r="S1778" s="83"/>
    </row>
    <row r="1779" spans="10:19" x14ac:dyDescent="0.35">
      <c r="J1779" s="83"/>
      <c r="S1779" s="83"/>
    </row>
    <row r="1780" spans="10:19" x14ac:dyDescent="0.35">
      <c r="J1780" s="83"/>
      <c r="S1780" s="83"/>
    </row>
    <row r="1781" spans="10:19" x14ac:dyDescent="0.35">
      <c r="J1781" s="83"/>
      <c r="S1781" s="83"/>
    </row>
    <row r="1782" spans="10:19" x14ac:dyDescent="0.35">
      <c r="J1782" s="83"/>
      <c r="S1782" s="83"/>
    </row>
    <row r="1783" spans="10:19" x14ac:dyDescent="0.35">
      <c r="J1783" s="83"/>
      <c r="S1783" s="83"/>
    </row>
    <row r="1784" spans="10:19" x14ac:dyDescent="0.35">
      <c r="J1784" s="83"/>
      <c r="S1784" s="83"/>
    </row>
    <row r="1785" spans="10:19" x14ac:dyDescent="0.35">
      <c r="J1785" s="83"/>
      <c r="S1785" s="83"/>
    </row>
    <row r="1786" spans="10:19" x14ac:dyDescent="0.35">
      <c r="J1786" s="83"/>
      <c r="S1786" s="83"/>
    </row>
    <row r="1787" spans="10:19" x14ac:dyDescent="0.35">
      <c r="J1787" s="83"/>
      <c r="S1787" s="83"/>
    </row>
    <row r="1788" spans="10:19" x14ac:dyDescent="0.35">
      <c r="J1788" s="83"/>
      <c r="S1788" s="83"/>
    </row>
    <row r="1789" spans="10:19" x14ac:dyDescent="0.35">
      <c r="J1789" s="83"/>
      <c r="S1789" s="83"/>
    </row>
    <row r="1790" spans="10:19" x14ac:dyDescent="0.35">
      <c r="J1790" s="83"/>
      <c r="S1790" s="83"/>
    </row>
    <row r="1791" spans="10:19" x14ac:dyDescent="0.35">
      <c r="J1791" s="83"/>
      <c r="S1791" s="83"/>
    </row>
    <row r="1792" spans="10:19" x14ac:dyDescent="0.35">
      <c r="J1792" s="83"/>
      <c r="S1792" s="83"/>
    </row>
    <row r="1793" spans="10:19" x14ac:dyDescent="0.35">
      <c r="J1793" s="83"/>
      <c r="S1793" s="83"/>
    </row>
    <row r="1794" spans="10:19" x14ac:dyDescent="0.35">
      <c r="J1794" s="83"/>
      <c r="S1794" s="83"/>
    </row>
    <row r="1795" spans="10:19" x14ac:dyDescent="0.35">
      <c r="J1795" s="83"/>
      <c r="S1795" s="83"/>
    </row>
    <row r="1796" spans="10:19" x14ac:dyDescent="0.35">
      <c r="J1796" s="83"/>
      <c r="S1796" s="83"/>
    </row>
    <row r="1797" spans="10:19" x14ac:dyDescent="0.35">
      <c r="J1797" s="83"/>
      <c r="S1797" s="83"/>
    </row>
    <row r="1798" spans="10:19" x14ac:dyDescent="0.35">
      <c r="J1798" s="83"/>
      <c r="S1798" s="83"/>
    </row>
    <row r="1799" spans="10:19" x14ac:dyDescent="0.35">
      <c r="J1799" s="83"/>
      <c r="S1799" s="83"/>
    </row>
    <row r="1800" spans="10:19" x14ac:dyDescent="0.35">
      <c r="J1800" s="83"/>
      <c r="S1800" s="83"/>
    </row>
    <row r="1801" spans="10:19" x14ac:dyDescent="0.35">
      <c r="J1801" s="83"/>
      <c r="S1801" s="83"/>
    </row>
    <row r="1802" spans="10:19" x14ac:dyDescent="0.35">
      <c r="J1802" s="83"/>
      <c r="S1802" s="83"/>
    </row>
    <row r="1803" spans="10:19" x14ac:dyDescent="0.35">
      <c r="J1803" s="83"/>
      <c r="S1803" s="83"/>
    </row>
    <row r="1804" spans="10:19" x14ac:dyDescent="0.35">
      <c r="J1804" s="83"/>
      <c r="S1804" s="83"/>
    </row>
    <row r="1805" spans="10:19" x14ac:dyDescent="0.35">
      <c r="J1805" s="83"/>
      <c r="S1805" s="83"/>
    </row>
    <row r="1806" spans="10:19" x14ac:dyDescent="0.35">
      <c r="J1806" s="83"/>
      <c r="S1806" s="83"/>
    </row>
    <row r="1807" spans="10:19" x14ac:dyDescent="0.35">
      <c r="J1807" s="83"/>
      <c r="S1807" s="83"/>
    </row>
    <row r="1808" spans="10:19" x14ac:dyDescent="0.35">
      <c r="J1808" s="83"/>
      <c r="S1808" s="83"/>
    </row>
    <row r="1809" spans="10:19" x14ac:dyDescent="0.35">
      <c r="J1809" s="83"/>
      <c r="S1809" s="83"/>
    </row>
    <row r="1810" spans="10:19" x14ac:dyDescent="0.35">
      <c r="J1810" s="83"/>
      <c r="S1810" s="83"/>
    </row>
    <row r="1811" spans="10:19" x14ac:dyDescent="0.35">
      <c r="J1811" s="83"/>
      <c r="S1811" s="83"/>
    </row>
    <row r="1812" spans="10:19" x14ac:dyDescent="0.35">
      <c r="J1812" s="83"/>
      <c r="S1812" s="83"/>
    </row>
    <row r="1813" spans="10:19" x14ac:dyDescent="0.35">
      <c r="J1813" s="83"/>
      <c r="S1813" s="83"/>
    </row>
    <row r="1814" spans="10:19" x14ac:dyDescent="0.35">
      <c r="J1814" s="83"/>
      <c r="S1814" s="83"/>
    </row>
    <row r="1815" spans="10:19" x14ac:dyDescent="0.35">
      <c r="J1815" s="83"/>
      <c r="S1815" s="83"/>
    </row>
    <row r="1816" spans="10:19" x14ac:dyDescent="0.35">
      <c r="J1816" s="83"/>
      <c r="S1816" s="83"/>
    </row>
    <row r="1817" spans="10:19" x14ac:dyDescent="0.35">
      <c r="J1817" s="83"/>
      <c r="S1817" s="83"/>
    </row>
    <row r="1818" spans="10:19" x14ac:dyDescent="0.35">
      <c r="J1818" s="83"/>
      <c r="S1818" s="83"/>
    </row>
    <row r="1819" spans="10:19" x14ac:dyDescent="0.35">
      <c r="J1819" s="83"/>
      <c r="S1819" s="83"/>
    </row>
    <row r="1820" spans="10:19" x14ac:dyDescent="0.35">
      <c r="J1820" s="83"/>
      <c r="S1820" s="83"/>
    </row>
    <row r="1821" spans="10:19" x14ac:dyDescent="0.35">
      <c r="J1821" s="83"/>
      <c r="S1821" s="83"/>
    </row>
    <row r="1822" spans="10:19" x14ac:dyDescent="0.35">
      <c r="J1822" s="83"/>
      <c r="S1822" s="83"/>
    </row>
    <row r="1823" spans="10:19" x14ac:dyDescent="0.35">
      <c r="J1823" s="83"/>
      <c r="S1823" s="83"/>
    </row>
    <row r="1824" spans="10:19" x14ac:dyDescent="0.35">
      <c r="J1824" s="83"/>
      <c r="S1824" s="83"/>
    </row>
    <row r="1825" spans="10:19" x14ac:dyDescent="0.35">
      <c r="J1825" s="83"/>
      <c r="S1825" s="83"/>
    </row>
    <row r="1826" spans="10:19" x14ac:dyDescent="0.35">
      <c r="J1826" s="83"/>
      <c r="S1826" s="83"/>
    </row>
    <row r="1827" spans="10:19" x14ac:dyDescent="0.35">
      <c r="J1827" s="83"/>
      <c r="S1827" s="83"/>
    </row>
    <row r="1828" spans="10:19" x14ac:dyDescent="0.35">
      <c r="J1828" s="83"/>
      <c r="S1828" s="83"/>
    </row>
    <row r="1829" spans="10:19" x14ac:dyDescent="0.35">
      <c r="J1829" s="83"/>
      <c r="S1829" s="83"/>
    </row>
    <row r="1830" spans="10:19" x14ac:dyDescent="0.35">
      <c r="J1830" s="83"/>
      <c r="S1830" s="83"/>
    </row>
    <row r="1831" spans="10:19" x14ac:dyDescent="0.35">
      <c r="J1831" s="83"/>
      <c r="S1831" s="83"/>
    </row>
    <row r="1832" spans="10:19" x14ac:dyDescent="0.35">
      <c r="J1832" s="83"/>
      <c r="S1832" s="83"/>
    </row>
    <row r="1833" spans="10:19" x14ac:dyDescent="0.35">
      <c r="J1833" s="83"/>
      <c r="S1833" s="83"/>
    </row>
    <row r="1834" spans="10:19" x14ac:dyDescent="0.35">
      <c r="J1834" s="83"/>
      <c r="S1834" s="83"/>
    </row>
    <row r="1835" spans="10:19" x14ac:dyDescent="0.35">
      <c r="J1835" s="83"/>
      <c r="S1835" s="83"/>
    </row>
    <row r="1836" spans="10:19" x14ac:dyDescent="0.35">
      <c r="J1836" s="83"/>
      <c r="S1836" s="83"/>
    </row>
    <row r="1837" spans="10:19" x14ac:dyDescent="0.35">
      <c r="J1837" s="83"/>
      <c r="S1837" s="83"/>
    </row>
    <row r="1838" spans="10:19" x14ac:dyDescent="0.35">
      <c r="J1838" s="83"/>
      <c r="S1838" s="83"/>
    </row>
    <row r="1839" spans="10:19" x14ac:dyDescent="0.35">
      <c r="J1839" s="83"/>
      <c r="S1839" s="83"/>
    </row>
    <row r="1840" spans="10:19" x14ac:dyDescent="0.35">
      <c r="J1840" s="83"/>
      <c r="S1840" s="83"/>
    </row>
    <row r="1841" spans="10:19" x14ac:dyDescent="0.35">
      <c r="J1841" s="83"/>
      <c r="S1841" s="83"/>
    </row>
    <row r="1842" spans="10:19" x14ac:dyDescent="0.35">
      <c r="J1842" s="83"/>
      <c r="S1842" s="83"/>
    </row>
    <row r="1843" spans="10:19" x14ac:dyDescent="0.35">
      <c r="J1843" s="83"/>
      <c r="S1843" s="83"/>
    </row>
    <row r="1844" spans="10:19" x14ac:dyDescent="0.35">
      <c r="J1844" s="83"/>
      <c r="S1844" s="83"/>
    </row>
    <row r="1845" spans="10:19" x14ac:dyDescent="0.35">
      <c r="J1845" s="83"/>
      <c r="S1845" s="83"/>
    </row>
    <row r="1846" spans="10:19" x14ac:dyDescent="0.35">
      <c r="J1846" s="83"/>
      <c r="S1846" s="83"/>
    </row>
    <row r="1847" spans="10:19" x14ac:dyDescent="0.35">
      <c r="J1847" s="83"/>
      <c r="S1847" s="83"/>
    </row>
    <row r="1848" spans="10:19" x14ac:dyDescent="0.35">
      <c r="J1848" s="83"/>
      <c r="S1848" s="83"/>
    </row>
    <row r="1849" spans="10:19" x14ac:dyDescent="0.35">
      <c r="J1849" s="83"/>
      <c r="S1849" s="83"/>
    </row>
    <row r="1850" spans="10:19" x14ac:dyDescent="0.35">
      <c r="J1850" s="83"/>
      <c r="S1850" s="83"/>
    </row>
    <row r="1851" spans="10:19" x14ac:dyDescent="0.35">
      <c r="J1851" s="83"/>
      <c r="S1851" s="83"/>
    </row>
    <row r="1852" spans="10:19" x14ac:dyDescent="0.35">
      <c r="J1852" s="83"/>
      <c r="S1852" s="83"/>
    </row>
    <row r="1853" spans="10:19" x14ac:dyDescent="0.35">
      <c r="J1853" s="83"/>
      <c r="S1853" s="83"/>
    </row>
    <row r="1854" spans="10:19" x14ac:dyDescent="0.35">
      <c r="J1854" s="83"/>
      <c r="S1854" s="83"/>
    </row>
    <row r="1855" spans="10:19" x14ac:dyDescent="0.35">
      <c r="J1855" s="83"/>
      <c r="S1855" s="83"/>
    </row>
    <row r="1856" spans="10:19" x14ac:dyDescent="0.35">
      <c r="J1856" s="83"/>
      <c r="S1856" s="83"/>
    </row>
    <row r="1857" spans="10:19" x14ac:dyDescent="0.35">
      <c r="J1857" s="83"/>
      <c r="S1857" s="83"/>
    </row>
    <row r="1858" spans="10:19" x14ac:dyDescent="0.35">
      <c r="J1858" s="83"/>
      <c r="S1858" s="83"/>
    </row>
    <row r="1859" spans="10:19" x14ac:dyDescent="0.35">
      <c r="J1859" s="83"/>
      <c r="S1859" s="83"/>
    </row>
    <row r="1860" spans="10:19" x14ac:dyDescent="0.35">
      <c r="J1860" s="83"/>
      <c r="S1860" s="83"/>
    </row>
    <row r="1861" spans="10:19" x14ac:dyDescent="0.35">
      <c r="J1861" s="83"/>
      <c r="S1861" s="83"/>
    </row>
    <row r="1862" spans="10:19" x14ac:dyDescent="0.35">
      <c r="J1862" s="83"/>
      <c r="S1862" s="83"/>
    </row>
    <row r="1863" spans="10:19" x14ac:dyDescent="0.35">
      <c r="J1863" s="83"/>
      <c r="S1863" s="83"/>
    </row>
    <row r="1864" spans="10:19" x14ac:dyDescent="0.35">
      <c r="J1864" s="83"/>
      <c r="S1864" s="83"/>
    </row>
    <row r="1865" spans="10:19" x14ac:dyDescent="0.35">
      <c r="J1865" s="83"/>
      <c r="S1865" s="83"/>
    </row>
    <row r="1866" spans="10:19" x14ac:dyDescent="0.35">
      <c r="J1866" s="83"/>
      <c r="S1866" s="83"/>
    </row>
    <row r="1867" spans="10:19" x14ac:dyDescent="0.35">
      <c r="J1867" s="83"/>
      <c r="S1867" s="83"/>
    </row>
    <row r="1868" spans="10:19" x14ac:dyDescent="0.35">
      <c r="J1868" s="83"/>
      <c r="S1868" s="83"/>
    </row>
    <row r="1869" spans="10:19" x14ac:dyDescent="0.35">
      <c r="J1869" s="83"/>
      <c r="S1869" s="83"/>
    </row>
    <row r="1870" spans="10:19" x14ac:dyDescent="0.35">
      <c r="J1870" s="83"/>
      <c r="S1870" s="83"/>
    </row>
    <row r="1871" spans="10:19" x14ac:dyDescent="0.35">
      <c r="J1871" s="83"/>
      <c r="S1871" s="83"/>
    </row>
    <row r="1872" spans="10:19" x14ac:dyDescent="0.35">
      <c r="J1872" s="83"/>
      <c r="S1872" s="83"/>
    </row>
    <row r="1873" spans="10:19" x14ac:dyDescent="0.35">
      <c r="J1873" s="83"/>
      <c r="S1873" s="83"/>
    </row>
    <row r="1874" spans="10:19" x14ac:dyDescent="0.35">
      <c r="J1874" s="83"/>
      <c r="S1874" s="83"/>
    </row>
    <row r="1875" spans="10:19" x14ac:dyDescent="0.35">
      <c r="J1875" s="83"/>
      <c r="S1875" s="83"/>
    </row>
    <row r="1876" spans="10:19" x14ac:dyDescent="0.35">
      <c r="J1876" s="83"/>
      <c r="S1876" s="83"/>
    </row>
    <row r="1877" spans="10:19" x14ac:dyDescent="0.35">
      <c r="J1877" s="83"/>
      <c r="S1877" s="83"/>
    </row>
    <row r="1878" spans="10:19" x14ac:dyDescent="0.35">
      <c r="J1878" s="83"/>
      <c r="S1878" s="83"/>
    </row>
    <row r="1879" spans="10:19" x14ac:dyDescent="0.35">
      <c r="J1879" s="83"/>
      <c r="S1879" s="83"/>
    </row>
    <row r="1880" spans="10:19" x14ac:dyDescent="0.35">
      <c r="J1880" s="83"/>
      <c r="S1880" s="83"/>
    </row>
    <row r="1881" spans="10:19" x14ac:dyDescent="0.35">
      <c r="J1881" s="83"/>
      <c r="S1881" s="83"/>
    </row>
    <row r="1882" spans="10:19" x14ac:dyDescent="0.35">
      <c r="J1882" s="83"/>
      <c r="S1882" s="83"/>
    </row>
    <row r="1883" spans="10:19" x14ac:dyDescent="0.35">
      <c r="J1883" s="83"/>
      <c r="S1883" s="83"/>
    </row>
    <row r="1884" spans="10:19" x14ac:dyDescent="0.35">
      <c r="J1884" s="83"/>
      <c r="S1884" s="83"/>
    </row>
    <row r="1885" spans="10:19" x14ac:dyDescent="0.35">
      <c r="J1885" s="83"/>
      <c r="S1885" s="83"/>
    </row>
    <row r="1886" spans="10:19" x14ac:dyDescent="0.35">
      <c r="J1886" s="83"/>
      <c r="S1886" s="83"/>
    </row>
    <row r="1887" spans="10:19" x14ac:dyDescent="0.35">
      <c r="J1887" s="83"/>
      <c r="S1887" s="83"/>
    </row>
    <row r="1888" spans="10:19" x14ac:dyDescent="0.35">
      <c r="J1888" s="83"/>
      <c r="S1888" s="83"/>
    </row>
    <row r="1889" spans="10:19" x14ac:dyDescent="0.35">
      <c r="J1889" s="83"/>
      <c r="S1889" s="83"/>
    </row>
    <row r="1890" spans="10:19" x14ac:dyDescent="0.35">
      <c r="J1890" s="83"/>
      <c r="S1890" s="83"/>
    </row>
    <row r="1891" spans="10:19" x14ac:dyDescent="0.35">
      <c r="J1891" s="83"/>
      <c r="S1891" s="83"/>
    </row>
    <row r="1892" spans="10:19" x14ac:dyDescent="0.35">
      <c r="J1892" s="83"/>
      <c r="S1892" s="83"/>
    </row>
    <row r="1893" spans="10:19" x14ac:dyDescent="0.35">
      <c r="J1893" s="83"/>
      <c r="S1893" s="83"/>
    </row>
    <row r="1894" spans="10:19" x14ac:dyDescent="0.35">
      <c r="J1894" s="83"/>
      <c r="S1894" s="83"/>
    </row>
    <row r="1895" spans="10:19" x14ac:dyDescent="0.35">
      <c r="J1895" s="83"/>
      <c r="S1895" s="83"/>
    </row>
    <row r="1896" spans="10:19" x14ac:dyDescent="0.35">
      <c r="J1896" s="83"/>
      <c r="S1896" s="83"/>
    </row>
    <row r="1897" spans="10:19" x14ac:dyDescent="0.35">
      <c r="J1897" s="83"/>
      <c r="S1897" s="83"/>
    </row>
    <row r="1898" spans="10:19" x14ac:dyDescent="0.35">
      <c r="J1898" s="83"/>
      <c r="S1898" s="83"/>
    </row>
    <row r="1899" spans="10:19" x14ac:dyDescent="0.35">
      <c r="J1899" s="83"/>
      <c r="S1899" s="83"/>
    </row>
    <row r="1900" spans="10:19" x14ac:dyDescent="0.35">
      <c r="J1900" s="83"/>
      <c r="S1900" s="83"/>
    </row>
    <row r="1901" spans="10:19" x14ac:dyDescent="0.35">
      <c r="J1901" s="83"/>
      <c r="S1901" s="83"/>
    </row>
    <row r="1902" spans="10:19" x14ac:dyDescent="0.35">
      <c r="J1902" s="83"/>
      <c r="S1902" s="83"/>
    </row>
    <row r="1903" spans="10:19" x14ac:dyDescent="0.35">
      <c r="J1903" s="83"/>
      <c r="S1903" s="83"/>
    </row>
    <row r="1904" spans="10:19" x14ac:dyDescent="0.35">
      <c r="J1904" s="83"/>
      <c r="S1904" s="83"/>
    </row>
    <row r="1905" spans="10:19" x14ac:dyDescent="0.35">
      <c r="J1905" s="83"/>
      <c r="S1905" s="83"/>
    </row>
    <row r="1906" spans="10:19" x14ac:dyDescent="0.35">
      <c r="J1906" s="83"/>
      <c r="S1906" s="83"/>
    </row>
    <row r="1907" spans="10:19" x14ac:dyDescent="0.35">
      <c r="J1907" s="83"/>
      <c r="S1907" s="83"/>
    </row>
    <row r="1908" spans="10:19" x14ac:dyDescent="0.35">
      <c r="J1908" s="83"/>
      <c r="S1908" s="83"/>
    </row>
    <row r="1909" spans="10:19" x14ac:dyDescent="0.35">
      <c r="J1909" s="83"/>
      <c r="S1909" s="83"/>
    </row>
    <row r="1910" spans="10:19" x14ac:dyDescent="0.35">
      <c r="J1910" s="83"/>
      <c r="S1910" s="83"/>
    </row>
    <row r="1911" spans="10:19" x14ac:dyDescent="0.35">
      <c r="J1911" s="83"/>
      <c r="S1911" s="83"/>
    </row>
    <row r="1912" spans="10:19" x14ac:dyDescent="0.35">
      <c r="J1912" s="83"/>
      <c r="S1912" s="83"/>
    </row>
    <row r="1913" spans="10:19" x14ac:dyDescent="0.35">
      <c r="J1913" s="83"/>
      <c r="S1913" s="83"/>
    </row>
    <row r="1914" spans="10:19" x14ac:dyDescent="0.35">
      <c r="J1914" s="83"/>
      <c r="S1914" s="83"/>
    </row>
    <row r="1915" spans="10:19" x14ac:dyDescent="0.35">
      <c r="J1915" s="83"/>
      <c r="S1915" s="83"/>
    </row>
    <row r="1916" spans="10:19" x14ac:dyDescent="0.35">
      <c r="J1916" s="83"/>
      <c r="S1916" s="83"/>
    </row>
    <row r="1917" spans="10:19" x14ac:dyDescent="0.35">
      <c r="J1917" s="83"/>
      <c r="S1917" s="83"/>
    </row>
    <row r="1918" spans="10:19" x14ac:dyDescent="0.35">
      <c r="J1918" s="83"/>
      <c r="S1918" s="83"/>
    </row>
    <row r="1919" spans="10:19" x14ac:dyDescent="0.35">
      <c r="J1919" s="83"/>
      <c r="S1919" s="83"/>
    </row>
    <row r="1920" spans="10:19" x14ac:dyDescent="0.35">
      <c r="J1920" s="83"/>
      <c r="S1920" s="83"/>
    </row>
    <row r="1921" spans="10:19" x14ac:dyDescent="0.35">
      <c r="J1921" s="83"/>
      <c r="S1921" s="83"/>
    </row>
    <row r="1922" spans="10:19" x14ac:dyDescent="0.35">
      <c r="J1922" s="83"/>
      <c r="S1922" s="83"/>
    </row>
    <row r="1923" spans="10:19" x14ac:dyDescent="0.35">
      <c r="J1923" s="83"/>
      <c r="S1923" s="83"/>
    </row>
    <row r="1924" spans="10:19" x14ac:dyDescent="0.35">
      <c r="J1924" s="83"/>
      <c r="S1924" s="83"/>
    </row>
    <row r="1925" spans="10:19" x14ac:dyDescent="0.35">
      <c r="J1925" s="83"/>
      <c r="S1925" s="83"/>
    </row>
    <row r="1926" spans="10:19" x14ac:dyDescent="0.35">
      <c r="J1926" s="83"/>
      <c r="S1926" s="83"/>
    </row>
    <row r="1927" spans="10:19" x14ac:dyDescent="0.35">
      <c r="J1927" s="83"/>
      <c r="S1927" s="83"/>
    </row>
    <row r="1928" spans="10:19" x14ac:dyDescent="0.35">
      <c r="J1928" s="83"/>
      <c r="S1928" s="83"/>
    </row>
    <row r="1929" spans="10:19" x14ac:dyDescent="0.35">
      <c r="J1929" s="83"/>
      <c r="S1929" s="83"/>
    </row>
    <row r="1930" spans="10:19" x14ac:dyDescent="0.35">
      <c r="J1930" s="83"/>
      <c r="S1930" s="83"/>
    </row>
    <row r="1931" spans="10:19" x14ac:dyDescent="0.35">
      <c r="J1931" s="83"/>
      <c r="S1931" s="83"/>
    </row>
    <row r="1932" spans="10:19" x14ac:dyDescent="0.35">
      <c r="J1932" s="83"/>
      <c r="S1932" s="83"/>
    </row>
    <row r="1933" spans="10:19" x14ac:dyDescent="0.35">
      <c r="J1933" s="83"/>
      <c r="S1933" s="83"/>
    </row>
    <row r="1934" spans="10:19" x14ac:dyDescent="0.35">
      <c r="J1934" s="83"/>
      <c r="S1934" s="83"/>
    </row>
    <row r="1935" spans="10:19" x14ac:dyDescent="0.35">
      <c r="J1935" s="83"/>
      <c r="S1935" s="83"/>
    </row>
    <row r="1936" spans="10:19" x14ac:dyDescent="0.35">
      <c r="J1936" s="83"/>
      <c r="S1936" s="83"/>
    </row>
    <row r="1937" spans="10:19" x14ac:dyDescent="0.35">
      <c r="J1937" s="83"/>
      <c r="S1937" s="83"/>
    </row>
    <row r="1938" spans="10:19" x14ac:dyDescent="0.35">
      <c r="J1938" s="83"/>
      <c r="S1938" s="83"/>
    </row>
    <row r="1939" spans="10:19" x14ac:dyDescent="0.35">
      <c r="J1939" s="83"/>
      <c r="S1939" s="83"/>
    </row>
    <row r="1940" spans="10:19" x14ac:dyDescent="0.35">
      <c r="J1940" s="83"/>
      <c r="S1940" s="83"/>
    </row>
    <row r="1941" spans="10:19" x14ac:dyDescent="0.35">
      <c r="J1941" s="83"/>
      <c r="S1941" s="83"/>
    </row>
    <row r="1942" spans="10:19" x14ac:dyDescent="0.35">
      <c r="J1942" s="83"/>
      <c r="S1942" s="83"/>
    </row>
    <row r="1943" spans="10:19" x14ac:dyDescent="0.35">
      <c r="J1943" s="83"/>
      <c r="S1943" s="83"/>
    </row>
    <row r="1944" spans="10:19" x14ac:dyDescent="0.35">
      <c r="J1944" s="83"/>
      <c r="S1944" s="83"/>
    </row>
    <row r="1945" spans="10:19" x14ac:dyDescent="0.35">
      <c r="J1945" s="83"/>
      <c r="S1945" s="83"/>
    </row>
    <row r="1946" spans="10:19" x14ac:dyDescent="0.35">
      <c r="J1946" s="83"/>
      <c r="S1946" s="83"/>
    </row>
    <row r="1947" spans="10:19" x14ac:dyDescent="0.35">
      <c r="J1947" s="83"/>
      <c r="S1947" s="83"/>
    </row>
    <row r="1948" spans="10:19" x14ac:dyDescent="0.35">
      <c r="J1948" s="83"/>
      <c r="S1948" s="83"/>
    </row>
    <row r="1949" spans="10:19" x14ac:dyDescent="0.35">
      <c r="J1949" s="83"/>
      <c r="S1949" s="83"/>
    </row>
    <row r="1950" spans="10:19" x14ac:dyDescent="0.35">
      <c r="J1950" s="83"/>
      <c r="S1950" s="83"/>
    </row>
    <row r="1951" spans="10:19" x14ac:dyDescent="0.35">
      <c r="J1951" s="83"/>
      <c r="S1951" s="83"/>
    </row>
    <row r="1952" spans="10:19" x14ac:dyDescent="0.35">
      <c r="J1952" s="83"/>
      <c r="S1952" s="83"/>
    </row>
    <row r="1953" spans="10:19" x14ac:dyDescent="0.35">
      <c r="J1953" s="83"/>
      <c r="S1953" s="83"/>
    </row>
    <row r="1954" spans="10:19" x14ac:dyDescent="0.35">
      <c r="J1954" s="83"/>
      <c r="S1954" s="83"/>
    </row>
    <row r="1955" spans="10:19" x14ac:dyDescent="0.35">
      <c r="J1955" s="83"/>
      <c r="S1955" s="83"/>
    </row>
    <row r="1956" spans="10:19" x14ac:dyDescent="0.35">
      <c r="J1956" s="83"/>
      <c r="S1956" s="83"/>
    </row>
    <row r="1957" spans="10:19" x14ac:dyDescent="0.35">
      <c r="J1957" s="83"/>
      <c r="S1957" s="83"/>
    </row>
    <row r="1958" spans="10:19" x14ac:dyDescent="0.35">
      <c r="J1958" s="83"/>
      <c r="S1958" s="83"/>
    </row>
    <row r="1959" spans="10:19" x14ac:dyDescent="0.35">
      <c r="J1959" s="83"/>
      <c r="S1959" s="83"/>
    </row>
    <row r="1960" spans="10:19" x14ac:dyDescent="0.35">
      <c r="J1960" s="83"/>
      <c r="S1960" s="83"/>
    </row>
    <row r="1961" spans="10:19" x14ac:dyDescent="0.35">
      <c r="J1961" s="83"/>
      <c r="S1961" s="83"/>
    </row>
    <row r="1962" spans="10:19" x14ac:dyDescent="0.35">
      <c r="J1962" s="83"/>
      <c r="S1962" s="83"/>
    </row>
    <row r="1963" spans="10:19" x14ac:dyDescent="0.35">
      <c r="J1963" s="83"/>
      <c r="S1963" s="83"/>
    </row>
    <row r="1964" spans="10:19" x14ac:dyDescent="0.35">
      <c r="J1964" s="83"/>
      <c r="S1964" s="83"/>
    </row>
    <row r="1965" spans="10:19" x14ac:dyDescent="0.35">
      <c r="J1965" s="83"/>
      <c r="S1965" s="83"/>
    </row>
    <row r="1966" spans="10:19" x14ac:dyDescent="0.35">
      <c r="J1966" s="83"/>
      <c r="S1966" s="83"/>
    </row>
    <row r="1967" spans="10:19" x14ac:dyDescent="0.35">
      <c r="J1967" s="83"/>
      <c r="S1967" s="83"/>
    </row>
    <row r="1968" spans="10:19" x14ac:dyDescent="0.35">
      <c r="J1968" s="83"/>
      <c r="S1968" s="83"/>
    </row>
    <row r="1969" spans="10:19" x14ac:dyDescent="0.35">
      <c r="J1969" s="83"/>
      <c r="S1969" s="83"/>
    </row>
    <row r="1970" spans="10:19" x14ac:dyDescent="0.35">
      <c r="J1970" s="83"/>
      <c r="S1970" s="83"/>
    </row>
    <row r="1971" spans="10:19" x14ac:dyDescent="0.35">
      <c r="J1971" s="83"/>
      <c r="S1971" s="83"/>
    </row>
    <row r="1972" spans="10:19" x14ac:dyDescent="0.35">
      <c r="J1972" s="83"/>
      <c r="S1972" s="83"/>
    </row>
    <row r="1973" spans="10:19" x14ac:dyDescent="0.35">
      <c r="J1973" s="83"/>
      <c r="S1973" s="83"/>
    </row>
    <row r="1974" spans="10:19" x14ac:dyDescent="0.35">
      <c r="J1974" s="83"/>
      <c r="S1974" s="83"/>
    </row>
    <row r="1975" spans="10:19" x14ac:dyDescent="0.35">
      <c r="J1975" s="83"/>
      <c r="S1975" s="83"/>
    </row>
    <row r="1976" spans="10:19" x14ac:dyDescent="0.35">
      <c r="J1976" s="83"/>
      <c r="S1976" s="83"/>
    </row>
    <row r="1977" spans="10:19" x14ac:dyDescent="0.35">
      <c r="J1977" s="83"/>
      <c r="S1977" s="83"/>
    </row>
    <row r="1978" spans="10:19" x14ac:dyDescent="0.35">
      <c r="J1978" s="83"/>
      <c r="S1978" s="83"/>
    </row>
    <row r="1979" spans="10:19" x14ac:dyDescent="0.35">
      <c r="J1979" s="83"/>
      <c r="S1979" s="83"/>
    </row>
    <row r="1980" spans="10:19" x14ac:dyDescent="0.35">
      <c r="J1980" s="83"/>
      <c r="S1980" s="83"/>
    </row>
    <row r="1981" spans="10:19" x14ac:dyDescent="0.35">
      <c r="J1981" s="83"/>
      <c r="S1981" s="83"/>
    </row>
    <row r="1982" spans="10:19" x14ac:dyDescent="0.35">
      <c r="J1982" s="83"/>
      <c r="S1982" s="83"/>
    </row>
    <row r="1983" spans="10:19" x14ac:dyDescent="0.35">
      <c r="J1983" s="83"/>
      <c r="S1983" s="83"/>
    </row>
    <row r="1984" spans="10:19" x14ac:dyDescent="0.35">
      <c r="J1984" s="83"/>
      <c r="S1984" s="83"/>
    </row>
    <row r="1985" spans="10:19" x14ac:dyDescent="0.35">
      <c r="J1985" s="83"/>
      <c r="S1985" s="83"/>
    </row>
    <row r="1986" spans="10:19" x14ac:dyDescent="0.35">
      <c r="J1986" s="83"/>
      <c r="S1986" s="83"/>
    </row>
    <row r="1987" spans="10:19" x14ac:dyDescent="0.35">
      <c r="J1987" s="83"/>
      <c r="S1987" s="83"/>
    </row>
    <row r="1988" spans="10:19" x14ac:dyDescent="0.35">
      <c r="J1988" s="83"/>
      <c r="S1988" s="83"/>
    </row>
    <row r="1989" spans="10:19" x14ac:dyDescent="0.35">
      <c r="J1989" s="83"/>
      <c r="S1989" s="83"/>
    </row>
    <row r="1990" spans="10:19" x14ac:dyDescent="0.35">
      <c r="J1990" s="83"/>
      <c r="S1990" s="83"/>
    </row>
    <row r="1991" spans="10:19" x14ac:dyDescent="0.35">
      <c r="J1991" s="83"/>
      <c r="S1991" s="83"/>
    </row>
    <row r="1992" spans="10:19" x14ac:dyDescent="0.35">
      <c r="J1992" s="83"/>
      <c r="S1992" s="83"/>
    </row>
    <row r="1993" spans="10:19" x14ac:dyDescent="0.35">
      <c r="J1993" s="83"/>
      <c r="S1993" s="83"/>
    </row>
    <row r="1994" spans="10:19" x14ac:dyDescent="0.35">
      <c r="J1994" s="83"/>
      <c r="S1994" s="83"/>
    </row>
    <row r="1995" spans="10:19" x14ac:dyDescent="0.35">
      <c r="J1995" s="83"/>
      <c r="S1995" s="83"/>
    </row>
    <row r="1996" spans="10:19" x14ac:dyDescent="0.35">
      <c r="J1996" s="83"/>
      <c r="S1996" s="83"/>
    </row>
    <row r="1997" spans="10:19" x14ac:dyDescent="0.35">
      <c r="J1997" s="83"/>
      <c r="S1997" s="83"/>
    </row>
    <row r="1998" spans="10:19" x14ac:dyDescent="0.35">
      <c r="J1998" s="83"/>
      <c r="S1998" s="83"/>
    </row>
    <row r="1999" spans="10:19" x14ac:dyDescent="0.35">
      <c r="J1999" s="83"/>
      <c r="S1999" s="83"/>
    </row>
    <row r="2000" spans="10:19" x14ac:dyDescent="0.35">
      <c r="J2000" s="83"/>
      <c r="S2000" s="83"/>
    </row>
    <row r="2001" spans="10:19" x14ac:dyDescent="0.35">
      <c r="J2001" s="83"/>
      <c r="S2001" s="83"/>
    </row>
    <row r="2002" spans="10:19" x14ac:dyDescent="0.35">
      <c r="J2002" s="83"/>
      <c r="S2002" s="83"/>
    </row>
    <row r="2003" spans="10:19" x14ac:dyDescent="0.35">
      <c r="J2003" s="83"/>
      <c r="S2003" s="83"/>
    </row>
    <row r="2004" spans="10:19" x14ac:dyDescent="0.35">
      <c r="J2004" s="83"/>
      <c r="S2004" s="83"/>
    </row>
    <row r="2005" spans="10:19" x14ac:dyDescent="0.35">
      <c r="J2005" s="83"/>
      <c r="S2005" s="83"/>
    </row>
    <row r="2006" spans="10:19" x14ac:dyDescent="0.35">
      <c r="J2006" s="83"/>
      <c r="S2006" s="83"/>
    </row>
    <row r="2007" spans="10:19" x14ac:dyDescent="0.35">
      <c r="J2007" s="83"/>
      <c r="S2007" s="83"/>
    </row>
    <row r="2008" spans="10:19" x14ac:dyDescent="0.35">
      <c r="J2008" s="83"/>
      <c r="S2008" s="83"/>
    </row>
    <row r="2009" spans="10:19" x14ac:dyDescent="0.35">
      <c r="J2009" s="83"/>
      <c r="S2009" s="83"/>
    </row>
    <row r="2010" spans="10:19" x14ac:dyDescent="0.35">
      <c r="J2010" s="83"/>
      <c r="S2010" s="83"/>
    </row>
    <row r="2011" spans="10:19" x14ac:dyDescent="0.35">
      <c r="J2011" s="83"/>
      <c r="S2011" s="83"/>
    </row>
    <row r="2012" spans="10:19" x14ac:dyDescent="0.35">
      <c r="J2012" s="83"/>
      <c r="S2012" s="83"/>
    </row>
    <row r="2013" spans="10:19" x14ac:dyDescent="0.35">
      <c r="J2013" s="83"/>
      <c r="S2013" s="83"/>
    </row>
    <row r="2014" spans="10:19" x14ac:dyDescent="0.35">
      <c r="J2014" s="83"/>
      <c r="S2014" s="83"/>
    </row>
    <row r="2015" spans="10:19" x14ac:dyDescent="0.35">
      <c r="J2015" s="83"/>
      <c r="S2015" s="83"/>
    </row>
    <row r="2016" spans="10:19" x14ac:dyDescent="0.35">
      <c r="J2016" s="83"/>
      <c r="S2016" s="83"/>
    </row>
    <row r="2017" spans="10:19" x14ac:dyDescent="0.35">
      <c r="J2017" s="83"/>
      <c r="S2017" s="83"/>
    </row>
    <row r="2018" spans="10:19" x14ac:dyDescent="0.35">
      <c r="J2018" s="83"/>
      <c r="S2018" s="83"/>
    </row>
    <row r="2019" spans="10:19" x14ac:dyDescent="0.35">
      <c r="J2019" s="83"/>
      <c r="S2019" s="83"/>
    </row>
    <row r="2020" spans="10:19" x14ac:dyDescent="0.35">
      <c r="J2020" s="83"/>
      <c r="S2020" s="83"/>
    </row>
    <row r="2021" spans="10:19" x14ac:dyDescent="0.35">
      <c r="J2021" s="83"/>
      <c r="S2021" s="83"/>
    </row>
    <row r="2022" spans="10:19" x14ac:dyDescent="0.35">
      <c r="J2022" s="83"/>
      <c r="S2022" s="83"/>
    </row>
    <row r="2023" spans="10:19" x14ac:dyDescent="0.35">
      <c r="J2023" s="83"/>
      <c r="S2023" s="83"/>
    </row>
    <row r="2024" spans="10:19" x14ac:dyDescent="0.35">
      <c r="J2024" s="83"/>
      <c r="S2024" s="83"/>
    </row>
    <row r="2025" spans="10:19" x14ac:dyDescent="0.35">
      <c r="J2025" s="83"/>
      <c r="S2025" s="83"/>
    </row>
    <row r="2026" spans="10:19" x14ac:dyDescent="0.35">
      <c r="J2026" s="83"/>
      <c r="S2026" s="83"/>
    </row>
    <row r="2027" spans="10:19" x14ac:dyDescent="0.35">
      <c r="J2027" s="83"/>
      <c r="S2027" s="83"/>
    </row>
    <row r="2028" spans="10:19" x14ac:dyDescent="0.35">
      <c r="J2028" s="83"/>
      <c r="S2028" s="83"/>
    </row>
    <row r="2029" spans="10:19" x14ac:dyDescent="0.35">
      <c r="J2029" s="83"/>
      <c r="S2029" s="83"/>
    </row>
    <row r="2030" spans="10:19" x14ac:dyDescent="0.35">
      <c r="J2030" s="83"/>
      <c r="S2030" s="83"/>
    </row>
    <row r="2031" spans="10:19" x14ac:dyDescent="0.35">
      <c r="J2031" s="83"/>
      <c r="S2031" s="83"/>
    </row>
    <row r="2032" spans="10:19" x14ac:dyDescent="0.35">
      <c r="J2032" s="83"/>
      <c r="S2032" s="83"/>
    </row>
    <row r="2033" spans="10:19" x14ac:dyDescent="0.35">
      <c r="J2033" s="83"/>
      <c r="S2033" s="83"/>
    </row>
    <row r="2034" spans="10:19" x14ac:dyDescent="0.35">
      <c r="J2034" s="83"/>
      <c r="S2034" s="83"/>
    </row>
    <row r="2035" spans="10:19" x14ac:dyDescent="0.35">
      <c r="J2035" s="83"/>
      <c r="S2035" s="83"/>
    </row>
    <row r="2036" spans="10:19" x14ac:dyDescent="0.35">
      <c r="J2036" s="83"/>
      <c r="S2036" s="83"/>
    </row>
    <row r="2037" spans="10:19" x14ac:dyDescent="0.35">
      <c r="J2037" s="83"/>
      <c r="S2037" s="83"/>
    </row>
    <row r="2038" spans="10:19" x14ac:dyDescent="0.35">
      <c r="J2038" s="83"/>
      <c r="S2038" s="83"/>
    </row>
    <row r="2039" spans="10:19" x14ac:dyDescent="0.35">
      <c r="J2039" s="83"/>
      <c r="S2039" s="83"/>
    </row>
    <row r="2040" spans="10:19" x14ac:dyDescent="0.35">
      <c r="J2040" s="83"/>
      <c r="S2040" s="83"/>
    </row>
    <row r="2041" spans="10:19" x14ac:dyDescent="0.35">
      <c r="J2041" s="83"/>
      <c r="S2041" s="83"/>
    </row>
    <row r="2042" spans="10:19" x14ac:dyDescent="0.35">
      <c r="J2042" s="83"/>
      <c r="S2042" s="83"/>
    </row>
    <row r="2043" spans="10:19" x14ac:dyDescent="0.35">
      <c r="J2043" s="83"/>
      <c r="S2043" s="83"/>
    </row>
    <row r="2044" spans="10:19" x14ac:dyDescent="0.35">
      <c r="J2044" s="83"/>
      <c r="S2044" s="83"/>
    </row>
    <row r="2045" spans="10:19" x14ac:dyDescent="0.35">
      <c r="J2045" s="83"/>
      <c r="S2045" s="83"/>
    </row>
    <row r="2046" spans="10:19" x14ac:dyDescent="0.35">
      <c r="J2046" s="83"/>
      <c r="S2046" s="83"/>
    </row>
    <row r="2047" spans="10:19" x14ac:dyDescent="0.35">
      <c r="J2047" s="83"/>
      <c r="S2047" s="83"/>
    </row>
    <row r="2048" spans="10:19" x14ac:dyDescent="0.35">
      <c r="J2048" s="83"/>
      <c r="S2048" s="83"/>
    </row>
    <row r="2049" spans="10:19" x14ac:dyDescent="0.35">
      <c r="J2049" s="83"/>
      <c r="S2049" s="83"/>
    </row>
    <row r="2050" spans="10:19" x14ac:dyDescent="0.35">
      <c r="J2050" s="83"/>
      <c r="S2050" s="83"/>
    </row>
    <row r="2051" spans="10:19" x14ac:dyDescent="0.35">
      <c r="J2051" s="83"/>
      <c r="S2051" s="83"/>
    </row>
    <row r="2052" spans="10:19" x14ac:dyDescent="0.35">
      <c r="J2052" s="83"/>
      <c r="S2052" s="83"/>
    </row>
    <row r="2053" spans="10:19" x14ac:dyDescent="0.35">
      <c r="J2053" s="83"/>
      <c r="S2053" s="83"/>
    </row>
    <row r="2054" spans="10:19" x14ac:dyDescent="0.35">
      <c r="J2054" s="83"/>
      <c r="S2054" s="83"/>
    </row>
    <row r="2055" spans="10:19" x14ac:dyDescent="0.35">
      <c r="J2055" s="83"/>
      <c r="S2055" s="83"/>
    </row>
    <row r="2056" spans="10:19" x14ac:dyDescent="0.35">
      <c r="J2056" s="83"/>
      <c r="S2056" s="83"/>
    </row>
    <row r="2057" spans="10:19" x14ac:dyDescent="0.35">
      <c r="J2057" s="83"/>
      <c r="S2057" s="83"/>
    </row>
    <row r="2058" spans="10:19" x14ac:dyDescent="0.35">
      <c r="J2058" s="83"/>
      <c r="S2058" s="83"/>
    </row>
    <row r="2059" spans="10:19" x14ac:dyDescent="0.35">
      <c r="J2059" s="83"/>
      <c r="S2059" s="83"/>
    </row>
    <row r="2060" spans="10:19" x14ac:dyDescent="0.35">
      <c r="J2060" s="83"/>
      <c r="S2060" s="83"/>
    </row>
    <row r="2061" spans="10:19" x14ac:dyDescent="0.35">
      <c r="J2061" s="83"/>
      <c r="S2061" s="83"/>
    </row>
    <row r="2062" spans="10:19" x14ac:dyDescent="0.35">
      <c r="J2062" s="83"/>
      <c r="S2062" s="83"/>
    </row>
    <row r="2063" spans="10:19" x14ac:dyDescent="0.35">
      <c r="J2063" s="83"/>
      <c r="S2063" s="83"/>
    </row>
    <row r="2064" spans="10:19" x14ac:dyDescent="0.35">
      <c r="J2064" s="83"/>
      <c r="S2064" s="83"/>
    </row>
    <row r="2065" spans="10:19" x14ac:dyDescent="0.35">
      <c r="J2065" s="83"/>
      <c r="S2065" s="83"/>
    </row>
    <row r="2066" spans="10:19" x14ac:dyDescent="0.35">
      <c r="J2066" s="83"/>
      <c r="S2066" s="83"/>
    </row>
    <row r="2067" spans="10:19" x14ac:dyDescent="0.35">
      <c r="J2067" s="83"/>
      <c r="S2067" s="83"/>
    </row>
    <row r="2068" spans="10:19" x14ac:dyDescent="0.35">
      <c r="J2068" s="83"/>
      <c r="S2068" s="83"/>
    </row>
    <row r="2069" spans="10:19" x14ac:dyDescent="0.35">
      <c r="J2069" s="83"/>
      <c r="S2069" s="83"/>
    </row>
    <row r="2070" spans="10:19" x14ac:dyDescent="0.35">
      <c r="J2070" s="83"/>
      <c r="S2070" s="83"/>
    </row>
    <row r="2071" spans="10:19" x14ac:dyDescent="0.35">
      <c r="J2071" s="83"/>
      <c r="S2071" s="83"/>
    </row>
    <row r="2072" spans="10:19" x14ac:dyDescent="0.35">
      <c r="J2072" s="83"/>
      <c r="S2072" s="83"/>
    </row>
    <row r="2073" spans="10:19" x14ac:dyDescent="0.35">
      <c r="J2073" s="83"/>
      <c r="S2073" s="83"/>
    </row>
    <row r="2074" spans="10:19" x14ac:dyDescent="0.35">
      <c r="J2074" s="83"/>
      <c r="S2074" s="83"/>
    </row>
    <row r="2075" spans="10:19" x14ac:dyDescent="0.35">
      <c r="J2075" s="83"/>
      <c r="S2075" s="83"/>
    </row>
    <row r="2076" spans="10:19" x14ac:dyDescent="0.35">
      <c r="J2076" s="83"/>
      <c r="S2076" s="83"/>
    </row>
    <row r="2077" spans="10:19" x14ac:dyDescent="0.35">
      <c r="J2077" s="83"/>
      <c r="S2077" s="83"/>
    </row>
    <row r="2078" spans="10:19" x14ac:dyDescent="0.35">
      <c r="J2078" s="83"/>
      <c r="S2078" s="83"/>
    </row>
    <row r="2079" spans="10:19" x14ac:dyDescent="0.35">
      <c r="J2079" s="83"/>
      <c r="S2079" s="83"/>
    </row>
    <row r="2080" spans="10:19" x14ac:dyDescent="0.35">
      <c r="J2080" s="83"/>
      <c r="S2080" s="83"/>
    </row>
    <row r="2081" spans="10:19" x14ac:dyDescent="0.35">
      <c r="J2081" s="83"/>
      <c r="S2081" s="83"/>
    </row>
    <row r="2082" spans="10:19" x14ac:dyDescent="0.35">
      <c r="J2082" s="83"/>
      <c r="S2082" s="83"/>
    </row>
    <row r="2083" spans="10:19" x14ac:dyDescent="0.35">
      <c r="J2083" s="83"/>
      <c r="S2083" s="83"/>
    </row>
    <row r="2084" spans="10:19" x14ac:dyDescent="0.35">
      <c r="J2084" s="83"/>
      <c r="S2084" s="83"/>
    </row>
    <row r="2085" spans="10:19" x14ac:dyDescent="0.35">
      <c r="J2085" s="83"/>
      <c r="S2085" s="83"/>
    </row>
    <row r="2086" spans="10:19" x14ac:dyDescent="0.35">
      <c r="J2086" s="83"/>
      <c r="S2086" s="83"/>
    </row>
    <row r="2087" spans="10:19" x14ac:dyDescent="0.35">
      <c r="J2087" s="83"/>
      <c r="S2087" s="83"/>
    </row>
    <row r="2088" spans="10:19" x14ac:dyDescent="0.35">
      <c r="J2088" s="83"/>
      <c r="S2088" s="83"/>
    </row>
    <row r="2089" spans="10:19" x14ac:dyDescent="0.35">
      <c r="J2089" s="83"/>
      <c r="S2089" s="83"/>
    </row>
    <row r="2090" spans="10:19" x14ac:dyDescent="0.35">
      <c r="J2090" s="83"/>
      <c r="S2090" s="83"/>
    </row>
    <row r="2091" spans="10:19" x14ac:dyDescent="0.35">
      <c r="J2091" s="83"/>
      <c r="S2091" s="83"/>
    </row>
    <row r="2092" spans="10:19" x14ac:dyDescent="0.35">
      <c r="J2092" s="83"/>
      <c r="S2092" s="83"/>
    </row>
    <row r="2093" spans="10:19" x14ac:dyDescent="0.35">
      <c r="J2093" s="83"/>
      <c r="S2093" s="83"/>
    </row>
    <row r="2094" spans="10:19" x14ac:dyDescent="0.35">
      <c r="J2094" s="83"/>
      <c r="S2094" s="83"/>
    </row>
    <row r="2095" spans="10:19" x14ac:dyDescent="0.35">
      <c r="J2095" s="83"/>
      <c r="S2095" s="83"/>
    </row>
    <row r="2096" spans="10:19" x14ac:dyDescent="0.35">
      <c r="J2096" s="83"/>
      <c r="S2096" s="83"/>
    </row>
    <row r="2097" spans="10:19" x14ac:dyDescent="0.35">
      <c r="J2097" s="83"/>
      <c r="S2097" s="83"/>
    </row>
    <row r="2098" spans="10:19" x14ac:dyDescent="0.35">
      <c r="J2098" s="83"/>
      <c r="S2098" s="83"/>
    </row>
    <row r="2099" spans="10:19" x14ac:dyDescent="0.35">
      <c r="J2099" s="83"/>
      <c r="S2099" s="83"/>
    </row>
    <row r="2100" spans="10:19" x14ac:dyDescent="0.35">
      <c r="J2100" s="83"/>
      <c r="S2100" s="83"/>
    </row>
    <row r="2101" spans="10:19" x14ac:dyDescent="0.35">
      <c r="J2101" s="83"/>
      <c r="S2101" s="83"/>
    </row>
    <row r="2102" spans="10:19" x14ac:dyDescent="0.35">
      <c r="J2102" s="83"/>
      <c r="S2102" s="83"/>
    </row>
    <row r="2103" spans="10:19" x14ac:dyDescent="0.35">
      <c r="J2103" s="83"/>
      <c r="S2103" s="83"/>
    </row>
    <row r="2104" spans="10:19" x14ac:dyDescent="0.35">
      <c r="J2104" s="83"/>
      <c r="S2104" s="83"/>
    </row>
    <row r="2105" spans="10:19" x14ac:dyDescent="0.35">
      <c r="J2105" s="83"/>
      <c r="S2105" s="83"/>
    </row>
    <row r="2106" spans="10:19" x14ac:dyDescent="0.35">
      <c r="J2106" s="83"/>
      <c r="S2106" s="83"/>
    </row>
    <row r="2107" spans="10:19" x14ac:dyDescent="0.35">
      <c r="J2107" s="83"/>
      <c r="S2107" s="83"/>
    </row>
    <row r="2108" spans="10:19" x14ac:dyDescent="0.35">
      <c r="J2108" s="83"/>
      <c r="S2108" s="83"/>
    </row>
    <row r="2109" spans="10:19" x14ac:dyDescent="0.35">
      <c r="J2109" s="83"/>
      <c r="S2109" s="83"/>
    </row>
    <row r="2110" spans="10:19" x14ac:dyDescent="0.35">
      <c r="J2110" s="83"/>
      <c r="S2110" s="83"/>
    </row>
    <row r="2111" spans="10:19" x14ac:dyDescent="0.35">
      <c r="J2111" s="83"/>
      <c r="S2111" s="83"/>
    </row>
    <row r="2112" spans="10:19" x14ac:dyDescent="0.35">
      <c r="J2112" s="83"/>
      <c r="S2112" s="83"/>
    </row>
    <row r="2113" spans="10:19" x14ac:dyDescent="0.35">
      <c r="J2113" s="83"/>
      <c r="S2113" s="83"/>
    </row>
    <row r="2114" spans="10:19" x14ac:dyDescent="0.35">
      <c r="J2114" s="83"/>
      <c r="S2114" s="83"/>
    </row>
    <row r="2115" spans="10:19" x14ac:dyDescent="0.35">
      <c r="J2115" s="83"/>
      <c r="S2115" s="83"/>
    </row>
    <row r="2116" spans="10:19" x14ac:dyDescent="0.35">
      <c r="J2116" s="83"/>
      <c r="S2116" s="83"/>
    </row>
    <row r="2117" spans="10:19" x14ac:dyDescent="0.35">
      <c r="J2117" s="83"/>
      <c r="S2117" s="83"/>
    </row>
    <row r="2118" spans="10:19" x14ac:dyDescent="0.35">
      <c r="J2118" s="83"/>
      <c r="S2118" s="83"/>
    </row>
    <row r="2119" spans="10:19" x14ac:dyDescent="0.35">
      <c r="J2119" s="83"/>
      <c r="S2119" s="83"/>
    </row>
    <row r="2120" spans="10:19" x14ac:dyDescent="0.35">
      <c r="J2120" s="83"/>
      <c r="S2120" s="83"/>
    </row>
    <row r="2121" spans="10:19" x14ac:dyDescent="0.35">
      <c r="J2121" s="83"/>
      <c r="S2121" s="83"/>
    </row>
    <row r="2122" spans="10:19" x14ac:dyDescent="0.35">
      <c r="J2122" s="83"/>
      <c r="S2122" s="83"/>
    </row>
    <row r="2123" spans="10:19" x14ac:dyDescent="0.35">
      <c r="J2123" s="83"/>
      <c r="S2123" s="83"/>
    </row>
    <row r="2124" spans="10:19" x14ac:dyDescent="0.35">
      <c r="J2124" s="83"/>
      <c r="S2124" s="83"/>
    </row>
    <row r="2125" spans="10:19" x14ac:dyDescent="0.35">
      <c r="J2125" s="83"/>
      <c r="S2125" s="83"/>
    </row>
    <row r="2126" spans="10:19" x14ac:dyDescent="0.35">
      <c r="J2126" s="83"/>
      <c r="S2126" s="83"/>
    </row>
    <row r="2127" spans="10:19" x14ac:dyDescent="0.35">
      <c r="J2127" s="83"/>
      <c r="S2127" s="83"/>
    </row>
    <row r="2128" spans="10:19" x14ac:dyDescent="0.35">
      <c r="J2128" s="83"/>
      <c r="S2128" s="83"/>
    </row>
    <row r="2129" spans="10:19" x14ac:dyDescent="0.35">
      <c r="J2129" s="83"/>
      <c r="S2129" s="83"/>
    </row>
    <row r="2130" spans="10:19" x14ac:dyDescent="0.35">
      <c r="J2130" s="83"/>
      <c r="S2130" s="83"/>
    </row>
    <row r="2131" spans="10:19" x14ac:dyDescent="0.35">
      <c r="J2131" s="83"/>
      <c r="S2131" s="83"/>
    </row>
    <row r="2132" spans="10:19" x14ac:dyDescent="0.35">
      <c r="J2132" s="83"/>
      <c r="S2132" s="83"/>
    </row>
    <row r="2133" spans="10:19" x14ac:dyDescent="0.35">
      <c r="J2133" s="83"/>
      <c r="S2133" s="83"/>
    </row>
    <row r="2134" spans="10:19" x14ac:dyDescent="0.35">
      <c r="J2134" s="83"/>
      <c r="S2134" s="83"/>
    </row>
    <row r="2135" spans="10:19" x14ac:dyDescent="0.35">
      <c r="J2135" s="83"/>
      <c r="S2135" s="83"/>
    </row>
    <row r="2136" spans="10:19" x14ac:dyDescent="0.35">
      <c r="J2136" s="83"/>
      <c r="S2136" s="83"/>
    </row>
    <row r="2137" spans="10:19" x14ac:dyDescent="0.35">
      <c r="J2137" s="83"/>
      <c r="S2137" s="83"/>
    </row>
    <row r="2138" spans="10:19" x14ac:dyDescent="0.35">
      <c r="J2138" s="83"/>
      <c r="S2138" s="83"/>
    </row>
    <row r="2139" spans="10:19" x14ac:dyDescent="0.35">
      <c r="J2139" s="83"/>
      <c r="S2139" s="83"/>
    </row>
    <row r="2140" spans="10:19" x14ac:dyDescent="0.35">
      <c r="J2140" s="83"/>
      <c r="S2140" s="83"/>
    </row>
    <row r="2141" spans="10:19" x14ac:dyDescent="0.35">
      <c r="J2141" s="83"/>
      <c r="S2141" s="83"/>
    </row>
    <row r="2142" spans="10:19" x14ac:dyDescent="0.35">
      <c r="J2142" s="83"/>
      <c r="S2142" s="83"/>
    </row>
    <row r="2143" spans="10:19" x14ac:dyDescent="0.35">
      <c r="J2143" s="83"/>
      <c r="S2143" s="83"/>
    </row>
    <row r="2144" spans="10:19" x14ac:dyDescent="0.35">
      <c r="J2144" s="83"/>
      <c r="S2144" s="83"/>
    </row>
    <row r="2145" spans="10:19" x14ac:dyDescent="0.35">
      <c r="J2145" s="83"/>
      <c r="S2145" s="83"/>
    </row>
    <row r="2146" spans="10:19" x14ac:dyDescent="0.35">
      <c r="J2146" s="83"/>
      <c r="S2146" s="83"/>
    </row>
    <row r="2147" spans="10:19" x14ac:dyDescent="0.35">
      <c r="J2147" s="83"/>
      <c r="S2147" s="83"/>
    </row>
    <row r="2148" spans="10:19" x14ac:dyDescent="0.35">
      <c r="J2148" s="83"/>
      <c r="S2148" s="83"/>
    </row>
    <row r="2149" spans="10:19" x14ac:dyDescent="0.35">
      <c r="J2149" s="83"/>
      <c r="S2149" s="83"/>
    </row>
    <row r="2150" spans="10:19" x14ac:dyDescent="0.35">
      <c r="J2150" s="83"/>
      <c r="S2150" s="83"/>
    </row>
    <row r="2151" spans="10:19" x14ac:dyDescent="0.35">
      <c r="J2151" s="83"/>
      <c r="S2151" s="83"/>
    </row>
    <row r="2152" spans="10:19" x14ac:dyDescent="0.35">
      <c r="J2152" s="83"/>
      <c r="S2152" s="83"/>
    </row>
    <row r="2153" spans="10:19" x14ac:dyDescent="0.35">
      <c r="J2153" s="83"/>
      <c r="S2153" s="83"/>
    </row>
    <row r="2154" spans="10:19" x14ac:dyDescent="0.35">
      <c r="J2154" s="83"/>
      <c r="S2154" s="83"/>
    </row>
    <row r="2155" spans="10:19" x14ac:dyDescent="0.35">
      <c r="J2155" s="83"/>
      <c r="S2155" s="83"/>
    </row>
    <row r="2156" spans="10:19" x14ac:dyDescent="0.35">
      <c r="J2156" s="83"/>
      <c r="S2156" s="83"/>
    </row>
    <row r="2157" spans="10:19" x14ac:dyDescent="0.35">
      <c r="J2157" s="83"/>
      <c r="S2157" s="83"/>
    </row>
    <row r="2158" spans="10:19" x14ac:dyDescent="0.35">
      <c r="J2158" s="83"/>
      <c r="S2158" s="83"/>
    </row>
    <row r="2159" spans="10:19" x14ac:dyDescent="0.35">
      <c r="J2159" s="83"/>
      <c r="S2159" s="83"/>
    </row>
    <row r="2160" spans="10:19" x14ac:dyDescent="0.35">
      <c r="J2160" s="83"/>
      <c r="S2160" s="83"/>
    </row>
    <row r="2161" spans="10:19" x14ac:dyDescent="0.35">
      <c r="J2161" s="83"/>
      <c r="S2161" s="83"/>
    </row>
    <row r="2162" spans="10:19" x14ac:dyDescent="0.35">
      <c r="J2162" s="83"/>
      <c r="S2162" s="83"/>
    </row>
    <row r="2163" spans="10:19" x14ac:dyDescent="0.35">
      <c r="J2163" s="83"/>
      <c r="S2163" s="83"/>
    </row>
    <row r="2164" spans="10:19" x14ac:dyDescent="0.35">
      <c r="J2164" s="83"/>
      <c r="S2164" s="83"/>
    </row>
    <row r="2165" spans="10:19" x14ac:dyDescent="0.35">
      <c r="J2165" s="83"/>
      <c r="S2165" s="83"/>
    </row>
    <row r="2166" spans="10:19" x14ac:dyDescent="0.35">
      <c r="J2166" s="83"/>
      <c r="S2166" s="83"/>
    </row>
    <row r="2167" spans="10:19" x14ac:dyDescent="0.35">
      <c r="J2167" s="83"/>
      <c r="S2167" s="83"/>
    </row>
    <row r="2168" spans="10:19" x14ac:dyDescent="0.35">
      <c r="J2168" s="83"/>
      <c r="S2168" s="83"/>
    </row>
    <row r="2169" spans="10:19" x14ac:dyDescent="0.35">
      <c r="J2169" s="83"/>
      <c r="S2169" s="83"/>
    </row>
    <row r="2170" spans="10:19" x14ac:dyDescent="0.35">
      <c r="J2170" s="83"/>
      <c r="S2170" s="83"/>
    </row>
    <row r="2171" spans="10:19" x14ac:dyDescent="0.35">
      <c r="J2171" s="83"/>
      <c r="S2171" s="83"/>
    </row>
    <row r="2172" spans="10:19" x14ac:dyDescent="0.35">
      <c r="J2172" s="83"/>
      <c r="S2172" s="83"/>
    </row>
    <row r="2173" spans="10:19" x14ac:dyDescent="0.35">
      <c r="J2173" s="83"/>
      <c r="S2173" s="83"/>
    </row>
    <row r="2174" spans="10:19" x14ac:dyDescent="0.35">
      <c r="J2174" s="83"/>
      <c r="S2174" s="83"/>
    </row>
    <row r="2175" spans="10:19" x14ac:dyDescent="0.35">
      <c r="J2175" s="83"/>
      <c r="S2175" s="83"/>
    </row>
    <row r="2176" spans="10:19" x14ac:dyDescent="0.35">
      <c r="J2176" s="83"/>
      <c r="S2176" s="83"/>
    </row>
    <row r="2177" spans="10:19" x14ac:dyDescent="0.35">
      <c r="J2177" s="83"/>
      <c r="S2177" s="83"/>
    </row>
    <row r="2178" spans="10:19" x14ac:dyDescent="0.35">
      <c r="J2178" s="83"/>
      <c r="S2178" s="83"/>
    </row>
    <row r="2179" spans="10:19" x14ac:dyDescent="0.35">
      <c r="J2179" s="83"/>
      <c r="S2179" s="83"/>
    </row>
    <row r="2180" spans="10:19" x14ac:dyDescent="0.35">
      <c r="J2180" s="83"/>
      <c r="S2180" s="83"/>
    </row>
    <row r="2181" spans="10:19" x14ac:dyDescent="0.35">
      <c r="J2181" s="83"/>
      <c r="S2181" s="83"/>
    </row>
    <row r="2182" spans="10:19" x14ac:dyDescent="0.35">
      <c r="J2182" s="83"/>
      <c r="S2182" s="83"/>
    </row>
    <row r="2183" spans="10:19" x14ac:dyDescent="0.35">
      <c r="J2183" s="83"/>
      <c r="S2183" s="83"/>
    </row>
    <row r="2184" spans="10:19" x14ac:dyDescent="0.35">
      <c r="J2184" s="83"/>
      <c r="S2184" s="83"/>
    </row>
    <row r="2185" spans="10:19" x14ac:dyDescent="0.35">
      <c r="J2185" s="83"/>
      <c r="S2185" s="83"/>
    </row>
    <row r="2186" spans="10:19" x14ac:dyDescent="0.35">
      <c r="J2186" s="83"/>
      <c r="S2186" s="83"/>
    </row>
    <row r="2187" spans="10:19" x14ac:dyDescent="0.35">
      <c r="J2187" s="83"/>
      <c r="S2187" s="83"/>
    </row>
    <row r="2188" spans="10:19" x14ac:dyDescent="0.35">
      <c r="J2188" s="83"/>
      <c r="S2188" s="83"/>
    </row>
    <row r="2189" spans="10:19" x14ac:dyDescent="0.35">
      <c r="J2189" s="83"/>
      <c r="S2189" s="83"/>
    </row>
    <row r="2190" spans="10:19" x14ac:dyDescent="0.35">
      <c r="J2190" s="83"/>
      <c r="S2190" s="83"/>
    </row>
    <row r="2191" spans="10:19" x14ac:dyDescent="0.35">
      <c r="J2191" s="83"/>
      <c r="S2191" s="83"/>
    </row>
    <row r="2192" spans="10:19" x14ac:dyDescent="0.35">
      <c r="J2192" s="83"/>
      <c r="S2192" s="83"/>
    </row>
    <row r="2193" spans="10:19" x14ac:dyDescent="0.35">
      <c r="J2193" s="83"/>
      <c r="S2193" s="83"/>
    </row>
    <row r="2194" spans="10:19" x14ac:dyDescent="0.35">
      <c r="J2194" s="83"/>
      <c r="S2194" s="83"/>
    </row>
    <row r="2195" spans="10:19" x14ac:dyDescent="0.35">
      <c r="J2195" s="83"/>
      <c r="S2195" s="83"/>
    </row>
    <row r="2196" spans="10:19" x14ac:dyDescent="0.35">
      <c r="J2196" s="83"/>
      <c r="S2196" s="83"/>
    </row>
    <row r="2197" spans="10:19" x14ac:dyDescent="0.35">
      <c r="J2197" s="83"/>
      <c r="S2197" s="83"/>
    </row>
    <row r="2198" spans="10:19" x14ac:dyDescent="0.35">
      <c r="J2198" s="83"/>
      <c r="S2198" s="83"/>
    </row>
    <row r="2199" spans="10:19" x14ac:dyDescent="0.35">
      <c r="J2199" s="83"/>
      <c r="S2199" s="83"/>
    </row>
    <row r="2200" spans="10:19" x14ac:dyDescent="0.35">
      <c r="J2200" s="83"/>
      <c r="S2200" s="83"/>
    </row>
    <row r="2201" spans="10:19" x14ac:dyDescent="0.35">
      <c r="J2201" s="83"/>
      <c r="S2201" s="83"/>
    </row>
    <row r="2202" spans="10:19" x14ac:dyDescent="0.35">
      <c r="J2202" s="83"/>
      <c r="S2202" s="83"/>
    </row>
    <row r="2203" spans="10:19" x14ac:dyDescent="0.35">
      <c r="J2203" s="83"/>
      <c r="S2203" s="83"/>
    </row>
    <row r="2204" spans="10:19" x14ac:dyDescent="0.35">
      <c r="J2204" s="83"/>
      <c r="S2204" s="83"/>
    </row>
    <row r="2205" spans="10:19" x14ac:dyDescent="0.35">
      <c r="J2205" s="83"/>
      <c r="S2205" s="83"/>
    </row>
    <row r="2206" spans="10:19" x14ac:dyDescent="0.35">
      <c r="J2206" s="83"/>
      <c r="S2206" s="83"/>
    </row>
    <row r="2207" spans="10:19" x14ac:dyDescent="0.35">
      <c r="J2207" s="83"/>
      <c r="S2207" s="83"/>
    </row>
    <row r="2208" spans="10:19" x14ac:dyDescent="0.35">
      <c r="J2208" s="83"/>
      <c r="S2208" s="83"/>
    </row>
    <row r="2209" spans="10:19" x14ac:dyDescent="0.35">
      <c r="J2209" s="83"/>
      <c r="S2209" s="83"/>
    </row>
    <row r="2210" spans="10:19" x14ac:dyDescent="0.35">
      <c r="J2210" s="83"/>
      <c r="S2210" s="83"/>
    </row>
    <row r="2211" spans="10:19" x14ac:dyDescent="0.35">
      <c r="J2211" s="83"/>
      <c r="S2211" s="83"/>
    </row>
    <row r="2212" spans="10:19" x14ac:dyDescent="0.35">
      <c r="J2212" s="83"/>
      <c r="S2212" s="83"/>
    </row>
    <row r="2213" spans="10:19" x14ac:dyDescent="0.35">
      <c r="J2213" s="83"/>
      <c r="S2213" s="83"/>
    </row>
    <row r="2214" spans="10:19" x14ac:dyDescent="0.35">
      <c r="J2214" s="83"/>
      <c r="S2214" s="83"/>
    </row>
    <row r="2215" spans="10:19" x14ac:dyDescent="0.35">
      <c r="J2215" s="83"/>
      <c r="S2215" s="83"/>
    </row>
    <row r="2216" spans="10:19" x14ac:dyDescent="0.35">
      <c r="J2216" s="83"/>
      <c r="S2216" s="83"/>
    </row>
    <row r="2217" spans="10:19" x14ac:dyDescent="0.35">
      <c r="J2217" s="83"/>
      <c r="S2217" s="83"/>
    </row>
    <row r="2218" spans="10:19" x14ac:dyDescent="0.35">
      <c r="J2218" s="83"/>
      <c r="S2218" s="83"/>
    </row>
    <row r="2219" spans="10:19" x14ac:dyDescent="0.35">
      <c r="J2219" s="83"/>
      <c r="S2219" s="83"/>
    </row>
    <row r="2220" spans="10:19" x14ac:dyDescent="0.35">
      <c r="J2220" s="83"/>
      <c r="S2220" s="83"/>
    </row>
    <row r="2221" spans="10:19" x14ac:dyDescent="0.35">
      <c r="J2221" s="83"/>
      <c r="S2221" s="83"/>
    </row>
    <row r="2222" spans="10:19" x14ac:dyDescent="0.35">
      <c r="J2222" s="83"/>
      <c r="S2222" s="83"/>
    </row>
    <row r="2223" spans="10:19" x14ac:dyDescent="0.35">
      <c r="J2223" s="83"/>
      <c r="S2223" s="83"/>
    </row>
    <row r="2224" spans="10:19" x14ac:dyDescent="0.35">
      <c r="J2224" s="83"/>
      <c r="S2224" s="83"/>
    </row>
    <row r="2225" spans="10:19" x14ac:dyDescent="0.35">
      <c r="J2225" s="83"/>
      <c r="S2225" s="83"/>
    </row>
    <row r="2226" spans="10:19" x14ac:dyDescent="0.35">
      <c r="J2226" s="83"/>
      <c r="S2226" s="83"/>
    </row>
    <row r="2227" spans="10:19" x14ac:dyDescent="0.35">
      <c r="J2227" s="83"/>
      <c r="S2227" s="83"/>
    </row>
    <row r="2228" spans="10:19" x14ac:dyDescent="0.35">
      <c r="J2228" s="83"/>
      <c r="S2228" s="83"/>
    </row>
    <row r="2229" spans="10:19" x14ac:dyDescent="0.35">
      <c r="J2229" s="83"/>
      <c r="S2229" s="83"/>
    </row>
    <row r="2230" spans="10:19" x14ac:dyDescent="0.35">
      <c r="J2230" s="83"/>
      <c r="S2230" s="83"/>
    </row>
    <row r="2231" spans="10:19" x14ac:dyDescent="0.35">
      <c r="J2231" s="83"/>
      <c r="S2231" s="83"/>
    </row>
    <row r="2232" spans="10:19" x14ac:dyDescent="0.35">
      <c r="J2232" s="83"/>
      <c r="S2232" s="83"/>
    </row>
    <row r="2233" spans="10:19" x14ac:dyDescent="0.35">
      <c r="J2233" s="83"/>
      <c r="S2233" s="83"/>
    </row>
    <row r="2234" spans="10:19" x14ac:dyDescent="0.35">
      <c r="J2234" s="83"/>
      <c r="S2234" s="83"/>
    </row>
    <row r="2235" spans="10:19" x14ac:dyDescent="0.35">
      <c r="J2235" s="83"/>
      <c r="S2235" s="83"/>
    </row>
    <row r="2236" spans="10:19" x14ac:dyDescent="0.35">
      <c r="J2236" s="83"/>
      <c r="S2236" s="83"/>
    </row>
    <row r="2237" spans="10:19" x14ac:dyDescent="0.35">
      <c r="J2237" s="83"/>
      <c r="S2237" s="83"/>
    </row>
    <row r="2238" spans="10:19" x14ac:dyDescent="0.35">
      <c r="J2238" s="83"/>
      <c r="S2238" s="83"/>
    </row>
    <row r="2239" spans="10:19" x14ac:dyDescent="0.35">
      <c r="J2239" s="83"/>
      <c r="S2239" s="83"/>
    </row>
    <row r="2240" spans="10:19" x14ac:dyDescent="0.35">
      <c r="J2240" s="83"/>
      <c r="S2240" s="83"/>
    </row>
    <row r="2241" spans="10:19" x14ac:dyDescent="0.35">
      <c r="J2241" s="83"/>
      <c r="S2241" s="83"/>
    </row>
    <row r="2242" spans="10:19" x14ac:dyDescent="0.35">
      <c r="J2242" s="83"/>
      <c r="S2242" s="83"/>
    </row>
    <row r="2243" spans="10:19" x14ac:dyDescent="0.35">
      <c r="J2243" s="83"/>
      <c r="S2243" s="83"/>
    </row>
    <row r="2244" spans="10:19" x14ac:dyDescent="0.35">
      <c r="J2244" s="83"/>
      <c r="S2244" s="83"/>
    </row>
    <row r="2245" spans="10:19" x14ac:dyDescent="0.35">
      <c r="J2245" s="83"/>
      <c r="S2245" s="83"/>
    </row>
    <row r="2246" spans="10:19" x14ac:dyDescent="0.35">
      <c r="J2246" s="83"/>
      <c r="S2246" s="83"/>
    </row>
    <row r="2247" spans="10:19" x14ac:dyDescent="0.35">
      <c r="J2247" s="83"/>
      <c r="S2247" s="83"/>
    </row>
    <row r="2248" spans="10:19" x14ac:dyDescent="0.35">
      <c r="J2248" s="83"/>
      <c r="S2248" s="83"/>
    </row>
    <row r="2249" spans="10:19" x14ac:dyDescent="0.35">
      <c r="J2249" s="83"/>
      <c r="S2249" s="83"/>
    </row>
    <row r="2250" spans="10:19" x14ac:dyDescent="0.35">
      <c r="J2250" s="83"/>
      <c r="S2250" s="83"/>
    </row>
    <row r="2251" spans="10:19" x14ac:dyDescent="0.35">
      <c r="J2251" s="83"/>
      <c r="S2251" s="83"/>
    </row>
    <row r="2252" spans="10:19" x14ac:dyDescent="0.35">
      <c r="J2252" s="83"/>
      <c r="S2252" s="83"/>
    </row>
    <row r="2253" spans="10:19" x14ac:dyDescent="0.35">
      <c r="J2253" s="83"/>
      <c r="S2253" s="83"/>
    </row>
    <row r="2254" spans="10:19" x14ac:dyDescent="0.35">
      <c r="J2254" s="83"/>
      <c r="S2254" s="83"/>
    </row>
    <row r="2255" spans="10:19" x14ac:dyDescent="0.35">
      <c r="J2255" s="83"/>
      <c r="S2255" s="83"/>
    </row>
    <row r="2256" spans="10:19" x14ac:dyDescent="0.35">
      <c r="J2256" s="83"/>
      <c r="S2256" s="83"/>
    </row>
    <row r="2257" spans="10:19" x14ac:dyDescent="0.35">
      <c r="J2257" s="83"/>
      <c r="S2257" s="83"/>
    </row>
    <row r="2258" spans="10:19" x14ac:dyDescent="0.35">
      <c r="J2258" s="83"/>
      <c r="S2258" s="83"/>
    </row>
    <row r="2259" spans="10:19" x14ac:dyDescent="0.35">
      <c r="J2259" s="83"/>
      <c r="S2259" s="83"/>
    </row>
    <row r="2260" spans="10:19" x14ac:dyDescent="0.35">
      <c r="J2260" s="83"/>
      <c r="S2260" s="83"/>
    </row>
    <row r="2261" spans="10:19" x14ac:dyDescent="0.35">
      <c r="J2261" s="83"/>
      <c r="S2261" s="83"/>
    </row>
    <row r="2262" spans="10:19" x14ac:dyDescent="0.35">
      <c r="J2262" s="83"/>
      <c r="S2262" s="83"/>
    </row>
    <row r="2263" spans="10:19" x14ac:dyDescent="0.35">
      <c r="J2263" s="83"/>
      <c r="S2263" s="83"/>
    </row>
    <row r="2264" spans="10:19" x14ac:dyDescent="0.35">
      <c r="J2264" s="83"/>
      <c r="S2264" s="83"/>
    </row>
    <row r="2265" spans="10:19" x14ac:dyDescent="0.35">
      <c r="J2265" s="83"/>
      <c r="S2265" s="83"/>
    </row>
    <row r="2266" spans="10:19" x14ac:dyDescent="0.35">
      <c r="J2266" s="83"/>
      <c r="S2266" s="83"/>
    </row>
    <row r="2267" spans="10:19" x14ac:dyDescent="0.35">
      <c r="J2267" s="83"/>
      <c r="S2267" s="83"/>
    </row>
    <row r="2268" spans="10:19" x14ac:dyDescent="0.35">
      <c r="J2268" s="83"/>
      <c r="S2268" s="83"/>
    </row>
    <row r="2269" spans="10:19" x14ac:dyDescent="0.35">
      <c r="J2269" s="83"/>
      <c r="S2269" s="83"/>
    </row>
    <row r="2270" spans="10:19" x14ac:dyDescent="0.35">
      <c r="J2270" s="83"/>
      <c r="S2270" s="83"/>
    </row>
    <row r="2271" spans="10:19" x14ac:dyDescent="0.35">
      <c r="J2271" s="83"/>
      <c r="S2271" s="83"/>
    </row>
    <row r="2272" spans="10:19" x14ac:dyDescent="0.35">
      <c r="J2272" s="83"/>
      <c r="S2272" s="83"/>
    </row>
    <row r="2273" spans="10:19" x14ac:dyDescent="0.35">
      <c r="J2273" s="83"/>
      <c r="S2273" s="83"/>
    </row>
    <row r="2274" spans="10:19" x14ac:dyDescent="0.35">
      <c r="J2274" s="83"/>
      <c r="S2274" s="83"/>
    </row>
    <row r="2275" spans="10:19" x14ac:dyDescent="0.35">
      <c r="J2275" s="83"/>
      <c r="S2275" s="83"/>
    </row>
    <row r="2276" spans="10:19" x14ac:dyDescent="0.35">
      <c r="J2276" s="83"/>
      <c r="S2276" s="83"/>
    </row>
    <row r="2277" spans="10:19" x14ac:dyDescent="0.35">
      <c r="J2277" s="83"/>
      <c r="S2277" s="83"/>
    </row>
    <row r="2278" spans="10:19" x14ac:dyDescent="0.35">
      <c r="J2278" s="83"/>
      <c r="S2278" s="83"/>
    </row>
    <row r="2279" spans="10:19" x14ac:dyDescent="0.35">
      <c r="J2279" s="83"/>
      <c r="S2279" s="83"/>
    </row>
    <row r="2280" spans="10:19" x14ac:dyDescent="0.35">
      <c r="J2280" s="83"/>
      <c r="S2280" s="83"/>
    </row>
    <row r="2281" spans="10:19" x14ac:dyDescent="0.35">
      <c r="J2281" s="83"/>
      <c r="S2281" s="83"/>
    </row>
    <row r="2282" spans="10:19" x14ac:dyDescent="0.35">
      <c r="J2282" s="83"/>
      <c r="S2282" s="83"/>
    </row>
    <row r="2283" spans="10:19" x14ac:dyDescent="0.35">
      <c r="J2283" s="83"/>
      <c r="S2283" s="83"/>
    </row>
    <row r="2284" spans="10:19" x14ac:dyDescent="0.35">
      <c r="J2284" s="83"/>
      <c r="S2284" s="83"/>
    </row>
    <row r="2285" spans="10:19" x14ac:dyDescent="0.35">
      <c r="J2285" s="83"/>
      <c r="S2285" s="83"/>
    </row>
    <row r="2286" spans="10:19" x14ac:dyDescent="0.35">
      <c r="J2286" s="83"/>
      <c r="S2286" s="83"/>
    </row>
    <row r="2287" spans="10:19" x14ac:dyDescent="0.35">
      <c r="J2287" s="83"/>
      <c r="S2287" s="83"/>
    </row>
    <row r="2288" spans="10:19" x14ac:dyDescent="0.35">
      <c r="J2288" s="83"/>
      <c r="S2288" s="83"/>
    </row>
    <row r="2289" spans="10:19" x14ac:dyDescent="0.35">
      <c r="J2289" s="83"/>
      <c r="S2289" s="83"/>
    </row>
    <row r="2290" spans="10:19" x14ac:dyDescent="0.35">
      <c r="J2290" s="83"/>
      <c r="S2290" s="83"/>
    </row>
    <row r="2291" spans="10:19" x14ac:dyDescent="0.35">
      <c r="J2291" s="83"/>
      <c r="S2291" s="83"/>
    </row>
    <row r="2292" spans="10:19" x14ac:dyDescent="0.35">
      <c r="J2292" s="83"/>
      <c r="S2292" s="83"/>
    </row>
    <row r="2293" spans="10:19" x14ac:dyDescent="0.35">
      <c r="J2293" s="83"/>
      <c r="S2293" s="83"/>
    </row>
    <row r="2294" spans="10:19" x14ac:dyDescent="0.35">
      <c r="J2294" s="83"/>
      <c r="S2294" s="83"/>
    </row>
    <row r="2295" spans="10:19" x14ac:dyDescent="0.35">
      <c r="J2295" s="83"/>
      <c r="S2295" s="83"/>
    </row>
    <row r="2296" spans="10:19" x14ac:dyDescent="0.35">
      <c r="J2296" s="83"/>
      <c r="S2296" s="83"/>
    </row>
    <row r="2297" spans="10:19" x14ac:dyDescent="0.35">
      <c r="J2297" s="83"/>
      <c r="S2297" s="83"/>
    </row>
    <row r="2298" spans="10:19" x14ac:dyDescent="0.35">
      <c r="J2298" s="83"/>
      <c r="S2298" s="83"/>
    </row>
    <row r="2299" spans="10:19" x14ac:dyDescent="0.35">
      <c r="J2299" s="83"/>
      <c r="S2299" s="83"/>
    </row>
    <row r="2300" spans="10:19" x14ac:dyDescent="0.35">
      <c r="J2300" s="83"/>
      <c r="S2300" s="83"/>
    </row>
    <row r="2301" spans="10:19" x14ac:dyDescent="0.35">
      <c r="J2301" s="83"/>
      <c r="S2301" s="83"/>
    </row>
    <row r="2302" spans="10:19" x14ac:dyDescent="0.35">
      <c r="J2302" s="83"/>
      <c r="S2302" s="83"/>
    </row>
    <row r="2303" spans="10:19" x14ac:dyDescent="0.35">
      <c r="J2303" s="83"/>
      <c r="S2303" s="83"/>
    </row>
    <row r="2304" spans="10:19" x14ac:dyDescent="0.35">
      <c r="J2304" s="83"/>
      <c r="S2304" s="83"/>
    </row>
    <row r="2305" spans="10:19" x14ac:dyDescent="0.35">
      <c r="J2305" s="83"/>
      <c r="S2305" s="83"/>
    </row>
    <row r="2306" spans="10:19" x14ac:dyDescent="0.35">
      <c r="J2306" s="83"/>
      <c r="S2306" s="83"/>
    </row>
    <row r="2307" spans="10:19" x14ac:dyDescent="0.35">
      <c r="J2307" s="83"/>
      <c r="S2307" s="83"/>
    </row>
    <row r="2308" spans="10:19" x14ac:dyDescent="0.35">
      <c r="J2308" s="83"/>
      <c r="S2308" s="83"/>
    </row>
    <row r="2309" spans="10:19" x14ac:dyDescent="0.35">
      <c r="J2309" s="83"/>
      <c r="S2309" s="83"/>
    </row>
    <row r="2310" spans="10:19" x14ac:dyDescent="0.35">
      <c r="J2310" s="83"/>
      <c r="S2310" s="83"/>
    </row>
    <row r="2311" spans="10:19" x14ac:dyDescent="0.35">
      <c r="J2311" s="83"/>
      <c r="S2311" s="83"/>
    </row>
    <row r="2312" spans="10:19" x14ac:dyDescent="0.35">
      <c r="J2312" s="83"/>
      <c r="S2312" s="83"/>
    </row>
    <row r="2313" spans="10:19" x14ac:dyDescent="0.35">
      <c r="J2313" s="83"/>
      <c r="S2313" s="83"/>
    </row>
    <row r="2314" spans="10:19" x14ac:dyDescent="0.35">
      <c r="J2314" s="83"/>
      <c r="S2314" s="83"/>
    </row>
    <row r="2315" spans="10:19" x14ac:dyDescent="0.35">
      <c r="J2315" s="83"/>
      <c r="S2315" s="83"/>
    </row>
    <row r="2316" spans="10:19" x14ac:dyDescent="0.35">
      <c r="J2316" s="83"/>
      <c r="S2316" s="83"/>
    </row>
    <row r="2317" spans="10:19" x14ac:dyDescent="0.35">
      <c r="J2317" s="83"/>
      <c r="S2317" s="83"/>
    </row>
    <row r="2318" spans="10:19" x14ac:dyDescent="0.35">
      <c r="J2318" s="83"/>
      <c r="S2318" s="83"/>
    </row>
    <row r="2319" spans="10:19" x14ac:dyDescent="0.35">
      <c r="J2319" s="83"/>
      <c r="S2319" s="83"/>
    </row>
    <row r="2320" spans="10:19" x14ac:dyDescent="0.35">
      <c r="J2320" s="83"/>
      <c r="S2320" s="83"/>
    </row>
    <row r="2321" spans="10:19" x14ac:dyDescent="0.35">
      <c r="J2321" s="83"/>
      <c r="S2321" s="83"/>
    </row>
    <row r="2322" spans="10:19" x14ac:dyDescent="0.35">
      <c r="J2322" s="83"/>
      <c r="S2322" s="83"/>
    </row>
    <row r="2323" spans="10:19" x14ac:dyDescent="0.35">
      <c r="J2323" s="83"/>
      <c r="S2323" s="83"/>
    </row>
    <row r="2324" spans="10:19" x14ac:dyDescent="0.35">
      <c r="J2324" s="83"/>
      <c r="S2324" s="83"/>
    </row>
    <row r="2325" spans="10:19" x14ac:dyDescent="0.35">
      <c r="J2325" s="83"/>
      <c r="S2325" s="83"/>
    </row>
    <row r="2326" spans="10:19" x14ac:dyDescent="0.35">
      <c r="J2326" s="83"/>
      <c r="S2326" s="83"/>
    </row>
    <row r="2327" spans="10:19" x14ac:dyDescent="0.35">
      <c r="J2327" s="83"/>
      <c r="S2327" s="83"/>
    </row>
    <row r="2328" spans="10:19" x14ac:dyDescent="0.35">
      <c r="J2328" s="83"/>
      <c r="S2328" s="83"/>
    </row>
    <row r="2329" spans="10:19" x14ac:dyDescent="0.35">
      <c r="J2329" s="83"/>
      <c r="S2329" s="83"/>
    </row>
    <row r="2330" spans="10:19" x14ac:dyDescent="0.35">
      <c r="J2330" s="83"/>
      <c r="S2330" s="83"/>
    </row>
    <row r="2331" spans="10:19" x14ac:dyDescent="0.35">
      <c r="J2331" s="83"/>
      <c r="S2331" s="83"/>
    </row>
    <row r="2332" spans="10:19" x14ac:dyDescent="0.35">
      <c r="J2332" s="83"/>
      <c r="S2332" s="83"/>
    </row>
    <row r="2333" spans="10:19" x14ac:dyDescent="0.35">
      <c r="J2333" s="83"/>
      <c r="S2333" s="83"/>
    </row>
    <row r="2334" spans="10:19" x14ac:dyDescent="0.35">
      <c r="J2334" s="83"/>
      <c r="S2334" s="83"/>
    </row>
    <row r="2335" spans="10:19" x14ac:dyDescent="0.35">
      <c r="J2335" s="83"/>
      <c r="S2335" s="83"/>
    </row>
    <row r="2336" spans="10:19" x14ac:dyDescent="0.35">
      <c r="J2336" s="83"/>
      <c r="S2336" s="83"/>
    </row>
    <row r="2337" spans="10:19" x14ac:dyDescent="0.35">
      <c r="J2337" s="83"/>
      <c r="S2337" s="83"/>
    </row>
    <row r="2338" spans="10:19" x14ac:dyDescent="0.35">
      <c r="J2338" s="83"/>
      <c r="S2338" s="83"/>
    </row>
    <row r="2339" spans="10:19" x14ac:dyDescent="0.35">
      <c r="J2339" s="83"/>
      <c r="S2339" s="83"/>
    </row>
    <row r="2340" spans="10:19" x14ac:dyDescent="0.35">
      <c r="J2340" s="83"/>
      <c r="S2340" s="83"/>
    </row>
    <row r="2341" spans="10:19" x14ac:dyDescent="0.35">
      <c r="J2341" s="83"/>
      <c r="S2341" s="83"/>
    </row>
    <row r="2342" spans="10:19" x14ac:dyDescent="0.35">
      <c r="J2342" s="83"/>
      <c r="S2342" s="83"/>
    </row>
    <row r="2343" spans="10:19" x14ac:dyDescent="0.35">
      <c r="J2343" s="83"/>
      <c r="S2343" s="83"/>
    </row>
    <row r="2344" spans="10:19" x14ac:dyDescent="0.35">
      <c r="J2344" s="83"/>
      <c r="S2344" s="83"/>
    </row>
    <row r="2345" spans="10:19" x14ac:dyDescent="0.35">
      <c r="J2345" s="83"/>
      <c r="S2345" s="83"/>
    </row>
    <row r="2346" spans="10:19" x14ac:dyDescent="0.35">
      <c r="J2346" s="83"/>
      <c r="S2346" s="83"/>
    </row>
    <row r="2347" spans="10:19" x14ac:dyDescent="0.35">
      <c r="J2347" s="83"/>
      <c r="S2347" s="83"/>
    </row>
    <row r="2348" spans="10:19" x14ac:dyDescent="0.35">
      <c r="J2348" s="83"/>
      <c r="S2348" s="83"/>
    </row>
    <row r="2349" spans="10:19" x14ac:dyDescent="0.35">
      <c r="J2349" s="83"/>
      <c r="S2349" s="83"/>
    </row>
    <row r="2350" spans="10:19" x14ac:dyDescent="0.35">
      <c r="J2350" s="83"/>
      <c r="S2350" s="83"/>
    </row>
    <row r="2351" spans="10:19" x14ac:dyDescent="0.35">
      <c r="J2351" s="83"/>
      <c r="S2351" s="83"/>
    </row>
    <row r="2352" spans="10:19" x14ac:dyDescent="0.35">
      <c r="J2352" s="83"/>
      <c r="S2352" s="83"/>
    </row>
    <row r="2353" spans="10:19" x14ac:dyDescent="0.35">
      <c r="J2353" s="83"/>
      <c r="S2353" s="83"/>
    </row>
    <row r="2354" spans="10:19" x14ac:dyDescent="0.35">
      <c r="J2354" s="83"/>
      <c r="S2354" s="83"/>
    </row>
    <row r="2355" spans="10:19" x14ac:dyDescent="0.35">
      <c r="J2355" s="83"/>
      <c r="S2355" s="83"/>
    </row>
    <row r="2356" spans="10:19" x14ac:dyDescent="0.35">
      <c r="J2356" s="83"/>
      <c r="S2356" s="83"/>
    </row>
    <row r="2357" spans="10:19" x14ac:dyDescent="0.35">
      <c r="J2357" s="83"/>
      <c r="S2357" s="83"/>
    </row>
    <row r="2358" spans="10:19" x14ac:dyDescent="0.35">
      <c r="J2358" s="83"/>
      <c r="S2358" s="83"/>
    </row>
    <row r="2359" spans="10:19" x14ac:dyDescent="0.35">
      <c r="J2359" s="83"/>
      <c r="S2359" s="83"/>
    </row>
    <row r="2360" spans="10:19" x14ac:dyDescent="0.35">
      <c r="J2360" s="83"/>
      <c r="S2360" s="83"/>
    </row>
    <row r="2361" spans="10:19" x14ac:dyDescent="0.35">
      <c r="J2361" s="83"/>
      <c r="S2361" s="83"/>
    </row>
    <row r="2362" spans="10:19" x14ac:dyDescent="0.35">
      <c r="J2362" s="83"/>
      <c r="S2362" s="83"/>
    </row>
    <row r="2363" spans="10:19" x14ac:dyDescent="0.35">
      <c r="J2363" s="83"/>
      <c r="S2363" s="83"/>
    </row>
    <row r="2364" spans="10:19" x14ac:dyDescent="0.35">
      <c r="J2364" s="83"/>
      <c r="S2364" s="83"/>
    </row>
    <row r="2365" spans="10:19" x14ac:dyDescent="0.35">
      <c r="J2365" s="83"/>
      <c r="S2365" s="83"/>
    </row>
    <row r="2366" spans="10:19" x14ac:dyDescent="0.35">
      <c r="J2366" s="83"/>
      <c r="S2366" s="83"/>
    </row>
    <row r="2367" spans="10:19" x14ac:dyDescent="0.35">
      <c r="J2367" s="83"/>
      <c r="S2367" s="83"/>
    </row>
    <row r="2368" spans="10:19" x14ac:dyDescent="0.35">
      <c r="J2368" s="83"/>
      <c r="S2368" s="83"/>
    </row>
    <row r="2369" spans="10:19" x14ac:dyDescent="0.35">
      <c r="J2369" s="83"/>
      <c r="S2369" s="83"/>
    </row>
    <row r="2370" spans="10:19" x14ac:dyDescent="0.35">
      <c r="J2370" s="83"/>
      <c r="S2370" s="83"/>
    </row>
    <row r="2371" spans="10:19" x14ac:dyDescent="0.35">
      <c r="J2371" s="83"/>
      <c r="S2371" s="83"/>
    </row>
    <row r="2372" spans="10:19" x14ac:dyDescent="0.35">
      <c r="J2372" s="83"/>
      <c r="S2372" s="83"/>
    </row>
    <row r="2373" spans="10:19" x14ac:dyDescent="0.35">
      <c r="J2373" s="83"/>
      <c r="S2373" s="83"/>
    </row>
    <row r="2374" spans="10:19" x14ac:dyDescent="0.35">
      <c r="J2374" s="83"/>
      <c r="S2374" s="83"/>
    </row>
    <row r="2375" spans="10:19" x14ac:dyDescent="0.35">
      <c r="J2375" s="83"/>
      <c r="S2375" s="83"/>
    </row>
    <row r="2376" spans="10:19" x14ac:dyDescent="0.35">
      <c r="J2376" s="83"/>
      <c r="S2376" s="83"/>
    </row>
    <row r="2377" spans="10:19" x14ac:dyDescent="0.35">
      <c r="J2377" s="83"/>
      <c r="S2377" s="83"/>
    </row>
    <row r="2378" spans="10:19" x14ac:dyDescent="0.35">
      <c r="J2378" s="83"/>
      <c r="S2378" s="83"/>
    </row>
    <row r="2379" spans="10:19" x14ac:dyDescent="0.35">
      <c r="J2379" s="83"/>
      <c r="S2379" s="83"/>
    </row>
    <row r="2380" spans="10:19" x14ac:dyDescent="0.35">
      <c r="J2380" s="83"/>
      <c r="S2380" s="83"/>
    </row>
    <row r="2381" spans="10:19" x14ac:dyDescent="0.35">
      <c r="J2381" s="83"/>
      <c r="S2381" s="83"/>
    </row>
    <row r="2382" spans="10:19" x14ac:dyDescent="0.35">
      <c r="J2382" s="83"/>
      <c r="S2382" s="83"/>
    </row>
    <row r="2383" spans="10:19" x14ac:dyDescent="0.35">
      <c r="J2383" s="83"/>
      <c r="S2383" s="83"/>
    </row>
    <row r="2384" spans="10:19" x14ac:dyDescent="0.35">
      <c r="J2384" s="83"/>
      <c r="S2384" s="83"/>
    </row>
    <row r="2385" spans="10:19" x14ac:dyDescent="0.35">
      <c r="J2385" s="83"/>
      <c r="S2385" s="83"/>
    </row>
    <row r="2386" spans="10:19" x14ac:dyDescent="0.35">
      <c r="J2386" s="83"/>
      <c r="S2386" s="83"/>
    </row>
    <row r="2387" spans="10:19" x14ac:dyDescent="0.35">
      <c r="J2387" s="83"/>
      <c r="S2387" s="83"/>
    </row>
    <row r="2388" spans="10:19" x14ac:dyDescent="0.35">
      <c r="J2388" s="83"/>
      <c r="S2388" s="83"/>
    </row>
    <row r="2389" spans="10:19" x14ac:dyDescent="0.35">
      <c r="J2389" s="83"/>
      <c r="S2389" s="83"/>
    </row>
    <row r="2390" spans="10:19" x14ac:dyDescent="0.35">
      <c r="J2390" s="83"/>
      <c r="S2390" s="83"/>
    </row>
    <row r="2391" spans="10:19" x14ac:dyDescent="0.35">
      <c r="J2391" s="83"/>
      <c r="S2391" s="83"/>
    </row>
    <row r="2392" spans="10:19" x14ac:dyDescent="0.35">
      <c r="J2392" s="83"/>
      <c r="S2392" s="83"/>
    </row>
    <row r="2393" spans="10:19" x14ac:dyDescent="0.35">
      <c r="J2393" s="83"/>
      <c r="S2393" s="83"/>
    </row>
    <row r="2394" spans="10:19" x14ac:dyDescent="0.35">
      <c r="J2394" s="83"/>
      <c r="S2394" s="83"/>
    </row>
    <row r="2395" spans="10:19" x14ac:dyDescent="0.35">
      <c r="J2395" s="83"/>
      <c r="S2395" s="83"/>
    </row>
    <row r="2396" spans="10:19" x14ac:dyDescent="0.35">
      <c r="J2396" s="83"/>
      <c r="S2396" s="83"/>
    </row>
    <row r="2397" spans="10:19" x14ac:dyDescent="0.35">
      <c r="J2397" s="83"/>
      <c r="S2397" s="83"/>
    </row>
    <row r="2398" spans="10:19" x14ac:dyDescent="0.35">
      <c r="J2398" s="83"/>
      <c r="S2398" s="83"/>
    </row>
    <row r="2399" spans="10:19" x14ac:dyDescent="0.35">
      <c r="J2399" s="83"/>
      <c r="S2399" s="83"/>
    </row>
    <row r="2400" spans="10:19" x14ac:dyDescent="0.35">
      <c r="J2400" s="83"/>
      <c r="S2400" s="83"/>
    </row>
    <row r="2401" spans="10:19" x14ac:dyDescent="0.35">
      <c r="J2401" s="83"/>
      <c r="S2401" s="83"/>
    </row>
    <row r="2402" spans="10:19" x14ac:dyDescent="0.35">
      <c r="J2402" s="83"/>
      <c r="S2402" s="83"/>
    </row>
    <row r="2403" spans="10:19" x14ac:dyDescent="0.35">
      <c r="J2403" s="83"/>
      <c r="S2403" s="83"/>
    </row>
    <row r="2404" spans="10:19" x14ac:dyDescent="0.35">
      <c r="J2404" s="83"/>
      <c r="S2404" s="83"/>
    </row>
    <row r="2405" spans="10:19" x14ac:dyDescent="0.35">
      <c r="J2405" s="83"/>
      <c r="S2405" s="83"/>
    </row>
    <row r="2406" spans="10:19" x14ac:dyDescent="0.35">
      <c r="J2406" s="83"/>
      <c r="S2406" s="83"/>
    </row>
    <row r="2407" spans="10:19" x14ac:dyDescent="0.35">
      <c r="J2407" s="83"/>
      <c r="S2407" s="83"/>
    </row>
    <row r="2408" spans="10:19" x14ac:dyDescent="0.35">
      <c r="J2408" s="83"/>
      <c r="S2408" s="83"/>
    </row>
    <row r="2409" spans="10:19" x14ac:dyDescent="0.35">
      <c r="J2409" s="83"/>
      <c r="S2409" s="83"/>
    </row>
    <row r="2410" spans="10:19" x14ac:dyDescent="0.35">
      <c r="J2410" s="83"/>
      <c r="S2410" s="83"/>
    </row>
    <row r="2411" spans="10:19" x14ac:dyDescent="0.35">
      <c r="J2411" s="83"/>
      <c r="S2411" s="83"/>
    </row>
    <row r="2412" spans="10:19" x14ac:dyDescent="0.35">
      <c r="J2412" s="83"/>
      <c r="S2412" s="83"/>
    </row>
    <row r="2413" spans="10:19" x14ac:dyDescent="0.35">
      <c r="J2413" s="83"/>
      <c r="S2413" s="83"/>
    </row>
    <row r="2414" spans="10:19" x14ac:dyDescent="0.35">
      <c r="J2414" s="83"/>
      <c r="S2414" s="83"/>
    </row>
    <row r="2415" spans="10:19" x14ac:dyDescent="0.35">
      <c r="J2415" s="83"/>
      <c r="S2415" s="83"/>
    </row>
    <row r="2416" spans="10:19" x14ac:dyDescent="0.35">
      <c r="J2416" s="83"/>
      <c r="S2416" s="83"/>
    </row>
    <row r="2417" spans="10:19" x14ac:dyDescent="0.35">
      <c r="J2417" s="83"/>
      <c r="S2417" s="83"/>
    </row>
    <row r="2418" spans="10:19" x14ac:dyDescent="0.35">
      <c r="J2418" s="83"/>
      <c r="S2418" s="83"/>
    </row>
    <row r="2419" spans="10:19" x14ac:dyDescent="0.35">
      <c r="J2419" s="83"/>
      <c r="S2419" s="83"/>
    </row>
    <row r="2420" spans="10:19" x14ac:dyDescent="0.35">
      <c r="J2420" s="83"/>
      <c r="S2420" s="83"/>
    </row>
    <row r="2421" spans="10:19" x14ac:dyDescent="0.35">
      <c r="J2421" s="83"/>
      <c r="S2421" s="83"/>
    </row>
    <row r="2422" spans="10:19" x14ac:dyDescent="0.35">
      <c r="J2422" s="83"/>
      <c r="S2422" s="83"/>
    </row>
    <row r="2423" spans="10:19" x14ac:dyDescent="0.35">
      <c r="J2423" s="83"/>
      <c r="S2423" s="83"/>
    </row>
    <row r="2424" spans="10:19" x14ac:dyDescent="0.35">
      <c r="J2424" s="83"/>
      <c r="S2424" s="83"/>
    </row>
    <row r="2425" spans="10:19" x14ac:dyDescent="0.35">
      <c r="J2425" s="83"/>
      <c r="S2425" s="83"/>
    </row>
    <row r="2426" spans="10:19" x14ac:dyDescent="0.35">
      <c r="J2426" s="83"/>
      <c r="S2426" s="83"/>
    </row>
    <row r="2427" spans="10:19" x14ac:dyDescent="0.35">
      <c r="J2427" s="83"/>
      <c r="S2427" s="83"/>
    </row>
    <row r="2428" spans="10:19" x14ac:dyDescent="0.35">
      <c r="J2428" s="83"/>
      <c r="S2428" s="83"/>
    </row>
    <row r="2429" spans="10:19" x14ac:dyDescent="0.35">
      <c r="J2429" s="83"/>
      <c r="S2429" s="83"/>
    </row>
    <row r="2430" spans="10:19" x14ac:dyDescent="0.35">
      <c r="J2430" s="83"/>
      <c r="S2430" s="83"/>
    </row>
    <row r="2431" spans="10:19" x14ac:dyDescent="0.35">
      <c r="J2431" s="83"/>
      <c r="S2431" s="83"/>
    </row>
    <row r="2432" spans="10:19" x14ac:dyDescent="0.35">
      <c r="J2432" s="83"/>
      <c r="S2432" s="83"/>
    </row>
    <row r="2433" spans="10:19" x14ac:dyDescent="0.35">
      <c r="J2433" s="83"/>
      <c r="S2433" s="83"/>
    </row>
    <row r="2434" spans="10:19" x14ac:dyDescent="0.35">
      <c r="J2434" s="83"/>
      <c r="S2434" s="83"/>
    </row>
    <row r="2435" spans="10:19" x14ac:dyDescent="0.35">
      <c r="J2435" s="83"/>
      <c r="S2435" s="83"/>
    </row>
    <row r="2436" spans="10:19" x14ac:dyDescent="0.35">
      <c r="J2436" s="83"/>
      <c r="S2436" s="83"/>
    </row>
    <row r="2437" spans="10:19" x14ac:dyDescent="0.35">
      <c r="J2437" s="83"/>
      <c r="S2437" s="83"/>
    </row>
    <row r="2438" spans="10:19" x14ac:dyDescent="0.35">
      <c r="J2438" s="83"/>
      <c r="S2438" s="83"/>
    </row>
    <row r="2439" spans="10:19" x14ac:dyDescent="0.35">
      <c r="J2439" s="83"/>
      <c r="S2439" s="83"/>
    </row>
    <row r="2440" spans="10:19" x14ac:dyDescent="0.35">
      <c r="J2440" s="83"/>
      <c r="S2440" s="83"/>
    </row>
    <row r="2441" spans="10:19" x14ac:dyDescent="0.35">
      <c r="J2441" s="83"/>
      <c r="S2441" s="83"/>
    </row>
    <row r="2442" spans="10:19" x14ac:dyDescent="0.35">
      <c r="J2442" s="83"/>
      <c r="S2442" s="83"/>
    </row>
    <row r="2443" spans="10:19" x14ac:dyDescent="0.35">
      <c r="J2443" s="83"/>
      <c r="S2443" s="83"/>
    </row>
    <row r="2444" spans="10:19" x14ac:dyDescent="0.35">
      <c r="J2444" s="83"/>
      <c r="S2444" s="83"/>
    </row>
    <row r="2445" spans="10:19" x14ac:dyDescent="0.35">
      <c r="J2445" s="83"/>
      <c r="S2445" s="83"/>
    </row>
    <row r="2446" spans="10:19" x14ac:dyDescent="0.35">
      <c r="J2446" s="83"/>
      <c r="S2446" s="83"/>
    </row>
    <row r="2447" spans="10:19" x14ac:dyDescent="0.35">
      <c r="J2447" s="83"/>
      <c r="S2447" s="83"/>
    </row>
    <row r="2448" spans="10:19" x14ac:dyDescent="0.35">
      <c r="J2448" s="83"/>
      <c r="S2448" s="83"/>
    </row>
    <row r="2449" spans="10:19" x14ac:dyDescent="0.35">
      <c r="J2449" s="83"/>
      <c r="S2449" s="83"/>
    </row>
    <row r="2450" spans="10:19" x14ac:dyDescent="0.35">
      <c r="J2450" s="83"/>
      <c r="S2450" s="83"/>
    </row>
    <row r="2451" spans="10:19" x14ac:dyDescent="0.35">
      <c r="J2451" s="83"/>
      <c r="S2451" s="83"/>
    </row>
    <row r="2452" spans="10:19" x14ac:dyDescent="0.35">
      <c r="J2452" s="83"/>
      <c r="S2452" s="83"/>
    </row>
    <row r="2453" spans="10:19" x14ac:dyDescent="0.35">
      <c r="J2453" s="83"/>
      <c r="S2453" s="83"/>
    </row>
    <row r="2454" spans="10:19" x14ac:dyDescent="0.35">
      <c r="J2454" s="83"/>
      <c r="S2454" s="83"/>
    </row>
    <row r="2455" spans="10:19" x14ac:dyDescent="0.35">
      <c r="J2455" s="83"/>
      <c r="S2455" s="83"/>
    </row>
    <row r="2456" spans="10:19" x14ac:dyDescent="0.35">
      <c r="J2456" s="83"/>
      <c r="S2456" s="83"/>
    </row>
    <row r="2457" spans="10:19" x14ac:dyDescent="0.35">
      <c r="J2457" s="83"/>
      <c r="S2457" s="83"/>
    </row>
    <row r="2458" spans="10:19" x14ac:dyDescent="0.35">
      <c r="J2458" s="83"/>
      <c r="S2458" s="83"/>
    </row>
    <row r="2459" spans="10:19" x14ac:dyDescent="0.35">
      <c r="J2459" s="83"/>
      <c r="S2459" s="83"/>
    </row>
    <row r="2460" spans="10:19" x14ac:dyDescent="0.35">
      <c r="J2460" s="83"/>
      <c r="S2460" s="83"/>
    </row>
    <row r="2461" spans="10:19" x14ac:dyDescent="0.35">
      <c r="J2461" s="83"/>
      <c r="S2461" s="83"/>
    </row>
    <row r="2462" spans="10:19" x14ac:dyDescent="0.35">
      <c r="J2462" s="83"/>
      <c r="S2462" s="83"/>
    </row>
    <row r="2463" spans="10:19" x14ac:dyDescent="0.35">
      <c r="J2463" s="83"/>
      <c r="S2463" s="83"/>
    </row>
    <row r="2464" spans="10:19" x14ac:dyDescent="0.35">
      <c r="J2464" s="83"/>
      <c r="S2464" s="83"/>
    </row>
    <row r="2465" spans="10:19" x14ac:dyDescent="0.35">
      <c r="J2465" s="83"/>
      <c r="S2465" s="83"/>
    </row>
    <row r="2466" spans="10:19" x14ac:dyDescent="0.35">
      <c r="J2466" s="83"/>
      <c r="S2466" s="83"/>
    </row>
    <row r="2467" spans="10:19" x14ac:dyDescent="0.35">
      <c r="J2467" s="83"/>
      <c r="S2467" s="83"/>
    </row>
    <row r="2468" spans="10:19" x14ac:dyDescent="0.35">
      <c r="J2468" s="83"/>
      <c r="S2468" s="83"/>
    </row>
    <row r="2469" spans="10:19" x14ac:dyDescent="0.35">
      <c r="J2469" s="83"/>
      <c r="S2469" s="83"/>
    </row>
    <row r="2470" spans="10:19" x14ac:dyDescent="0.35">
      <c r="J2470" s="83"/>
      <c r="S2470" s="83"/>
    </row>
    <row r="2471" spans="10:19" x14ac:dyDescent="0.35">
      <c r="J2471" s="83"/>
      <c r="S2471" s="83"/>
    </row>
    <row r="2472" spans="10:19" x14ac:dyDescent="0.35">
      <c r="J2472" s="83"/>
      <c r="S2472" s="83"/>
    </row>
    <row r="2473" spans="10:19" x14ac:dyDescent="0.35">
      <c r="J2473" s="83"/>
      <c r="S2473" s="83"/>
    </row>
    <row r="2474" spans="10:19" x14ac:dyDescent="0.35">
      <c r="J2474" s="83"/>
      <c r="S2474" s="83"/>
    </row>
    <row r="2475" spans="10:19" x14ac:dyDescent="0.35">
      <c r="J2475" s="83"/>
      <c r="S2475" s="83"/>
    </row>
    <row r="2476" spans="10:19" x14ac:dyDescent="0.35">
      <c r="J2476" s="83"/>
      <c r="S2476" s="83"/>
    </row>
    <row r="2477" spans="10:19" x14ac:dyDescent="0.35">
      <c r="J2477" s="83"/>
      <c r="S2477" s="83"/>
    </row>
    <row r="2478" spans="10:19" x14ac:dyDescent="0.35">
      <c r="J2478" s="83"/>
      <c r="S2478" s="83"/>
    </row>
    <row r="2479" spans="10:19" x14ac:dyDescent="0.35">
      <c r="J2479" s="83"/>
      <c r="S2479" s="83"/>
    </row>
    <row r="2480" spans="10:19" x14ac:dyDescent="0.35">
      <c r="J2480" s="83"/>
      <c r="S2480" s="83"/>
    </row>
    <row r="2481" spans="10:19" x14ac:dyDescent="0.35">
      <c r="J2481" s="83"/>
      <c r="S2481" s="83"/>
    </row>
    <row r="2482" spans="10:19" x14ac:dyDescent="0.35">
      <c r="J2482" s="83"/>
      <c r="S2482" s="83"/>
    </row>
    <row r="2483" spans="10:19" x14ac:dyDescent="0.35">
      <c r="J2483" s="83"/>
      <c r="S2483" s="83"/>
    </row>
    <row r="2484" spans="10:19" x14ac:dyDescent="0.35">
      <c r="J2484" s="83"/>
      <c r="S2484" s="83"/>
    </row>
    <row r="2485" spans="10:19" x14ac:dyDescent="0.35">
      <c r="J2485" s="83"/>
      <c r="S2485" s="83"/>
    </row>
    <row r="2486" spans="10:19" x14ac:dyDescent="0.35">
      <c r="J2486" s="83"/>
      <c r="S2486" s="83"/>
    </row>
    <row r="2487" spans="10:19" x14ac:dyDescent="0.35">
      <c r="J2487" s="83"/>
      <c r="S2487" s="83"/>
    </row>
    <row r="2488" spans="10:19" x14ac:dyDescent="0.35">
      <c r="J2488" s="83"/>
      <c r="S2488" s="83"/>
    </row>
    <row r="2489" spans="10:19" x14ac:dyDescent="0.35">
      <c r="J2489" s="83"/>
      <c r="S2489" s="83"/>
    </row>
    <row r="2490" spans="10:19" x14ac:dyDescent="0.35">
      <c r="J2490" s="83"/>
      <c r="S2490" s="83"/>
    </row>
    <row r="2491" spans="10:19" x14ac:dyDescent="0.35">
      <c r="J2491" s="83"/>
      <c r="S2491" s="83"/>
    </row>
    <row r="2492" spans="10:19" x14ac:dyDescent="0.35">
      <c r="J2492" s="83"/>
      <c r="S2492" s="83"/>
    </row>
    <row r="2493" spans="10:19" x14ac:dyDescent="0.35">
      <c r="J2493" s="83"/>
      <c r="S2493" s="83"/>
    </row>
    <row r="2494" spans="10:19" x14ac:dyDescent="0.35">
      <c r="J2494" s="83"/>
      <c r="S2494" s="83"/>
    </row>
    <row r="2495" spans="10:19" x14ac:dyDescent="0.35">
      <c r="J2495" s="83"/>
      <c r="S2495" s="83"/>
    </row>
    <row r="2496" spans="10:19" x14ac:dyDescent="0.35">
      <c r="J2496" s="83"/>
      <c r="S2496" s="83"/>
    </row>
    <row r="2497" spans="10:19" x14ac:dyDescent="0.35">
      <c r="J2497" s="83"/>
      <c r="S2497" s="83"/>
    </row>
    <row r="2498" spans="10:19" x14ac:dyDescent="0.35">
      <c r="J2498" s="83"/>
      <c r="S2498" s="83"/>
    </row>
    <row r="2499" spans="10:19" x14ac:dyDescent="0.35">
      <c r="J2499" s="83"/>
      <c r="S2499" s="83"/>
    </row>
    <row r="2500" spans="10:19" x14ac:dyDescent="0.35">
      <c r="J2500" s="83"/>
      <c r="S2500" s="83"/>
    </row>
    <row r="2501" spans="10:19" x14ac:dyDescent="0.35">
      <c r="J2501" s="83"/>
      <c r="S2501" s="83"/>
    </row>
    <row r="2502" spans="10:19" x14ac:dyDescent="0.35">
      <c r="J2502" s="83"/>
      <c r="S2502" s="83"/>
    </row>
    <row r="2503" spans="10:19" x14ac:dyDescent="0.35">
      <c r="J2503" s="83"/>
      <c r="S2503" s="83"/>
    </row>
    <row r="2504" spans="10:19" x14ac:dyDescent="0.35">
      <c r="J2504" s="83"/>
      <c r="S2504" s="83"/>
    </row>
    <row r="2505" spans="10:19" x14ac:dyDescent="0.35">
      <c r="J2505" s="83"/>
      <c r="S2505" s="83"/>
    </row>
    <row r="2506" spans="10:19" x14ac:dyDescent="0.35">
      <c r="J2506" s="83"/>
      <c r="S2506" s="83"/>
    </row>
    <row r="2507" spans="10:19" x14ac:dyDescent="0.35">
      <c r="J2507" s="83"/>
      <c r="S2507" s="83"/>
    </row>
    <row r="2508" spans="10:19" x14ac:dyDescent="0.35">
      <c r="J2508" s="83"/>
      <c r="S2508" s="83"/>
    </row>
    <row r="2509" spans="10:19" x14ac:dyDescent="0.35">
      <c r="J2509" s="83"/>
      <c r="S2509" s="83"/>
    </row>
    <row r="2510" spans="10:19" x14ac:dyDescent="0.35">
      <c r="J2510" s="83"/>
      <c r="S2510" s="83"/>
    </row>
    <row r="2511" spans="10:19" x14ac:dyDescent="0.35">
      <c r="J2511" s="83"/>
      <c r="S2511" s="83"/>
    </row>
    <row r="2512" spans="10:19" x14ac:dyDescent="0.35">
      <c r="J2512" s="83"/>
      <c r="S2512" s="83"/>
    </row>
    <row r="2513" spans="10:19" x14ac:dyDescent="0.35">
      <c r="J2513" s="83"/>
      <c r="S2513" s="83"/>
    </row>
    <row r="2514" spans="10:19" x14ac:dyDescent="0.35">
      <c r="J2514" s="83"/>
      <c r="S2514" s="83"/>
    </row>
    <row r="2515" spans="10:19" x14ac:dyDescent="0.35">
      <c r="J2515" s="83"/>
      <c r="S2515" s="83"/>
    </row>
    <row r="2516" spans="10:19" x14ac:dyDescent="0.35">
      <c r="J2516" s="83"/>
      <c r="S2516" s="83"/>
    </row>
    <row r="2517" spans="10:19" x14ac:dyDescent="0.35">
      <c r="J2517" s="83"/>
      <c r="S2517" s="83"/>
    </row>
    <row r="2518" spans="10:19" x14ac:dyDescent="0.35">
      <c r="J2518" s="83"/>
      <c r="S2518" s="83"/>
    </row>
    <row r="2519" spans="10:19" x14ac:dyDescent="0.35">
      <c r="J2519" s="83"/>
      <c r="S2519" s="83"/>
    </row>
    <row r="2520" spans="10:19" x14ac:dyDescent="0.35">
      <c r="J2520" s="83"/>
      <c r="S2520" s="83"/>
    </row>
    <row r="2521" spans="10:19" x14ac:dyDescent="0.35">
      <c r="J2521" s="83"/>
      <c r="S2521" s="83"/>
    </row>
    <row r="2522" spans="10:19" x14ac:dyDescent="0.35">
      <c r="J2522" s="83"/>
      <c r="S2522" s="83"/>
    </row>
    <row r="2523" spans="10:19" x14ac:dyDescent="0.35">
      <c r="J2523" s="83"/>
      <c r="S2523" s="83"/>
    </row>
    <row r="2524" spans="10:19" x14ac:dyDescent="0.35">
      <c r="J2524" s="83"/>
      <c r="S2524" s="83"/>
    </row>
    <row r="2525" spans="10:19" x14ac:dyDescent="0.35">
      <c r="J2525" s="83"/>
      <c r="S2525" s="83"/>
    </row>
    <row r="2526" spans="10:19" x14ac:dyDescent="0.35">
      <c r="J2526" s="83"/>
      <c r="S2526" s="83"/>
    </row>
    <row r="2527" spans="10:19" x14ac:dyDescent="0.35">
      <c r="J2527" s="83"/>
      <c r="S2527" s="83"/>
    </row>
    <row r="2528" spans="10:19" x14ac:dyDescent="0.35">
      <c r="J2528" s="83"/>
      <c r="S2528" s="83"/>
    </row>
    <row r="2529" spans="10:19" x14ac:dyDescent="0.35">
      <c r="J2529" s="83"/>
      <c r="S2529" s="83"/>
    </row>
    <row r="2530" spans="10:19" x14ac:dyDescent="0.35">
      <c r="J2530" s="83"/>
      <c r="S2530" s="83"/>
    </row>
    <row r="2531" spans="10:19" x14ac:dyDescent="0.35">
      <c r="J2531" s="83"/>
      <c r="S2531" s="83"/>
    </row>
    <row r="2532" spans="10:19" x14ac:dyDescent="0.35">
      <c r="J2532" s="83"/>
      <c r="S2532" s="83"/>
    </row>
    <row r="2533" spans="10:19" x14ac:dyDescent="0.35">
      <c r="J2533" s="83"/>
      <c r="S2533" s="83"/>
    </row>
    <row r="2534" spans="10:19" x14ac:dyDescent="0.35">
      <c r="J2534" s="83"/>
      <c r="S2534" s="83"/>
    </row>
    <row r="2535" spans="10:19" x14ac:dyDescent="0.35">
      <c r="J2535" s="83"/>
      <c r="S2535" s="83"/>
    </row>
    <row r="2536" spans="10:19" x14ac:dyDescent="0.35">
      <c r="J2536" s="83"/>
      <c r="S2536" s="83"/>
    </row>
    <row r="2537" spans="10:19" x14ac:dyDescent="0.35">
      <c r="J2537" s="83"/>
      <c r="S2537" s="83"/>
    </row>
    <row r="2538" spans="10:19" x14ac:dyDescent="0.35">
      <c r="J2538" s="83"/>
      <c r="S2538" s="83"/>
    </row>
    <row r="2539" spans="10:19" x14ac:dyDescent="0.35">
      <c r="J2539" s="83"/>
      <c r="S2539" s="83"/>
    </row>
    <row r="2540" spans="10:19" x14ac:dyDescent="0.35">
      <c r="J2540" s="83"/>
      <c r="S2540" s="83"/>
    </row>
    <row r="2541" spans="10:19" x14ac:dyDescent="0.35">
      <c r="J2541" s="83"/>
      <c r="S2541" s="83"/>
    </row>
    <row r="2542" spans="10:19" x14ac:dyDescent="0.35">
      <c r="J2542" s="83"/>
      <c r="S2542" s="83"/>
    </row>
    <row r="2543" spans="10:19" x14ac:dyDescent="0.35">
      <c r="J2543" s="83"/>
      <c r="S2543" s="83"/>
    </row>
    <row r="2544" spans="10:19" x14ac:dyDescent="0.35">
      <c r="J2544" s="83"/>
      <c r="S2544" s="83"/>
    </row>
    <row r="2545" spans="10:19" x14ac:dyDescent="0.35">
      <c r="J2545" s="83"/>
      <c r="S2545" s="83"/>
    </row>
    <row r="2546" spans="10:19" x14ac:dyDescent="0.35">
      <c r="J2546" s="83"/>
      <c r="S2546" s="83"/>
    </row>
    <row r="2547" spans="10:19" x14ac:dyDescent="0.35">
      <c r="J2547" s="83"/>
      <c r="S2547" s="83"/>
    </row>
    <row r="2548" spans="10:19" x14ac:dyDescent="0.35">
      <c r="J2548" s="83"/>
      <c r="S2548" s="83"/>
    </row>
    <row r="2549" spans="10:19" x14ac:dyDescent="0.35">
      <c r="J2549" s="83"/>
      <c r="S2549" s="83"/>
    </row>
    <row r="2550" spans="10:19" x14ac:dyDescent="0.35">
      <c r="J2550" s="83"/>
      <c r="S2550" s="83"/>
    </row>
    <row r="2551" spans="10:19" x14ac:dyDescent="0.35">
      <c r="J2551" s="83"/>
      <c r="S2551" s="83"/>
    </row>
    <row r="2552" spans="10:19" x14ac:dyDescent="0.35">
      <c r="J2552" s="83"/>
      <c r="S2552" s="83"/>
    </row>
    <row r="2553" spans="10:19" x14ac:dyDescent="0.35">
      <c r="J2553" s="83"/>
      <c r="S2553" s="83"/>
    </row>
    <row r="2554" spans="10:19" x14ac:dyDescent="0.35">
      <c r="J2554" s="83"/>
      <c r="S2554" s="83"/>
    </row>
    <row r="2555" spans="10:19" x14ac:dyDescent="0.35">
      <c r="J2555" s="83"/>
      <c r="S2555" s="83"/>
    </row>
    <row r="2556" spans="10:19" x14ac:dyDescent="0.35">
      <c r="J2556" s="83"/>
      <c r="S2556" s="83"/>
    </row>
    <row r="2557" spans="10:19" x14ac:dyDescent="0.35">
      <c r="J2557" s="83"/>
      <c r="S2557" s="83"/>
    </row>
    <row r="2558" spans="10:19" x14ac:dyDescent="0.35">
      <c r="J2558" s="83"/>
      <c r="S2558" s="83"/>
    </row>
    <row r="2559" spans="10:19" x14ac:dyDescent="0.35">
      <c r="J2559" s="83"/>
      <c r="S2559" s="83"/>
    </row>
    <row r="2560" spans="10:19" x14ac:dyDescent="0.35">
      <c r="J2560" s="83"/>
      <c r="S2560" s="83"/>
    </row>
    <row r="2561" spans="10:19" x14ac:dyDescent="0.35">
      <c r="J2561" s="83"/>
      <c r="S2561" s="83"/>
    </row>
    <row r="2562" spans="10:19" x14ac:dyDescent="0.35">
      <c r="J2562" s="83"/>
      <c r="S2562" s="83"/>
    </row>
    <row r="2563" spans="10:19" x14ac:dyDescent="0.35">
      <c r="J2563" s="83"/>
      <c r="S2563" s="83"/>
    </row>
    <row r="2564" spans="10:19" x14ac:dyDescent="0.35">
      <c r="J2564" s="83"/>
      <c r="S2564" s="83"/>
    </row>
    <row r="2565" spans="10:19" x14ac:dyDescent="0.35">
      <c r="J2565" s="83"/>
      <c r="S2565" s="83"/>
    </row>
    <row r="2566" spans="10:19" x14ac:dyDescent="0.35">
      <c r="J2566" s="83"/>
      <c r="S2566" s="83"/>
    </row>
    <row r="2567" spans="10:19" x14ac:dyDescent="0.35">
      <c r="J2567" s="83"/>
      <c r="S2567" s="83"/>
    </row>
    <row r="2568" spans="10:19" x14ac:dyDescent="0.35">
      <c r="J2568" s="83"/>
      <c r="S2568" s="83"/>
    </row>
    <row r="2569" spans="10:19" x14ac:dyDescent="0.35">
      <c r="J2569" s="83"/>
      <c r="S2569" s="83"/>
    </row>
    <row r="2570" spans="10:19" x14ac:dyDescent="0.35">
      <c r="J2570" s="83"/>
      <c r="S2570" s="83"/>
    </row>
    <row r="2571" spans="10:19" x14ac:dyDescent="0.35">
      <c r="J2571" s="83"/>
      <c r="S2571" s="83"/>
    </row>
    <row r="2572" spans="10:19" x14ac:dyDescent="0.35">
      <c r="J2572" s="83"/>
      <c r="S2572" s="83"/>
    </row>
    <row r="2573" spans="10:19" x14ac:dyDescent="0.35">
      <c r="J2573" s="83"/>
      <c r="S2573" s="83"/>
    </row>
    <row r="2574" spans="10:19" x14ac:dyDescent="0.35">
      <c r="J2574" s="83"/>
      <c r="S2574" s="83"/>
    </row>
    <row r="2575" spans="10:19" x14ac:dyDescent="0.35">
      <c r="J2575" s="83"/>
      <c r="S2575" s="83"/>
    </row>
    <row r="2576" spans="10:19" x14ac:dyDescent="0.35">
      <c r="J2576" s="83"/>
      <c r="S2576" s="83"/>
    </row>
    <row r="2577" spans="10:19" x14ac:dyDescent="0.35">
      <c r="J2577" s="83"/>
      <c r="S2577" s="83"/>
    </row>
    <row r="2578" spans="10:19" x14ac:dyDescent="0.35">
      <c r="J2578" s="83"/>
      <c r="S2578" s="83"/>
    </row>
    <row r="2579" spans="10:19" x14ac:dyDescent="0.35">
      <c r="J2579" s="83"/>
      <c r="S2579" s="83"/>
    </row>
    <row r="2580" spans="10:19" x14ac:dyDescent="0.35">
      <c r="J2580" s="83"/>
      <c r="S2580" s="83"/>
    </row>
    <row r="2581" spans="10:19" x14ac:dyDescent="0.35">
      <c r="J2581" s="83"/>
      <c r="S2581" s="83"/>
    </row>
    <row r="2582" spans="10:19" x14ac:dyDescent="0.35">
      <c r="J2582" s="83"/>
      <c r="S2582" s="83"/>
    </row>
    <row r="2583" spans="10:19" x14ac:dyDescent="0.35">
      <c r="J2583" s="83"/>
      <c r="S2583" s="83"/>
    </row>
    <row r="2584" spans="10:19" x14ac:dyDescent="0.35">
      <c r="J2584" s="83"/>
      <c r="S2584" s="83"/>
    </row>
    <row r="2585" spans="10:19" x14ac:dyDescent="0.35">
      <c r="J2585" s="83"/>
      <c r="S2585" s="83"/>
    </row>
    <row r="2586" spans="10:19" x14ac:dyDescent="0.35">
      <c r="J2586" s="83"/>
      <c r="S2586" s="83"/>
    </row>
    <row r="2587" spans="10:19" x14ac:dyDescent="0.35">
      <c r="J2587" s="83"/>
      <c r="S2587" s="83"/>
    </row>
    <row r="2588" spans="10:19" x14ac:dyDescent="0.35">
      <c r="J2588" s="83"/>
      <c r="S2588" s="83"/>
    </row>
    <row r="2589" spans="10:19" x14ac:dyDescent="0.35">
      <c r="J2589" s="83"/>
      <c r="S2589" s="83"/>
    </row>
    <row r="2590" spans="10:19" x14ac:dyDescent="0.35">
      <c r="J2590" s="83"/>
      <c r="S2590" s="83"/>
    </row>
    <row r="2591" spans="10:19" x14ac:dyDescent="0.35">
      <c r="J2591" s="83"/>
      <c r="S2591" s="83"/>
    </row>
    <row r="2592" spans="10:19" x14ac:dyDescent="0.35">
      <c r="J2592" s="83"/>
      <c r="S2592" s="83"/>
    </row>
    <row r="2593" spans="10:19" x14ac:dyDescent="0.35">
      <c r="J2593" s="83"/>
      <c r="S2593" s="83"/>
    </row>
    <row r="2594" spans="10:19" x14ac:dyDescent="0.35">
      <c r="J2594" s="83"/>
      <c r="S2594" s="83"/>
    </row>
    <row r="2595" spans="10:19" x14ac:dyDescent="0.35">
      <c r="J2595" s="83"/>
      <c r="S2595" s="83"/>
    </row>
    <row r="2596" spans="10:19" x14ac:dyDescent="0.35">
      <c r="J2596" s="83"/>
      <c r="S2596" s="83"/>
    </row>
    <row r="2597" spans="10:19" x14ac:dyDescent="0.35">
      <c r="J2597" s="83"/>
      <c r="S2597" s="83"/>
    </row>
    <row r="2598" spans="10:19" x14ac:dyDescent="0.35">
      <c r="J2598" s="83"/>
      <c r="S2598" s="83"/>
    </row>
    <row r="2599" spans="10:19" x14ac:dyDescent="0.35">
      <c r="J2599" s="83"/>
      <c r="S2599" s="83"/>
    </row>
    <row r="2600" spans="10:19" x14ac:dyDescent="0.35">
      <c r="J2600" s="83"/>
      <c r="S2600" s="83"/>
    </row>
    <row r="2601" spans="10:19" x14ac:dyDescent="0.35">
      <c r="J2601" s="83"/>
      <c r="S2601" s="83"/>
    </row>
    <row r="2602" spans="10:19" x14ac:dyDescent="0.35">
      <c r="J2602" s="83"/>
      <c r="S2602" s="83"/>
    </row>
    <row r="2603" spans="10:19" x14ac:dyDescent="0.35">
      <c r="J2603" s="83"/>
      <c r="S2603" s="83"/>
    </row>
    <row r="2604" spans="10:19" x14ac:dyDescent="0.35">
      <c r="J2604" s="83"/>
      <c r="S2604" s="83"/>
    </row>
    <row r="2605" spans="10:19" x14ac:dyDescent="0.35">
      <c r="J2605" s="83"/>
      <c r="S2605" s="83"/>
    </row>
    <row r="2606" spans="10:19" x14ac:dyDescent="0.35">
      <c r="J2606" s="83"/>
      <c r="S2606" s="83"/>
    </row>
    <row r="2607" spans="10:19" x14ac:dyDescent="0.35">
      <c r="J2607" s="83"/>
      <c r="S2607" s="83"/>
    </row>
    <row r="2608" spans="10:19" x14ac:dyDescent="0.35">
      <c r="J2608" s="83"/>
      <c r="S2608" s="83"/>
    </row>
    <row r="2609" spans="10:19" x14ac:dyDescent="0.35">
      <c r="J2609" s="83"/>
      <c r="S2609" s="83"/>
    </row>
    <row r="2610" spans="10:19" x14ac:dyDescent="0.35">
      <c r="J2610" s="83"/>
      <c r="S2610" s="83"/>
    </row>
    <row r="2611" spans="10:19" x14ac:dyDescent="0.35">
      <c r="J2611" s="83"/>
      <c r="S2611" s="83"/>
    </row>
    <row r="2612" spans="10:19" x14ac:dyDescent="0.35">
      <c r="J2612" s="83"/>
      <c r="S2612" s="83"/>
    </row>
    <row r="2613" spans="10:19" x14ac:dyDescent="0.35">
      <c r="J2613" s="83"/>
      <c r="S2613" s="83"/>
    </row>
    <row r="2614" spans="10:19" x14ac:dyDescent="0.35">
      <c r="J2614" s="83"/>
      <c r="S2614" s="83"/>
    </row>
    <row r="2615" spans="10:19" x14ac:dyDescent="0.35">
      <c r="J2615" s="83"/>
      <c r="S2615" s="83"/>
    </row>
    <row r="2616" spans="10:19" x14ac:dyDescent="0.35">
      <c r="J2616" s="83"/>
      <c r="S2616" s="83"/>
    </row>
    <row r="2617" spans="10:19" x14ac:dyDescent="0.35">
      <c r="J2617" s="83"/>
      <c r="S2617" s="83"/>
    </row>
    <row r="2618" spans="10:19" x14ac:dyDescent="0.35">
      <c r="J2618" s="83"/>
      <c r="S2618" s="83"/>
    </row>
    <row r="2619" spans="10:19" x14ac:dyDescent="0.35">
      <c r="J2619" s="83"/>
      <c r="S2619" s="83"/>
    </row>
    <row r="2620" spans="10:19" x14ac:dyDescent="0.35">
      <c r="J2620" s="83"/>
      <c r="S2620" s="83"/>
    </row>
    <row r="2621" spans="10:19" x14ac:dyDescent="0.35">
      <c r="J2621" s="83"/>
      <c r="S2621" s="83"/>
    </row>
    <row r="2622" spans="10:19" x14ac:dyDescent="0.35">
      <c r="J2622" s="83"/>
      <c r="S2622" s="83"/>
    </row>
    <row r="2623" spans="10:19" x14ac:dyDescent="0.35">
      <c r="J2623" s="83"/>
      <c r="S2623" s="83"/>
    </row>
    <row r="2624" spans="10:19" x14ac:dyDescent="0.35">
      <c r="J2624" s="83"/>
      <c r="S2624" s="83"/>
    </row>
    <row r="2625" spans="10:19" x14ac:dyDescent="0.35">
      <c r="J2625" s="83"/>
      <c r="S2625" s="83"/>
    </row>
    <row r="2626" spans="10:19" x14ac:dyDescent="0.35">
      <c r="J2626" s="83"/>
      <c r="S2626" s="83"/>
    </row>
    <row r="2627" spans="10:19" x14ac:dyDescent="0.35">
      <c r="J2627" s="83"/>
      <c r="S2627" s="83"/>
    </row>
    <row r="2628" spans="10:19" x14ac:dyDescent="0.35">
      <c r="J2628" s="83"/>
      <c r="S2628" s="83"/>
    </row>
    <row r="2629" spans="10:19" x14ac:dyDescent="0.35">
      <c r="J2629" s="83"/>
      <c r="S2629" s="83"/>
    </row>
    <row r="2630" spans="10:19" x14ac:dyDescent="0.35">
      <c r="J2630" s="83"/>
      <c r="S2630" s="83"/>
    </row>
    <row r="2631" spans="10:19" x14ac:dyDescent="0.35">
      <c r="J2631" s="83"/>
      <c r="S2631" s="83"/>
    </row>
    <row r="2632" spans="10:19" x14ac:dyDescent="0.35">
      <c r="J2632" s="83"/>
      <c r="S2632" s="83"/>
    </row>
    <row r="2633" spans="10:19" x14ac:dyDescent="0.35">
      <c r="J2633" s="83"/>
      <c r="S2633" s="83"/>
    </row>
    <row r="2634" spans="10:19" x14ac:dyDescent="0.35">
      <c r="J2634" s="83"/>
      <c r="S2634" s="83"/>
    </row>
    <row r="2635" spans="10:19" x14ac:dyDescent="0.35">
      <c r="J2635" s="83"/>
      <c r="S2635" s="83"/>
    </row>
    <row r="2636" spans="10:19" x14ac:dyDescent="0.35">
      <c r="J2636" s="83"/>
      <c r="S2636" s="83"/>
    </row>
    <row r="2637" spans="10:19" x14ac:dyDescent="0.35">
      <c r="J2637" s="83"/>
      <c r="S2637" s="83"/>
    </row>
    <row r="2638" spans="10:19" x14ac:dyDescent="0.35">
      <c r="J2638" s="83"/>
      <c r="S2638" s="83"/>
    </row>
    <row r="2639" spans="10:19" x14ac:dyDescent="0.35">
      <c r="J2639" s="83"/>
      <c r="S2639" s="83"/>
    </row>
    <row r="2640" spans="10:19" x14ac:dyDescent="0.35">
      <c r="J2640" s="83"/>
      <c r="S2640" s="83"/>
    </row>
    <row r="2641" spans="10:19" x14ac:dyDescent="0.35">
      <c r="J2641" s="83"/>
      <c r="S2641" s="83"/>
    </row>
    <row r="2642" spans="10:19" x14ac:dyDescent="0.35">
      <c r="J2642" s="83"/>
      <c r="S2642" s="83"/>
    </row>
    <row r="2643" spans="10:19" x14ac:dyDescent="0.35">
      <c r="J2643" s="83"/>
      <c r="S2643" s="83"/>
    </row>
    <row r="2644" spans="10:19" x14ac:dyDescent="0.35">
      <c r="J2644" s="83"/>
      <c r="S2644" s="83"/>
    </row>
    <row r="2645" spans="10:19" x14ac:dyDescent="0.35">
      <c r="J2645" s="83"/>
      <c r="S2645" s="83"/>
    </row>
    <row r="2646" spans="10:19" x14ac:dyDescent="0.35">
      <c r="J2646" s="83"/>
      <c r="S2646" s="83"/>
    </row>
    <row r="2647" spans="10:19" x14ac:dyDescent="0.35">
      <c r="J2647" s="83"/>
      <c r="S2647" s="83"/>
    </row>
    <row r="2648" spans="10:19" x14ac:dyDescent="0.35">
      <c r="J2648" s="83"/>
      <c r="S2648" s="83"/>
    </row>
    <row r="2649" spans="10:19" x14ac:dyDescent="0.35">
      <c r="J2649" s="83"/>
      <c r="S2649" s="83"/>
    </row>
    <row r="2650" spans="10:19" x14ac:dyDescent="0.35">
      <c r="J2650" s="83"/>
      <c r="S2650" s="83"/>
    </row>
    <row r="2651" spans="10:19" x14ac:dyDescent="0.35">
      <c r="J2651" s="83"/>
      <c r="S2651" s="83"/>
    </row>
    <row r="2652" spans="10:19" x14ac:dyDescent="0.35">
      <c r="J2652" s="83"/>
      <c r="S2652" s="83"/>
    </row>
    <row r="2653" spans="10:19" x14ac:dyDescent="0.35">
      <c r="J2653" s="83"/>
      <c r="S2653" s="83"/>
    </row>
    <row r="2654" spans="10:19" x14ac:dyDescent="0.35">
      <c r="J2654" s="83"/>
      <c r="S2654" s="83"/>
    </row>
    <row r="2655" spans="10:19" x14ac:dyDescent="0.35">
      <c r="J2655" s="83"/>
      <c r="S2655" s="83"/>
    </row>
    <row r="2656" spans="10:19" x14ac:dyDescent="0.35">
      <c r="J2656" s="83"/>
      <c r="S2656" s="83"/>
    </row>
    <row r="2657" spans="10:19" x14ac:dyDescent="0.35">
      <c r="J2657" s="83"/>
      <c r="S2657" s="83"/>
    </row>
    <row r="2658" spans="10:19" x14ac:dyDescent="0.35">
      <c r="J2658" s="83"/>
      <c r="S2658" s="83"/>
    </row>
    <row r="2659" spans="10:19" x14ac:dyDescent="0.35">
      <c r="J2659" s="83"/>
      <c r="S2659" s="83"/>
    </row>
    <row r="2660" spans="10:19" x14ac:dyDescent="0.35">
      <c r="J2660" s="83"/>
      <c r="S2660" s="83"/>
    </row>
    <row r="2661" spans="10:19" x14ac:dyDescent="0.35">
      <c r="J2661" s="83"/>
      <c r="S2661" s="83"/>
    </row>
    <row r="2662" spans="10:19" x14ac:dyDescent="0.35">
      <c r="J2662" s="83"/>
      <c r="S2662" s="83"/>
    </row>
    <row r="2663" spans="10:19" x14ac:dyDescent="0.35">
      <c r="J2663" s="83"/>
      <c r="S2663" s="83"/>
    </row>
    <row r="2664" spans="10:19" x14ac:dyDescent="0.35">
      <c r="J2664" s="83"/>
      <c r="S2664" s="83"/>
    </row>
    <row r="2665" spans="10:19" x14ac:dyDescent="0.35">
      <c r="J2665" s="83"/>
      <c r="S2665" s="83"/>
    </row>
    <row r="2666" spans="10:19" x14ac:dyDescent="0.35">
      <c r="J2666" s="83"/>
      <c r="S2666" s="83"/>
    </row>
    <row r="2667" spans="10:19" x14ac:dyDescent="0.35">
      <c r="J2667" s="83"/>
      <c r="S2667" s="83"/>
    </row>
    <row r="2668" spans="10:19" x14ac:dyDescent="0.35">
      <c r="J2668" s="83"/>
      <c r="S2668" s="83"/>
    </row>
    <row r="2669" spans="10:19" x14ac:dyDescent="0.35">
      <c r="J2669" s="83"/>
      <c r="S2669" s="83"/>
    </row>
    <row r="2670" spans="10:19" x14ac:dyDescent="0.35">
      <c r="J2670" s="83"/>
      <c r="S2670" s="83"/>
    </row>
    <row r="2671" spans="10:19" x14ac:dyDescent="0.35">
      <c r="J2671" s="83"/>
      <c r="S2671" s="83"/>
    </row>
    <row r="2672" spans="10:19" x14ac:dyDescent="0.35">
      <c r="J2672" s="83"/>
      <c r="S2672" s="83"/>
    </row>
    <row r="2673" spans="10:19" x14ac:dyDescent="0.35">
      <c r="J2673" s="83"/>
      <c r="S2673" s="83"/>
    </row>
    <row r="2674" spans="10:19" x14ac:dyDescent="0.35">
      <c r="J2674" s="83"/>
      <c r="S2674" s="83"/>
    </row>
    <row r="2675" spans="10:19" x14ac:dyDescent="0.35">
      <c r="J2675" s="83"/>
      <c r="S2675" s="83"/>
    </row>
    <row r="2676" spans="10:19" x14ac:dyDescent="0.35">
      <c r="J2676" s="83"/>
      <c r="S2676" s="83"/>
    </row>
    <row r="2677" spans="10:19" x14ac:dyDescent="0.35">
      <c r="J2677" s="83"/>
      <c r="S2677" s="83"/>
    </row>
    <row r="2678" spans="10:19" x14ac:dyDescent="0.35">
      <c r="J2678" s="83"/>
      <c r="S2678" s="83"/>
    </row>
    <row r="2679" spans="10:19" x14ac:dyDescent="0.35">
      <c r="J2679" s="83"/>
      <c r="S2679" s="83"/>
    </row>
    <row r="2680" spans="10:19" x14ac:dyDescent="0.35">
      <c r="J2680" s="83"/>
      <c r="S2680" s="83"/>
    </row>
    <row r="2681" spans="10:19" x14ac:dyDescent="0.35">
      <c r="J2681" s="83"/>
      <c r="S2681" s="83"/>
    </row>
    <row r="2682" spans="10:19" x14ac:dyDescent="0.35">
      <c r="J2682" s="83"/>
      <c r="S2682" s="83"/>
    </row>
    <row r="2683" spans="10:19" x14ac:dyDescent="0.35">
      <c r="J2683" s="83"/>
      <c r="S2683" s="83"/>
    </row>
    <row r="2684" spans="10:19" x14ac:dyDescent="0.35">
      <c r="J2684" s="83"/>
      <c r="S2684" s="83"/>
    </row>
    <row r="2685" spans="10:19" x14ac:dyDescent="0.35">
      <c r="J2685" s="83"/>
      <c r="S2685" s="83"/>
    </row>
    <row r="2686" spans="10:19" x14ac:dyDescent="0.35">
      <c r="J2686" s="83"/>
      <c r="S2686" s="83"/>
    </row>
    <row r="2687" spans="10:19" x14ac:dyDescent="0.35">
      <c r="J2687" s="83"/>
      <c r="S2687" s="83"/>
    </row>
    <row r="2688" spans="10:19" x14ac:dyDescent="0.35">
      <c r="J2688" s="83"/>
      <c r="S2688" s="83"/>
    </row>
    <row r="2689" spans="10:19" x14ac:dyDescent="0.35">
      <c r="J2689" s="83"/>
      <c r="S2689" s="83"/>
    </row>
    <row r="2690" spans="10:19" x14ac:dyDescent="0.35">
      <c r="J2690" s="83"/>
      <c r="S2690" s="83"/>
    </row>
    <row r="2691" spans="10:19" x14ac:dyDescent="0.35">
      <c r="J2691" s="83"/>
      <c r="S2691" s="83"/>
    </row>
    <row r="2692" spans="10:19" x14ac:dyDescent="0.35">
      <c r="J2692" s="83"/>
      <c r="S2692" s="83"/>
    </row>
    <row r="2693" spans="10:19" x14ac:dyDescent="0.35">
      <c r="J2693" s="83"/>
      <c r="S2693" s="83"/>
    </row>
    <row r="2694" spans="10:19" x14ac:dyDescent="0.35">
      <c r="J2694" s="83"/>
      <c r="S2694" s="83"/>
    </row>
    <row r="2695" spans="10:19" x14ac:dyDescent="0.35">
      <c r="J2695" s="83"/>
      <c r="S2695" s="83"/>
    </row>
    <row r="2696" spans="10:19" x14ac:dyDescent="0.35">
      <c r="J2696" s="83"/>
      <c r="S2696" s="83"/>
    </row>
    <row r="2697" spans="10:19" x14ac:dyDescent="0.35">
      <c r="J2697" s="83"/>
      <c r="S2697" s="83"/>
    </row>
    <row r="2698" spans="10:19" x14ac:dyDescent="0.35">
      <c r="J2698" s="83"/>
      <c r="S2698" s="83"/>
    </row>
    <row r="2699" spans="10:19" x14ac:dyDescent="0.35">
      <c r="J2699" s="83"/>
      <c r="S2699" s="83"/>
    </row>
    <row r="2700" spans="10:19" x14ac:dyDescent="0.35">
      <c r="J2700" s="83"/>
      <c r="S2700" s="83"/>
    </row>
    <row r="2701" spans="10:19" x14ac:dyDescent="0.35">
      <c r="J2701" s="83"/>
      <c r="S2701" s="83"/>
    </row>
    <row r="2702" spans="10:19" x14ac:dyDescent="0.35">
      <c r="J2702" s="83"/>
      <c r="S2702" s="83"/>
    </row>
    <row r="2703" spans="10:19" x14ac:dyDescent="0.35">
      <c r="J2703" s="83"/>
      <c r="S2703" s="83"/>
    </row>
    <row r="2704" spans="10:19" x14ac:dyDescent="0.35">
      <c r="J2704" s="83"/>
      <c r="S2704" s="83"/>
    </row>
    <row r="2705" spans="10:19" x14ac:dyDescent="0.35">
      <c r="J2705" s="83"/>
      <c r="S2705" s="83"/>
    </row>
    <row r="2706" spans="10:19" x14ac:dyDescent="0.35">
      <c r="J2706" s="83"/>
      <c r="S2706" s="83"/>
    </row>
    <row r="2707" spans="10:19" x14ac:dyDescent="0.35">
      <c r="J2707" s="83"/>
      <c r="S2707" s="83"/>
    </row>
    <row r="2708" spans="10:19" x14ac:dyDescent="0.35">
      <c r="J2708" s="83"/>
      <c r="S2708" s="83"/>
    </row>
    <row r="2709" spans="10:19" x14ac:dyDescent="0.35">
      <c r="J2709" s="83"/>
      <c r="S2709" s="83"/>
    </row>
    <row r="2710" spans="10:19" x14ac:dyDescent="0.35">
      <c r="J2710" s="83"/>
      <c r="S2710" s="83"/>
    </row>
    <row r="2711" spans="10:19" x14ac:dyDescent="0.35">
      <c r="J2711" s="83"/>
      <c r="S2711" s="83"/>
    </row>
    <row r="2712" spans="10:19" x14ac:dyDescent="0.35">
      <c r="J2712" s="83"/>
      <c r="S2712" s="83"/>
    </row>
    <row r="2713" spans="10:19" x14ac:dyDescent="0.35">
      <c r="J2713" s="83"/>
      <c r="S2713" s="83"/>
    </row>
    <row r="2714" spans="10:19" x14ac:dyDescent="0.35">
      <c r="J2714" s="83"/>
      <c r="S2714" s="83"/>
    </row>
    <row r="2715" spans="10:19" x14ac:dyDescent="0.35">
      <c r="J2715" s="83"/>
      <c r="S2715" s="83"/>
    </row>
    <row r="2716" spans="10:19" x14ac:dyDescent="0.35">
      <c r="J2716" s="83"/>
      <c r="S2716" s="83"/>
    </row>
    <row r="2717" spans="10:19" x14ac:dyDescent="0.35">
      <c r="J2717" s="83"/>
      <c r="S2717" s="83"/>
    </row>
    <row r="2718" spans="10:19" x14ac:dyDescent="0.35">
      <c r="J2718" s="83"/>
      <c r="S2718" s="83"/>
    </row>
    <row r="2719" spans="10:19" x14ac:dyDescent="0.35">
      <c r="J2719" s="83"/>
      <c r="S2719" s="83"/>
    </row>
    <row r="2720" spans="10:19" x14ac:dyDescent="0.35">
      <c r="J2720" s="83"/>
      <c r="S2720" s="83"/>
    </row>
    <row r="2721" spans="10:19" x14ac:dyDescent="0.35">
      <c r="J2721" s="83"/>
      <c r="S2721" s="83"/>
    </row>
    <row r="2722" spans="10:19" x14ac:dyDescent="0.35">
      <c r="J2722" s="83"/>
      <c r="S2722" s="83"/>
    </row>
    <row r="2723" spans="10:19" x14ac:dyDescent="0.35">
      <c r="J2723" s="83"/>
      <c r="S2723" s="83"/>
    </row>
    <row r="2724" spans="10:19" x14ac:dyDescent="0.35">
      <c r="J2724" s="83"/>
      <c r="S2724" s="83"/>
    </row>
    <row r="2725" spans="10:19" x14ac:dyDescent="0.35">
      <c r="J2725" s="83"/>
      <c r="S2725" s="83"/>
    </row>
    <row r="2726" spans="10:19" x14ac:dyDescent="0.35">
      <c r="J2726" s="83"/>
      <c r="S2726" s="83"/>
    </row>
    <row r="2727" spans="10:19" x14ac:dyDescent="0.35">
      <c r="J2727" s="83"/>
      <c r="S2727" s="83"/>
    </row>
    <row r="2728" spans="10:19" x14ac:dyDescent="0.35">
      <c r="J2728" s="83"/>
      <c r="S2728" s="83"/>
    </row>
    <row r="2729" spans="10:19" x14ac:dyDescent="0.35">
      <c r="J2729" s="83"/>
      <c r="S2729" s="83"/>
    </row>
    <row r="2730" spans="10:19" x14ac:dyDescent="0.35">
      <c r="J2730" s="83"/>
      <c r="S2730" s="83"/>
    </row>
    <row r="2731" spans="10:19" x14ac:dyDescent="0.35">
      <c r="J2731" s="83"/>
      <c r="S2731" s="83"/>
    </row>
    <row r="2732" spans="10:19" x14ac:dyDescent="0.35">
      <c r="J2732" s="83"/>
      <c r="S2732" s="83"/>
    </row>
    <row r="2733" spans="10:19" x14ac:dyDescent="0.35">
      <c r="J2733" s="83"/>
      <c r="S2733" s="83"/>
    </row>
    <row r="2734" spans="10:19" x14ac:dyDescent="0.35">
      <c r="J2734" s="83"/>
      <c r="S2734" s="83"/>
    </row>
    <row r="2735" spans="10:19" x14ac:dyDescent="0.35">
      <c r="J2735" s="83"/>
      <c r="S2735" s="83"/>
    </row>
    <row r="2736" spans="10:19" x14ac:dyDescent="0.35">
      <c r="J2736" s="83"/>
      <c r="S2736" s="83"/>
    </row>
    <row r="2737" spans="10:19" x14ac:dyDescent="0.35">
      <c r="J2737" s="83"/>
      <c r="S2737" s="83"/>
    </row>
    <row r="2738" spans="10:19" x14ac:dyDescent="0.35">
      <c r="J2738" s="83"/>
      <c r="S2738" s="83"/>
    </row>
    <row r="2739" spans="10:19" x14ac:dyDescent="0.35">
      <c r="J2739" s="83"/>
      <c r="S2739" s="83"/>
    </row>
    <row r="2740" spans="10:19" x14ac:dyDescent="0.35">
      <c r="J2740" s="83"/>
      <c r="S2740" s="83"/>
    </row>
    <row r="2741" spans="10:19" x14ac:dyDescent="0.35">
      <c r="J2741" s="83"/>
      <c r="S2741" s="83"/>
    </row>
    <row r="2742" spans="10:19" x14ac:dyDescent="0.35">
      <c r="J2742" s="83"/>
      <c r="S2742" s="83"/>
    </row>
    <row r="2743" spans="10:19" x14ac:dyDescent="0.35">
      <c r="J2743" s="83"/>
      <c r="S2743" s="83"/>
    </row>
    <row r="2744" spans="10:19" x14ac:dyDescent="0.35">
      <c r="J2744" s="83"/>
      <c r="S2744" s="83"/>
    </row>
    <row r="2745" spans="10:19" x14ac:dyDescent="0.35">
      <c r="J2745" s="83"/>
      <c r="S2745" s="83"/>
    </row>
    <row r="2746" spans="10:19" x14ac:dyDescent="0.35">
      <c r="J2746" s="83"/>
      <c r="S2746" s="83"/>
    </row>
    <row r="2747" spans="10:19" x14ac:dyDescent="0.35">
      <c r="J2747" s="83"/>
      <c r="S2747" s="83"/>
    </row>
    <row r="2748" spans="10:19" x14ac:dyDescent="0.35">
      <c r="J2748" s="83"/>
      <c r="S2748" s="83"/>
    </row>
    <row r="2749" spans="10:19" x14ac:dyDescent="0.35">
      <c r="J2749" s="83"/>
      <c r="S2749" s="83"/>
    </row>
    <row r="2750" spans="10:19" x14ac:dyDescent="0.35">
      <c r="J2750" s="83"/>
      <c r="S2750" s="83"/>
    </row>
    <row r="2751" spans="10:19" x14ac:dyDescent="0.35">
      <c r="J2751" s="83"/>
      <c r="S2751" s="83"/>
    </row>
    <row r="2752" spans="10:19" x14ac:dyDescent="0.35">
      <c r="J2752" s="83"/>
      <c r="S2752" s="83"/>
    </row>
    <row r="2753" spans="10:19" x14ac:dyDescent="0.35">
      <c r="J2753" s="83"/>
      <c r="S2753" s="83"/>
    </row>
    <row r="2754" spans="10:19" x14ac:dyDescent="0.35">
      <c r="J2754" s="83"/>
      <c r="S2754" s="83"/>
    </row>
    <row r="2755" spans="10:19" x14ac:dyDescent="0.35">
      <c r="J2755" s="83"/>
      <c r="S2755" s="83"/>
    </row>
    <row r="2756" spans="10:19" x14ac:dyDescent="0.35">
      <c r="J2756" s="83"/>
      <c r="S2756" s="83"/>
    </row>
    <row r="2757" spans="10:19" x14ac:dyDescent="0.35">
      <c r="J2757" s="83"/>
      <c r="S2757" s="83"/>
    </row>
    <row r="2758" spans="10:19" x14ac:dyDescent="0.35">
      <c r="J2758" s="83"/>
      <c r="S2758" s="83"/>
    </row>
    <row r="2759" spans="10:19" x14ac:dyDescent="0.35">
      <c r="J2759" s="83"/>
      <c r="S2759" s="83"/>
    </row>
    <row r="2760" spans="10:19" x14ac:dyDescent="0.35">
      <c r="J2760" s="83"/>
      <c r="S2760" s="83"/>
    </row>
    <row r="2761" spans="10:19" x14ac:dyDescent="0.35">
      <c r="J2761" s="83"/>
      <c r="S2761" s="83"/>
    </row>
    <row r="2762" spans="10:19" x14ac:dyDescent="0.35">
      <c r="J2762" s="83"/>
      <c r="S2762" s="83"/>
    </row>
    <row r="2763" spans="10:19" x14ac:dyDescent="0.35">
      <c r="J2763" s="83"/>
      <c r="S2763" s="83"/>
    </row>
    <row r="2764" spans="10:19" x14ac:dyDescent="0.35">
      <c r="J2764" s="83"/>
      <c r="S2764" s="83"/>
    </row>
    <row r="2765" spans="10:19" x14ac:dyDescent="0.35">
      <c r="J2765" s="83"/>
      <c r="S2765" s="83"/>
    </row>
    <row r="2766" spans="10:19" x14ac:dyDescent="0.35">
      <c r="J2766" s="83"/>
      <c r="S2766" s="83"/>
    </row>
    <row r="2767" spans="10:19" x14ac:dyDescent="0.35">
      <c r="J2767" s="83"/>
      <c r="S2767" s="83"/>
    </row>
    <row r="2768" spans="10:19" x14ac:dyDescent="0.35">
      <c r="J2768" s="83"/>
      <c r="S2768" s="83"/>
    </row>
    <row r="2769" spans="10:19" x14ac:dyDescent="0.35">
      <c r="J2769" s="83"/>
      <c r="S2769" s="83"/>
    </row>
    <row r="2770" spans="10:19" x14ac:dyDescent="0.35">
      <c r="J2770" s="83"/>
      <c r="S2770" s="83"/>
    </row>
    <row r="2771" spans="10:19" x14ac:dyDescent="0.35">
      <c r="J2771" s="83"/>
      <c r="S2771" s="83"/>
    </row>
    <row r="2772" spans="10:19" x14ac:dyDescent="0.35">
      <c r="J2772" s="83"/>
      <c r="S2772" s="83"/>
    </row>
    <row r="2773" spans="10:19" x14ac:dyDescent="0.35">
      <c r="J2773" s="83"/>
      <c r="S2773" s="83"/>
    </row>
    <row r="2774" spans="10:19" x14ac:dyDescent="0.35">
      <c r="J2774" s="83"/>
      <c r="S2774" s="83"/>
    </row>
    <row r="2775" spans="10:19" x14ac:dyDescent="0.35">
      <c r="J2775" s="83"/>
      <c r="S2775" s="83"/>
    </row>
    <row r="2776" spans="10:19" x14ac:dyDescent="0.35">
      <c r="J2776" s="83"/>
      <c r="S2776" s="83"/>
    </row>
    <row r="2777" spans="10:19" x14ac:dyDescent="0.35">
      <c r="J2777" s="83"/>
      <c r="S2777" s="83"/>
    </row>
    <row r="2778" spans="10:19" x14ac:dyDescent="0.35">
      <c r="J2778" s="83"/>
      <c r="S2778" s="83"/>
    </row>
    <row r="2779" spans="10:19" x14ac:dyDescent="0.35">
      <c r="J2779" s="83"/>
      <c r="S2779" s="83"/>
    </row>
    <row r="2780" spans="10:19" x14ac:dyDescent="0.35">
      <c r="J2780" s="83"/>
      <c r="S2780" s="83"/>
    </row>
    <row r="2781" spans="10:19" x14ac:dyDescent="0.35">
      <c r="J2781" s="83"/>
      <c r="S2781" s="83"/>
    </row>
    <row r="2782" spans="10:19" x14ac:dyDescent="0.35">
      <c r="J2782" s="83"/>
      <c r="S2782" s="83"/>
    </row>
    <row r="2783" spans="10:19" x14ac:dyDescent="0.35">
      <c r="J2783" s="83"/>
      <c r="S2783" s="83"/>
    </row>
    <row r="2784" spans="10:19" x14ac:dyDescent="0.35">
      <c r="J2784" s="83"/>
      <c r="S2784" s="83"/>
    </row>
    <row r="2785" spans="10:19" x14ac:dyDescent="0.35">
      <c r="J2785" s="83"/>
      <c r="S2785" s="83"/>
    </row>
    <row r="2786" spans="10:19" x14ac:dyDescent="0.35">
      <c r="J2786" s="83"/>
      <c r="S2786" s="83"/>
    </row>
    <row r="2787" spans="10:19" x14ac:dyDescent="0.35">
      <c r="J2787" s="83"/>
      <c r="S2787" s="83"/>
    </row>
    <row r="2788" spans="10:19" x14ac:dyDescent="0.35">
      <c r="J2788" s="83"/>
      <c r="S2788" s="83"/>
    </row>
    <row r="2789" spans="10:19" x14ac:dyDescent="0.35">
      <c r="J2789" s="83"/>
      <c r="S2789" s="83"/>
    </row>
    <row r="2790" spans="10:19" x14ac:dyDescent="0.35">
      <c r="J2790" s="83"/>
      <c r="S2790" s="83"/>
    </row>
    <row r="2791" spans="10:19" x14ac:dyDescent="0.35">
      <c r="J2791" s="83"/>
      <c r="S2791" s="83"/>
    </row>
    <row r="2792" spans="10:19" x14ac:dyDescent="0.35">
      <c r="J2792" s="83"/>
      <c r="S2792" s="83"/>
    </row>
    <row r="2793" spans="10:19" x14ac:dyDescent="0.35">
      <c r="J2793" s="83"/>
      <c r="S2793" s="83"/>
    </row>
    <row r="2794" spans="10:19" x14ac:dyDescent="0.35">
      <c r="J2794" s="83"/>
      <c r="S2794" s="83"/>
    </row>
    <row r="2795" spans="10:19" x14ac:dyDescent="0.35">
      <c r="J2795" s="83"/>
      <c r="S2795" s="83"/>
    </row>
    <row r="2796" spans="10:19" x14ac:dyDescent="0.35">
      <c r="J2796" s="83"/>
      <c r="S2796" s="83"/>
    </row>
    <row r="2797" spans="10:19" x14ac:dyDescent="0.35">
      <c r="J2797" s="83"/>
      <c r="S2797" s="83"/>
    </row>
    <row r="2798" spans="10:19" x14ac:dyDescent="0.35">
      <c r="J2798" s="83"/>
      <c r="S2798" s="83"/>
    </row>
    <row r="2799" spans="10:19" x14ac:dyDescent="0.35">
      <c r="J2799" s="83"/>
      <c r="S2799" s="83"/>
    </row>
    <row r="2800" spans="10:19" x14ac:dyDescent="0.35">
      <c r="J2800" s="83"/>
      <c r="S2800" s="83"/>
    </row>
    <row r="2801" spans="10:19" x14ac:dyDescent="0.35">
      <c r="J2801" s="83"/>
      <c r="S2801" s="83"/>
    </row>
    <row r="2802" spans="10:19" x14ac:dyDescent="0.35">
      <c r="J2802" s="83"/>
      <c r="S2802" s="83"/>
    </row>
    <row r="2803" spans="10:19" x14ac:dyDescent="0.35">
      <c r="J2803" s="83"/>
      <c r="S2803" s="83"/>
    </row>
    <row r="2804" spans="10:19" x14ac:dyDescent="0.35">
      <c r="J2804" s="83"/>
      <c r="S2804" s="83"/>
    </row>
    <row r="2805" spans="10:19" x14ac:dyDescent="0.35">
      <c r="J2805" s="83"/>
      <c r="S2805" s="83"/>
    </row>
    <row r="2806" spans="10:19" x14ac:dyDescent="0.35">
      <c r="J2806" s="83"/>
      <c r="S2806" s="83"/>
    </row>
    <row r="2807" spans="10:19" x14ac:dyDescent="0.35">
      <c r="J2807" s="83"/>
      <c r="S2807" s="83"/>
    </row>
    <row r="2808" spans="10:19" x14ac:dyDescent="0.35">
      <c r="J2808" s="83"/>
      <c r="S2808" s="83"/>
    </row>
    <row r="2809" spans="10:19" x14ac:dyDescent="0.35">
      <c r="J2809" s="83"/>
      <c r="S2809" s="83"/>
    </row>
    <row r="2810" spans="10:19" x14ac:dyDescent="0.35">
      <c r="J2810" s="83"/>
      <c r="S2810" s="83"/>
    </row>
    <row r="2811" spans="10:19" x14ac:dyDescent="0.35">
      <c r="J2811" s="83"/>
      <c r="S2811" s="83"/>
    </row>
    <row r="2812" spans="10:19" x14ac:dyDescent="0.35">
      <c r="J2812" s="83"/>
      <c r="S2812" s="83"/>
    </row>
    <row r="2813" spans="10:19" x14ac:dyDescent="0.35">
      <c r="J2813" s="83"/>
      <c r="S2813" s="83"/>
    </row>
    <row r="2814" spans="10:19" x14ac:dyDescent="0.35">
      <c r="J2814" s="83"/>
      <c r="S2814" s="83"/>
    </row>
    <row r="2815" spans="10:19" x14ac:dyDescent="0.35">
      <c r="J2815" s="83"/>
      <c r="S2815" s="83"/>
    </row>
    <row r="2816" spans="10:19" x14ac:dyDescent="0.35">
      <c r="J2816" s="83"/>
      <c r="S2816" s="83"/>
    </row>
    <row r="2817" spans="10:19" x14ac:dyDescent="0.35">
      <c r="J2817" s="83"/>
      <c r="S2817" s="83"/>
    </row>
    <row r="2818" spans="10:19" x14ac:dyDescent="0.35">
      <c r="J2818" s="83"/>
      <c r="S2818" s="83"/>
    </row>
    <row r="2819" spans="10:19" x14ac:dyDescent="0.35">
      <c r="J2819" s="83"/>
      <c r="S2819" s="83"/>
    </row>
    <row r="2820" spans="10:19" x14ac:dyDescent="0.35">
      <c r="J2820" s="83"/>
      <c r="S2820" s="83"/>
    </row>
    <row r="2821" spans="10:19" x14ac:dyDescent="0.35">
      <c r="J2821" s="83"/>
      <c r="S2821" s="83"/>
    </row>
    <row r="2822" spans="10:19" x14ac:dyDescent="0.35">
      <c r="J2822" s="83"/>
      <c r="S2822" s="83"/>
    </row>
    <row r="2823" spans="10:19" x14ac:dyDescent="0.35">
      <c r="J2823" s="83"/>
      <c r="S2823" s="83"/>
    </row>
    <row r="2824" spans="10:19" x14ac:dyDescent="0.35">
      <c r="J2824" s="83"/>
      <c r="S2824" s="83"/>
    </row>
    <row r="2825" spans="10:19" x14ac:dyDescent="0.35">
      <c r="J2825" s="83"/>
      <c r="S2825" s="83"/>
    </row>
    <row r="2826" spans="10:19" x14ac:dyDescent="0.35">
      <c r="J2826" s="83"/>
      <c r="S2826" s="83"/>
    </row>
    <row r="2827" spans="10:19" x14ac:dyDescent="0.35">
      <c r="J2827" s="83"/>
      <c r="S2827" s="83"/>
    </row>
    <row r="2828" spans="10:19" x14ac:dyDescent="0.35">
      <c r="J2828" s="83"/>
      <c r="S2828" s="83"/>
    </row>
    <row r="2829" spans="10:19" x14ac:dyDescent="0.35">
      <c r="J2829" s="83"/>
      <c r="S2829" s="83"/>
    </row>
    <row r="2830" spans="10:19" x14ac:dyDescent="0.35">
      <c r="J2830" s="83"/>
      <c r="S2830" s="83"/>
    </row>
    <row r="2831" spans="10:19" x14ac:dyDescent="0.35">
      <c r="J2831" s="83"/>
      <c r="S2831" s="83"/>
    </row>
    <row r="2832" spans="10:19" x14ac:dyDescent="0.35">
      <c r="J2832" s="83"/>
      <c r="S2832" s="83"/>
    </row>
    <row r="2833" spans="10:19" x14ac:dyDescent="0.35">
      <c r="J2833" s="83"/>
      <c r="S2833" s="83"/>
    </row>
    <row r="2834" spans="10:19" x14ac:dyDescent="0.35">
      <c r="J2834" s="83"/>
      <c r="S2834" s="83"/>
    </row>
    <row r="2835" spans="10:19" x14ac:dyDescent="0.35">
      <c r="J2835" s="83"/>
      <c r="S2835" s="83"/>
    </row>
    <row r="2836" spans="10:19" x14ac:dyDescent="0.35">
      <c r="J2836" s="83"/>
      <c r="S2836" s="83"/>
    </row>
    <row r="2837" spans="10:19" x14ac:dyDescent="0.35">
      <c r="J2837" s="83"/>
      <c r="S2837" s="83"/>
    </row>
    <row r="2838" spans="10:19" x14ac:dyDescent="0.35">
      <c r="J2838" s="83"/>
      <c r="S2838" s="83"/>
    </row>
    <row r="2839" spans="10:19" x14ac:dyDescent="0.35">
      <c r="J2839" s="83"/>
      <c r="S2839" s="83"/>
    </row>
    <row r="2840" spans="10:19" x14ac:dyDescent="0.35">
      <c r="J2840" s="83"/>
      <c r="S2840" s="83"/>
    </row>
    <row r="2841" spans="10:19" x14ac:dyDescent="0.35">
      <c r="J2841" s="83"/>
      <c r="S2841" s="83"/>
    </row>
    <row r="2842" spans="10:19" x14ac:dyDescent="0.35">
      <c r="J2842" s="83"/>
      <c r="S2842" s="83"/>
    </row>
    <row r="2843" spans="10:19" x14ac:dyDescent="0.35">
      <c r="J2843" s="83"/>
      <c r="S2843" s="83"/>
    </row>
    <row r="2844" spans="10:19" x14ac:dyDescent="0.35">
      <c r="J2844" s="83"/>
      <c r="S2844" s="83"/>
    </row>
    <row r="2845" spans="10:19" x14ac:dyDescent="0.35">
      <c r="J2845" s="83"/>
      <c r="S2845" s="83"/>
    </row>
    <row r="2846" spans="10:19" x14ac:dyDescent="0.35">
      <c r="J2846" s="83"/>
      <c r="S2846" s="83"/>
    </row>
    <row r="2847" spans="10:19" x14ac:dyDescent="0.35">
      <c r="J2847" s="83"/>
      <c r="S2847" s="83"/>
    </row>
    <row r="2848" spans="10:19" x14ac:dyDescent="0.35">
      <c r="J2848" s="83"/>
      <c r="S2848" s="83"/>
    </row>
    <row r="2849" spans="10:19" x14ac:dyDescent="0.35">
      <c r="J2849" s="83"/>
      <c r="S2849" s="83"/>
    </row>
    <row r="2850" spans="10:19" x14ac:dyDescent="0.35">
      <c r="J2850" s="83"/>
      <c r="S2850" s="83"/>
    </row>
    <row r="2851" spans="10:19" x14ac:dyDescent="0.35">
      <c r="J2851" s="83"/>
      <c r="S2851" s="83"/>
    </row>
    <row r="2852" spans="10:19" x14ac:dyDescent="0.35">
      <c r="J2852" s="83"/>
      <c r="S2852" s="83"/>
    </row>
    <row r="2853" spans="10:19" x14ac:dyDescent="0.35">
      <c r="J2853" s="83"/>
      <c r="S2853" s="83"/>
    </row>
    <row r="2854" spans="10:19" x14ac:dyDescent="0.35">
      <c r="J2854" s="83"/>
      <c r="S2854" s="83"/>
    </row>
    <row r="2855" spans="10:19" x14ac:dyDescent="0.35">
      <c r="J2855" s="83"/>
      <c r="S2855" s="83"/>
    </row>
    <row r="2856" spans="10:19" x14ac:dyDescent="0.35">
      <c r="J2856" s="83"/>
      <c r="S2856" s="83"/>
    </row>
    <row r="2857" spans="10:19" x14ac:dyDescent="0.35">
      <c r="J2857" s="83"/>
      <c r="S2857" s="83"/>
    </row>
    <row r="2858" spans="10:19" x14ac:dyDescent="0.35">
      <c r="J2858" s="83"/>
      <c r="S2858" s="83"/>
    </row>
    <row r="2859" spans="10:19" x14ac:dyDescent="0.35">
      <c r="J2859" s="83"/>
      <c r="S2859" s="83"/>
    </row>
    <row r="2860" spans="10:19" x14ac:dyDescent="0.35">
      <c r="J2860" s="83"/>
      <c r="S2860" s="83"/>
    </row>
    <row r="2861" spans="10:19" x14ac:dyDescent="0.35">
      <c r="J2861" s="83"/>
      <c r="S2861" s="83"/>
    </row>
    <row r="2862" spans="10:19" x14ac:dyDescent="0.35">
      <c r="J2862" s="83"/>
      <c r="S2862" s="83"/>
    </row>
    <row r="2863" spans="10:19" x14ac:dyDescent="0.35">
      <c r="J2863" s="83"/>
      <c r="S2863" s="83"/>
    </row>
    <row r="2864" spans="10:19" x14ac:dyDescent="0.35">
      <c r="J2864" s="83"/>
      <c r="S2864" s="83"/>
    </row>
    <row r="2865" spans="10:19" x14ac:dyDescent="0.35">
      <c r="J2865" s="83"/>
      <c r="S2865" s="83"/>
    </row>
    <row r="2866" spans="10:19" x14ac:dyDescent="0.35">
      <c r="J2866" s="83"/>
      <c r="S2866" s="83"/>
    </row>
    <row r="2867" spans="10:19" x14ac:dyDescent="0.35">
      <c r="J2867" s="83"/>
      <c r="S2867" s="83"/>
    </row>
    <row r="2868" spans="10:19" x14ac:dyDescent="0.35">
      <c r="J2868" s="83"/>
      <c r="S2868" s="83"/>
    </row>
    <row r="2869" spans="10:19" x14ac:dyDescent="0.35">
      <c r="J2869" s="83"/>
      <c r="S2869" s="83"/>
    </row>
    <row r="2870" spans="10:19" x14ac:dyDescent="0.35">
      <c r="J2870" s="83"/>
      <c r="S2870" s="83"/>
    </row>
    <row r="2871" spans="10:19" x14ac:dyDescent="0.35">
      <c r="J2871" s="83"/>
      <c r="S2871" s="83"/>
    </row>
    <row r="2872" spans="10:19" x14ac:dyDescent="0.35">
      <c r="J2872" s="83"/>
      <c r="S2872" s="83"/>
    </row>
    <row r="2873" spans="10:19" x14ac:dyDescent="0.35">
      <c r="J2873" s="83"/>
      <c r="S2873" s="83"/>
    </row>
    <row r="2874" spans="10:19" x14ac:dyDescent="0.35">
      <c r="J2874" s="83"/>
      <c r="S2874" s="83"/>
    </row>
    <row r="2875" spans="10:19" x14ac:dyDescent="0.35">
      <c r="J2875" s="83"/>
      <c r="S2875" s="83"/>
    </row>
    <row r="2876" spans="10:19" x14ac:dyDescent="0.35">
      <c r="J2876" s="83"/>
      <c r="S2876" s="83"/>
    </row>
    <row r="2877" spans="10:19" x14ac:dyDescent="0.35">
      <c r="J2877" s="83"/>
      <c r="S2877" s="83"/>
    </row>
    <row r="2878" spans="10:19" x14ac:dyDescent="0.35">
      <c r="J2878" s="83"/>
      <c r="S2878" s="83"/>
    </row>
    <row r="2879" spans="10:19" x14ac:dyDescent="0.35">
      <c r="J2879" s="83"/>
      <c r="S2879" s="83"/>
    </row>
    <row r="2880" spans="10:19" x14ac:dyDescent="0.35">
      <c r="J2880" s="83"/>
      <c r="S2880" s="83"/>
    </row>
    <row r="2881" spans="10:19" x14ac:dyDescent="0.35">
      <c r="J2881" s="83"/>
      <c r="S2881" s="83"/>
    </row>
    <row r="2882" spans="10:19" x14ac:dyDescent="0.35">
      <c r="J2882" s="83"/>
      <c r="S2882" s="83"/>
    </row>
    <row r="2883" spans="10:19" x14ac:dyDescent="0.35">
      <c r="J2883" s="83"/>
      <c r="S2883" s="83"/>
    </row>
    <row r="2884" spans="10:19" x14ac:dyDescent="0.35">
      <c r="J2884" s="83"/>
      <c r="S2884" s="83"/>
    </row>
    <row r="2885" spans="10:19" x14ac:dyDescent="0.35">
      <c r="J2885" s="83"/>
      <c r="S2885" s="83"/>
    </row>
    <row r="2886" spans="10:19" x14ac:dyDescent="0.35">
      <c r="J2886" s="83"/>
      <c r="S2886" s="83"/>
    </row>
    <row r="2887" spans="10:19" x14ac:dyDescent="0.35">
      <c r="J2887" s="83"/>
      <c r="S2887" s="83"/>
    </row>
    <row r="2888" spans="10:19" x14ac:dyDescent="0.35">
      <c r="J2888" s="83"/>
      <c r="S2888" s="83"/>
    </row>
    <row r="2889" spans="10:19" x14ac:dyDescent="0.35">
      <c r="J2889" s="83"/>
      <c r="S2889" s="83"/>
    </row>
    <row r="2890" spans="10:19" x14ac:dyDescent="0.35">
      <c r="J2890" s="83"/>
      <c r="S2890" s="83"/>
    </row>
    <row r="2891" spans="10:19" x14ac:dyDescent="0.35">
      <c r="J2891" s="83"/>
      <c r="S2891" s="83"/>
    </row>
    <row r="2892" spans="10:19" x14ac:dyDescent="0.35">
      <c r="J2892" s="83"/>
      <c r="S2892" s="83"/>
    </row>
    <row r="2893" spans="10:19" x14ac:dyDescent="0.35">
      <c r="J2893" s="83"/>
      <c r="S2893" s="83"/>
    </row>
    <row r="2894" spans="10:19" x14ac:dyDescent="0.35">
      <c r="J2894" s="83"/>
      <c r="S2894" s="83"/>
    </row>
    <row r="2895" spans="10:19" x14ac:dyDescent="0.35">
      <c r="J2895" s="83"/>
      <c r="S2895" s="83"/>
    </row>
    <row r="2896" spans="10:19" x14ac:dyDescent="0.35">
      <c r="J2896" s="83"/>
      <c r="S2896" s="83"/>
    </row>
    <row r="2897" spans="10:19" x14ac:dyDescent="0.35">
      <c r="J2897" s="83"/>
      <c r="S2897" s="83"/>
    </row>
    <row r="2898" spans="10:19" x14ac:dyDescent="0.35">
      <c r="J2898" s="83"/>
      <c r="S2898" s="83"/>
    </row>
    <row r="2899" spans="10:19" x14ac:dyDescent="0.35">
      <c r="J2899" s="83"/>
      <c r="S2899" s="83"/>
    </row>
    <row r="2900" spans="10:19" x14ac:dyDescent="0.35">
      <c r="J2900" s="83"/>
      <c r="S2900" s="83"/>
    </row>
    <row r="2901" spans="10:19" x14ac:dyDescent="0.35">
      <c r="J2901" s="83"/>
      <c r="S2901" s="83"/>
    </row>
    <row r="2902" spans="10:19" x14ac:dyDescent="0.35">
      <c r="J2902" s="83"/>
      <c r="S2902" s="83"/>
    </row>
    <row r="2903" spans="10:19" x14ac:dyDescent="0.35">
      <c r="J2903" s="83"/>
      <c r="S2903" s="83"/>
    </row>
    <row r="2904" spans="10:19" x14ac:dyDescent="0.35">
      <c r="J2904" s="83"/>
      <c r="S2904" s="83"/>
    </row>
    <row r="2905" spans="10:19" x14ac:dyDescent="0.35">
      <c r="J2905" s="83"/>
      <c r="S2905" s="83"/>
    </row>
    <row r="2906" spans="10:19" x14ac:dyDescent="0.35">
      <c r="J2906" s="83"/>
      <c r="S2906" s="83"/>
    </row>
    <row r="2907" spans="10:19" x14ac:dyDescent="0.35">
      <c r="J2907" s="83"/>
      <c r="S2907" s="83"/>
    </row>
    <row r="2908" spans="10:19" x14ac:dyDescent="0.35">
      <c r="J2908" s="83"/>
      <c r="S2908" s="83"/>
    </row>
    <row r="2909" spans="10:19" x14ac:dyDescent="0.35">
      <c r="J2909" s="83"/>
      <c r="S2909" s="83"/>
    </row>
    <row r="2910" spans="10:19" x14ac:dyDescent="0.35">
      <c r="J2910" s="83"/>
      <c r="S2910" s="83"/>
    </row>
    <row r="2911" spans="10:19" x14ac:dyDescent="0.35">
      <c r="J2911" s="83"/>
      <c r="S2911" s="83"/>
    </row>
    <row r="2912" spans="10:19" x14ac:dyDescent="0.35">
      <c r="J2912" s="83"/>
      <c r="S2912" s="83"/>
    </row>
    <row r="2913" spans="10:19" x14ac:dyDescent="0.35">
      <c r="J2913" s="83"/>
      <c r="S2913" s="83"/>
    </row>
    <row r="2914" spans="10:19" x14ac:dyDescent="0.35">
      <c r="J2914" s="83"/>
      <c r="S2914" s="83"/>
    </row>
    <row r="2915" spans="10:19" x14ac:dyDescent="0.35">
      <c r="J2915" s="83"/>
      <c r="S2915" s="83"/>
    </row>
    <row r="2916" spans="10:19" x14ac:dyDescent="0.35">
      <c r="J2916" s="83"/>
      <c r="S2916" s="83"/>
    </row>
    <row r="2917" spans="10:19" x14ac:dyDescent="0.35">
      <c r="J2917" s="83"/>
      <c r="S2917" s="83"/>
    </row>
    <row r="2918" spans="10:19" x14ac:dyDescent="0.35">
      <c r="J2918" s="83"/>
      <c r="S2918" s="83"/>
    </row>
    <row r="2919" spans="10:19" x14ac:dyDescent="0.35">
      <c r="J2919" s="83"/>
      <c r="S2919" s="83"/>
    </row>
    <row r="2920" spans="10:19" x14ac:dyDescent="0.35">
      <c r="J2920" s="83"/>
      <c r="S2920" s="83"/>
    </row>
    <row r="2921" spans="10:19" x14ac:dyDescent="0.35">
      <c r="J2921" s="83"/>
      <c r="S2921" s="83"/>
    </row>
    <row r="2922" spans="10:19" x14ac:dyDescent="0.35">
      <c r="J2922" s="83"/>
      <c r="S2922" s="83"/>
    </row>
    <row r="2923" spans="10:19" x14ac:dyDescent="0.35">
      <c r="J2923" s="83"/>
      <c r="S2923" s="83"/>
    </row>
    <row r="2924" spans="10:19" x14ac:dyDescent="0.35">
      <c r="J2924" s="83"/>
      <c r="S2924" s="83"/>
    </row>
    <row r="2925" spans="10:19" x14ac:dyDescent="0.35">
      <c r="J2925" s="83"/>
      <c r="S2925" s="83"/>
    </row>
    <row r="2926" spans="10:19" x14ac:dyDescent="0.35">
      <c r="J2926" s="83"/>
      <c r="S2926" s="83"/>
    </row>
    <row r="2927" spans="10:19" x14ac:dyDescent="0.35">
      <c r="J2927" s="83"/>
      <c r="S2927" s="83"/>
    </row>
    <row r="2928" spans="10:19" x14ac:dyDescent="0.35">
      <c r="J2928" s="83"/>
      <c r="S2928" s="83"/>
    </row>
    <row r="2929" spans="10:19" x14ac:dyDescent="0.35">
      <c r="J2929" s="83"/>
      <c r="S2929" s="83"/>
    </row>
    <row r="2930" spans="10:19" x14ac:dyDescent="0.35">
      <c r="J2930" s="83"/>
      <c r="S2930" s="83"/>
    </row>
    <row r="2931" spans="10:19" x14ac:dyDescent="0.35">
      <c r="J2931" s="83"/>
      <c r="S2931" s="83"/>
    </row>
    <row r="2932" spans="10:19" x14ac:dyDescent="0.35">
      <c r="J2932" s="83"/>
      <c r="S2932" s="83"/>
    </row>
    <row r="2933" spans="10:19" x14ac:dyDescent="0.35">
      <c r="J2933" s="83"/>
      <c r="S2933" s="83"/>
    </row>
    <row r="2934" spans="10:19" x14ac:dyDescent="0.35">
      <c r="J2934" s="83"/>
      <c r="S2934" s="83"/>
    </row>
    <row r="2935" spans="10:19" x14ac:dyDescent="0.35">
      <c r="J2935" s="83"/>
      <c r="S2935" s="83"/>
    </row>
    <row r="2936" spans="10:19" x14ac:dyDescent="0.35">
      <c r="J2936" s="83"/>
      <c r="S2936" s="83"/>
    </row>
    <row r="2937" spans="10:19" x14ac:dyDescent="0.35">
      <c r="J2937" s="83"/>
      <c r="S2937" s="83"/>
    </row>
    <row r="2938" spans="10:19" x14ac:dyDescent="0.35">
      <c r="J2938" s="83"/>
      <c r="S2938" s="83"/>
    </row>
    <row r="2939" spans="10:19" x14ac:dyDescent="0.35">
      <c r="J2939" s="83"/>
      <c r="S2939" s="83"/>
    </row>
    <row r="2940" spans="10:19" x14ac:dyDescent="0.35">
      <c r="J2940" s="83"/>
      <c r="S2940" s="83"/>
    </row>
    <row r="2941" spans="10:19" x14ac:dyDescent="0.35">
      <c r="J2941" s="83"/>
      <c r="S2941" s="83"/>
    </row>
    <row r="2942" spans="10:19" x14ac:dyDescent="0.35">
      <c r="J2942" s="83"/>
      <c r="S2942" s="83"/>
    </row>
    <row r="2943" spans="10:19" x14ac:dyDescent="0.35">
      <c r="J2943" s="83"/>
      <c r="S2943" s="83"/>
    </row>
    <row r="2944" spans="10:19" x14ac:dyDescent="0.35">
      <c r="J2944" s="83"/>
      <c r="S2944" s="83"/>
    </row>
    <row r="2945" spans="10:19" x14ac:dyDescent="0.35">
      <c r="J2945" s="83"/>
      <c r="S2945" s="83"/>
    </row>
    <row r="2946" spans="10:19" x14ac:dyDescent="0.35">
      <c r="J2946" s="83"/>
      <c r="S2946" s="83"/>
    </row>
    <row r="2947" spans="10:19" x14ac:dyDescent="0.35">
      <c r="J2947" s="83"/>
      <c r="S2947" s="83"/>
    </row>
    <row r="2948" spans="10:19" x14ac:dyDescent="0.35">
      <c r="J2948" s="83"/>
      <c r="S2948" s="83"/>
    </row>
    <row r="2949" spans="10:19" x14ac:dyDescent="0.35">
      <c r="J2949" s="83"/>
      <c r="S2949" s="83"/>
    </row>
    <row r="2950" spans="10:19" x14ac:dyDescent="0.35">
      <c r="J2950" s="83"/>
      <c r="S2950" s="83"/>
    </row>
    <row r="2951" spans="10:19" x14ac:dyDescent="0.35">
      <c r="J2951" s="83"/>
      <c r="S2951" s="83"/>
    </row>
    <row r="2952" spans="10:19" x14ac:dyDescent="0.35">
      <c r="J2952" s="83"/>
      <c r="S2952" s="83"/>
    </row>
    <row r="2953" spans="10:19" x14ac:dyDescent="0.35">
      <c r="J2953" s="83"/>
      <c r="S2953" s="83"/>
    </row>
    <row r="2954" spans="10:19" x14ac:dyDescent="0.35">
      <c r="J2954" s="83"/>
      <c r="S2954" s="83"/>
    </row>
    <row r="2955" spans="10:19" x14ac:dyDescent="0.35">
      <c r="J2955" s="83"/>
      <c r="S2955" s="83"/>
    </row>
    <row r="2956" spans="10:19" x14ac:dyDescent="0.35">
      <c r="J2956" s="83"/>
      <c r="S2956" s="83"/>
    </row>
    <row r="2957" spans="10:19" x14ac:dyDescent="0.35">
      <c r="J2957" s="83"/>
      <c r="S2957" s="83"/>
    </row>
    <row r="2958" spans="10:19" x14ac:dyDescent="0.35">
      <c r="J2958" s="83"/>
      <c r="S2958" s="83"/>
    </row>
    <row r="2959" spans="10:19" x14ac:dyDescent="0.35">
      <c r="J2959" s="83"/>
      <c r="S2959" s="83"/>
    </row>
    <row r="2960" spans="10:19" x14ac:dyDescent="0.35">
      <c r="J2960" s="83"/>
      <c r="S2960" s="83"/>
    </row>
    <row r="2961" spans="10:19" x14ac:dyDescent="0.35">
      <c r="J2961" s="83"/>
      <c r="S2961" s="83"/>
    </row>
    <row r="2962" spans="10:19" x14ac:dyDescent="0.35">
      <c r="J2962" s="83"/>
      <c r="S2962" s="83"/>
    </row>
    <row r="2963" spans="10:19" x14ac:dyDescent="0.35">
      <c r="J2963" s="83"/>
      <c r="S2963" s="83"/>
    </row>
    <row r="2964" spans="10:19" x14ac:dyDescent="0.35">
      <c r="J2964" s="83"/>
      <c r="S2964" s="83"/>
    </row>
    <row r="2965" spans="10:19" x14ac:dyDescent="0.35">
      <c r="J2965" s="83"/>
      <c r="S2965" s="83"/>
    </row>
    <row r="2966" spans="10:19" x14ac:dyDescent="0.35">
      <c r="J2966" s="83"/>
      <c r="S2966" s="83"/>
    </row>
    <row r="2967" spans="10:19" x14ac:dyDescent="0.35">
      <c r="J2967" s="83"/>
      <c r="S2967" s="83"/>
    </row>
    <row r="2968" spans="10:19" x14ac:dyDescent="0.35">
      <c r="J2968" s="83"/>
      <c r="S2968" s="83"/>
    </row>
    <row r="2969" spans="10:19" x14ac:dyDescent="0.35">
      <c r="J2969" s="83"/>
      <c r="S2969" s="83"/>
    </row>
    <row r="2970" spans="10:19" x14ac:dyDescent="0.35">
      <c r="J2970" s="83"/>
      <c r="S2970" s="83"/>
    </row>
    <row r="2971" spans="10:19" x14ac:dyDescent="0.35">
      <c r="J2971" s="83"/>
      <c r="S2971" s="83"/>
    </row>
    <row r="2972" spans="10:19" x14ac:dyDescent="0.35">
      <c r="J2972" s="83"/>
      <c r="S2972" s="83"/>
    </row>
    <row r="2973" spans="10:19" x14ac:dyDescent="0.35">
      <c r="J2973" s="83"/>
      <c r="S2973" s="83"/>
    </row>
    <row r="2974" spans="10:19" x14ac:dyDescent="0.35">
      <c r="J2974" s="83"/>
      <c r="S2974" s="83"/>
    </row>
    <row r="2975" spans="10:19" x14ac:dyDescent="0.35">
      <c r="J2975" s="83"/>
      <c r="S2975" s="83"/>
    </row>
    <row r="2976" spans="10:19" x14ac:dyDescent="0.35">
      <c r="J2976" s="83"/>
      <c r="S2976" s="83"/>
    </row>
    <row r="2977" spans="10:19" x14ac:dyDescent="0.35">
      <c r="J2977" s="83"/>
      <c r="S2977" s="83"/>
    </row>
    <row r="2978" spans="10:19" x14ac:dyDescent="0.35">
      <c r="J2978" s="83"/>
      <c r="S2978" s="83"/>
    </row>
    <row r="2979" spans="10:19" x14ac:dyDescent="0.35">
      <c r="J2979" s="83"/>
      <c r="S2979" s="83"/>
    </row>
    <row r="2980" spans="10:19" x14ac:dyDescent="0.35">
      <c r="J2980" s="83"/>
      <c r="S2980" s="83"/>
    </row>
    <row r="2981" spans="10:19" x14ac:dyDescent="0.35">
      <c r="J2981" s="83"/>
      <c r="S2981" s="83"/>
    </row>
    <row r="2982" spans="10:19" x14ac:dyDescent="0.35">
      <c r="J2982" s="83"/>
      <c r="S2982" s="83"/>
    </row>
    <row r="2983" spans="10:19" x14ac:dyDescent="0.35">
      <c r="J2983" s="83"/>
      <c r="S2983" s="83"/>
    </row>
    <row r="2984" spans="10:19" x14ac:dyDescent="0.35">
      <c r="J2984" s="83"/>
      <c r="S2984" s="83"/>
    </row>
    <row r="2985" spans="10:19" x14ac:dyDescent="0.35">
      <c r="J2985" s="83"/>
      <c r="S2985" s="83"/>
    </row>
    <row r="2986" spans="10:19" x14ac:dyDescent="0.35">
      <c r="J2986" s="83"/>
      <c r="S2986" s="83"/>
    </row>
    <row r="2987" spans="10:19" x14ac:dyDescent="0.35">
      <c r="J2987" s="83"/>
      <c r="S2987" s="83"/>
    </row>
    <row r="2988" spans="10:19" x14ac:dyDescent="0.35">
      <c r="J2988" s="83"/>
      <c r="S2988" s="83"/>
    </row>
    <row r="2989" spans="10:19" x14ac:dyDescent="0.35">
      <c r="J2989" s="83"/>
      <c r="S2989" s="83"/>
    </row>
    <row r="2990" spans="10:19" x14ac:dyDescent="0.35">
      <c r="J2990" s="83"/>
      <c r="S2990" s="83"/>
    </row>
    <row r="2991" spans="10:19" x14ac:dyDescent="0.35">
      <c r="J2991" s="83"/>
      <c r="S2991" s="83"/>
    </row>
    <row r="2992" spans="10:19" x14ac:dyDescent="0.35">
      <c r="J2992" s="83"/>
      <c r="S2992" s="83"/>
    </row>
    <row r="2993" spans="10:19" x14ac:dyDescent="0.35">
      <c r="J2993" s="83"/>
      <c r="S2993" s="83"/>
    </row>
    <row r="2994" spans="10:19" x14ac:dyDescent="0.35">
      <c r="J2994" s="83"/>
      <c r="S2994" s="83"/>
    </row>
    <row r="2995" spans="10:19" x14ac:dyDescent="0.35">
      <c r="J2995" s="83"/>
      <c r="S2995" s="83"/>
    </row>
    <row r="2996" spans="10:19" x14ac:dyDescent="0.35">
      <c r="J2996" s="83"/>
      <c r="S2996" s="83"/>
    </row>
    <row r="2997" spans="10:19" x14ac:dyDescent="0.35">
      <c r="J2997" s="83"/>
      <c r="S2997" s="83"/>
    </row>
    <row r="2998" spans="10:19" x14ac:dyDescent="0.35">
      <c r="J2998" s="83"/>
      <c r="S2998" s="83"/>
    </row>
    <row r="2999" spans="10:19" x14ac:dyDescent="0.35">
      <c r="J2999" s="83"/>
      <c r="S2999" s="83"/>
    </row>
    <row r="3000" spans="10:19" x14ac:dyDescent="0.35">
      <c r="J3000" s="83"/>
      <c r="S3000" s="83"/>
    </row>
    <row r="3001" spans="10:19" x14ac:dyDescent="0.35">
      <c r="J3001" s="83"/>
      <c r="S3001" s="83"/>
    </row>
    <row r="3002" spans="10:19" x14ac:dyDescent="0.35">
      <c r="J3002" s="83"/>
      <c r="S3002" s="83"/>
    </row>
    <row r="3003" spans="10:19" x14ac:dyDescent="0.35">
      <c r="J3003" s="83"/>
      <c r="S3003" s="83"/>
    </row>
    <row r="3004" spans="10:19" x14ac:dyDescent="0.35">
      <c r="J3004" s="83"/>
      <c r="S3004" s="83"/>
    </row>
    <row r="3005" spans="10:19" x14ac:dyDescent="0.35">
      <c r="J3005" s="83"/>
      <c r="S3005" s="83"/>
    </row>
    <row r="3006" spans="10:19" x14ac:dyDescent="0.35">
      <c r="J3006" s="83"/>
      <c r="S3006" s="83"/>
    </row>
    <row r="3007" spans="10:19" x14ac:dyDescent="0.35">
      <c r="J3007" s="83"/>
      <c r="S3007" s="83"/>
    </row>
    <row r="3008" spans="10:19" x14ac:dyDescent="0.35">
      <c r="J3008" s="83"/>
      <c r="S3008" s="83"/>
    </row>
    <row r="3009" spans="10:19" x14ac:dyDescent="0.35">
      <c r="J3009" s="83"/>
      <c r="S3009" s="83"/>
    </row>
    <row r="3010" spans="10:19" x14ac:dyDescent="0.35">
      <c r="J3010" s="83"/>
      <c r="S3010" s="83"/>
    </row>
    <row r="3011" spans="10:19" x14ac:dyDescent="0.35">
      <c r="J3011" s="83"/>
      <c r="S3011" s="83"/>
    </row>
    <row r="3012" spans="10:19" x14ac:dyDescent="0.35">
      <c r="J3012" s="83"/>
      <c r="S3012" s="83"/>
    </row>
    <row r="3013" spans="10:19" x14ac:dyDescent="0.35">
      <c r="J3013" s="83"/>
      <c r="S3013" s="83"/>
    </row>
    <row r="3014" spans="10:19" x14ac:dyDescent="0.35">
      <c r="J3014" s="83"/>
      <c r="S3014" s="83"/>
    </row>
    <row r="3015" spans="10:19" x14ac:dyDescent="0.35">
      <c r="J3015" s="83"/>
      <c r="S3015" s="83"/>
    </row>
    <row r="3016" spans="10:19" x14ac:dyDescent="0.35">
      <c r="J3016" s="83"/>
      <c r="S3016" s="83"/>
    </row>
    <row r="3017" spans="10:19" x14ac:dyDescent="0.35">
      <c r="J3017" s="83"/>
      <c r="S3017" s="83"/>
    </row>
    <row r="3018" spans="10:19" x14ac:dyDescent="0.35">
      <c r="J3018" s="83"/>
      <c r="S3018" s="83"/>
    </row>
    <row r="3019" spans="10:19" x14ac:dyDescent="0.35">
      <c r="J3019" s="83"/>
      <c r="S3019" s="83"/>
    </row>
    <row r="3020" spans="10:19" x14ac:dyDescent="0.35">
      <c r="J3020" s="83"/>
      <c r="S3020" s="83"/>
    </row>
    <row r="3021" spans="10:19" x14ac:dyDescent="0.35">
      <c r="J3021" s="83"/>
      <c r="S3021" s="83"/>
    </row>
    <row r="3022" spans="10:19" x14ac:dyDescent="0.35">
      <c r="J3022" s="83"/>
      <c r="S3022" s="83"/>
    </row>
    <row r="3023" spans="10:19" x14ac:dyDescent="0.35">
      <c r="J3023" s="83"/>
      <c r="S3023" s="83"/>
    </row>
    <row r="3024" spans="10:19" x14ac:dyDescent="0.35">
      <c r="J3024" s="83"/>
      <c r="S3024" s="83"/>
    </row>
    <row r="3025" spans="10:19" x14ac:dyDescent="0.35">
      <c r="J3025" s="83"/>
      <c r="S3025" s="83"/>
    </row>
    <row r="3026" spans="10:19" x14ac:dyDescent="0.35">
      <c r="J3026" s="83"/>
      <c r="S3026" s="83"/>
    </row>
    <row r="3027" spans="10:19" x14ac:dyDescent="0.35">
      <c r="J3027" s="83"/>
      <c r="S3027" s="83"/>
    </row>
    <row r="3028" spans="10:19" x14ac:dyDescent="0.35">
      <c r="J3028" s="83"/>
      <c r="S3028" s="83"/>
    </row>
    <row r="3029" spans="10:19" x14ac:dyDescent="0.35">
      <c r="J3029" s="83"/>
      <c r="S3029" s="83"/>
    </row>
    <row r="3030" spans="10:19" x14ac:dyDescent="0.35">
      <c r="J3030" s="83"/>
      <c r="S3030" s="83"/>
    </row>
    <row r="3031" spans="10:19" x14ac:dyDescent="0.35">
      <c r="J3031" s="83"/>
      <c r="S3031" s="83"/>
    </row>
    <row r="3032" spans="10:19" x14ac:dyDescent="0.35">
      <c r="J3032" s="83"/>
      <c r="S3032" s="83"/>
    </row>
    <row r="3033" spans="10:19" x14ac:dyDescent="0.35">
      <c r="J3033" s="83"/>
      <c r="S3033" s="83"/>
    </row>
    <row r="3034" spans="10:19" x14ac:dyDescent="0.35">
      <c r="J3034" s="83"/>
      <c r="S3034" s="83"/>
    </row>
    <row r="3035" spans="10:19" x14ac:dyDescent="0.35">
      <c r="J3035" s="83"/>
      <c r="S3035" s="83"/>
    </row>
    <row r="3036" spans="10:19" x14ac:dyDescent="0.35">
      <c r="J3036" s="83"/>
      <c r="S3036" s="83"/>
    </row>
    <row r="3037" spans="10:19" x14ac:dyDescent="0.35">
      <c r="J3037" s="83"/>
      <c r="S3037" s="83"/>
    </row>
    <row r="3038" spans="10:19" x14ac:dyDescent="0.35">
      <c r="J3038" s="83"/>
      <c r="S3038" s="83"/>
    </row>
    <row r="3039" spans="10:19" x14ac:dyDescent="0.35">
      <c r="J3039" s="83"/>
      <c r="S3039" s="83"/>
    </row>
    <row r="3040" spans="10:19" x14ac:dyDescent="0.35">
      <c r="J3040" s="83"/>
      <c r="S3040" s="83"/>
    </row>
    <row r="3041" spans="10:19" x14ac:dyDescent="0.35">
      <c r="J3041" s="83"/>
      <c r="S3041" s="83"/>
    </row>
    <row r="3042" spans="10:19" x14ac:dyDescent="0.35">
      <c r="J3042" s="83"/>
      <c r="S3042" s="83"/>
    </row>
    <row r="3043" spans="10:19" x14ac:dyDescent="0.35">
      <c r="J3043" s="83"/>
      <c r="S3043" s="83"/>
    </row>
    <row r="3044" spans="10:19" x14ac:dyDescent="0.35">
      <c r="J3044" s="83"/>
      <c r="S3044" s="83"/>
    </row>
    <row r="3045" spans="10:19" x14ac:dyDescent="0.35">
      <c r="J3045" s="83"/>
      <c r="S3045" s="83"/>
    </row>
    <row r="3046" spans="10:19" x14ac:dyDescent="0.35">
      <c r="J3046" s="83"/>
      <c r="S3046" s="83"/>
    </row>
    <row r="3047" spans="10:19" x14ac:dyDescent="0.35">
      <c r="J3047" s="83"/>
      <c r="S3047" s="83"/>
    </row>
    <row r="3048" spans="10:19" x14ac:dyDescent="0.35">
      <c r="J3048" s="83"/>
      <c r="S3048" s="83"/>
    </row>
    <row r="3049" spans="10:19" x14ac:dyDescent="0.35">
      <c r="J3049" s="83"/>
      <c r="S3049" s="83"/>
    </row>
    <row r="3050" spans="10:19" x14ac:dyDescent="0.35">
      <c r="J3050" s="83"/>
      <c r="S3050" s="83"/>
    </row>
    <row r="3051" spans="10:19" x14ac:dyDescent="0.35">
      <c r="J3051" s="83"/>
      <c r="S3051" s="83"/>
    </row>
    <row r="3052" spans="10:19" x14ac:dyDescent="0.35">
      <c r="J3052" s="83"/>
      <c r="S3052" s="83"/>
    </row>
    <row r="3053" spans="10:19" x14ac:dyDescent="0.35">
      <c r="J3053" s="83"/>
      <c r="S3053" s="83"/>
    </row>
    <row r="3054" spans="10:19" x14ac:dyDescent="0.35">
      <c r="J3054" s="83"/>
      <c r="S3054" s="83"/>
    </row>
    <row r="3055" spans="10:19" x14ac:dyDescent="0.35">
      <c r="J3055" s="83"/>
      <c r="S3055" s="83"/>
    </row>
    <row r="3056" spans="10:19" x14ac:dyDescent="0.35">
      <c r="J3056" s="83"/>
      <c r="S3056" s="83"/>
    </row>
    <row r="3057" spans="10:19" x14ac:dyDescent="0.35">
      <c r="J3057" s="83"/>
      <c r="S3057" s="83"/>
    </row>
    <row r="3058" spans="10:19" x14ac:dyDescent="0.35">
      <c r="J3058" s="83"/>
      <c r="S3058" s="83"/>
    </row>
    <row r="3059" spans="10:19" x14ac:dyDescent="0.35">
      <c r="J3059" s="83"/>
      <c r="S3059" s="83"/>
    </row>
    <row r="3060" spans="10:19" x14ac:dyDescent="0.35">
      <c r="J3060" s="83"/>
      <c r="S3060" s="83"/>
    </row>
    <row r="3061" spans="10:19" x14ac:dyDescent="0.35">
      <c r="J3061" s="83"/>
      <c r="S3061" s="83"/>
    </row>
    <row r="3062" spans="10:19" x14ac:dyDescent="0.35">
      <c r="J3062" s="83"/>
      <c r="S3062" s="83"/>
    </row>
    <row r="3063" spans="10:19" x14ac:dyDescent="0.35">
      <c r="J3063" s="83"/>
      <c r="S3063" s="83"/>
    </row>
    <row r="3064" spans="10:19" x14ac:dyDescent="0.35">
      <c r="J3064" s="83"/>
      <c r="S3064" s="83"/>
    </row>
    <row r="3065" spans="10:19" x14ac:dyDescent="0.35">
      <c r="J3065" s="83"/>
      <c r="S3065" s="83"/>
    </row>
    <row r="3066" spans="10:19" x14ac:dyDescent="0.35">
      <c r="J3066" s="83"/>
      <c r="S3066" s="83"/>
    </row>
    <row r="3067" spans="10:19" x14ac:dyDescent="0.35">
      <c r="J3067" s="83"/>
      <c r="S3067" s="83"/>
    </row>
    <row r="3068" spans="10:19" x14ac:dyDescent="0.35">
      <c r="J3068" s="83"/>
      <c r="S3068" s="83"/>
    </row>
    <row r="3069" spans="10:19" x14ac:dyDescent="0.35">
      <c r="J3069" s="83"/>
      <c r="S3069" s="83"/>
    </row>
    <row r="3070" spans="10:19" x14ac:dyDescent="0.35">
      <c r="J3070" s="83"/>
      <c r="S3070" s="83"/>
    </row>
    <row r="3071" spans="10:19" x14ac:dyDescent="0.35">
      <c r="J3071" s="83"/>
      <c r="S3071" s="83"/>
    </row>
    <row r="3072" spans="10:19" x14ac:dyDescent="0.35">
      <c r="J3072" s="83"/>
      <c r="S3072" s="83"/>
    </row>
    <row r="3073" spans="10:19" x14ac:dyDescent="0.35">
      <c r="J3073" s="83"/>
      <c r="S3073" s="83"/>
    </row>
    <row r="3074" spans="10:19" x14ac:dyDescent="0.35">
      <c r="J3074" s="83"/>
      <c r="S3074" s="83"/>
    </row>
    <row r="3075" spans="10:19" x14ac:dyDescent="0.35">
      <c r="J3075" s="83"/>
      <c r="S3075" s="83"/>
    </row>
    <row r="3076" spans="10:19" x14ac:dyDescent="0.35">
      <c r="J3076" s="83"/>
      <c r="S3076" s="83"/>
    </row>
    <row r="3077" spans="10:19" x14ac:dyDescent="0.35">
      <c r="J3077" s="83"/>
      <c r="S3077" s="83"/>
    </row>
    <row r="3078" spans="10:19" x14ac:dyDescent="0.35">
      <c r="J3078" s="83"/>
      <c r="S3078" s="83"/>
    </row>
    <row r="3079" spans="10:19" x14ac:dyDescent="0.35">
      <c r="J3079" s="83"/>
      <c r="S3079" s="83"/>
    </row>
    <row r="3080" spans="10:19" x14ac:dyDescent="0.35">
      <c r="J3080" s="83"/>
      <c r="S3080" s="83"/>
    </row>
    <row r="3081" spans="10:19" x14ac:dyDescent="0.35">
      <c r="J3081" s="83"/>
      <c r="S3081" s="83"/>
    </row>
    <row r="3082" spans="10:19" x14ac:dyDescent="0.35">
      <c r="J3082" s="83"/>
      <c r="S3082" s="83"/>
    </row>
    <row r="3083" spans="10:19" x14ac:dyDescent="0.35">
      <c r="J3083" s="83"/>
      <c r="S3083" s="83"/>
    </row>
    <row r="3084" spans="10:19" x14ac:dyDescent="0.35">
      <c r="J3084" s="83"/>
      <c r="S3084" s="83"/>
    </row>
    <row r="3085" spans="10:19" x14ac:dyDescent="0.35">
      <c r="J3085" s="83"/>
      <c r="S3085" s="83"/>
    </row>
    <row r="3086" spans="10:19" x14ac:dyDescent="0.35">
      <c r="J3086" s="83"/>
      <c r="S3086" s="83"/>
    </row>
    <row r="3087" spans="10:19" x14ac:dyDescent="0.35">
      <c r="J3087" s="83"/>
      <c r="S3087" s="83"/>
    </row>
    <row r="3088" spans="10:19" x14ac:dyDescent="0.35">
      <c r="J3088" s="83"/>
      <c r="S3088" s="83"/>
    </row>
    <row r="3089" spans="10:19" x14ac:dyDescent="0.35">
      <c r="J3089" s="83"/>
      <c r="S3089" s="83"/>
    </row>
    <row r="3090" spans="10:19" x14ac:dyDescent="0.35">
      <c r="J3090" s="83"/>
      <c r="S3090" s="83"/>
    </row>
    <row r="3091" spans="10:19" x14ac:dyDescent="0.35">
      <c r="J3091" s="83"/>
      <c r="S3091" s="83"/>
    </row>
    <row r="3092" spans="10:19" x14ac:dyDescent="0.35">
      <c r="J3092" s="83"/>
      <c r="S3092" s="83"/>
    </row>
    <row r="3093" spans="10:19" x14ac:dyDescent="0.35">
      <c r="J3093" s="83"/>
      <c r="S3093" s="83"/>
    </row>
    <row r="3094" spans="10:19" x14ac:dyDescent="0.35">
      <c r="J3094" s="83"/>
      <c r="S3094" s="83"/>
    </row>
    <row r="3095" spans="10:19" x14ac:dyDescent="0.35">
      <c r="J3095" s="83"/>
      <c r="S3095" s="83"/>
    </row>
    <row r="3096" spans="10:19" x14ac:dyDescent="0.35">
      <c r="J3096" s="83"/>
      <c r="S3096" s="83"/>
    </row>
    <row r="3097" spans="10:19" x14ac:dyDescent="0.35">
      <c r="J3097" s="83"/>
      <c r="S3097" s="83"/>
    </row>
    <row r="3098" spans="10:19" x14ac:dyDescent="0.35">
      <c r="J3098" s="83"/>
      <c r="S3098" s="83"/>
    </row>
    <row r="3099" spans="10:19" x14ac:dyDescent="0.35">
      <c r="J3099" s="83"/>
      <c r="S3099" s="83"/>
    </row>
    <row r="3100" spans="10:19" x14ac:dyDescent="0.35">
      <c r="J3100" s="83"/>
      <c r="S3100" s="83"/>
    </row>
    <row r="3101" spans="10:19" x14ac:dyDescent="0.35">
      <c r="J3101" s="83"/>
      <c r="S3101" s="83"/>
    </row>
    <row r="3102" spans="10:19" x14ac:dyDescent="0.35">
      <c r="J3102" s="83"/>
      <c r="S3102" s="83"/>
    </row>
    <row r="3103" spans="10:19" x14ac:dyDescent="0.35">
      <c r="J3103" s="83"/>
      <c r="S3103" s="83"/>
    </row>
    <row r="3104" spans="10:19" x14ac:dyDescent="0.35">
      <c r="J3104" s="83"/>
      <c r="S3104" s="83"/>
    </row>
    <row r="3105" spans="10:19" x14ac:dyDescent="0.35">
      <c r="J3105" s="83"/>
      <c r="S3105" s="83"/>
    </row>
    <row r="3106" spans="10:19" x14ac:dyDescent="0.35">
      <c r="J3106" s="83"/>
      <c r="S3106" s="83"/>
    </row>
    <row r="3107" spans="10:19" x14ac:dyDescent="0.35">
      <c r="J3107" s="83"/>
      <c r="S3107" s="83"/>
    </row>
    <row r="3108" spans="10:19" x14ac:dyDescent="0.35">
      <c r="J3108" s="83"/>
      <c r="S3108" s="83"/>
    </row>
    <row r="3109" spans="10:19" x14ac:dyDescent="0.35">
      <c r="J3109" s="83"/>
      <c r="S3109" s="83"/>
    </row>
    <row r="3110" spans="10:19" x14ac:dyDescent="0.35">
      <c r="J3110" s="83"/>
      <c r="S3110" s="83"/>
    </row>
    <row r="3111" spans="10:19" x14ac:dyDescent="0.35">
      <c r="J3111" s="83"/>
      <c r="S3111" s="83"/>
    </row>
    <row r="3112" spans="10:19" x14ac:dyDescent="0.35">
      <c r="J3112" s="83"/>
      <c r="S3112" s="83"/>
    </row>
    <row r="3113" spans="10:19" x14ac:dyDescent="0.35">
      <c r="J3113" s="83"/>
      <c r="S3113" s="83"/>
    </row>
    <row r="3114" spans="10:19" x14ac:dyDescent="0.35">
      <c r="J3114" s="83"/>
      <c r="S3114" s="83"/>
    </row>
    <row r="3115" spans="10:19" x14ac:dyDescent="0.35">
      <c r="J3115" s="83"/>
      <c r="S3115" s="83"/>
    </row>
    <row r="3116" spans="10:19" x14ac:dyDescent="0.35">
      <c r="J3116" s="83"/>
      <c r="S3116" s="83"/>
    </row>
    <row r="3117" spans="10:19" x14ac:dyDescent="0.35">
      <c r="J3117" s="83"/>
      <c r="S3117" s="83"/>
    </row>
    <row r="3118" spans="10:19" x14ac:dyDescent="0.35">
      <c r="J3118" s="83"/>
      <c r="S3118" s="83"/>
    </row>
    <row r="3119" spans="10:19" x14ac:dyDescent="0.35">
      <c r="J3119" s="83"/>
      <c r="S3119" s="83"/>
    </row>
    <row r="3120" spans="10:19" x14ac:dyDescent="0.35">
      <c r="J3120" s="83"/>
      <c r="S3120" s="83"/>
    </row>
    <row r="3121" spans="10:19" x14ac:dyDescent="0.35">
      <c r="J3121" s="83"/>
      <c r="S3121" s="83"/>
    </row>
    <row r="3122" spans="10:19" x14ac:dyDescent="0.35">
      <c r="J3122" s="83"/>
      <c r="S3122" s="83"/>
    </row>
    <row r="3123" spans="10:19" x14ac:dyDescent="0.35">
      <c r="J3123" s="83"/>
      <c r="S3123" s="83"/>
    </row>
    <row r="3124" spans="10:19" x14ac:dyDescent="0.35">
      <c r="J3124" s="83"/>
      <c r="S3124" s="83"/>
    </row>
    <row r="3125" spans="10:19" x14ac:dyDescent="0.35">
      <c r="J3125" s="83"/>
      <c r="S3125" s="83"/>
    </row>
    <row r="3126" spans="10:19" x14ac:dyDescent="0.35">
      <c r="J3126" s="83"/>
      <c r="S3126" s="83"/>
    </row>
    <row r="3127" spans="10:19" x14ac:dyDescent="0.35">
      <c r="J3127" s="83"/>
      <c r="S3127" s="83"/>
    </row>
    <row r="3128" spans="10:19" x14ac:dyDescent="0.35">
      <c r="J3128" s="83"/>
      <c r="S3128" s="83"/>
    </row>
    <row r="3129" spans="10:19" x14ac:dyDescent="0.35">
      <c r="J3129" s="83"/>
      <c r="S3129" s="83"/>
    </row>
    <row r="3130" spans="10:19" x14ac:dyDescent="0.35">
      <c r="J3130" s="83"/>
      <c r="S3130" s="83"/>
    </row>
    <row r="3131" spans="10:19" x14ac:dyDescent="0.35">
      <c r="J3131" s="83"/>
      <c r="S3131" s="83"/>
    </row>
    <row r="3132" spans="10:19" x14ac:dyDescent="0.35">
      <c r="J3132" s="83"/>
      <c r="S3132" s="83"/>
    </row>
    <row r="3133" spans="10:19" x14ac:dyDescent="0.35">
      <c r="J3133" s="83"/>
      <c r="S3133" s="83"/>
    </row>
    <row r="3134" spans="10:19" x14ac:dyDescent="0.35">
      <c r="J3134" s="83"/>
      <c r="S3134" s="83"/>
    </row>
    <row r="3135" spans="10:19" x14ac:dyDescent="0.35">
      <c r="J3135" s="83"/>
      <c r="S3135" s="83"/>
    </row>
    <row r="3136" spans="10:19" x14ac:dyDescent="0.35">
      <c r="J3136" s="83"/>
      <c r="S3136" s="83"/>
    </row>
    <row r="3137" spans="10:19" x14ac:dyDescent="0.35">
      <c r="J3137" s="83"/>
      <c r="S3137" s="83"/>
    </row>
    <row r="3138" spans="10:19" x14ac:dyDescent="0.35">
      <c r="J3138" s="83"/>
      <c r="S3138" s="83"/>
    </row>
    <row r="3139" spans="10:19" x14ac:dyDescent="0.35">
      <c r="J3139" s="83"/>
      <c r="S3139" s="83"/>
    </row>
    <row r="3140" spans="10:19" x14ac:dyDescent="0.35">
      <c r="J3140" s="83"/>
      <c r="S3140" s="83"/>
    </row>
    <row r="3141" spans="10:19" x14ac:dyDescent="0.35">
      <c r="J3141" s="83"/>
      <c r="S3141" s="83"/>
    </row>
    <row r="3142" spans="10:19" x14ac:dyDescent="0.35">
      <c r="J3142" s="83"/>
      <c r="S3142" s="83"/>
    </row>
    <row r="3143" spans="10:19" x14ac:dyDescent="0.35">
      <c r="J3143" s="83"/>
      <c r="S3143" s="83"/>
    </row>
    <row r="3144" spans="10:19" x14ac:dyDescent="0.35">
      <c r="J3144" s="83"/>
      <c r="S3144" s="83"/>
    </row>
    <row r="3145" spans="10:19" x14ac:dyDescent="0.35">
      <c r="J3145" s="83"/>
      <c r="S3145" s="83"/>
    </row>
    <row r="3146" spans="10:19" x14ac:dyDescent="0.35">
      <c r="J3146" s="83"/>
      <c r="S3146" s="83"/>
    </row>
    <row r="3147" spans="10:19" x14ac:dyDescent="0.35">
      <c r="J3147" s="83"/>
      <c r="S3147" s="83"/>
    </row>
    <row r="3148" spans="10:19" x14ac:dyDescent="0.35">
      <c r="J3148" s="83"/>
      <c r="S3148" s="83"/>
    </row>
    <row r="3149" spans="10:19" x14ac:dyDescent="0.35">
      <c r="J3149" s="83"/>
      <c r="S3149" s="83"/>
    </row>
    <row r="3150" spans="10:19" x14ac:dyDescent="0.35">
      <c r="J3150" s="83"/>
      <c r="S3150" s="83"/>
    </row>
    <row r="3151" spans="10:19" x14ac:dyDescent="0.35">
      <c r="J3151" s="83"/>
      <c r="S3151" s="83"/>
    </row>
    <row r="3152" spans="10:19" x14ac:dyDescent="0.35">
      <c r="J3152" s="83"/>
      <c r="S3152" s="83"/>
    </row>
    <row r="3153" spans="10:19" x14ac:dyDescent="0.35">
      <c r="J3153" s="83"/>
      <c r="S3153" s="83"/>
    </row>
    <row r="3154" spans="10:19" x14ac:dyDescent="0.35">
      <c r="J3154" s="83"/>
      <c r="S3154" s="83"/>
    </row>
    <row r="3155" spans="10:19" x14ac:dyDescent="0.35">
      <c r="J3155" s="83"/>
      <c r="S3155" s="83"/>
    </row>
    <row r="3156" spans="10:19" x14ac:dyDescent="0.35">
      <c r="J3156" s="83"/>
      <c r="S3156" s="83"/>
    </row>
    <row r="3157" spans="10:19" x14ac:dyDescent="0.35">
      <c r="J3157" s="83"/>
      <c r="S3157" s="83"/>
    </row>
    <row r="3158" spans="10:19" x14ac:dyDescent="0.35">
      <c r="J3158" s="83"/>
      <c r="S3158" s="83"/>
    </row>
    <row r="3159" spans="10:19" x14ac:dyDescent="0.35">
      <c r="J3159" s="83"/>
      <c r="S3159" s="83"/>
    </row>
    <row r="3160" spans="10:19" x14ac:dyDescent="0.35">
      <c r="J3160" s="83"/>
      <c r="S3160" s="83"/>
    </row>
    <row r="3161" spans="10:19" x14ac:dyDescent="0.35">
      <c r="J3161" s="83"/>
      <c r="S3161" s="83"/>
    </row>
    <row r="3162" spans="10:19" x14ac:dyDescent="0.35">
      <c r="J3162" s="83"/>
      <c r="S3162" s="83"/>
    </row>
    <row r="3163" spans="10:19" x14ac:dyDescent="0.35">
      <c r="J3163" s="83"/>
      <c r="S3163" s="83"/>
    </row>
    <row r="3164" spans="10:19" x14ac:dyDescent="0.35">
      <c r="J3164" s="83"/>
      <c r="S3164" s="83"/>
    </row>
    <row r="3165" spans="10:19" x14ac:dyDescent="0.35">
      <c r="J3165" s="83"/>
      <c r="S3165" s="83"/>
    </row>
    <row r="3166" spans="10:19" x14ac:dyDescent="0.35">
      <c r="J3166" s="83"/>
      <c r="S3166" s="83"/>
    </row>
    <row r="3167" spans="10:19" x14ac:dyDescent="0.35">
      <c r="J3167" s="83"/>
      <c r="S3167" s="83"/>
    </row>
    <row r="3168" spans="10:19" x14ac:dyDescent="0.35">
      <c r="J3168" s="83"/>
      <c r="S3168" s="83"/>
    </row>
    <row r="3169" spans="10:19" x14ac:dyDescent="0.35">
      <c r="J3169" s="83"/>
      <c r="S3169" s="83"/>
    </row>
    <row r="3170" spans="10:19" x14ac:dyDescent="0.35">
      <c r="J3170" s="83"/>
      <c r="S3170" s="83"/>
    </row>
    <row r="3171" spans="10:19" x14ac:dyDescent="0.35">
      <c r="J3171" s="83"/>
      <c r="S3171" s="83"/>
    </row>
    <row r="3172" spans="10:19" x14ac:dyDescent="0.35">
      <c r="J3172" s="83"/>
      <c r="S3172" s="83"/>
    </row>
    <row r="3173" spans="10:19" x14ac:dyDescent="0.35">
      <c r="J3173" s="83"/>
      <c r="S3173" s="83"/>
    </row>
    <row r="3174" spans="10:19" x14ac:dyDescent="0.35">
      <c r="J3174" s="83"/>
      <c r="S3174" s="83"/>
    </row>
    <row r="3175" spans="10:19" x14ac:dyDescent="0.35">
      <c r="J3175" s="83"/>
      <c r="S3175" s="83"/>
    </row>
    <row r="3176" spans="10:19" x14ac:dyDescent="0.35">
      <c r="J3176" s="83"/>
      <c r="S3176" s="83"/>
    </row>
    <row r="3177" spans="10:19" x14ac:dyDescent="0.35">
      <c r="J3177" s="83"/>
      <c r="S3177" s="83"/>
    </row>
    <row r="3178" spans="10:19" x14ac:dyDescent="0.35">
      <c r="J3178" s="83"/>
      <c r="S3178" s="83"/>
    </row>
    <row r="3179" spans="10:19" x14ac:dyDescent="0.35">
      <c r="J3179" s="83"/>
      <c r="S3179" s="83"/>
    </row>
    <row r="3180" spans="10:19" x14ac:dyDescent="0.35">
      <c r="J3180" s="83"/>
      <c r="S3180" s="83"/>
    </row>
    <row r="3181" spans="10:19" x14ac:dyDescent="0.35">
      <c r="J3181" s="83"/>
      <c r="S3181" s="83"/>
    </row>
    <row r="3182" spans="10:19" x14ac:dyDescent="0.35">
      <c r="J3182" s="83"/>
      <c r="S3182" s="83"/>
    </row>
    <row r="3183" spans="10:19" x14ac:dyDescent="0.35">
      <c r="J3183" s="83"/>
      <c r="S3183" s="83"/>
    </row>
    <row r="3184" spans="10:19" x14ac:dyDescent="0.35">
      <c r="J3184" s="83"/>
      <c r="S3184" s="83"/>
    </row>
    <row r="3185" spans="10:19" x14ac:dyDescent="0.35">
      <c r="J3185" s="83"/>
      <c r="S3185" s="83"/>
    </row>
    <row r="3186" spans="10:19" x14ac:dyDescent="0.35">
      <c r="J3186" s="83"/>
      <c r="S3186" s="83"/>
    </row>
    <row r="3187" spans="10:19" x14ac:dyDescent="0.35">
      <c r="J3187" s="83"/>
      <c r="S3187" s="83"/>
    </row>
    <row r="3188" spans="10:19" x14ac:dyDescent="0.35">
      <c r="J3188" s="83"/>
      <c r="S3188" s="83"/>
    </row>
    <row r="3189" spans="10:19" x14ac:dyDescent="0.35">
      <c r="J3189" s="83"/>
      <c r="S3189" s="83"/>
    </row>
    <row r="3190" spans="10:19" x14ac:dyDescent="0.35">
      <c r="J3190" s="83"/>
      <c r="S3190" s="83"/>
    </row>
    <row r="3191" spans="10:19" x14ac:dyDescent="0.35">
      <c r="J3191" s="83"/>
      <c r="S3191" s="83"/>
    </row>
    <row r="3192" spans="10:19" x14ac:dyDescent="0.35">
      <c r="J3192" s="83"/>
      <c r="S3192" s="83"/>
    </row>
    <row r="3193" spans="10:19" x14ac:dyDescent="0.35">
      <c r="J3193" s="83"/>
      <c r="S3193" s="83"/>
    </row>
    <row r="3194" spans="10:19" x14ac:dyDescent="0.35">
      <c r="J3194" s="83"/>
      <c r="S3194" s="83"/>
    </row>
    <row r="3195" spans="10:19" x14ac:dyDescent="0.35">
      <c r="J3195" s="83"/>
      <c r="S3195" s="83"/>
    </row>
    <row r="3196" spans="10:19" x14ac:dyDescent="0.35">
      <c r="J3196" s="83"/>
      <c r="S3196" s="83"/>
    </row>
    <row r="3197" spans="10:19" x14ac:dyDescent="0.35">
      <c r="J3197" s="83"/>
      <c r="S3197" s="83"/>
    </row>
    <row r="3198" spans="10:19" x14ac:dyDescent="0.35">
      <c r="J3198" s="83"/>
      <c r="S3198" s="83"/>
    </row>
    <row r="3199" spans="10:19" x14ac:dyDescent="0.35">
      <c r="J3199" s="83"/>
      <c r="S3199" s="83"/>
    </row>
    <row r="3200" spans="10:19" x14ac:dyDescent="0.35">
      <c r="J3200" s="83"/>
      <c r="S3200" s="83"/>
    </row>
    <row r="3201" spans="10:19" x14ac:dyDescent="0.35">
      <c r="J3201" s="83"/>
      <c r="S3201" s="83"/>
    </row>
    <row r="3202" spans="10:19" x14ac:dyDescent="0.35">
      <c r="J3202" s="83"/>
      <c r="S3202" s="83"/>
    </row>
    <row r="3203" spans="10:19" x14ac:dyDescent="0.35">
      <c r="J3203" s="83"/>
      <c r="S3203" s="83"/>
    </row>
    <row r="3204" spans="10:19" x14ac:dyDescent="0.35">
      <c r="J3204" s="83"/>
      <c r="S3204" s="83"/>
    </row>
    <row r="3205" spans="10:19" x14ac:dyDescent="0.35">
      <c r="J3205" s="83"/>
      <c r="S3205" s="83"/>
    </row>
    <row r="3206" spans="10:19" x14ac:dyDescent="0.35">
      <c r="J3206" s="83"/>
      <c r="S3206" s="83"/>
    </row>
    <row r="3207" spans="10:19" x14ac:dyDescent="0.35">
      <c r="J3207" s="83"/>
      <c r="S3207" s="83"/>
    </row>
    <row r="3208" spans="10:19" x14ac:dyDescent="0.35">
      <c r="J3208" s="83"/>
      <c r="S3208" s="83"/>
    </row>
    <row r="3209" spans="10:19" x14ac:dyDescent="0.35">
      <c r="J3209" s="83"/>
      <c r="S3209" s="83"/>
    </row>
    <row r="3210" spans="10:19" x14ac:dyDescent="0.35">
      <c r="J3210" s="83"/>
      <c r="S3210" s="83"/>
    </row>
    <row r="3211" spans="10:19" x14ac:dyDescent="0.35">
      <c r="J3211" s="83"/>
      <c r="S3211" s="83"/>
    </row>
    <row r="3212" spans="10:19" x14ac:dyDescent="0.35">
      <c r="J3212" s="83"/>
      <c r="S3212" s="83"/>
    </row>
    <row r="3213" spans="10:19" x14ac:dyDescent="0.35">
      <c r="J3213" s="83"/>
      <c r="S3213" s="83"/>
    </row>
    <row r="3214" spans="10:19" x14ac:dyDescent="0.35">
      <c r="J3214" s="83"/>
      <c r="S3214" s="83"/>
    </row>
    <row r="3215" spans="10:19" x14ac:dyDescent="0.35">
      <c r="J3215" s="83"/>
      <c r="S3215" s="83"/>
    </row>
    <row r="3216" spans="10:19" x14ac:dyDescent="0.35">
      <c r="J3216" s="83"/>
      <c r="S3216" s="83"/>
    </row>
    <row r="3217" spans="10:19" x14ac:dyDescent="0.35">
      <c r="J3217" s="83"/>
      <c r="S3217" s="83"/>
    </row>
    <row r="3218" spans="10:19" x14ac:dyDescent="0.35">
      <c r="J3218" s="83"/>
      <c r="S3218" s="83"/>
    </row>
    <row r="3219" spans="10:19" x14ac:dyDescent="0.35">
      <c r="J3219" s="83"/>
      <c r="S3219" s="83"/>
    </row>
    <row r="3220" spans="10:19" x14ac:dyDescent="0.35">
      <c r="J3220" s="83"/>
      <c r="S3220" s="83"/>
    </row>
    <row r="3221" spans="10:19" x14ac:dyDescent="0.35">
      <c r="J3221" s="83"/>
      <c r="S3221" s="83"/>
    </row>
    <row r="3222" spans="10:19" x14ac:dyDescent="0.35">
      <c r="J3222" s="83"/>
      <c r="S3222" s="83"/>
    </row>
    <row r="3223" spans="10:19" x14ac:dyDescent="0.35">
      <c r="J3223" s="83"/>
      <c r="S3223" s="83"/>
    </row>
    <row r="3224" spans="10:19" x14ac:dyDescent="0.35">
      <c r="J3224" s="83"/>
      <c r="S3224" s="83"/>
    </row>
    <row r="3225" spans="10:19" x14ac:dyDescent="0.35">
      <c r="J3225" s="83"/>
      <c r="S3225" s="83"/>
    </row>
    <row r="3226" spans="10:19" x14ac:dyDescent="0.35">
      <c r="J3226" s="83"/>
      <c r="S3226" s="83"/>
    </row>
    <row r="3227" spans="10:19" x14ac:dyDescent="0.35">
      <c r="J3227" s="83"/>
      <c r="S3227" s="83"/>
    </row>
    <row r="3228" spans="10:19" x14ac:dyDescent="0.35">
      <c r="J3228" s="83"/>
      <c r="S3228" s="83"/>
    </row>
    <row r="3229" spans="10:19" x14ac:dyDescent="0.35">
      <c r="J3229" s="83"/>
      <c r="S3229" s="83"/>
    </row>
    <row r="3230" spans="10:19" x14ac:dyDescent="0.35">
      <c r="J3230" s="83"/>
      <c r="S3230" s="83"/>
    </row>
    <row r="3231" spans="10:19" x14ac:dyDescent="0.35">
      <c r="J3231" s="83"/>
      <c r="S3231" s="83"/>
    </row>
    <row r="3232" spans="10:19" x14ac:dyDescent="0.35">
      <c r="J3232" s="83"/>
      <c r="S3232" s="83"/>
    </row>
    <row r="3233" spans="10:19" x14ac:dyDescent="0.35">
      <c r="J3233" s="83"/>
      <c r="S3233" s="83"/>
    </row>
    <row r="3234" spans="10:19" x14ac:dyDescent="0.35">
      <c r="J3234" s="83"/>
      <c r="S3234" s="83"/>
    </row>
    <row r="3235" spans="10:19" x14ac:dyDescent="0.35">
      <c r="J3235" s="83"/>
      <c r="S3235" s="83"/>
    </row>
    <row r="3236" spans="10:19" x14ac:dyDescent="0.35">
      <c r="J3236" s="83"/>
      <c r="S3236" s="83"/>
    </row>
    <row r="3237" spans="10:19" x14ac:dyDescent="0.35">
      <c r="J3237" s="83"/>
      <c r="S3237" s="83"/>
    </row>
    <row r="3238" spans="10:19" x14ac:dyDescent="0.35">
      <c r="J3238" s="83"/>
      <c r="S3238" s="83"/>
    </row>
    <row r="3239" spans="10:19" x14ac:dyDescent="0.35">
      <c r="J3239" s="83"/>
      <c r="S3239" s="83"/>
    </row>
    <row r="3240" spans="10:19" x14ac:dyDescent="0.35">
      <c r="J3240" s="83"/>
      <c r="S3240" s="83"/>
    </row>
    <row r="3241" spans="10:19" x14ac:dyDescent="0.35">
      <c r="J3241" s="83"/>
      <c r="S3241" s="83"/>
    </row>
    <row r="3242" spans="10:19" x14ac:dyDescent="0.35">
      <c r="J3242" s="83"/>
      <c r="S3242" s="83"/>
    </row>
    <row r="3243" spans="10:19" x14ac:dyDescent="0.35">
      <c r="J3243" s="83"/>
      <c r="S3243" s="83"/>
    </row>
    <row r="3244" spans="10:19" x14ac:dyDescent="0.35">
      <c r="J3244" s="83"/>
      <c r="S3244" s="83"/>
    </row>
    <row r="3245" spans="10:19" x14ac:dyDescent="0.35">
      <c r="J3245" s="83"/>
      <c r="S3245" s="83"/>
    </row>
    <row r="3246" spans="10:19" x14ac:dyDescent="0.35">
      <c r="J3246" s="83"/>
      <c r="S3246" s="83"/>
    </row>
    <row r="3247" spans="10:19" x14ac:dyDescent="0.35">
      <c r="J3247" s="83"/>
      <c r="S3247" s="83"/>
    </row>
    <row r="3248" spans="10:19" x14ac:dyDescent="0.35">
      <c r="J3248" s="83"/>
      <c r="S3248" s="83"/>
    </row>
    <row r="3249" spans="10:19" x14ac:dyDescent="0.35">
      <c r="J3249" s="83"/>
      <c r="S3249" s="83"/>
    </row>
    <row r="3250" spans="10:19" x14ac:dyDescent="0.35">
      <c r="J3250" s="83"/>
      <c r="S3250" s="83"/>
    </row>
    <row r="3251" spans="10:19" x14ac:dyDescent="0.35">
      <c r="J3251" s="83"/>
      <c r="S3251" s="83"/>
    </row>
    <row r="3252" spans="10:19" x14ac:dyDescent="0.35">
      <c r="J3252" s="83"/>
      <c r="S3252" s="83"/>
    </row>
    <row r="3253" spans="10:19" x14ac:dyDescent="0.35">
      <c r="J3253" s="83"/>
      <c r="S3253" s="83"/>
    </row>
    <row r="3254" spans="10:19" x14ac:dyDescent="0.35">
      <c r="J3254" s="83"/>
      <c r="S3254" s="83"/>
    </row>
    <row r="3255" spans="10:19" x14ac:dyDescent="0.35">
      <c r="J3255" s="83"/>
      <c r="S3255" s="83"/>
    </row>
    <row r="3256" spans="10:19" x14ac:dyDescent="0.35">
      <c r="J3256" s="83"/>
      <c r="S3256" s="83"/>
    </row>
    <row r="3257" spans="10:19" x14ac:dyDescent="0.35">
      <c r="J3257" s="83"/>
      <c r="S3257" s="83"/>
    </row>
    <row r="3258" spans="10:19" x14ac:dyDescent="0.35">
      <c r="J3258" s="83"/>
      <c r="S3258" s="83"/>
    </row>
    <row r="3259" spans="10:19" x14ac:dyDescent="0.35">
      <c r="J3259" s="83"/>
      <c r="S3259" s="83"/>
    </row>
    <row r="3260" spans="10:19" x14ac:dyDescent="0.35">
      <c r="J3260" s="83"/>
      <c r="S3260" s="83"/>
    </row>
    <row r="3261" spans="10:19" x14ac:dyDescent="0.35">
      <c r="J3261" s="83"/>
      <c r="S3261" s="83"/>
    </row>
    <row r="3262" spans="10:19" x14ac:dyDescent="0.35">
      <c r="J3262" s="83"/>
      <c r="S3262" s="83"/>
    </row>
    <row r="3263" spans="10:19" x14ac:dyDescent="0.35">
      <c r="J3263" s="83"/>
      <c r="S3263" s="83"/>
    </row>
    <row r="3264" spans="10:19" x14ac:dyDescent="0.35">
      <c r="J3264" s="83"/>
      <c r="S3264" s="83"/>
    </row>
    <row r="3265" spans="10:19" x14ac:dyDescent="0.35">
      <c r="J3265" s="83"/>
      <c r="S3265" s="83"/>
    </row>
    <row r="3266" spans="10:19" x14ac:dyDescent="0.35">
      <c r="J3266" s="83"/>
      <c r="S3266" s="83"/>
    </row>
    <row r="3267" spans="10:19" x14ac:dyDescent="0.35">
      <c r="J3267" s="83"/>
      <c r="S3267" s="83"/>
    </row>
    <row r="3268" spans="10:19" x14ac:dyDescent="0.35">
      <c r="J3268" s="83"/>
      <c r="S3268" s="83"/>
    </row>
    <row r="3269" spans="10:19" x14ac:dyDescent="0.35">
      <c r="J3269" s="83"/>
      <c r="S3269" s="83"/>
    </row>
    <row r="3270" spans="10:19" x14ac:dyDescent="0.35">
      <c r="J3270" s="83"/>
      <c r="S3270" s="83"/>
    </row>
    <row r="3271" spans="10:19" x14ac:dyDescent="0.35">
      <c r="J3271" s="83"/>
      <c r="S3271" s="83"/>
    </row>
    <row r="3272" spans="10:19" x14ac:dyDescent="0.35">
      <c r="J3272" s="83"/>
      <c r="S3272" s="83"/>
    </row>
    <row r="3273" spans="10:19" x14ac:dyDescent="0.35">
      <c r="J3273" s="83"/>
      <c r="S3273" s="83"/>
    </row>
    <row r="3274" spans="10:19" x14ac:dyDescent="0.35">
      <c r="J3274" s="83"/>
      <c r="S3274" s="83"/>
    </row>
    <row r="3275" spans="10:19" x14ac:dyDescent="0.35">
      <c r="J3275" s="83"/>
      <c r="S3275" s="83"/>
    </row>
    <row r="3276" spans="10:19" x14ac:dyDescent="0.35">
      <c r="J3276" s="83"/>
      <c r="S3276" s="83"/>
    </row>
    <row r="3277" spans="10:19" x14ac:dyDescent="0.35">
      <c r="J3277" s="83"/>
      <c r="S3277" s="83"/>
    </row>
    <row r="3278" spans="10:19" x14ac:dyDescent="0.35">
      <c r="J3278" s="83"/>
      <c r="S3278" s="83"/>
    </row>
    <row r="3279" spans="10:19" x14ac:dyDescent="0.35">
      <c r="J3279" s="83"/>
      <c r="S3279" s="83"/>
    </row>
    <row r="3280" spans="10:19" x14ac:dyDescent="0.35">
      <c r="J3280" s="83"/>
      <c r="S3280" s="83"/>
    </row>
    <row r="3281" spans="10:19" x14ac:dyDescent="0.35">
      <c r="J3281" s="83"/>
      <c r="S3281" s="83"/>
    </row>
    <row r="3282" spans="10:19" x14ac:dyDescent="0.35">
      <c r="J3282" s="83"/>
      <c r="S3282" s="83"/>
    </row>
    <row r="3283" spans="10:19" x14ac:dyDescent="0.35">
      <c r="J3283" s="83"/>
      <c r="S3283" s="83"/>
    </row>
    <row r="3284" spans="10:19" x14ac:dyDescent="0.35">
      <c r="J3284" s="83"/>
      <c r="S3284" s="83"/>
    </row>
    <row r="3285" spans="10:19" x14ac:dyDescent="0.35">
      <c r="J3285" s="83"/>
      <c r="S3285" s="83"/>
    </row>
    <row r="3286" spans="10:19" x14ac:dyDescent="0.35">
      <c r="J3286" s="83"/>
      <c r="S3286" s="83"/>
    </row>
    <row r="3287" spans="10:19" x14ac:dyDescent="0.35">
      <c r="J3287" s="83"/>
      <c r="S3287" s="83"/>
    </row>
    <row r="3288" spans="10:19" x14ac:dyDescent="0.35">
      <c r="J3288" s="83"/>
      <c r="S3288" s="83"/>
    </row>
    <row r="3289" spans="10:19" x14ac:dyDescent="0.35">
      <c r="J3289" s="83"/>
      <c r="S3289" s="83"/>
    </row>
    <row r="3290" spans="10:19" x14ac:dyDescent="0.35">
      <c r="J3290" s="83"/>
      <c r="S3290" s="83"/>
    </row>
    <row r="3291" spans="10:19" x14ac:dyDescent="0.35">
      <c r="J3291" s="83"/>
      <c r="S3291" s="83"/>
    </row>
    <row r="3292" spans="10:19" x14ac:dyDescent="0.35">
      <c r="J3292" s="83"/>
      <c r="S3292" s="83"/>
    </row>
    <row r="3293" spans="10:19" x14ac:dyDescent="0.35">
      <c r="J3293" s="83"/>
      <c r="S3293" s="83"/>
    </row>
    <row r="3294" spans="10:19" x14ac:dyDescent="0.35">
      <c r="J3294" s="83"/>
      <c r="S3294" s="83"/>
    </row>
    <row r="3295" spans="10:19" x14ac:dyDescent="0.35">
      <c r="J3295" s="83"/>
      <c r="S3295" s="83"/>
    </row>
    <row r="3296" spans="10:19" x14ac:dyDescent="0.35">
      <c r="J3296" s="83"/>
      <c r="S3296" s="83"/>
    </row>
    <row r="3297" spans="10:19" x14ac:dyDescent="0.35">
      <c r="J3297" s="83"/>
      <c r="S3297" s="83"/>
    </row>
    <row r="3298" spans="10:19" x14ac:dyDescent="0.35">
      <c r="J3298" s="83"/>
      <c r="S3298" s="83"/>
    </row>
    <row r="3299" spans="10:19" x14ac:dyDescent="0.35">
      <c r="J3299" s="83"/>
      <c r="S3299" s="83"/>
    </row>
    <row r="3300" spans="10:19" x14ac:dyDescent="0.35">
      <c r="J3300" s="83"/>
      <c r="S3300" s="83"/>
    </row>
    <row r="3301" spans="10:19" x14ac:dyDescent="0.35">
      <c r="J3301" s="83"/>
      <c r="S3301" s="83"/>
    </row>
    <row r="3302" spans="10:19" x14ac:dyDescent="0.35">
      <c r="J3302" s="83"/>
      <c r="S3302" s="83"/>
    </row>
    <row r="3303" spans="10:19" x14ac:dyDescent="0.35">
      <c r="J3303" s="83"/>
      <c r="S3303" s="83"/>
    </row>
    <row r="3304" spans="10:19" x14ac:dyDescent="0.35">
      <c r="J3304" s="83"/>
      <c r="S3304" s="83"/>
    </row>
    <row r="3305" spans="10:19" x14ac:dyDescent="0.35">
      <c r="J3305" s="83"/>
      <c r="S3305" s="83"/>
    </row>
    <row r="3306" spans="10:19" x14ac:dyDescent="0.35">
      <c r="J3306" s="83"/>
      <c r="S3306" s="83"/>
    </row>
    <row r="3307" spans="10:19" x14ac:dyDescent="0.35">
      <c r="J3307" s="83"/>
      <c r="S3307" s="83"/>
    </row>
    <row r="3308" spans="10:19" x14ac:dyDescent="0.35">
      <c r="J3308" s="83"/>
      <c r="S3308" s="83"/>
    </row>
    <row r="3309" spans="10:19" x14ac:dyDescent="0.35">
      <c r="J3309" s="83"/>
      <c r="S3309" s="83"/>
    </row>
    <row r="3310" spans="10:19" x14ac:dyDescent="0.35">
      <c r="J3310" s="83"/>
      <c r="S3310" s="83"/>
    </row>
    <row r="3311" spans="10:19" x14ac:dyDescent="0.35">
      <c r="J3311" s="83"/>
      <c r="S3311" s="83"/>
    </row>
    <row r="3312" spans="10:19" x14ac:dyDescent="0.35">
      <c r="J3312" s="83"/>
      <c r="S3312" s="83"/>
    </row>
    <row r="3313" spans="10:19" x14ac:dyDescent="0.35">
      <c r="J3313" s="83"/>
      <c r="S3313" s="83"/>
    </row>
    <row r="3314" spans="10:19" x14ac:dyDescent="0.35">
      <c r="J3314" s="83"/>
      <c r="S3314" s="83"/>
    </row>
    <row r="3315" spans="10:19" x14ac:dyDescent="0.35">
      <c r="J3315" s="83"/>
      <c r="S3315" s="83"/>
    </row>
    <row r="3316" spans="10:19" x14ac:dyDescent="0.35">
      <c r="J3316" s="83"/>
      <c r="S3316" s="83"/>
    </row>
    <row r="3317" spans="10:19" x14ac:dyDescent="0.35">
      <c r="J3317" s="83"/>
      <c r="S3317" s="83"/>
    </row>
    <row r="3318" spans="10:19" x14ac:dyDescent="0.35">
      <c r="J3318" s="83"/>
      <c r="S3318" s="83"/>
    </row>
    <row r="3319" spans="10:19" x14ac:dyDescent="0.35">
      <c r="J3319" s="83"/>
      <c r="S3319" s="83"/>
    </row>
    <row r="3320" spans="10:19" x14ac:dyDescent="0.35">
      <c r="J3320" s="83"/>
      <c r="S3320" s="83"/>
    </row>
    <row r="3321" spans="10:19" x14ac:dyDescent="0.35">
      <c r="J3321" s="83"/>
      <c r="S3321" s="83"/>
    </row>
    <row r="3322" spans="10:19" x14ac:dyDescent="0.35">
      <c r="J3322" s="83"/>
      <c r="S3322" s="83"/>
    </row>
    <row r="3323" spans="10:19" x14ac:dyDescent="0.35">
      <c r="J3323" s="83"/>
      <c r="S3323" s="83"/>
    </row>
    <row r="3324" spans="10:19" x14ac:dyDescent="0.35">
      <c r="J3324" s="83"/>
      <c r="S3324" s="83"/>
    </row>
    <row r="3325" spans="10:19" x14ac:dyDescent="0.35">
      <c r="J3325" s="83"/>
      <c r="S3325" s="83"/>
    </row>
    <row r="3326" spans="10:19" x14ac:dyDescent="0.35">
      <c r="J3326" s="83"/>
      <c r="S3326" s="83"/>
    </row>
    <row r="3327" spans="10:19" x14ac:dyDescent="0.35">
      <c r="J3327" s="83"/>
      <c r="S3327" s="83"/>
    </row>
    <row r="3328" spans="10:19" x14ac:dyDescent="0.35">
      <c r="J3328" s="83"/>
      <c r="S3328" s="83"/>
    </row>
    <row r="3329" spans="10:19" x14ac:dyDescent="0.35">
      <c r="J3329" s="83"/>
      <c r="S3329" s="83"/>
    </row>
    <row r="3330" spans="10:19" x14ac:dyDescent="0.35">
      <c r="J3330" s="83"/>
      <c r="S3330" s="83"/>
    </row>
    <row r="3331" spans="10:19" x14ac:dyDescent="0.35">
      <c r="J3331" s="83"/>
      <c r="S3331" s="83"/>
    </row>
    <row r="3332" spans="10:19" x14ac:dyDescent="0.35">
      <c r="J3332" s="83"/>
      <c r="S3332" s="83"/>
    </row>
    <row r="3333" spans="10:19" x14ac:dyDescent="0.35">
      <c r="J3333" s="83"/>
      <c r="S3333" s="83"/>
    </row>
    <row r="3334" spans="10:19" x14ac:dyDescent="0.35">
      <c r="J3334" s="83"/>
      <c r="S3334" s="83"/>
    </row>
    <row r="3335" spans="10:19" x14ac:dyDescent="0.35">
      <c r="J3335" s="83"/>
      <c r="S3335" s="83"/>
    </row>
    <row r="3336" spans="10:19" x14ac:dyDescent="0.35">
      <c r="J3336" s="83"/>
      <c r="S3336" s="83"/>
    </row>
    <row r="3337" spans="10:19" x14ac:dyDescent="0.35">
      <c r="J3337" s="83"/>
      <c r="S3337" s="83"/>
    </row>
    <row r="3338" spans="10:19" x14ac:dyDescent="0.35">
      <c r="J3338" s="83"/>
      <c r="S3338" s="83"/>
    </row>
    <row r="3339" spans="10:19" x14ac:dyDescent="0.35">
      <c r="J3339" s="83"/>
      <c r="S3339" s="83"/>
    </row>
    <row r="3340" spans="10:19" x14ac:dyDescent="0.35">
      <c r="J3340" s="83"/>
      <c r="S3340" s="83"/>
    </row>
    <row r="3341" spans="10:19" x14ac:dyDescent="0.35">
      <c r="J3341" s="83"/>
      <c r="S3341" s="83"/>
    </row>
    <row r="3342" spans="10:19" x14ac:dyDescent="0.35">
      <c r="J3342" s="83"/>
      <c r="S3342" s="83"/>
    </row>
    <row r="3343" spans="10:19" x14ac:dyDescent="0.35">
      <c r="J3343" s="83"/>
      <c r="S3343" s="83"/>
    </row>
    <row r="3344" spans="10:19" x14ac:dyDescent="0.35">
      <c r="J3344" s="83"/>
      <c r="S3344" s="83"/>
    </row>
    <row r="3345" spans="10:19" x14ac:dyDescent="0.35">
      <c r="J3345" s="83"/>
      <c r="S3345" s="83"/>
    </row>
    <row r="3346" spans="10:19" x14ac:dyDescent="0.35">
      <c r="J3346" s="83"/>
      <c r="S3346" s="83"/>
    </row>
    <row r="3347" spans="10:19" x14ac:dyDescent="0.35">
      <c r="J3347" s="83"/>
      <c r="S3347" s="83"/>
    </row>
    <row r="3348" spans="10:19" x14ac:dyDescent="0.35">
      <c r="J3348" s="83"/>
      <c r="S3348" s="83"/>
    </row>
    <row r="3349" spans="10:19" x14ac:dyDescent="0.35">
      <c r="J3349" s="83"/>
      <c r="S3349" s="83"/>
    </row>
    <row r="3350" spans="10:19" x14ac:dyDescent="0.35">
      <c r="J3350" s="83"/>
      <c r="S3350" s="83"/>
    </row>
    <row r="3351" spans="10:19" x14ac:dyDescent="0.35">
      <c r="J3351" s="83"/>
      <c r="S3351" s="83"/>
    </row>
    <row r="3352" spans="10:19" x14ac:dyDescent="0.35">
      <c r="J3352" s="83"/>
      <c r="S3352" s="83"/>
    </row>
    <row r="3353" spans="10:19" x14ac:dyDescent="0.35">
      <c r="J3353" s="83"/>
      <c r="S3353" s="83"/>
    </row>
    <row r="3354" spans="10:19" x14ac:dyDescent="0.35">
      <c r="J3354" s="83"/>
      <c r="S3354" s="83"/>
    </row>
    <row r="3355" spans="10:19" x14ac:dyDescent="0.35">
      <c r="J3355" s="83"/>
      <c r="S3355" s="83"/>
    </row>
    <row r="3356" spans="10:19" x14ac:dyDescent="0.35">
      <c r="J3356" s="83"/>
      <c r="S3356" s="83"/>
    </row>
    <row r="3357" spans="10:19" x14ac:dyDescent="0.35">
      <c r="J3357" s="83"/>
      <c r="S3357" s="83"/>
    </row>
    <row r="3358" spans="10:19" x14ac:dyDescent="0.35">
      <c r="J3358" s="83"/>
      <c r="S3358" s="83"/>
    </row>
    <row r="3359" spans="10:19" x14ac:dyDescent="0.35">
      <c r="J3359" s="83"/>
      <c r="S3359" s="83"/>
    </row>
    <row r="3360" spans="10:19" x14ac:dyDescent="0.35">
      <c r="J3360" s="83"/>
      <c r="S3360" s="83"/>
    </row>
    <row r="3361" spans="10:19" x14ac:dyDescent="0.35">
      <c r="J3361" s="83"/>
      <c r="S3361" s="83"/>
    </row>
    <row r="3362" spans="10:19" x14ac:dyDescent="0.35">
      <c r="J3362" s="83"/>
      <c r="S3362" s="83"/>
    </row>
    <row r="3363" spans="10:19" x14ac:dyDescent="0.35">
      <c r="J3363" s="83"/>
      <c r="S3363" s="83"/>
    </row>
    <row r="3364" spans="10:19" x14ac:dyDescent="0.35">
      <c r="J3364" s="83"/>
      <c r="S3364" s="83"/>
    </row>
    <row r="3365" spans="10:19" x14ac:dyDescent="0.35">
      <c r="J3365" s="83"/>
      <c r="S3365" s="83"/>
    </row>
    <row r="3366" spans="10:19" x14ac:dyDescent="0.35">
      <c r="J3366" s="83"/>
      <c r="S3366" s="83"/>
    </row>
    <row r="3367" spans="10:19" x14ac:dyDescent="0.35">
      <c r="J3367" s="83"/>
      <c r="S3367" s="83"/>
    </row>
    <row r="3368" spans="10:19" x14ac:dyDescent="0.35">
      <c r="J3368" s="83"/>
      <c r="S3368" s="83"/>
    </row>
    <row r="3369" spans="10:19" x14ac:dyDescent="0.35">
      <c r="J3369" s="83"/>
      <c r="S3369" s="83"/>
    </row>
    <row r="3370" spans="10:19" x14ac:dyDescent="0.35">
      <c r="J3370" s="83"/>
      <c r="S3370" s="83"/>
    </row>
    <row r="3371" spans="10:19" x14ac:dyDescent="0.35">
      <c r="J3371" s="83"/>
      <c r="S3371" s="83"/>
    </row>
    <row r="3372" spans="10:19" x14ac:dyDescent="0.35">
      <c r="J3372" s="83"/>
      <c r="S3372" s="83"/>
    </row>
    <row r="3373" spans="10:19" x14ac:dyDescent="0.35">
      <c r="J3373" s="83"/>
      <c r="S3373" s="83"/>
    </row>
    <row r="3374" spans="10:19" x14ac:dyDescent="0.35">
      <c r="J3374" s="83"/>
      <c r="S3374" s="83"/>
    </row>
    <row r="3375" spans="10:19" x14ac:dyDescent="0.35">
      <c r="J3375" s="83"/>
      <c r="S3375" s="83"/>
    </row>
    <row r="3376" spans="10:19" x14ac:dyDescent="0.35">
      <c r="J3376" s="83"/>
      <c r="S3376" s="83"/>
    </row>
    <row r="3377" spans="10:19" x14ac:dyDescent="0.35">
      <c r="J3377" s="83"/>
      <c r="S3377" s="83"/>
    </row>
    <row r="3378" spans="10:19" x14ac:dyDescent="0.35">
      <c r="J3378" s="83"/>
      <c r="S3378" s="83"/>
    </row>
    <row r="3379" spans="10:19" x14ac:dyDescent="0.35">
      <c r="J3379" s="83"/>
      <c r="S3379" s="83"/>
    </row>
    <row r="3380" spans="10:19" x14ac:dyDescent="0.35">
      <c r="J3380" s="83"/>
      <c r="S3380" s="83"/>
    </row>
    <row r="3381" spans="10:19" x14ac:dyDescent="0.35">
      <c r="J3381" s="83"/>
      <c r="S3381" s="83"/>
    </row>
    <row r="3382" spans="10:19" x14ac:dyDescent="0.35">
      <c r="J3382" s="83"/>
      <c r="S3382" s="83"/>
    </row>
    <row r="3383" spans="10:19" x14ac:dyDescent="0.35">
      <c r="J3383" s="83"/>
      <c r="S3383" s="83"/>
    </row>
    <row r="3384" spans="10:19" x14ac:dyDescent="0.35">
      <c r="J3384" s="83"/>
      <c r="S3384" s="83"/>
    </row>
    <row r="3385" spans="10:19" x14ac:dyDescent="0.35">
      <c r="J3385" s="83"/>
      <c r="S3385" s="83"/>
    </row>
    <row r="3386" spans="10:19" x14ac:dyDescent="0.35">
      <c r="J3386" s="83"/>
      <c r="S3386" s="83"/>
    </row>
    <row r="3387" spans="10:19" x14ac:dyDescent="0.35">
      <c r="J3387" s="83"/>
      <c r="S3387" s="83"/>
    </row>
    <row r="3388" spans="10:19" x14ac:dyDescent="0.35">
      <c r="J3388" s="83"/>
      <c r="S3388" s="83"/>
    </row>
    <row r="3389" spans="10:19" x14ac:dyDescent="0.35">
      <c r="J3389" s="83"/>
      <c r="S3389" s="83"/>
    </row>
    <row r="3390" spans="10:19" x14ac:dyDescent="0.35">
      <c r="J3390" s="83"/>
      <c r="S3390" s="83"/>
    </row>
    <row r="3391" spans="10:19" x14ac:dyDescent="0.35">
      <c r="J3391" s="83"/>
      <c r="S3391" s="83"/>
    </row>
    <row r="3392" spans="10:19" x14ac:dyDescent="0.35">
      <c r="J3392" s="83"/>
      <c r="S3392" s="83"/>
    </row>
    <row r="3393" spans="10:19" x14ac:dyDescent="0.35">
      <c r="J3393" s="83"/>
      <c r="S3393" s="83"/>
    </row>
    <row r="3394" spans="10:19" x14ac:dyDescent="0.35">
      <c r="J3394" s="83"/>
      <c r="S3394" s="83"/>
    </row>
    <row r="3395" spans="10:19" x14ac:dyDescent="0.35">
      <c r="J3395" s="83"/>
      <c r="S3395" s="83"/>
    </row>
    <row r="3396" spans="10:19" x14ac:dyDescent="0.35">
      <c r="J3396" s="83"/>
      <c r="S3396" s="83"/>
    </row>
    <row r="3397" spans="10:19" x14ac:dyDescent="0.35">
      <c r="J3397" s="83"/>
      <c r="S3397" s="83"/>
    </row>
    <row r="3398" spans="10:19" x14ac:dyDescent="0.35">
      <c r="J3398" s="83"/>
      <c r="S3398" s="83"/>
    </row>
    <row r="3399" spans="10:19" x14ac:dyDescent="0.35">
      <c r="J3399" s="83"/>
      <c r="S3399" s="83"/>
    </row>
    <row r="3400" spans="10:19" x14ac:dyDescent="0.35">
      <c r="J3400" s="83"/>
      <c r="S3400" s="83"/>
    </row>
    <row r="3401" spans="10:19" x14ac:dyDescent="0.35">
      <c r="J3401" s="83"/>
      <c r="S3401" s="83"/>
    </row>
    <row r="3402" spans="10:19" x14ac:dyDescent="0.35">
      <c r="J3402" s="83"/>
      <c r="S3402" s="83"/>
    </row>
    <row r="3403" spans="10:19" x14ac:dyDescent="0.35">
      <c r="J3403" s="83"/>
      <c r="S3403" s="83"/>
    </row>
    <row r="3404" spans="10:19" x14ac:dyDescent="0.35">
      <c r="J3404" s="83"/>
      <c r="S3404" s="83"/>
    </row>
    <row r="3405" spans="10:19" x14ac:dyDescent="0.35">
      <c r="J3405" s="83"/>
      <c r="S3405" s="83"/>
    </row>
    <row r="3406" spans="10:19" x14ac:dyDescent="0.35">
      <c r="J3406" s="83"/>
      <c r="S3406" s="83"/>
    </row>
    <row r="3407" spans="10:19" x14ac:dyDescent="0.35">
      <c r="J3407" s="83"/>
      <c r="S3407" s="83"/>
    </row>
    <row r="3408" spans="10:19" x14ac:dyDescent="0.35">
      <c r="J3408" s="83"/>
      <c r="S3408" s="83"/>
    </row>
    <row r="3409" spans="10:19" x14ac:dyDescent="0.35">
      <c r="J3409" s="83"/>
      <c r="S3409" s="83"/>
    </row>
    <row r="3410" spans="10:19" x14ac:dyDescent="0.35">
      <c r="J3410" s="83"/>
      <c r="S3410" s="83"/>
    </row>
    <row r="3411" spans="10:19" x14ac:dyDescent="0.35">
      <c r="J3411" s="83"/>
      <c r="S3411" s="83"/>
    </row>
    <row r="3412" spans="10:19" x14ac:dyDescent="0.35">
      <c r="J3412" s="83"/>
      <c r="S3412" s="83"/>
    </row>
    <row r="3413" spans="10:19" x14ac:dyDescent="0.35">
      <c r="J3413" s="83"/>
      <c r="S3413" s="83"/>
    </row>
    <row r="3414" spans="10:19" x14ac:dyDescent="0.35">
      <c r="J3414" s="83"/>
      <c r="S3414" s="83"/>
    </row>
    <row r="3415" spans="10:19" x14ac:dyDescent="0.35">
      <c r="J3415" s="83"/>
      <c r="S3415" s="83"/>
    </row>
    <row r="3416" spans="10:19" x14ac:dyDescent="0.35">
      <c r="J3416" s="83"/>
      <c r="S3416" s="83"/>
    </row>
    <row r="3417" spans="10:19" x14ac:dyDescent="0.35">
      <c r="J3417" s="83"/>
      <c r="S3417" s="83"/>
    </row>
    <row r="3418" spans="10:19" x14ac:dyDescent="0.35">
      <c r="J3418" s="83"/>
      <c r="S3418" s="83"/>
    </row>
    <row r="3419" spans="10:19" x14ac:dyDescent="0.35">
      <c r="J3419" s="83"/>
      <c r="S3419" s="83"/>
    </row>
    <row r="3420" spans="10:19" x14ac:dyDescent="0.35">
      <c r="J3420" s="83"/>
      <c r="S3420" s="83"/>
    </row>
    <row r="3421" spans="10:19" x14ac:dyDescent="0.35">
      <c r="J3421" s="83"/>
      <c r="S3421" s="83"/>
    </row>
    <row r="3422" spans="10:19" x14ac:dyDescent="0.35">
      <c r="J3422" s="83"/>
      <c r="S3422" s="83"/>
    </row>
    <row r="3423" spans="10:19" x14ac:dyDescent="0.35">
      <c r="J3423" s="83"/>
      <c r="S3423" s="83"/>
    </row>
    <row r="3424" spans="10:19" x14ac:dyDescent="0.35">
      <c r="J3424" s="83"/>
      <c r="S3424" s="83"/>
    </row>
    <row r="3425" spans="10:19" x14ac:dyDescent="0.35">
      <c r="J3425" s="83"/>
      <c r="S3425" s="83"/>
    </row>
    <row r="3426" spans="10:19" x14ac:dyDescent="0.35">
      <c r="J3426" s="83"/>
      <c r="S3426" s="83"/>
    </row>
    <row r="3427" spans="10:19" x14ac:dyDescent="0.35">
      <c r="J3427" s="83"/>
      <c r="S3427" s="83"/>
    </row>
    <row r="3428" spans="10:19" x14ac:dyDescent="0.35">
      <c r="J3428" s="83"/>
      <c r="S3428" s="83"/>
    </row>
    <row r="3429" spans="10:19" x14ac:dyDescent="0.35">
      <c r="J3429" s="83"/>
      <c r="S3429" s="83"/>
    </row>
    <row r="3430" spans="10:19" x14ac:dyDescent="0.35">
      <c r="J3430" s="83"/>
      <c r="S3430" s="83"/>
    </row>
    <row r="3431" spans="10:19" x14ac:dyDescent="0.35">
      <c r="J3431" s="83"/>
      <c r="S3431" s="83"/>
    </row>
    <row r="3432" spans="10:19" x14ac:dyDescent="0.35">
      <c r="J3432" s="83"/>
      <c r="S3432" s="83"/>
    </row>
    <row r="3433" spans="10:19" x14ac:dyDescent="0.35">
      <c r="J3433" s="83"/>
      <c r="S3433" s="83"/>
    </row>
    <row r="3434" spans="10:19" x14ac:dyDescent="0.35">
      <c r="J3434" s="83"/>
      <c r="S3434" s="83"/>
    </row>
    <row r="3435" spans="10:19" x14ac:dyDescent="0.35">
      <c r="J3435" s="83"/>
      <c r="S3435" s="83"/>
    </row>
    <row r="3436" spans="10:19" x14ac:dyDescent="0.35">
      <c r="J3436" s="83"/>
      <c r="S3436" s="83"/>
    </row>
    <row r="3437" spans="10:19" x14ac:dyDescent="0.35">
      <c r="J3437" s="83"/>
      <c r="S3437" s="83"/>
    </row>
    <row r="3438" spans="10:19" x14ac:dyDescent="0.35">
      <c r="J3438" s="83"/>
      <c r="S3438" s="83"/>
    </row>
    <row r="3439" spans="10:19" x14ac:dyDescent="0.35">
      <c r="J3439" s="83"/>
      <c r="S3439" s="83"/>
    </row>
    <row r="3440" spans="10:19" x14ac:dyDescent="0.35">
      <c r="J3440" s="83"/>
      <c r="S3440" s="83"/>
    </row>
    <row r="3441" spans="10:19" x14ac:dyDescent="0.35">
      <c r="J3441" s="83"/>
      <c r="S3441" s="83"/>
    </row>
    <row r="3442" spans="10:19" x14ac:dyDescent="0.35">
      <c r="J3442" s="83"/>
      <c r="S3442" s="83"/>
    </row>
    <row r="3443" spans="10:19" x14ac:dyDescent="0.35">
      <c r="J3443" s="83"/>
      <c r="S3443" s="83"/>
    </row>
    <row r="3444" spans="10:19" x14ac:dyDescent="0.35">
      <c r="J3444" s="83"/>
      <c r="S3444" s="83"/>
    </row>
    <row r="3445" spans="10:19" x14ac:dyDescent="0.35">
      <c r="J3445" s="83"/>
      <c r="S3445" s="83"/>
    </row>
    <row r="3446" spans="10:19" x14ac:dyDescent="0.35">
      <c r="J3446" s="83"/>
      <c r="S3446" s="83"/>
    </row>
    <row r="3447" spans="10:19" x14ac:dyDescent="0.35">
      <c r="J3447" s="83"/>
      <c r="S3447" s="83"/>
    </row>
    <row r="3448" spans="10:19" x14ac:dyDescent="0.35">
      <c r="J3448" s="83"/>
      <c r="S3448" s="83"/>
    </row>
    <row r="3449" spans="10:19" x14ac:dyDescent="0.35">
      <c r="J3449" s="83"/>
      <c r="S3449" s="83"/>
    </row>
    <row r="3450" spans="10:19" x14ac:dyDescent="0.35">
      <c r="J3450" s="83"/>
      <c r="S3450" s="83"/>
    </row>
    <row r="3451" spans="10:19" x14ac:dyDescent="0.35">
      <c r="J3451" s="83"/>
      <c r="S3451" s="83"/>
    </row>
    <row r="3452" spans="10:19" x14ac:dyDescent="0.35">
      <c r="J3452" s="83"/>
      <c r="S3452" s="83"/>
    </row>
    <row r="3453" spans="10:19" x14ac:dyDescent="0.35">
      <c r="J3453" s="83"/>
      <c r="S3453" s="83"/>
    </row>
    <row r="3454" spans="10:19" x14ac:dyDescent="0.35">
      <c r="J3454" s="83"/>
      <c r="S3454" s="83"/>
    </row>
    <row r="3455" spans="10:19" x14ac:dyDescent="0.35">
      <c r="J3455" s="83"/>
      <c r="S3455" s="83"/>
    </row>
    <row r="3456" spans="10:19" x14ac:dyDescent="0.35">
      <c r="J3456" s="83"/>
      <c r="S3456" s="83"/>
    </row>
    <row r="3457" spans="10:19" x14ac:dyDescent="0.35">
      <c r="J3457" s="83"/>
      <c r="S3457" s="83"/>
    </row>
    <row r="3458" spans="10:19" x14ac:dyDescent="0.35">
      <c r="J3458" s="83"/>
      <c r="S3458" s="83"/>
    </row>
    <row r="3459" spans="10:19" x14ac:dyDescent="0.35">
      <c r="J3459" s="83"/>
      <c r="S3459" s="83"/>
    </row>
    <row r="3460" spans="10:19" x14ac:dyDescent="0.35">
      <c r="J3460" s="83"/>
      <c r="S3460" s="83"/>
    </row>
    <row r="3461" spans="10:19" x14ac:dyDescent="0.35">
      <c r="J3461" s="83"/>
      <c r="S3461" s="83"/>
    </row>
    <row r="3462" spans="10:19" x14ac:dyDescent="0.35">
      <c r="J3462" s="83"/>
      <c r="S3462" s="83"/>
    </row>
    <row r="3463" spans="10:19" x14ac:dyDescent="0.35">
      <c r="J3463" s="83"/>
      <c r="S3463" s="83"/>
    </row>
    <row r="3464" spans="10:19" x14ac:dyDescent="0.35">
      <c r="J3464" s="83"/>
      <c r="S3464" s="83"/>
    </row>
    <row r="3465" spans="10:19" x14ac:dyDescent="0.35">
      <c r="J3465" s="83"/>
      <c r="S3465" s="83"/>
    </row>
    <row r="3466" spans="10:19" x14ac:dyDescent="0.35">
      <c r="J3466" s="83"/>
      <c r="S3466" s="83"/>
    </row>
    <row r="3467" spans="10:19" x14ac:dyDescent="0.35">
      <c r="J3467" s="83"/>
      <c r="S3467" s="83"/>
    </row>
    <row r="3468" spans="10:19" x14ac:dyDescent="0.35">
      <c r="J3468" s="83"/>
      <c r="S3468" s="83"/>
    </row>
    <row r="3469" spans="10:19" x14ac:dyDescent="0.35">
      <c r="J3469" s="83"/>
      <c r="S3469" s="83"/>
    </row>
    <row r="3470" spans="10:19" x14ac:dyDescent="0.35">
      <c r="J3470" s="83"/>
      <c r="S3470" s="83"/>
    </row>
    <row r="3471" spans="10:19" x14ac:dyDescent="0.35">
      <c r="J3471" s="83"/>
      <c r="S3471" s="83"/>
    </row>
    <row r="3472" spans="10:19" x14ac:dyDescent="0.35">
      <c r="J3472" s="83"/>
      <c r="S3472" s="83"/>
    </row>
    <row r="3473" spans="10:19" x14ac:dyDescent="0.35">
      <c r="J3473" s="83"/>
      <c r="S3473" s="83"/>
    </row>
    <row r="3474" spans="10:19" x14ac:dyDescent="0.35">
      <c r="J3474" s="83"/>
      <c r="S3474" s="83"/>
    </row>
    <row r="3475" spans="10:19" x14ac:dyDescent="0.35">
      <c r="J3475" s="83"/>
      <c r="S3475" s="83"/>
    </row>
    <row r="3476" spans="10:19" x14ac:dyDescent="0.35">
      <c r="J3476" s="83"/>
      <c r="S3476" s="83"/>
    </row>
    <row r="3477" spans="10:19" x14ac:dyDescent="0.35">
      <c r="J3477" s="83"/>
      <c r="S3477" s="83"/>
    </row>
    <row r="3478" spans="10:19" x14ac:dyDescent="0.35">
      <c r="J3478" s="83"/>
      <c r="S3478" s="83"/>
    </row>
    <row r="3479" spans="10:19" x14ac:dyDescent="0.35">
      <c r="J3479" s="83"/>
      <c r="S3479" s="83"/>
    </row>
    <row r="3480" spans="10:19" x14ac:dyDescent="0.35">
      <c r="J3480" s="83"/>
      <c r="S3480" s="83"/>
    </row>
    <row r="3481" spans="10:19" x14ac:dyDescent="0.35">
      <c r="J3481" s="83"/>
      <c r="S3481" s="83"/>
    </row>
    <row r="3482" spans="10:19" x14ac:dyDescent="0.35">
      <c r="J3482" s="83"/>
      <c r="S3482" s="83"/>
    </row>
    <row r="3483" spans="10:19" x14ac:dyDescent="0.35">
      <c r="J3483" s="83"/>
      <c r="S3483" s="83"/>
    </row>
    <row r="3484" spans="10:19" x14ac:dyDescent="0.35">
      <c r="J3484" s="83"/>
      <c r="S3484" s="83"/>
    </row>
    <row r="3485" spans="10:19" x14ac:dyDescent="0.35">
      <c r="J3485" s="83"/>
      <c r="S3485" s="83"/>
    </row>
    <row r="3486" spans="10:19" x14ac:dyDescent="0.35">
      <c r="J3486" s="83"/>
      <c r="S3486" s="83"/>
    </row>
    <row r="3487" spans="10:19" x14ac:dyDescent="0.35">
      <c r="J3487" s="83"/>
      <c r="S3487" s="83"/>
    </row>
    <row r="3488" spans="10:19" x14ac:dyDescent="0.35">
      <c r="J3488" s="83"/>
      <c r="S3488" s="83"/>
    </row>
    <row r="3489" spans="10:19" x14ac:dyDescent="0.35">
      <c r="J3489" s="83"/>
      <c r="S3489" s="83"/>
    </row>
    <row r="3490" spans="10:19" x14ac:dyDescent="0.35">
      <c r="J3490" s="83"/>
      <c r="S3490" s="83"/>
    </row>
    <row r="3491" spans="10:19" x14ac:dyDescent="0.35">
      <c r="J3491" s="83"/>
      <c r="S3491" s="83"/>
    </row>
    <row r="3492" spans="10:19" x14ac:dyDescent="0.35">
      <c r="J3492" s="83"/>
      <c r="S3492" s="83"/>
    </row>
    <row r="3493" spans="10:19" x14ac:dyDescent="0.35">
      <c r="J3493" s="83"/>
      <c r="S3493" s="83"/>
    </row>
    <row r="3494" spans="10:19" x14ac:dyDescent="0.35">
      <c r="J3494" s="83"/>
      <c r="S3494" s="83"/>
    </row>
    <row r="3495" spans="10:19" x14ac:dyDescent="0.35">
      <c r="J3495" s="83"/>
      <c r="S3495" s="83"/>
    </row>
    <row r="3496" spans="10:19" x14ac:dyDescent="0.35">
      <c r="J3496" s="83"/>
      <c r="S3496" s="83"/>
    </row>
    <row r="3497" spans="10:19" x14ac:dyDescent="0.35">
      <c r="J3497" s="83"/>
      <c r="S3497" s="83"/>
    </row>
    <row r="3498" spans="10:19" x14ac:dyDescent="0.35">
      <c r="J3498" s="83"/>
      <c r="S3498" s="83"/>
    </row>
    <row r="3499" spans="10:19" x14ac:dyDescent="0.35">
      <c r="J3499" s="83"/>
      <c r="S3499" s="83"/>
    </row>
    <row r="3500" spans="10:19" x14ac:dyDescent="0.35">
      <c r="J3500" s="83"/>
      <c r="S3500" s="83"/>
    </row>
    <row r="3501" spans="10:19" x14ac:dyDescent="0.35">
      <c r="J3501" s="83"/>
      <c r="S3501" s="83"/>
    </row>
    <row r="3502" spans="10:19" x14ac:dyDescent="0.35">
      <c r="J3502" s="83"/>
      <c r="S3502" s="83"/>
    </row>
    <row r="3503" spans="10:19" x14ac:dyDescent="0.35">
      <c r="J3503" s="83"/>
      <c r="S3503" s="83"/>
    </row>
    <row r="3504" spans="10:19" x14ac:dyDescent="0.35">
      <c r="J3504" s="83"/>
      <c r="S3504" s="83"/>
    </row>
    <row r="3505" spans="10:19" x14ac:dyDescent="0.35">
      <c r="J3505" s="83"/>
      <c r="S3505" s="83"/>
    </row>
    <row r="3506" spans="10:19" x14ac:dyDescent="0.35">
      <c r="J3506" s="83"/>
      <c r="S3506" s="83"/>
    </row>
    <row r="3507" spans="10:19" x14ac:dyDescent="0.35">
      <c r="J3507" s="83"/>
      <c r="S3507" s="83"/>
    </row>
    <row r="3508" spans="10:19" x14ac:dyDescent="0.35">
      <c r="J3508" s="83"/>
      <c r="S3508" s="83"/>
    </row>
    <row r="3509" spans="10:19" x14ac:dyDescent="0.35">
      <c r="J3509" s="83"/>
      <c r="S3509" s="83"/>
    </row>
    <row r="3510" spans="10:19" x14ac:dyDescent="0.35">
      <c r="J3510" s="83"/>
      <c r="S3510" s="83"/>
    </row>
    <row r="3511" spans="10:19" x14ac:dyDescent="0.35">
      <c r="J3511" s="83"/>
      <c r="S3511" s="83"/>
    </row>
    <row r="3512" spans="10:19" x14ac:dyDescent="0.35">
      <c r="J3512" s="83"/>
      <c r="S3512" s="83"/>
    </row>
    <row r="3513" spans="10:19" x14ac:dyDescent="0.35">
      <c r="J3513" s="83"/>
      <c r="S3513" s="83"/>
    </row>
    <row r="3514" spans="10:19" x14ac:dyDescent="0.35">
      <c r="J3514" s="83"/>
      <c r="S3514" s="83"/>
    </row>
    <row r="3515" spans="10:19" x14ac:dyDescent="0.35">
      <c r="J3515" s="83"/>
      <c r="S3515" s="83"/>
    </row>
    <row r="3516" spans="10:19" x14ac:dyDescent="0.35">
      <c r="J3516" s="83"/>
      <c r="S3516" s="83"/>
    </row>
    <row r="3517" spans="10:19" x14ac:dyDescent="0.35">
      <c r="J3517" s="83"/>
      <c r="S3517" s="83"/>
    </row>
    <row r="3518" spans="10:19" x14ac:dyDescent="0.35">
      <c r="J3518" s="83"/>
      <c r="S3518" s="83"/>
    </row>
    <row r="3519" spans="10:19" x14ac:dyDescent="0.35">
      <c r="J3519" s="83"/>
      <c r="S3519" s="83"/>
    </row>
    <row r="3520" spans="10:19" x14ac:dyDescent="0.35">
      <c r="J3520" s="83"/>
      <c r="S3520" s="83"/>
    </row>
    <row r="3521" spans="10:19" x14ac:dyDescent="0.35">
      <c r="J3521" s="83"/>
      <c r="S3521" s="83"/>
    </row>
    <row r="3522" spans="10:19" x14ac:dyDescent="0.35">
      <c r="J3522" s="83"/>
      <c r="S3522" s="83"/>
    </row>
    <row r="3523" spans="10:19" x14ac:dyDescent="0.35">
      <c r="J3523" s="83"/>
      <c r="S3523" s="83"/>
    </row>
    <row r="3524" spans="10:19" x14ac:dyDescent="0.35">
      <c r="J3524" s="83"/>
      <c r="S3524" s="83"/>
    </row>
    <row r="3525" spans="10:19" x14ac:dyDescent="0.35">
      <c r="J3525" s="83"/>
      <c r="S3525" s="83"/>
    </row>
    <row r="3526" spans="10:19" x14ac:dyDescent="0.35">
      <c r="J3526" s="83"/>
      <c r="S3526" s="83"/>
    </row>
    <row r="3527" spans="10:19" x14ac:dyDescent="0.35">
      <c r="J3527" s="83"/>
      <c r="S3527" s="83"/>
    </row>
    <row r="3528" spans="10:19" x14ac:dyDescent="0.35">
      <c r="J3528" s="83"/>
      <c r="S3528" s="83"/>
    </row>
    <row r="3529" spans="10:19" x14ac:dyDescent="0.35">
      <c r="J3529" s="83"/>
      <c r="S3529" s="83"/>
    </row>
    <row r="3530" spans="10:19" x14ac:dyDescent="0.35">
      <c r="J3530" s="83"/>
      <c r="S3530" s="83"/>
    </row>
    <row r="3531" spans="10:19" x14ac:dyDescent="0.35">
      <c r="J3531" s="83"/>
      <c r="S3531" s="83"/>
    </row>
    <row r="3532" spans="10:19" x14ac:dyDescent="0.35">
      <c r="J3532" s="83"/>
      <c r="S3532" s="83"/>
    </row>
    <row r="3533" spans="10:19" x14ac:dyDescent="0.35">
      <c r="J3533" s="83"/>
      <c r="S3533" s="83"/>
    </row>
    <row r="3534" spans="10:19" x14ac:dyDescent="0.35">
      <c r="J3534" s="83"/>
      <c r="S3534" s="83"/>
    </row>
    <row r="3535" spans="10:19" x14ac:dyDescent="0.35">
      <c r="J3535" s="83"/>
      <c r="S3535" s="83"/>
    </row>
    <row r="3536" spans="10:19" x14ac:dyDescent="0.35">
      <c r="J3536" s="83"/>
      <c r="S3536" s="83"/>
    </row>
    <row r="3537" spans="10:19" x14ac:dyDescent="0.35">
      <c r="J3537" s="83"/>
      <c r="S3537" s="83"/>
    </row>
    <row r="3538" spans="10:19" x14ac:dyDescent="0.35">
      <c r="J3538" s="83"/>
      <c r="S3538" s="83"/>
    </row>
    <row r="3539" spans="10:19" x14ac:dyDescent="0.35">
      <c r="J3539" s="83"/>
      <c r="S3539" s="83"/>
    </row>
    <row r="3540" spans="10:19" x14ac:dyDescent="0.35">
      <c r="J3540" s="83"/>
      <c r="S3540" s="83"/>
    </row>
    <row r="3541" spans="10:19" x14ac:dyDescent="0.35">
      <c r="J3541" s="83"/>
      <c r="S3541" s="83"/>
    </row>
    <row r="3542" spans="10:19" x14ac:dyDescent="0.35">
      <c r="J3542" s="83"/>
      <c r="S3542" s="83"/>
    </row>
    <row r="3543" spans="10:19" x14ac:dyDescent="0.35">
      <c r="J3543" s="83"/>
      <c r="S3543" s="83"/>
    </row>
    <row r="3544" spans="10:19" x14ac:dyDescent="0.35">
      <c r="J3544" s="83"/>
      <c r="S3544" s="83"/>
    </row>
    <row r="3545" spans="10:19" x14ac:dyDescent="0.35">
      <c r="J3545" s="83"/>
      <c r="S3545" s="83"/>
    </row>
    <row r="3546" spans="10:19" x14ac:dyDescent="0.35">
      <c r="J3546" s="83"/>
      <c r="S3546" s="83"/>
    </row>
    <row r="3547" spans="10:19" x14ac:dyDescent="0.35">
      <c r="J3547" s="83"/>
      <c r="S3547" s="83"/>
    </row>
    <row r="3548" spans="10:19" x14ac:dyDescent="0.35">
      <c r="J3548" s="83"/>
      <c r="S3548" s="83"/>
    </row>
    <row r="3549" spans="10:19" x14ac:dyDescent="0.35">
      <c r="J3549" s="83"/>
      <c r="S3549" s="83"/>
    </row>
    <row r="3550" spans="10:19" x14ac:dyDescent="0.35">
      <c r="J3550" s="83"/>
      <c r="S3550" s="83"/>
    </row>
    <row r="3551" spans="10:19" x14ac:dyDescent="0.35">
      <c r="J3551" s="83"/>
      <c r="S3551" s="83"/>
    </row>
    <row r="3552" spans="10:19" x14ac:dyDescent="0.35">
      <c r="J3552" s="83"/>
      <c r="S3552" s="83"/>
    </row>
    <row r="3553" spans="10:19" x14ac:dyDescent="0.35">
      <c r="J3553" s="83"/>
      <c r="S3553" s="83"/>
    </row>
    <row r="3554" spans="10:19" x14ac:dyDescent="0.35">
      <c r="J3554" s="83"/>
      <c r="S3554" s="83"/>
    </row>
    <row r="3555" spans="10:19" x14ac:dyDescent="0.35">
      <c r="J3555" s="83"/>
      <c r="S3555" s="83"/>
    </row>
    <row r="3556" spans="10:19" x14ac:dyDescent="0.35">
      <c r="J3556" s="83"/>
      <c r="S3556" s="83"/>
    </row>
    <row r="3557" spans="10:19" x14ac:dyDescent="0.35">
      <c r="J3557" s="83"/>
      <c r="S3557" s="83"/>
    </row>
    <row r="3558" spans="10:19" x14ac:dyDescent="0.35">
      <c r="J3558" s="83"/>
      <c r="S3558" s="83"/>
    </row>
    <row r="3559" spans="10:19" x14ac:dyDescent="0.35">
      <c r="J3559" s="83"/>
      <c r="S3559" s="83"/>
    </row>
    <row r="3560" spans="10:19" x14ac:dyDescent="0.35">
      <c r="J3560" s="83"/>
      <c r="S3560" s="83"/>
    </row>
    <row r="3561" spans="10:19" x14ac:dyDescent="0.35">
      <c r="J3561" s="83"/>
      <c r="S3561" s="83"/>
    </row>
    <row r="3562" spans="10:19" x14ac:dyDescent="0.35">
      <c r="J3562" s="83"/>
      <c r="S3562" s="83"/>
    </row>
    <row r="3563" spans="10:19" x14ac:dyDescent="0.35">
      <c r="J3563" s="83"/>
      <c r="S3563" s="83"/>
    </row>
    <row r="3564" spans="10:19" x14ac:dyDescent="0.35">
      <c r="J3564" s="83"/>
      <c r="S3564" s="83"/>
    </row>
    <row r="3565" spans="10:19" x14ac:dyDescent="0.35">
      <c r="J3565" s="83"/>
      <c r="S3565" s="83"/>
    </row>
    <row r="3566" spans="10:19" x14ac:dyDescent="0.35">
      <c r="J3566" s="83"/>
      <c r="S3566" s="83"/>
    </row>
    <row r="3567" spans="10:19" x14ac:dyDescent="0.35">
      <c r="J3567" s="83"/>
      <c r="S3567" s="83"/>
    </row>
    <row r="3568" spans="10:19" x14ac:dyDescent="0.35">
      <c r="J3568" s="83"/>
      <c r="S3568" s="83"/>
    </row>
    <row r="3569" spans="10:19" x14ac:dyDescent="0.35">
      <c r="J3569" s="83"/>
      <c r="S3569" s="83"/>
    </row>
    <row r="3570" spans="10:19" x14ac:dyDescent="0.35">
      <c r="J3570" s="83"/>
      <c r="S3570" s="83"/>
    </row>
    <row r="3571" spans="10:19" x14ac:dyDescent="0.35">
      <c r="J3571" s="83"/>
      <c r="S3571" s="83"/>
    </row>
    <row r="3572" spans="10:19" x14ac:dyDescent="0.35">
      <c r="J3572" s="83"/>
      <c r="S3572" s="83"/>
    </row>
    <row r="3573" spans="10:19" x14ac:dyDescent="0.35">
      <c r="J3573" s="83"/>
      <c r="S3573" s="83"/>
    </row>
    <row r="3574" spans="10:19" x14ac:dyDescent="0.35">
      <c r="J3574" s="83"/>
      <c r="S3574" s="83"/>
    </row>
    <row r="3575" spans="10:19" x14ac:dyDescent="0.35">
      <c r="J3575" s="83"/>
      <c r="S3575" s="83"/>
    </row>
    <row r="3576" spans="10:19" x14ac:dyDescent="0.35">
      <c r="J3576" s="83"/>
      <c r="S3576" s="83"/>
    </row>
    <row r="3577" spans="10:19" x14ac:dyDescent="0.35">
      <c r="J3577" s="83"/>
      <c r="S3577" s="83"/>
    </row>
    <row r="3578" spans="10:19" x14ac:dyDescent="0.35">
      <c r="J3578" s="83"/>
      <c r="S3578" s="83"/>
    </row>
    <row r="3579" spans="10:19" x14ac:dyDescent="0.35">
      <c r="J3579" s="83"/>
      <c r="S3579" s="83"/>
    </row>
    <row r="3580" spans="10:19" x14ac:dyDescent="0.35">
      <c r="J3580" s="83"/>
      <c r="S3580" s="83"/>
    </row>
    <row r="3581" spans="10:19" x14ac:dyDescent="0.35">
      <c r="J3581" s="83"/>
      <c r="S3581" s="83"/>
    </row>
    <row r="3582" spans="10:19" x14ac:dyDescent="0.35">
      <c r="J3582" s="83"/>
      <c r="S3582" s="83"/>
    </row>
    <row r="3583" spans="10:19" x14ac:dyDescent="0.35">
      <c r="J3583" s="83"/>
      <c r="S3583" s="83"/>
    </row>
    <row r="3584" spans="10:19" x14ac:dyDescent="0.35">
      <c r="J3584" s="83"/>
      <c r="S3584" s="83"/>
    </row>
    <row r="3585" spans="10:19" x14ac:dyDescent="0.35">
      <c r="J3585" s="83"/>
      <c r="S3585" s="83"/>
    </row>
    <row r="3586" spans="10:19" x14ac:dyDescent="0.35">
      <c r="J3586" s="83"/>
      <c r="S3586" s="83"/>
    </row>
    <row r="3587" spans="10:19" x14ac:dyDescent="0.35">
      <c r="J3587" s="83"/>
      <c r="S3587" s="83"/>
    </row>
    <row r="3588" spans="10:19" x14ac:dyDescent="0.35">
      <c r="J3588" s="83"/>
      <c r="S3588" s="83"/>
    </row>
    <row r="3589" spans="10:19" x14ac:dyDescent="0.35">
      <c r="J3589" s="83"/>
      <c r="S3589" s="83"/>
    </row>
    <row r="3590" spans="10:19" x14ac:dyDescent="0.35">
      <c r="J3590" s="83"/>
      <c r="S3590" s="83"/>
    </row>
    <row r="3591" spans="10:19" x14ac:dyDescent="0.35">
      <c r="J3591" s="83"/>
      <c r="S3591" s="83"/>
    </row>
    <row r="3592" spans="10:19" x14ac:dyDescent="0.35">
      <c r="J3592" s="83"/>
      <c r="S3592" s="83"/>
    </row>
    <row r="3593" spans="10:19" x14ac:dyDescent="0.35">
      <c r="J3593" s="83"/>
      <c r="S3593" s="83"/>
    </row>
    <row r="3594" spans="10:19" x14ac:dyDescent="0.35">
      <c r="J3594" s="83"/>
      <c r="S3594" s="83"/>
    </row>
    <row r="3595" spans="10:19" x14ac:dyDescent="0.35">
      <c r="J3595" s="83"/>
      <c r="S3595" s="83"/>
    </row>
    <row r="3596" spans="10:19" x14ac:dyDescent="0.35">
      <c r="J3596" s="83"/>
      <c r="S3596" s="83"/>
    </row>
    <row r="3597" spans="10:19" x14ac:dyDescent="0.35">
      <c r="J3597" s="83"/>
      <c r="S3597" s="83"/>
    </row>
    <row r="3598" spans="10:19" x14ac:dyDescent="0.35">
      <c r="J3598" s="83"/>
      <c r="S3598" s="83"/>
    </row>
    <row r="3599" spans="10:19" x14ac:dyDescent="0.35">
      <c r="J3599" s="83"/>
      <c r="S3599" s="83"/>
    </row>
    <row r="3600" spans="10:19" x14ac:dyDescent="0.35">
      <c r="J3600" s="83"/>
      <c r="S3600" s="83"/>
    </row>
    <row r="3601" spans="10:19" x14ac:dyDescent="0.35">
      <c r="J3601" s="83"/>
      <c r="S3601" s="83"/>
    </row>
    <row r="3602" spans="10:19" x14ac:dyDescent="0.35">
      <c r="J3602" s="83"/>
      <c r="S3602" s="83"/>
    </row>
    <row r="3603" spans="10:19" x14ac:dyDescent="0.35">
      <c r="J3603" s="83"/>
      <c r="S3603" s="83"/>
    </row>
    <row r="3604" spans="10:19" x14ac:dyDescent="0.35">
      <c r="J3604" s="83"/>
      <c r="S3604" s="83"/>
    </row>
    <row r="3605" spans="10:19" x14ac:dyDescent="0.35">
      <c r="J3605" s="83"/>
      <c r="S3605" s="83"/>
    </row>
    <row r="3606" spans="10:19" x14ac:dyDescent="0.35">
      <c r="J3606" s="83"/>
      <c r="S3606" s="83"/>
    </row>
    <row r="3607" spans="10:19" x14ac:dyDescent="0.35">
      <c r="J3607" s="83"/>
      <c r="S3607" s="83"/>
    </row>
    <row r="3608" spans="10:19" x14ac:dyDescent="0.35">
      <c r="J3608" s="83"/>
      <c r="S3608" s="83"/>
    </row>
    <row r="3609" spans="10:19" x14ac:dyDescent="0.35">
      <c r="J3609" s="83"/>
      <c r="S3609" s="83"/>
    </row>
    <row r="3610" spans="10:19" x14ac:dyDescent="0.35">
      <c r="J3610" s="83"/>
      <c r="S3610" s="83"/>
    </row>
    <row r="3611" spans="10:19" x14ac:dyDescent="0.35">
      <c r="J3611" s="83"/>
      <c r="S3611" s="83"/>
    </row>
    <row r="3612" spans="10:19" x14ac:dyDescent="0.35">
      <c r="J3612" s="83"/>
      <c r="S3612" s="83"/>
    </row>
    <row r="3613" spans="10:19" x14ac:dyDescent="0.35">
      <c r="J3613" s="83"/>
      <c r="S3613" s="83"/>
    </row>
    <row r="3614" spans="10:19" x14ac:dyDescent="0.35">
      <c r="J3614" s="83"/>
      <c r="S3614" s="83"/>
    </row>
    <row r="3615" spans="10:19" x14ac:dyDescent="0.35">
      <c r="J3615" s="83"/>
      <c r="S3615" s="83"/>
    </row>
    <row r="3616" spans="10:19" x14ac:dyDescent="0.35">
      <c r="J3616" s="83"/>
      <c r="S3616" s="83"/>
    </row>
    <row r="3617" spans="10:19" x14ac:dyDescent="0.35">
      <c r="J3617" s="83"/>
      <c r="S3617" s="83"/>
    </row>
    <row r="3618" spans="10:19" x14ac:dyDescent="0.35">
      <c r="J3618" s="83"/>
      <c r="S3618" s="83"/>
    </row>
    <row r="3619" spans="10:19" x14ac:dyDescent="0.35">
      <c r="J3619" s="83"/>
      <c r="S3619" s="83"/>
    </row>
    <row r="3620" spans="10:19" x14ac:dyDescent="0.35">
      <c r="J3620" s="83"/>
      <c r="S3620" s="83"/>
    </row>
    <row r="3621" spans="10:19" x14ac:dyDescent="0.35">
      <c r="J3621" s="83"/>
      <c r="S3621" s="83"/>
    </row>
    <row r="3622" spans="10:19" x14ac:dyDescent="0.35">
      <c r="J3622" s="83"/>
      <c r="S3622" s="83"/>
    </row>
    <row r="3623" spans="10:19" x14ac:dyDescent="0.35">
      <c r="J3623" s="83"/>
      <c r="S3623" s="83"/>
    </row>
    <row r="3624" spans="10:19" x14ac:dyDescent="0.35">
      <c r="J3624" s="83"/>
      <c r="S3624" s="83"/>
    </row>
    <row r="3625" spans="10:19" x14ac:dyDescent="0.35">
      <c r="J3625" s="83"/>
      <c r="S3625" s="83"/>
    </row>
    <row r="3626" spans="10:19" x14ac:dyDescent="0.35">
      <c r="J3626" s="83"/>
      <c r="S3626" s="83"/>
    </row>
    <row r="3627" spans="10:19" x14ac:dyDescent="0.35">
      <c r="J3627" s="83"/>
      <c r="S3627" s="83"/>
    </row>
    <row r="3628" spans="10:19" x14ac:dyDescent="0.35">
      <c r="J3628" s="83"/>
      <c r="S3628" s="83"/>
    </row>
    <row r="3629" spans="10:19" x14ac:dyDescent="0.35">
      <c r="J3629" s="83"/>
      <c r="S3629" s="83"/>
    </row>
    <row r="3630" spans="10:19" x14ac:dyDescent="0.35">
      <c r="J3630" s="83"/>
      <c r="S3630" s="83"/>
    </row>
    <row r="3631" spans="10:19" x14ac:dyDescent="0.35">
      <c r="J3631" s="83"/>
      <c r="S3631" s="83"/>
    </row>
    <row r="3632" spans="10:19" x14ac:dyDescent="0.35">
      <c r="J3632" s="83"/>
      <c r="S3632" s="83"/>
    </row>
    <row r="3633" spans="10:19" x14ac:dyDescent="0.35">
      <c r="J3633" s="83"/>
      <c r="S3633" s="83"/>
    </row>
    <row r="3634" spans="10:19" x14ac:dyDescent="0.35">
      <c r="J3634" s="83"/>
      <c r="S3634" s="83"/>
    </row>
    <row r="3635" spans="10:19" x14ac:dyDescent="0.35">
      <c r="J3635" s="83"/>
      <c r="S3635" s="83"/>
    </row>
    <row r="3636" spans="10:19" x14ac:dyDescent="0.35">
      <c r="J3636" s="83"/>
      <c r="S3636" s="83"/>
    </row>
    <row r="3637" spans="10:19" x14ac:dyDescent="0.35">
      <c r="J3637" s="83"/>
      <c r="S3637" s="83"/>
    </row>
    <row r="3638" spans="10:19" x14ac:dyDescent="0.35">
      <c r="J3638" s="83"/>
      <c r="S3638" s="83"/>
    </row>
    <row r="3639" spans="10:19" x14ac:dyDescent="0.35">
      <c r="J3639" s="83"/>
      <c r="S3639" s="83"/>
    </row>
    <row r="3640" spans="10:19" x14ac:dyDescent="0.35">
      <c r="J3640" s="83"/>
      <c r="S3640" s="83"/>
    </row>
    <row r="3641" spans="10:19" x14ac:dyDescent="0.35">
      <c r="J3641" s="83"/>
      <c r="S3641" s="83"/>
    </row>
    <row r="3642" spans="10:19" x14ac:dyDescent="0.35">
      <c r="J3642" s="83"/>
      <c r="S3642" s="83"/>
    </row>
    <row r="3643" spans="10:19" x14ac:dyDescent="0.35">
      <c r="J3643" s="83"/>
      <c r="S3643" s="83"/>
    </row>
    <row r="3644" spans="10:19" x14ac:dyDescent="0.35">
      <c r="J3644" s="83"/>
      <c r="S3644" s="83"/>
    </row>
    <row r="3645" spans="10:19" x14ac:dyDescent="0.35">
      <c r="J3645" s="83"/>
      <c r="S3645" s="83"/>
    </row>
    <row r="3646" spans="10:19" x14ac:dyDescent="0.35">
      <c r="J3646" s="83"/>
      <c r="S3646" s="83"/>
    </row>
    <row r="3647" spans="10:19" x14ac:dyDescent="0.35">
      <c r="J3647" s="83"/>
      <c r="S3647" s="83"/>
    </row>
    <row r="3648" spans="10:19" x14ac:dyDescent="0.35">
      <c r="J3648" s="83"/>
      <c r="S3648" s="83"/>
    </row>
    <row r="3649" spans="10:19" x14ac:dyDescent="0.35">
      <c r="J3649" s="83"/>
      <c r="S3649" s="83"/>
    </row>
    <row r="3650" spans="10:19" x14ac:dyDescent="0.35">
      <c r="J3650" s="83"/>
      <c r="S3650" s="83"/>
    </row>
    <row r="3651" spans="10:19" x14ac:dyDescent="0.35">
      <c r="J3651" s="83"/>
      <c r="S3651" s="83"/>
    </row>
    <row r="3652" spans="10:19" x14ac:dyDescent="0.35">
      <c r="J3652" s="83"/>
      <c r="S3652" s="83"/>
    </row>
    <row r="3653" spans="10:19" x14ac:dyDescent="0.35">
      <c r="J3653" s="83"/>
      <c r="S3653" s="83"/>
    </row>
    <row r="3654" spans="10:19" x14ac:dyDescent="0.35">
      <c r="J3654" s="83"/>
      <c r="S3654" s="83"/>
    </row>
    <row r="3655" spans="10:19" x14ac:dyDescent="0.35">
      <c r="J3655" s="83"/>
      <c r="S3655" s="83"/>
    </row>
    <row r="3656" spans="10:19" x14ac:dyDescent="0.35">
      <c r="J3656" s="83"/>
      <c r="S3656" s="83"/>
    </row>
    <row r="3657" spans="10:19" x14ac:dyDescent="0.35">
      <c r="J3657" s="83"/>
      <c r="S3657" s="83"/>
    </row>
    <row r="3658" spans="10:19" x14ac:dyDescent="0.35">
      <c r="J3658" s="83"/>
      <c r="S3658" s="83"/>
    </row>
    <row r="3659" spans="10:19" x14ac:dyDescent="0.35">
      <c r="J3659" s="83"/>
      <c r="S3659" s="83"/>
    </row>
    <row r="3660" spans="10:19" x14ac:dyDescent="0.35">
      <c r="J3660" s="83"/>
      <c r="S3660" s="83"/>
    </row>
    <row r="3661" spans="10:19" x14ac:dyDescent="0.35">
      <c r="J3661" s="83"/>
      <c r="S3661" s="83"/>
    </row>
    <row r="3662" spans="10:19" x14ac:dyDescent="0.35">
      <c r="J3662" s="83"/>
      <c r="S3662" s="83"/>
    </row>
    <row r="3663" spans="10:19" x14ac:dyDescent="0.35">
      <c r="J3663" s="83"/>
      <c r="S3663" s="83"/>
    </row>
    <row r="3664" spans="10:19" x14ac:dyDescent="0.35">
      <c r="J3664" s="83"/>
      <c r="S3664" s="83"/>
    </row>
    <row r="3665" spans="10:19" x14ac:dyDescent="0.35">
      <c r="J3665" s="83"/>
      <c r="S3665" s="83"/>
    </row>
    <row r="3666" spans="10:19" x14ac:dyDescent="0.35">
      <c r="J3666" s="83"/>
      <c r="S3666" s="83"/>
    </row>
    <row r="3667" spans="10:19" x14ac:dyDescent="0.35">
      <c r="J3667" s="83"/>
      <c r="S3667" s="83"/>
    </row>
    <row r="3668" spans="10:19" x14ac:dyDescent="0.35">
      <c r="J3668" s="83"/>
      <c r="S3668" s="83"/>
    </row>
    <row r="3669" spans="10:19" x14ac:dyDescent="0.35">
      <c r="J3669" s="83"/>
      <c r="S3669" s="83"/>
    </row>
    <row r="3670" spans="10:19" x14ac:dyDescent="0.35">
      <c r="J3670" s="83"/>
      <c r="S3670" s="83"/>
    </row>
    <row r="3671" spans="10:19" x14ac:dyDescent="0.35">
      <c r="J3671" s="83"/>
      <c r="S3671" s="83"/>
    </row>
    <row r="3672" spans="10:19" x14ac:dyDescent="0.35">
      <c r="J3672" s="83"/>
      <c r="S3672" s="83"/>
    </row>
    <row r="3673" spans="10:19" x14ac:dyDescent="0.35">
      <c r="J3673" s="83"/>
      <c r="S3673" s="83"/>
    </row>
    <row r="3674" spans="10:19" x14ac:dyDescent="0.35">
      <c r="J3674" s="83"/>
      <c r="S3674" s="83"/>
    </row>
    <row r="3675" spans="10:19" x14ac:dyDescent="0.35">
      <c r="J3675" s="83"/>
      <c r="S3675" s="83"/>
    </row>
    <row r="3676" spans="10:19" x14ac:dyDescent="0.35">
      <c r="J3676" s="83"/>
      <c r="S3676" s="83"/>
    </row>
    <row r="3677" spans="10:19" x14ac:dyDescent="0.35">
      <c r="J3677" s="83"/>
      <c r="S3677" s="83"/>
    </row>
    <row r="3678" spans="10:19" x14ac:dyDescent="0.35">
      <c r="J3678" s="83"/>
      <c r="S3678" s="83"/>
    </row>
    <row r="3679" spans="10:19" x14ac:dyDescent="0.35">
      <c r="J3679" s="83"/>
      <c r="S3679" s="83"/>
    </row>
    <row r="3680" spans="10:19" x14ac:dyDescent="0.35">
      <c r="J3680" s="83"/>
      <c r="S3680" s="83"/>
    </row>
    <row r="3681" spans="10:19" x14ac:dyDescent="0.35">
      <c r="J3681" s="83"/>
      <c r="S3681" s="83"/>
    </row>
    <row r="3682" spans="10:19" x14ac:dyDescent="0.35">
      <c r="J3682" s="83"/>
      <c r="S3682" s="83"/>
    </row>
    <row r="3683" spans="10:19" x14ac:dyDescent="0.35">
      <c r="J3683" s="83"/>
      <c r="S3683" s="83"/>
    </row>
    <row r="3684" spans="10:19" x14ac:dyDescent="0.35">
      <c r="J3684" s="83"/>
      <c r="S3684" s="83"/>
    </row>
    <row r="3685" spans="10:19" x14ac:dyDescent="0.35">
      <c r="J3685" s="83"/>
      <c r="S3685" s="83"/>
    </row>
    <row r="3686" spans="10:19" x14ac:dyDescent="0.35">
      <c r="J3686" s="83"/>
      <c r="S3686" s="83"/>
    </row>
    <row r="3687" spans="10:19" x14ac:dyDescent="0.35">
      <c r="J3687" s="83"/>
      <c r="S3687" s="83"/>
    </row>
    <row r="3688" spans="10:19" x14ac:dyDescent="0.35">
      <c r="J3688" s="83"/>
      <c r="S3688" s="83"/>
    </row>
    <row r="3689" spans="10:19" x14ac:dyDescent="0.35">
      <c r="J3689" s="83"/>
      <c r="S3689" s="83"/>
    </row>
    <row r="3690" spans="10:19" x14ac:dyDescent="0.35">
      <c r="J3690" s="83"/>
      <c r="S3690" s="83"/>
    </row>
    <row r="3691" spans="10:19" x14ac:dyDescent="0.35">
      <c r="J3691" s="83"/>
      <c r="S3691" s="83"/>
    </row>
    <row r="3692" spans="10:19" x14ac:dyDescent="0.35">
      <c r="J3692" s="83"/>
      <c r="S3692" s="83"/>
    </row>
    <row r="3693" spans="10:19" x14ac:dyDescent="0.35">
      <c r="J3693" s="83"/>
      <c r="S3693" s="83"/>
    </row>
    <row r="3694" spans="10:19" x14ac:dyDescent="0.35">
      <c r="J3694" s="83"/>
      <c r="S3694" s="83"/>
    </row>
    <row r="3695" spans="10:19" x14ac:dyDescent="0.35">
      <c r="J3695" s="83"/>
      <c r="S3695" s="83"/>
    </row>
    <row r="3696" spans="10:19" x14ac:dyDescent="0.35">
      <c r="J3696" s="83"/>
      <c r="S3696" s="83"/>
    </row>
    <row r="3697" spans="10:19" x14ac:dyDescent="0.35">
      <c r="J3697" s="83"/>
      <c r="S3697" s="83"/>
    </row>
    <row r="3698" spans="10:19" x14ac:dyDescent="0.35">
      <c r="J3698" s="83"/>
      <c r="S3698" s="83"/>
    </row>
    <row r="3699" spans="10:19" x14ac:dyDescent="0.35">
      <c r="J3699" s="83"/>
      <c r="S3699" s="83"/>
    </row>
    <row r="3700" spans="10:19" x14ac:dyDescent="0.35">
      <c r="J3700" s="83"/>
      <c r="S3700" s="83"/>
    </row>
    <row r="3701" spans="10:19" x14ac:dyDescent="0.35">
      <c r="J3701" s="83"/>
      <c r="S3701" s="83"/>
    </row>
    <row r="3702" spans="10:19" x14ac:dyDescent="0.35">
      <c r="J3702" s="83"/>
      <c r="S3702" s="83"/>
    </row>
    <row r="3703" spans="10:19" x14ac:dyDescent="0.35">
      <c r="J3703" s="83"/>
      <c r="S3703" s="83"/>
    </row>
    <row r="3704" spans="10:19" x14ac:dyDescent="0.35">
      <c r="J3704" s="83"/>
      <c r="S3704" s="83"/>
    </row>
    <row r="3705" spans="10:19" x14ac:dyDescent="0.35">
      <c r="J3705" s="83"/>
      <c r="S3705" s="83"/>
    </row>
    <row r="3706" spans="10:19" x14ac:dyDescent="0.35">
      <c r="J3706" s="83"/>
      <c r="S3706" s="83"/>
    </row>
    <row r="3707" spans="10:19" x14ac:dyDescent="0.35">
      <c r="J3707" s="83"/>
      <c r="S3707" s="83"/>
    </row>
    <row r="3708" spans="10:19" x14ac:dyDescent="0.35">
      <c r="J3708" s="83"/>
      <c r="S3708" s="83"/>
    </row>
    <row r="3709" spans="10:19" x14ac:dyDescent="0.35">
      <c r="J3709" s="83"/>
      <c r="S3709" s="83"/>
    </row>
    <row r="3710" spans="10:19" x14ac:dyDescent="0.35">
      <c r="J3710" s="83"/>
      <c r="S3710" s="83"/>
    </row>
    <row r="3711" spans="10:19" x14ac:dyDescent="0.35">
      <c r="J3711" s="83"/>
      <c r="S3711" s="83"/>
    </row>
    <row r="3712" spans="10:19" x14ac:dyDescent="0.35">
      <c r="J3712" s="83"/>
      <c r="S3712" s="83"/>
    </row>
    <row r="3713" spans="10:19" x14ac:dyDescent="0.35">
      <c r="J3713" s="83"/>
      <c r="S3713" s="83"/>
    </row>
    <row r="3714" spans="10:19" x14ac:dyDescent="0.35">
      <c r="J3714" s="83"/>
      <c r="S3714" s="83"/>
    </row>
    <row r="3715" spans="10:19" x14ac:dyDescent="0.35">
      <c r="J3715" s="83"/>
      <c r="S3715" s="83"/>
    </row>
    <row r="3716" spans="10:19" x14ac:dyDescent="0.35">
      <c r="J3716" s="83"/>
      <c r="S3716" s="83"/>
    </row>
    <row r="3717" spans="10:19" x14ac:dyDescent="0.35">
      <c r="J3717" s="83"/>
      <c r="S3717" s="83"/>
    </row>
    <row r="3718" spans="10:19" x14ac:dyDescent="0.35">
      <c r="J3718" s="83"/>
      <c r="S3718" s="83"/>
    </row>
    <row r="3719" spans="10:19" x14ac:dyDescent="0.35">
      <c r="J3719" s="83"/>
      <c r="S3719" s="83"/>
    </row>
    <row r="3720" spans="10:19" x14ac:dyDescent="0.35">
      <c r="J3720" s="83"/>
      <c r="S3720" s="83"/>
    </row>
    <row r="3721" spans="10:19" x14ac:dyDescent="0.35">
      <c r="J3721" s="83"/>
      <c r="S3721" s="83"/>
    </row>
    <row r="3722" spans="10:19" x14ac:dyDescent="0.35">
      <c r="J3722" s="83"/>
      <c r="S3722" s="83"/>
    </row>
    <row r="3723" spans="10:19" x14ac:dyDescent="0.35">
      <c r="J3723" s="83"/>
      <c r="S3723" s="83"/>
    </row>
    <row r="3724" spans="10:19" x14ac:dyDescent="0.35">
      <c r="J3724" s="83"/>
      <c r="S3724" s="83"/>
    </row>
    <row r="3725" spans="10:19" x14ac:dyDescent="0.35">
      <c r="J3725" s="83"/>
      <c r="S3725" s="83"/>
    </row>
    <row r="3726" spans="10:19" x14ac:dyDescent="0.35">
      <c r="J3726" s="83"/>
      <c r="S3726" s="83"/>
    </row>
    <row r="3727" spans="10:19" x14ac:dyDescent="0.35">
      <c r="J3727" s="83"/>
      <c r="S3727" s="83"/>
    </row>
    <row r="3728" spans="10:19" x14ac:dyDescent="0.35">
      <c r="J3728" s="83"/>
      <c r="S3728" s="83"/>
    </row>
    <row r="3729" spans="10:19" x14ac:dyDescent="0.35">
      <c r="J3729" s="83"/>
      <c r="S3729" s="83"/>
    </row>
    <row r="3730" spans="10:19" x14ac:dyDescent="0.35">
      <c r="J3730" s="83"/>
      <c r="S3730" s="83"/>
    </row>
    <row r="3731" spans="10:19" x14ac:dyDescent="0.35">
      <c r="J3731" s="83"/>
      <c r="S3731" s="83"/>
    </row>
    <row r="3732" spans="10:19" x14ac:dyDescent="0.35">
      <c r="J3732" s="83"/>
      <c r="S3732" s="83"/>
    </row>
    <row r="3733" spans="10:19" x14ac:dyDescent="0.35">
      <c r="J3733" s="83"/>
      <c r="S3733" s="83"/>
    </row>
    <row r="3734" spans="10:19" x14ac:dyDescent="0.35">
      <c r="J3734" s="83"/>
      <c r="S3734" s="83"/>
    </row>
    <row r="3735" spans="10:19" x14ac:dyDescent="0.35">
      <c r="J3735" s="83"/>
      <c r="S3735" s="83"/>
    </row>
    <row r="3736" spans="10:19" x14ac:dyDescent="0.35">
      <c r="J3736" s="83"/>
      <c r="S3736" s="83"/>
    </row>
    <row r="3737" spans="10:19" x14ac:dyDescent="0.35">
      <c r="J3737" s="83"/>
      <c r="S3737" s="83"/>
    </row>
    <row r="3738" spans="10:19" x14ac:dyDescent="0.35">
      <c r="J3738" s="83"/>
      <c r="S3738" s="83"/>
    </row>
    <row r="3739" spans="10:19" x14ac:dyDescent="0.35">
      <c r="J3739" s="83"/>
      <c r="S3739" s="83"/>
    </row>
    <row r="3740" spans="10:19" x14ac:dyDescent="0.35">
      <c r="J3740" s="83"/>
      <c r="S3740" s="83"/>
    </row>
    <row r="3741" spans="10:19" x14ac:dyDescent="0.35">
      <c r="J3741" s="83"/>
      <c r="S3741" s="83"/>
    </row>
    <row r="3742" spans="10:19" x14ac:dyDescent="0.35">
      <c r="J3742" s="83"/>
      <c r="S3742" s="83"/>
    </row>
    <row r="3743" spans="10:19" x14ac:dyDescent="0.35">
      <c r="J3743" s="83"/>
      <c r="S3743" s="83"/>
    </row>
    <row r="3744" spans="10:19" x14ac:dyDescent="0.35">
      <c r="J3744" s="83"/>
      <c r="S3744" s="83"/>
    </row>
    <row r="3745" spans="10:19" x14ac:dyDescent="0.35">
      <c r="J3745" s="83"/>
      <c r="S3745" s="83"/>
    </row>
    <row r="3746" spans="10:19" x14ac:dyDescent="0.35">
      <c r="J3746" s="83"/>
      <c r="S3746" s="83"/>
    </row>
    <row r="3747" spans="10:19" x14ac:dyDescent="0.35">
      <c r="J3747" s="83"/>
      <c r="S3747" s="83"/>
    </row>
    <row r="3748" spans="10:19" x14ac:dyDescent="0.35">
      <c r="J3748" s="83"/>
      <c r="S3748" s="83"/>
    </row>
    <row r="3749" spans="10:19" x14ac:dyDescent="0.35">
      <c r="J3749" s="83"/>
      <c r="S3749" s="83"/>
    </row>
    <row r="3750" spans="10:19" x14ac:dyDescent="0.35">
      <c r="J3750" s="83"/>
      <c r="S3750" s="83"/>
    </row>
    <row r="3751" spans="10:19" x14ac:dyDescent="0.35">
      <c r="J3751" s="83"/>
      <c r="S3751" s="83"/>
    </row>
    <row r="3752" spans="10:19" x14ac:dyDescent="0.35">
      <c r="J3752" s="83"/>
      <c r="S3752" s="83"/>
    </row>
    <row r="3753" spans="10:19" x14ac:dyDescent="0.35">
      <c r="J3753" s="83"/>
      <c r="S3753" s="83"/>
    </row>
    <row r="3754" spans="10:19" x14ac:dyDescent="0.35">
      <c r="J3754" s="83"/>
      <c r="S3754" s="83"/>
    </row>
    <row r="3755" spans="10:19" x14ac:dyDescent="0.35">
      <c r="J3755" s="83"/>
      <c r="S3755" s="83"/>
    </row>
    <row r="3756" spans="10:19" x14ac:dyDescent="0.35">
      <c r="J3756" s="83"/>
      <c r="S3756" s="83"/>
    </row>
    <row r="3757" spans="10:19" x14ac:dyDescent="0.35">
      <c r="J3757" s="83"/>
      <c r="S3757" s="83"/>
    </row>
    <row r="3758" spans="10:19" x14ac:dyDescent="0.35">
      <c r="J3758" s="83"/>
      <c r="S3758" s="83"/>
    </row>
    <row r="3759" spans="10:19" x14ac:dyDescent="0.35">
      <c r="J3759" s="83"/>
      <c r="S3759" s="83"/>
    </row>
    <row r="3760" spans="10:19" x14ac:dyDescent="0.35">
      <c r="J3760" s="83"/>
      <c r="S3760" s="83"/>
    </row>
    <row r="3761" spans="10:19" x14ac:dyDescent="0.35">
      <c r="J3761" s="83"/>
      <c r="S3761" s="83"/>
    </row>
    <row r="3762" spans="10:19" x14ac:dyDescent="0.35">
      <c r="J3762" s="83"/>
      <c r="S3762" s="83"/>
    </row>
    <row r="3763" spans="10:19" x14ac:dyDescent="0.35">
      <c r="J3763" s="83"/>
      <c r="S3763" s="83"/>
    </row>
    <row r="3764" spans="10:19" x14ac:dyDescent="0.35">
      <c r="J3764" s="83"/>
      <c r="S3764" s="83"/>
    </row>
    <row r="3765" spans="10:19" x14ac:dyDescent="0.35">
      <c r="J3765" s="83"/>
      <c r="S3765" s="83"/>
    </row>
    <row r="3766" spans="10:19" x14ac:dyDescent="0.35">
      <c r="J3766" s="83"/>
      <c r="S3766" s="83"/>
    </row>
    <row r="3767" spans="10:19" x14ac:dyDescent="0.35">
      <c r="J3767" s="83"/>
      <c r="S3767" s="83"/>
    </row>
    <row r="3768" spans="10:19" x14ac:dyDescent="0.35">
      <c r="J3768" s="83"/>
      <c r="S3768" s="83"/>
    </row>
    <row r="3769" spans="10:19" x14ac:dyDescent="0.35">
      <c r="J3769" s="83"/>
      <c r="S3769" s="83"/>
    </row>
    <row r="3770" spans="10:19" x14ac:dyDescent="0.35">
      <c r="J3770" s="83"/>
      <c r="S3770" s="83"/>
    </row>
    <row r="3771" spans="10:19" x14ac:dyDescent="0.35">
      <c r="J3771" s="83"/>
      <c r="S3771" s="83"/>
    </row>
    <row r="3772" spans="10:19" x14ac:dyDescent="0.35">
      <c r="J3772" s="83"/>
      <c r="S3772" s="83"/>
    </row>
    <row r="3773" spans="10:19" x14ac:dyDescent="0.35">
      <c r="J3773" s="83"/>
      <c r="S3773" s="83"/>
    </row>
    <row r="3774" spans="10:19" x14ac:dyDescent="0.35">
      <c r="J3774" s="83"/>
      <c r="S3774" s="83"/>
    </row>
    <row r="3775" spans="10:19" x14ac:dyDescent="0.35">
      <c r="J3775" s="83"/>
      <c r="S3775" s="83"/>
    </row>
    <row r="3776" spans="10:19" x14ac:dyDescent="0.35">
      <c r="J3776" s="83"/>
      <c r="S3776" s="83"/>
    </row>
    <row r="3777" spans="10:19" x14ac:dyDescent="0.35">
      <c r="J3777" s="83"/>
      <c r="S3777" s="83"/>
    </row>
    <row r="3778" spans="10:19" x14ac:dyDescent="0.35">
      <c r="J3778" s="83"/>
      <c r="S3778" s="83"/>
    </row>
    <row r="3779" spans="10:19" x14ac:dyDescent="0.35">
      <c r="J3779" s="83"/>
      <c r="S3779" s="83"/>
    </row>
    <row r="3780" spans="10:19" x14ac:dyDescent="0.35">
      <c r="J3780" s="83"/>
      <c r="S3780" s="83"/>
    </row>
    <row r="3781" spans="10:19" x14ac:dyDescent="0.35">
      <c r="J3781" s="83"/>
      <c r="S3781" s="83"/>
    </row>
    <row r="3782" spans="10:19" x14ac:dyDescent="0.35">
      <c r="J3782" s="83"/>
      <c r="S3782" s="83"/>
    </row>
    <row r="3783" spans="10:19" x14ac:dyDescent="0.35">
      <c r="J3783" s="83"/>
      <c r="S3783" s="83"/>
    </row>
    <row r="3784" spans="10:19" x14ac:dyDescent="0.35">
      <c r="J3784" s="83"/>
      <c r="S3784" s="83"/>
    </row>
    <row r="3785" spans="10:19" x14ac:dyDescent="0.35">
      <c r="J3785" s="83"/>
      <c r="S3785" s="83"/>
    </row>
    <row r="3786" spans="10:19" x14ac:dyDescent="0.35">
      <c r="J3786" s="83"/>
      <c r="S3786" s="83"/>
    </row>
    <row r="3787" spans="10:19" x14ac:dyDescent="0.35">
      <c r="J3787" s="83"/>
      <c r="S3787" s="83"/>
    </row>
    <row r="3788" spans="10:19" x14ac:dyDescent="0.35">
      <c r="J3788" s="83"/>
      <c r="S3788" s="83"/>
    </row>
    <row r="3789" spans="10:19" x14ac:dyDescent="0.35">
      <c r="J3789" s="83"/>
      <c r="S3789" s="83"/>
    </row>
    <row r="3790" spans="10:19" x14ac:dyDescent="0.35">
      <c r="J3790" s="83"/>
      <c r="S3790" s="83"/>
    </row>
    <row r="3791" spans="10:19" x14ac:dyDescent="0.35">
      <c r="J3791" s="83"/>
      <c r="S3791" s="83"/>
    </row>
    <row r="3792" spans="10:19" x14ac:dyDescent="0.35">
      <c r="J3792" s="83"/>
      <c r="S3792" s="83"/>
    </row>
    <row r="3793" spans="10:19" x14ac:dyDescent="0.35">
      <c r="J3793" s="83"/>
      <c r="S3793" s="83"/>
    </row>
    <row r="3794" spans="10:19" x14ac:dyDescent="0.35">
      <c r="J3794" s="83"/>
      <c r="S3794" s="83"/>
    </row>
    <row r="3795" spans="10:19" x14ac:dyDescent="0.35">
      <c r="J3795" s="83"/>
      <c r="S3795" s="83"/>
    </row>
    <row r="3796" spans="10:19" x14ac:dyDescent="0.35">
      <c r="J3796" s="83"/>
      <c r="S3796" s="83"/>
    </row>
    <row r="3797" spans="10:19" x14ac:dyDescent="0.35">
      <c r="J3797" s="83"/>
      <c r="S3797" s="83"/>
    </row>
    <row r="3798" spans="10:19" x14ac:dyDescent="0.35">
      <c r="J3798" s="83"/>
      <c r="S3798" s="83"/>
    </row>
    <row r="3799" spans="10:19" x14ac:dyDescent="0.35">
      <c r="J3799" s="83"/>
      <c r="S3799" s="83"/>
    </row>
    <row r="3800" spans="10:19" x14ac:dyDescent="0.35">
      <c r="J3800" s="83"/>
      <c r="S3800" s="83"/>
    </row>
    <row r="3801" spans="10:19" x14ac:dyDescent="0.35">
      <c r="J3801" s="83"/>
      <c r="S3801" s="83"/>
    </row>
    <row r="3802" spans="10:19" x14ac:dyDescent="0.35">
      <c r="J3802" s="83"/>
      <c r="S3802" s="83"/>
    </row>
    <row r="3803" spans="10:19" x14ac:dyDescent="0.35">
      <c r="J3803" s="83"/>
      <c r="S3803" s="83"/>
    </row>
    <row r="3804" spans="10:19" x14ac:dyDescent="0.35">
      <c r="J3804" s="83"/>
      <c r="S3804" s="83"/>
    </row>
    <row r="3805" spans="10:19" x14ac:dyDescent="0.35">
      <c r="J3805" s="83"/>
      <c r="S3805" s="83"/>
    </row>
    <row r="3806" spans="10:19" x14ac:dyDescent="0.35">
      <c r="J3806" s="83"/>
      <c r="S3806" s="83"/>
    </row>
    <row r="3807" spans="10:19" x14ac:dyDescent="0.35">
      <c r="J3807" s="83"/>
      <c r="S3807" s="83"/>
    </row>
    <row r="3808" spans="10:19" x14ac:dyDescent="0.35">
      <c r="J3808" s="83"/>
      <c r="S3808" s="83"/>
    </row>
    <row r="3809" spans="10:19" x14ac:dyDescent="0.35">
      <c r="J3809" s="83"/>
      <c r="S3809" s="83"/>
    </row>
    <row r="3810" spans="10:19" x14ac:dyDescent="0.35">
      <c r="J3810" s="83"/>
      <c r="S3810" s="83"/>
    </row>
    <row r="3811" spans="10:19" x14ac:dyDescent="0.35">
      <c r="J3811" s="83"/>
      <c r="S3811" s="83"/>
    </row>
    <row r="3812" spans="10:19" x14ac:dyDescent="0.35">
      <c r="J3812" s="83"/>
      <c r="S3812" s="83"/>
    </row>
    <row r="3813" spans="10:19" x14ac:dyDescent="0.35">
      <c r="J3813" s="83"/>
      <c r="S3813" s="83"/>
    </row>
    <row r="3814" spans="10:19" x14ac:dyDescent="0.35">
      <c r="J3814" s="83"/>
      <c r="S3814" s="83"/>
    </row>
    <row r="3815" spans="10:19" x14ac:dyDescent="0.35">
      <c r="J3815" s="83"/>
      <c r="S3815" s="83"/>
    </row>
    <row r="3816" spans="10:19" x14ac:dyDescent="0.35">
      <c r="J3816" s="83"/>
      <c r="S3816" s="83"/>
    </row>
    <row r="3817" spans="10:19" x14ac:dyDescent="0.35">
      <c r="J3817" s="83"/>
      <c r="S3817" s="83"/>
    </row>
    <row r="3818" spans="10:19" x14ac:dyDescent="0.35">
      <c r="J3818" s="83"/>
      <c r="S3818" s="83"/>
    </row>
    <row r="3819" spans="10:19" x14ac:dyDescent="0.35">
      <c r="J3819" s="83"/>
      <c r="S3819" s="83"/>
    </row>
    <row r="3820" spans="10:19" x14ac:dyDescent="0.35">
      <c r="J3820" s="83"/>
      <c r="S3820" s="83"/>
    </row>
    <row r="3821" spans="10:19" x14ac:dyDescent="0.35">
      <c r="J3821" s="83"/>
      <c r="S3821" s="83"/>
    </row>
    <row r="3822" spans="10:19" x14ac:dyDescent="0.35">
      <c r="J3822" s="83"/>
      <c r="S3822" s="83"/>
    </row>
    <row r="3823" spans="10:19" x14ac:dyDescent="0.35">
      <c r="J3823" s="83"/>
      <c r="S3823" s="83"/>
    </row>
    <row r="3824" spans="10:19" x14ac:dyDescent="0.35">
      <c r="J3824" s="83"/>
      <c r="S3824" s="83"/>
    </row>
    <row r="3825" spans="10:19" x14ac:dyDescent="0.35">
      <c r="J3825" s="83"/>
      <c r="S3825" s="83"/>
    </row>
    <row r="3826" spans="10:19" x14ac:dyDescent="0.35">
      <c r="J3826" s="83"/>
      <c r="S3826" s="83"/>
    </row>
    <row r="3827" spans="10:19" x14ac:dyDescent="0.35">
      <c r="J3827" s="83"/>
      <c r="S3827" s="83"/>
    </row>
    <row r="3828" spans="10:19" x14ac:dyDescent="0.35">
      <c r="J3828" s="83"/>
      <c r="S3828" s="83"/>
    </row>
    <row r="3829" spans="10:19" x14ac:dyDescent="0.35">
      <c r="J3829" s="83"/>
      <c r="S3829" s="83"/>
    </row>
    <row r="3830" spans="10:19" x14ac:dyDescent="0.35">
      <c r="J3830" s="83"/>
      <c r="S3830" s="83"/>
    </row>
    <row r="3831" spans="10:19" x14ac:dyDescent="0.35">
      <c r="J3831" s="83"/>
      <c r="S3831" s="83"/>
    </row>
    <row r="3832" spans="10:19" x14ac:dyDescent="0.35">
      <c r="J3832" s="83"/>
      <c r="S3832" s="83"/>
    </row>
    <row r="3833" spans="10:19" x14ac:dyDescent="0.35">
      <c r="J3833" s="83"/>
      <c r="S3833" s="83"/>
    </row>
    <row r="3834" spans="10:19" x14ac:dyDescent="0.35">
      <c r="J3834" s="83"/>
      <c r="S3834" s="83"/>
    </row>
    <row r="3835" spans="10:19" x14ac:dyDescent="0.35">
      <c r="J3835" s="83"/>
      <c r="S3835" s="83"/>
    </row>
    <row r="3836" spans="10:19" x14ac:dyDescent="0.35">
      <c r="J3836" s="83"/>
      <c r="S3836" s="83"/>
    </row>
    <row r="3837" spans="10:19" x14ac:dyDescent="0.35">
      <c r="J3837" s="83"/>
      <c r="S3837" s="83"/>
    </row>
    <row r="3838" spans="10:19" x14ac:dyDescent="0.35">
      <c r="J3838" s="83"/>
      <c r="S3838" s="83"/>
    </row>
    <row r="3839" spans="10:19" x14ac:dyDescent="0.35">
      <c r="J3839" s="83"/>
      <c r="S3839" s="83"/>
    </row>
    <row r="3840" spans="10:19" x14ac:dyDescent="0.35">
      <c r="J3840" s="83"/>
      <c r="S3840" s="83"/>
    </row>
    <row r="3841" spans="10:19" x14ac:dyDescent="0.35">
      <c r="J3841" s="83"/>
      <c r="S3841" s="83"/>
    </row>
    <row r="3842" spans="10:19" x14ac:dyDescent="0.35">
      <c r="J3842" s="83"/>
      <c r="S3842" s="83"/>
    </row>
    <row r="3843" spans="10:19" x14ac:dyDescent="0.35">
      <c r="J3843" s="83"/>
      <c r="S3843" s="83"/>
    </row>
    <row r="3844" spans="10:19" x14ac:dyDescent="0.35">
      <c r="J3844" s="83"/>
      <c r="S3844" s="83"/>
    </row>
    <row r="3845" spans="10:19" x14ac:dyDescent="0.35">
      <c r="J3845" s="83"/>
      <c r="S3845" s="83"/>
    </row>
    <row r="3846" spans="10:19" x14ac:dyDescent="0.35">
      <c r="J3846" s="83"/>
      <c r="S3846" s="83"/>
    </row>
    <row r="3847" spans="10:19" x14ac:dyDescent="0.35">
      <c r="J3847" s="83"/>
      <c r="S3847" s="83"/>
    </row>
    <row r="3848" spans="10:19" x14ac:dyDescent="0.35">
      <c r="J3848" s="83"/>
      <c r="S3848" s="83"/>
    </row>
    <row r="3849" spans="10:19" x14ac:dyDescent="0.35">
      <c r="J3849" s="83"/>
      <c r="S3849" s="83"/>
    </row>
    <row r="3850" spans="10:19" x14ac:dyDescent="0.35">
      <c r="J3850" s="83"/>
      <c r="S3850" s="83"/>
    </row>
    <row r="3851" spans="10:19" x14ac:dyDescent="0.35">
      <c r="J3851" s="83"/>
      <c r="S3851" s="83"/>
    </row>
    <row r="3852" spans="10:19" x14ac:dyDescent="0.35">
      <c r="J3852" s="83"/>
      <c r="S3852" s="83"/>
    </row>
    <row r="3853" spans="10:19" x14ac:dyDescent="0.35">
      <c r="J3853" s="83"/>
      <c r="S3853" s="83"/>
    </row>
    <row r="3854" spans="10:19" x14ac:dyDescent="0.35">
      <c r="J3854" s="83"/>
      <c r="S3854" s="83"/>
    </row>
    <row r="3855" spans="10:19" x14ac:dyDescent="0.35">
      <c r="J3855" s="83"/>
      <c r="S3855" s="83"/>
    </row>
    <row r="3856" spans="10:19" x14ac:dyDescent="0.35">
      <c r="J3856" s="83"/>
      <c r="S3856" s="83"/>
    </row>
    <row r="3857" spans="10:19" x14ac:dyDescent="0.35">
      <c r="J3857" s="83"/>
      <c r="S3857" s="83"/>
    </row>
    <row r="3858" spans="10:19" x14ac:dyDescent="0.35">
      <c r="J3858" s="83"/>
      <c r="S3858" s="83"/>
    </row>
    <row r="3859" spans="10:19" x14ac:dyDescent="0.35">
      <c r="J3859" s="83"/>
      <c r="S3859" s="83"/>
    </row>
    <row r="3860" spans="10:19" x14ac:dyDescent="0.35">
      <c r="J3860" s="83"/>
      <c r="S3860" s="83"/>
    </row>
    <row r="3861" spans="10:19" x14ac:dyDescent="0.35">
      <c r="J3861" s="83"/>
      <c r="S3861" s="83"/>
    </row>
    <row r="3862" spans="10:19" x14ac:dyDescent="0.35">
      <c r="J3862" s="83"/>
      <c r="S3862" s="83"/>
    </row>
    <row r="3863" spans="10:19" x14ac:dyDescent="0.35">
      <c r="J3863" s="83"/>
      <c r="S3863" s="83"/>
    </row>
    <row r="3864" spans="10:19" x14ac:dyDescent="0.35">
      <c r="J3864" s="83"/>
      <c r="S3864" s="83"/>
    </row>
    <row r="3865" spans="10:19" x14ac:dyDescent="0.35">
      <c r="J3865" s="83"/>
      <c r="S3865" s="83"/>
    </row>
    <row r="3866" spans="10:19" x14ac:dyDescent="0.35">
      <c r="J3866" s="83"/>
      <c r="S3866" s="83"/>
    </row>
    <row r="3867" spans="10:19" x14ac:dyDescent="0.35">
      <c r="J3867" s="83"/>
      <c r="S3867" s="83"/>
    </row>
    <row r="3868" spans="10:19" x14ac:dyDescent="0.35">
      <c r="J3868" s="83"/>
      <c r="S3868" s="83"/>
    </row>
    <row r="3869" spans="10:19" x14ac:dyDescent="0.35">
      <c r="J3869" s="83"/>
      <c r="S3869" s="83"/>
    </row>
    <row r="3870" spans="10:19" x14ac:dyDescent="0.35">
      <c r="J3870" s="83"/>
      <c r="S3870" s="83"/>
    </row>
    <row r="3871" spans="10:19" x14ac:dyDescent="0.35">
      <c r="J3871" s="83"/>
      <c r="S3871" s="83"/>
    </row>
    <row r="3872" spans="10:19" x14ac:dyDescent="0.35">
      <c r="J3872" s="83"/>
      <c r="S3872" s="83"/>
    </row>
    <row r="3873" spans="10:19" x14ac:dyDescent="0.35">
      <c r="J3873" s="83"/>
      <c r="S3873" s="83"/>
    </row>
    <row r="3874" spans="10:19" x14ac:dyDescent="0.35">
      <c r="J3874" s="83"/>
      <c r="S3874" s="83"/>
    </row>
    <row r="3875" spans="10:19" x14ac:dyDescent="0.35">
      <c r="J3875" s="83"/>
      <c r="S3875" s="83"/>
    </row>
    <row r="3876" spans="10:19" x14ac:dyDescent="0.35">
      <c r="J3876" s="83"/>
      <c r="S3876" s="83"/>
    </row>
    <row r="3877" spans="10:19" x14ac:dyDescent="0.35">
      <c r="J3877" s="83"/>
      <c r="S3877" s="83"/>
    </row>
    <row r="3878" spans="10:19" x14ac:dyDescent="0.35">
      <c r="J3878" s="83"/>
      <c r="S3878" s="83"/>
    </row>
    <row r="3879" spans="10:19" x14ac:dyDescent="0.35">
      <c r="J3879" s="83"/>
      <c r="S3879" s="83"/>
    </row>
    <row r="3880" spans="10:19" x14ac:dyDescent="0.35">
      <c r="J3880" s="83"/>
      <c r="S3880" s="83"/>
    </row>
    <row r="3881" spans="10:19" x14ac:dyDescent="0.35">
      <c r="J3881" s="83"/>
      <c r="S3881" s="83"/>
    </row>
    <row r="3882" spans="10:19" x14ac:dyDescent="0.35">
      <c r="J3882" s="83"/>
      <c r="S3882" s="83"/>
    </row>
    <row r="3883" spans="10:19" x14ac:dyDescent="0.35">
      <c r="J3883" s="83"/>
      <c r="S3883" s="83"/>
    </row>
    <row r="3884" spans="10:19" x14ac:dyDescent="0.35">
      <c r="J3884" s="83"/>
      <c r="S3884" s="83"/>
    </row>
    <row r="3885" spans="10:19" x14ac:dyDescent="0.35">
      <c r="J3885" s="83"/>
      <c r="S3885" s="83"/>
    </row>
    <row r="3886" spans="10:19" x14ac:dyDescent="0.35">
      <c r="J3886" s="83"/>
      <c r="S3886" s="83"/>
    </row>
    <row r="3887" spans="10:19" x14ac:dyDescent="0.35">
      <c r="J3887" s="83"/>
      <c r="S3887" s="83"/>
    </row>
    <row r="3888" spans="10:19" x14ac:dyDescent="0.35">
      <c r="J3888" s="83"/>
      <c r="S3888" s="83"/>
    </row>
    <row r="3889" spans="10:19" x14ac:dyDescent="0.35">
      <c r="J3889" s="83"/>
      <c r="S3889" s="83"/>
    </row>
    <row r="3890" spans="10:19" x14ac:dyDescent="0.35">
      <c r="J3890" s="83"/>
      <c r="S3890" s="83"/>
    </row>
    <row r="3891" spans="10:19" x14ac:dyDescent="0.35">
      <c r="J3891" s="83"/>
      <c r="S3891" s="83"/>
    </row>
    <row r="3892" spans="10:19" x14ac:dyDescent="0.35">
      <c r="J3892" s="83"/>
      <c r="S3892" s="83"/>
    </row>
    <row r="3893" spans="10:19" x14ac:dyDescent="0.35">
      <c r="J3893" s="83"/>
      <c r="S3893" s="83"/>
    </row>
    <row r="3894" spans="10:19" x14ac:dyDescent="0.35">
      <c r="J3894" s="83"/>
      <c r="S3894" s="83"/>
    </row>
    <row r="3895" spans="10:19" x14ac:dyDescent="0.35">
      <c r="J3895" s="83"/>
      <c r="S3895" s="83"/>
    </row>
    <row r="3896" spans="10:19" x14ac:dyDescent="0.35">
      <c r="J3896" s="83"/>
      <c r="S3896" s="83"/>
    </row>
    <row r="3897" spans="10:19" x14ac:dyDescent="0.35">
      <c r="J3897" s="83"/>
      <c r="S3897" s="83"/>
    </row>
    <row r="3898" spans="10:19" x14ac:dyDescent="0.35">
      <c r="J3898" s="83"/>
      <c r="S3898" s="83"/>
    </row>
    <row r="3899" spans="10:19" x14ac:dyDescent="0.35">
      <c r="J3899" s="83"/>
      <c r="S3899" s="83"/>
    </row>
    <row r="3900" spans="10:19" x14ac:dyDescent="0.35">
      <c r="J3900" s="83"/>
      <c r="S3900" s="83"/>
    </row>
    <row r="3901" spans="10:19" x14ac:dyDescent="0.35">
      <c r="J3901" s="83"/>
      <c r="S3901" s="83"/>
    </row>
    <row r="3902" spans="10:19" x14ac:dyDescent="0.35">
      <c r="J3902" s="83"/>
      <c r="S3902" s="83"/>
    </row>
    <row r="3903" spans="10:19" x14ac:dyDescent="0.35">
      <c r="J3903" s="83"/>
      <c r="S3903" s="83"/>
    </row>
    <row r="3904" spans="10:19" x14ac:dyDescent="0.35">
      <c r="J3904" s="83"/>
      <c r="S3904" s="83"/>
    </row>
    <row r="3905" spans="10:19" x14ac:dyDescent="0.35">
      <c r="J3905" s="83"/>
      <c r="S3905" s="83"/>
    </row>
    <row r="3906" spans="10:19" x14ac:dyDescent="0.35">
      <c r="J3906" s="83"/>
      <c r="S3906" s="83"/>
    </row>
    <row r="3907" spans="10:19" x14ac:dyDescent="0.35">
      <c r="J3907" s="83"/>
      <c r="S3907" s="83"/>
    </row>
    <row r="3908" spans="10:19" x14ac:dyDescent="0.35">
      <c r="J3908" s="83"/>
      <c r="S3908" s="83"/>
    </row>
    <row r="3909" spans="10:19" x14ac:dyDescent="0.35">
      <c r="J3909" s="83"/>
      <c r="S3909" s="83"/>
    </row>
    <row r="3910" spans="10:19" x14ac:dyDescent="0.35">
      <c r="J3910" s="83"/>
      <c r="S3910" s="83"/>
    </row>
    <row r="3911" spans="10:19" x14ac:dyDescent="0.35">
      <c r="J3911" s="83"/>
      <c r="S3911" s="83"/>
    </row>
    <row r="3912" spans="10:19" x14ac:dyDescent="0.35">
      <c r="J3912" s="83"/>
      <c r="S3912" s="83"/>
    </row>
    <row r="3913" spans="10:19" x14ac:dyDescent="0.35">
      <c r="J3913" s="83"/>
      <c r="S3913" s="83"/>
    </row>
    <row r="3914" spans="10:19" x14ac:dyDescent="0.35">
      <c r="J3914" s="83"/>
      <c r="S3914" s="83"/>
    </row>
    <row r="3915" spans="10:19" x14ac:dyDescent="0.35">
      <c r="J3915" s="83"/>
      <c r="S3915" s="83"/>
    </row>
    <row r="3916" spans="10:19" x14ac:dyDescent="0.35">
      <c r="J3916" s="83"/>
      <c r="S3916" s="83"/>
    </row>
    <row r="3917" spans="10:19" x14ac:dyDescent="0.35">
      <c r="J3917" s="83"/>
      <c r="S3917" s="83"/>
    </row>
    <row r="3918" spans="10:19" x14ac:dyDescent="0.35">
      <c r="J3918" s="83"/>
      <c r="S3918" s="83"/>
    </row>
    <row r="3919" spans="10:19" x14ac:dyDescent="0.35">
      <c r="J3919" s="83"/>
      <c r="S3919" s="83"/>
    </row>
    <row r="3920" spans="10:19" x14ac:dyDescent="0.35">
      <c r="J3920" s="83"/>
      <c r="S3920" s="83"/>
    </row>
    <row r="3921" spans="10:19" x14ac:dyDescent="0.35">
      <c r="J3921" s="83"/>
      <c r="S3921" s="83"/>
    </row>
    <row r="3922" spans="10:19" x14ac:dyDescent="0.35">
      <c r="J3922" s="83"/>
      <c r="S3922" s="83"/>
    </row>
    <row r="3923" spans="10:19" x14ac:dyDescent="0.35">
      <c r="J3923" s="83"/>
      <c r="S3923" s="83"/>
    </row>
    <row r="3924" spans="10:19" x14ac:dyDescent="0.35">
      <c r="J3924" s="83"/>
      <c r="S3924" s="83"/>
    </row>
    <row r="3925" spans="10:19" x14ac:dyDescent="0.35">
      <c r="J3925" s="83"/>
      <c r="S3925" s="83"/>
    </row>
    <row r="3926" spans="10:19" x14ac:dyDescent="0.35">
      <c r="J3926" s="83"/>
      <c r="S3926" s="83"/>
    </row>
    <row r="3927" spans="10:19" x14ac:dyDescent="0.35">
      <c r="J3927" s="83"/>
      <c r="S3927" s="83"/>
    </row>
    <row r="3928" spans="10:19" x14ac:dyDescent="0.35">
      <c r="J3928" s="83"/>
      <c r="S3928" s="83"/>
    </row>
    <row r="3929" spans="10:19" x14ac:dyDescent="0.35">
      <c r="J3929" s="83"/>
      <c r="S3929" s="83"/>
    </row>
    <row r="3930" spans="10:19" x14ac:dyDescent="0.35">
      <c r="J3930" s="83"/>
      <c r="S3930" s="83"/>
    </row>
    <row r="3931" spans="10:19" x14ac:dyDescent="0.35">
      <c r="J3931" s="83"/>
      <c r="S3931" s="83"/>
    </row>
    <row r="3932" spans="10:19" x14ac:dyDescent="0.35">
      <c r="J3932" s="83"/>
      <c r="S3932" s="83"/>
    </row>
    <row r="3933" spans="10:19" x14ac:dyDescent="0.35">
      <c r="J3933" s="83"/>
      <c r="S3933" s="83"/>
    </row>
    <row r="3934" spans="10:19" x14ac:dyDescent="0.35">
      <c r="J3934" s="83"/>
      <c r="S3934" s="83"/>
    </row>
    <row r="3935" spans="10:19" x14ac:dyDescent="0.35">
      <c r="J3935" s="83"/>
      <c r="S3935" s="83"/>
    </row>
    <row r="3936" spans="10:19" x14ac:dyDescent="0.35">
      <c r="J3936" s="83"/>
      <c r="S3936" s="83"/>
    </row>
    <row r="3937" spans="10:19" x14ac:dyDescent="0.35">
      <c r="J3937" s="83"/>
      <c r="S3937" s="83"/>
    </row>
    <row r="3938" spans="10:19" x14ac:dyDescent="0.35">
      <c r="J3938" s="83"/>
      <c r="S3938" s="83"/>
    </row>
    <row r="3939" spans="10:19" x14ac:dyDescent="0.35">
      <c r="J3939" s="83"/>
      <c r="S3939" s="83"/>
    </row>
    <row r="3940" spans="10:19" x14ac:dyDescent="0.35">
      <c r="J3940" s="83"/>
      <c r="S3940" s="83"/>
    </row>
    <row r="3941" spans="10:19" x14ac:dyDescent="0.35">
      <c r="J3941" s="83"/>
      <c r="S3941" s="83"/>
    </row>
    <row r="3942" spans="10:19" x14ac:dyDescent="0.35">
      <c r="J3942" s="83"/>
      <c r="S3942" s="83"/>
    </row>
    <row r="3943" spans="10:19" x14ac:dyDescent="0.35">
      <c r="J3943" s="83"/>
      <c r="S3943" s="83"/>
    </row>
    <row r="3944" spans="10:19" x14ac:dyDescent="0.35">
      <c r="J3944" s="83"/>
      <c r="S3944" s="83"/>
    </row>
    <row r="3945" spans="10:19" x14ac:dyDescent="0.35">
      <c r="J3945" s="83"/>
      <c r="S3945" s="83"/>
    </row>
    <row r="3946" spans="10:19" x14ac:dyDescent="0.35">
      <c r="J3946" s="83"/>
      <c r="S3946" s="83"/>
    </row>
    <row r="3947" spans="10:19" x14ac:dyDescent="0.35">
      <c r="J3947" s="83"/>
      <c r="S3947" s="83"/>
    </row>
    <row r="3948" spans="10:19" x14ac:dyDescent="0.35">
      <c r="J3948" s="83"/>
      <c r="S3948" s="83"/>
    </row>
    <row r="3949" spans="10:19" x14ac:dyDescent="0.35">
      <c r="J3949" s="83"/>
      <c r="S3949" s="83"/>
    </row>
    <row r="3950" spans="10:19" x14ac:dyDescent="0.35">
      <c r="J3950" s="83"/>
      <c r="S3950" s="83"/>
    </row>
    <row r="3951" spans="10:19" x14ac:dyDescent="0.35">
      <c r="J3951" s="83"/>
      <c r="S3951" s="83"/>
    </row>
    <row r="3952" spans="10:19" x14ac:dyDescent="0.35">
      <c r="J3952" s="83"/>
      <c r="S3952" s="83"/>
    </row>
    <row r="3953" spans="10:19" x14ac:dyDescent="0.35">
      <c r="J3953" s="83"/>
      <c r="S3953" s="83"/>
    </row>
    <row r="3954" spans="10:19" x14ac:dyDescent="0.35">
      <c r="J3954" s="83"/>
      <c r="S3954" s="83"/>
    </row>
    <row r="3955" spans="10:19" x14ac:dyDescent="0.35">
      <c r="J3955" s="83"/>
      <c r="S3955" s="83"/>
    </row>
    <row r="3956" spans="10:19" x14ac:dyDescent="0.35">
      <c r="J3956" s="83"/>
      <c r="S3956" s="83"/>
    </row>
    <row r="3957" spans="10:19" x14ac:dyDescent="0.35">
      <c r="J3957" s="83"/>
      <c r="S3957" s="83"/>
    </row>
    <row r="3958" spans="10:19" x14ac:dyDescent="0.35">
      <c r="J3958" s="83"/>
      <c r="S3958" s="83"/>
    </row>
    <row r="3959" spans="10:19" x14ac:dyDescent="0.35">
      <c r="J3959" s="83"/>
      <c r="S3959" s="83"/>
    </row>
    <row r="3960" spans="10:19" x14ac:dyDescent="0.35">
      <c r="J3960" s="83"/>
      <c r="S3960" s="83"/>
    </row>
    <row r="3961" spans="10:19" x14ac:dyDescent="0.35">
      <c r="J3961" s="83"/>
      <c r="S3961" s="83"/>
    </row>
    <row r="3962" spans="10:19" x14ac:dyDescent="0.35">
      <c r="J3962" s="83"/>
      <c r="S3962" s="83"/>
    </row>
    <row r="3963" spans="10:19" x14ac:dyDescent="0.35">
      <c r="J3963" s="83"/>
      <c r="S3963" s="83"/>
    </row>
    <row r="3964" spans="10:19" x14ac:dyDescent="0.35">
      <c r="J3964" s="83"/>
      <c r="S3964" s="83"/>
    </row>
    <row r="3965" spans="10:19" x14ac:dyDescent="0.35">
      <c r="J3965" s="83"/>
      <c r="S3965" s="83"/>
    </row>
    <row r="3966" spans="10:19" x14ac:dyDescent="0.35">
      <c r="J3966" s="83"/>
      <c r="S3966" s="83"/>
    </row>
    <row r="3967" spans="10:19" x14ac:dyDescent="0.35">
      <c r="J3967" s="83"/>
      <c r="S3967" s="83"/>
    </row>
    <row r="3968" spans="10:19" x14ac:dyDescent="0.35">
      <c r="J3968" s="83"/>
      <c r="S3968" s="83"/>
    </row>
    <row r="3969" spans="10:19" x14ac:dyDescent="0.35">
      <c r="J3969" s="83"/>
      <c r="S3969" s="83"/>
    </row>
    <row r="3970" spans="10:19" x14ac:dyDescent="0.35">
      <c r="J3970" s="83"/>
      <c r="S3970" s="83"/>
    </row>
    <row r="3971" spans="10:19" x14ac:dyDescent="0.35">
      <c r="J3971" s="83"/>
      <c r="S3971" s="83"/>
    </row>
    <row r="3972" spans="10:19" x14ac:dyDescent="0.35">
      <c r="J3972" s="83"/>
      <c r="S3972" s="83"/>
    </row>
    <row r="3973" spans="10:19" x14ac:dyDescent="0.35">
      <c r="J3973" s="83"/>
      <c r="S3973" s="83"/>
    </row>
    <row r="3974" spans="10:19" x14ac:dyDescent="0.35">
      <c r="J3974" s="83"/>
      <c r="S3974" s="83"/>
    </row>
    <row r="3975" spans="10:19" x14ac:dyDescent="0.35">
      <c r="J3975" s="83"/>
      <c r="S3975" s="83"/>
    </row>
    <row r="3976" spans="10:19" x14ac:dyDescent="0.35">
      <c r="J3976" s="83"/>
      <c r="S3976" s="83"/>
    </row>
    <row r="3977" spans="10:19" x14ac:dyDescent="0.35">
      <c r="J3977" s="83"/>
      <c r="S3977" s="83"/>
    </row>
    <row r="3978" spans="10:19" x14ac:dyDescent="0.35">
      <c r="J3978" s="83"/>
      <c r="S3978" s="83"/>
    </row>
    <row r="3979" spans="10:19" x14ac:dyDescent="0.35">
      <c r="J3979" s="83"/>
      <c r="S3979" s="83"/>
    </row>
    <row r="3980" spans="10:19" x14ac:dyDescent="0.35">
      <c r="J3980" s="83"/>
      <c r="S3980" s="83"/>
    </row>
    <row r="3981" spans="10:19" x14ac:dyDescent="0.35">
      <c r="J3981" s="83"/>
      <c r="S3981" s="83"/>
    </row>
    <row r="3982" spans="10:19" x14ac:dyDescent="0.35">
      <c r="J3982" s="83"/>
      <c r="S3982" s="83"/>
    </row>
    <row r="3983" spans="10:19" x14ac:dyDescent="0.35">
      <c r="J3983" s="83"/>
      <c r="S3983" s="83"/>
    </row>
    <row r="3984" spans="10:19" x14ac:dyDescent="0.35">
      <c r="J3984" s="83"/>
      <c r="S3984" s="83"/>
    </row>
    <row r="3985" spans="10:19" x14ac:dyDescent="0.35">
      <c r="J3985" s="83"/>
      <c r="S3985" s="83"/>
    </row>
    <row r="3986" spans="10:19" x14ac:dyDescent="0.35">
      <c r="J3986" s="83"/>
      <c r="S3986" s="83"/>
    </row>
    <row r="3987" spans="10:19" x14ac:dyDescent="0.35">
      <c r="J3987" s="83"/>
      <c r="S3987" s="83"/>
    </row>
    <row r="3988" spans="10:19" x14ac:dyDescent="0.35">
      <c r="J3988" s="83"/>
      <c r="S3988" s="83"/>
    </row>
    <row r="3989" spans="10:19" x14ac:dyDescent="0.35">
      <c r="J3989" s="83"/>
      <c r="S3989" s="83"/>
    </row>
    <row r="3990" spans="10:19" x14ac:dyDescent="0.35">
      <c r="J3990" s="83"/>
      <c r="S3990" s="83"/>
    </row>
    <row r="3991" spans="10:19" x14ac:dyDescent="0.35">
      <c r="J3991" s="83"/>
      <c r="S3991" s="83"/>
    </row>
    <row r="3992" spans="10:19" x14ac:dyDescent="0.35">
      <c r="J3992" s="83"/>
      <c r="S3992" s="83"/>
    </row>
    <row r="3993" spans="10:19" x14ac:dyDescent="0.35">
      <c r="J3993" s="83"/>
      <c r="S3993" s="83"/>
    </row>
    <row r="3994" spans="10:19" x14ac:dyDescent="0.35">
      <c r="J3994" s="83"/>
      <c r="S3994" s="83"/>
    </row>
    <row r="3995" spans="10:19" x14ac:dyDescent="0.35">
      <c r="J3995" s="83"/>
      <c r="S3995" s="83"/>
    </row>
    <row r="3996" spans="10:19" x14ac:dyDescent="0.35">
      <c r="J3996" s="83"/>
      <c r="S3996" s="83"/>
    </row>
    <row r="3997" spans="10:19" x14ac:dyDescent="0.35">
      <c r="J3997" s="83"/>
      <c r="S3997" s="83"/>
    </row>
    <row r="3998" spans="10:19" x14ac:dyDescent="0.35">
      <c r="J3998" s="83"/>
      <c r="S3998" s="83"/>
    </row>
    <row r="3999" spans="10:19" x14ac:dyDescent="0.35">
      <c r="J3999" s="83"/>
      <c r="S3999" s="83"/>
    </row>
    <row r="4000" spans="10:19" x14ac:dyDescent="0.35">
      <c r="J4000" s="83"/>
      <c r="S4000" s="83"/>
    </row>
    <row r="4001" spans="10:19" x14ac:dyDescent="0.35">
      <c r="J4001" s="83"/>
      <c r="S4001" s="83"/>
    </row>
    <row r="4002" spans="10:19" x14ac:dyDescent="0.35">
      <c r="J4002" s="83"/>
      <c r="S4002" s="83"/>
    </row>
    <row r="4003" spans="10:19" x14ac:dyDescent="0.35">
      <c r="J4003" s="83"/>
      <c r="S4003" s="83"/>
    </row>
    <row r="4004" spans="10:19" x14ac:dyDescent="0.35">
      <c r="J4004" s="83"/>
      <c r="S4004" s="83"/>
    </row>
    <row r="4005" spans="10:19" x14ac:dyDescent="0.35">
      <c r="J4005" s="83"/>
      <c r="S4005" s="83"/>
    </row>
    <row r="4006" spans="10:19" x14ac:dyDescent="0.35">
      <c r="J4006" s="83"/>
      <c r="S4006" s="83"/>
    </row>
    <row r="4007" spans="10:19" x14ac:dyDescent="0.35">
      <c r="J4007" s="83"/>
      <c r="S4007" s="83"/>
    </row>
    <row r="4008" spans="10:19" x14ac:dyDescent="0.35">
      <c r="J4008" s="83"/>
      <c r="S4008" s="83"/>
    </row>
    <row r="4009" spans="10:19" x14ac:dyDescent="0.35">
      <c r="J4009" s="83"/>
      <c r="S4009" s="83"/>
    </row>
    <row r="4010" spans="10:19" x14ac:dyDescent="0.35">
      <c r="J4010" s="83"/>
      <c r="S4010" s="83"/>
    </row>
    <row r="4011" spans="10:19" x14ac:dyDescent="0.35">
      <c r="J4011" s="83"/>
      <c r="S4011" s="83"/>
    </row>
    <row r="4012" spans="10:19" x14ac:dyDescent="0.35">
      <c r="J4012" s="83"/>
      <c r="S4012" s="83"/>
    </row>
    <row r="4013" spans="10:19" x14ac:dyDescent="0.35">
      <c r="J4013" s="83"/>
      <c r="S4013" s="83"/>
    </row>
    <row r="4014" spans="10:19" x14ac:dyDescent="0.35">
      <c r="J4014" s="83"/>
      <c r="S4014" s="83"/>
    </row>
    <row r="4015" spans="10:19" x14ac:dyDescent="0.35">
      <c r="J4015" s="83"/>
      <c r="S4015" s="83"/>
    </row>
    <row r="4016" spans="10:19" x14ac:dyDescent="0.35">
      <c r="J4016" s="83"/>
      <c r="S4016" s="83"/>
    </row>
    <row r="4017" spans="10:19" x14ac:dyDescent="0.35">
      <c r="J4017" s="83"/>
      <c r="S4017" s="83"/>
    </row>
    <row r="4018" spans="10:19" x14ac:dyDescent="0.35">
      <c r="J4018" s="83"/>
      <c r="S4018" s="83"/>
    </row>
    <row r="4019" spans="10:19" x14ac:dyDescent="0.35">
      <c r="J4019" s="83"/>
      <c r="S4019" s="83"/>
    </row>
    <row r="4020" spans="10:19" x14ac:dyDescent="0.35">
      <c r="J4020" s="83"/>
      <c r="S4020" s="83"/>
    </row>
    <row r="4021" spans="10:19" x14ac:dyDescent="0.35">
      <c r="J4021" s="83"/>
      <c r="S4021" s="83"/>
    </row>
    <row r="4022" spans="10:19" x14ac:dyDescent="0.35">
      <c r="J4022" s="83"/>
      <c r="S4022" s="83"/>
    </row>
    <row r="4023" spans="10:19" x14ac:dyDescent="0.35">
      <c r="J4023" s="83"/>
      <c r="S4023" s="83"/>
    </row>
    <row r="4024" spans="10:19" x14ac:dyDescent="0.35">
      <c r="J4024" s="83"/>
      <c r="S4024" s="83"/>
    </row>
    <row r="4025" spans="10:19" x14ac:dyDescent="0.35">
      <c r="J4025" s="83"/>
      <c r="S4025" s="83"/>
    </row>
    <row r="4026" spans="10:19" x14ac:dyDescent="0.35">
      <c r="J4026" s="83"/>
      <c r="S4026" s="83"/>
    </row>
    <row r="4027" spans="10:19" x14ac:dyDescent="0.35">
      <c r="J4027" s="83"/>
      <c r="S4027" s="83"/>
    </row>
    <row r="4028" spans="10:19" x14ac:dyDescent="0.35">
      <c r="J4028" s="83"/>
      <c r="S4028" s="83"/>
    </row>
    <row r="4029" spans="10:19" x14ac:dyDescent="0.35">
      <c r="J4029" s="83"/>
      <c r="S4029" s="83"/>
    </row>
    <row r="4030" spans="10:19" x14ac:dyDescent="0.35">
      <c r="J4030" s="83"/>
      <c r="S4030" s="83"/>
    </row>
    <row r="4031" spans="10:19" x14ac:dyDescent="0.35">
      <c r="J4031" s="83"/>
      <c r="S4031" s="83"/>
    </row>
    <row r="4032" spans="10:19" x14ac:dyDescent="0.35">
      <c r="J4032" s="83"/>
      <c r="S4032" s="83"/>
    </row>
    <row r="4033" spans="10:19" x14ac:dyDescent="0.35">
      <c r="J4033" s="83"/>
      <c r="S4033" s="83"/>
    </row>
    <row r="4034" spans="10:19" x14ac:dyDescent="0.35">
      <c r="J4034" s="83"/>
      <c r="S4034" s="83"/>
    </row>
    <row r="4035" spans="10:19" x14ac:dyDescent="0.35">
      <c r="J4035" s="83"/>
      <c r="S4035" s="83"/>
    </row>
    <row r="4036" spans="10:19" x14ac:dyDescent="0.35">
      <c r="J4036" s="83"/>
      <c r="S4036" s="83"/>
    </row>
    <row r="4037" spans="10:19" x14ac:dyDescent="0.35">
      <c r="J4037" s="83"/>
      <c r="S4037" s="83"/>
    </row>
    <row r="4038" spans="10:19" x14ac:dyDescent="0.35">
      <c r="J4038" s="83"/>
      <c r="S4038" s="83"/>
    </row>
    <row r="4039" spans="10:19" x14ac:dyDescent="0.35">
      <c r="J4039" s="83"/>
      <c r="S4039" s="83"/>
    </row>
    <row r="4040" spans="10:19" x14ac:dyDescent="0.35">
      <c r="J4040" s="83"/>
      <c r="S4040" s="83"/>
    </row>
    <row r="4041" spans="10:19" x14ac:dyDescent="0.35">
      <c r="J4041" s="83"/>
      <c r="S4041" s="83"/>
    </row>
    <row r="4042" spans="10:19" x14ac:dyDescent="0.35">
      <c r="J4042" s="83"/>
      <c r="S4042" s="83"/>
    </row>
    <row r="4043" spans="10:19" x14ac:dyDescent="0.35">
      <c r="J4043" s="83"/>
      <c r="S4043" s="83"/>
    </row>
    <row r="4044" spans="10:19" x14ac:dyDescent="0.35">
      <c r="J4044" s="83"/>
      <c r="S4044" s="83"/>
    </row>
    <row r="4045" spans="10:19" x14ac:dyDescent="0.35">
      <c r="J4045" s="83"/>
      <c r="S4045" s="83"/>
    </row>
    <row r="4046" spans="10:19" x14ac:dyDescent="0.35">
      <c r="J4046" s="83"/>
      <c r="S4046" s="83"/>
    </row>
    <row r="4047" spans="10:19" x14ac:dyDescent="0.35">
      <c r="J4047" s="83"/>
      <c r="S4047" s="83"/>
    </row>
    <row r="4048" spans="10:19" x14ac:dyDescent="0.35">
      <c r="J4048" s="83"/>
      <c r="S4048" s="83"/>
    </row>
    <row r="4049" spans="10:19" x14ac:dyDescent="0.35">
      <c r="J4049" s="83"/>
      <c r="S4049" s="83"/>
    </row>
    <row r="4050" spans="10:19" x14ac:dyDescent="0.35">
      <c r="J4050" s="83"/>
      <c r="S4050" s="83"/>
    </row>
    <row r="4051" spans="10:19" x14ac:dyDescent="0.35">
      <c r="J4051" s="83"/>
      <c r="S4051" s="83"/>
    </row>
    <row r="4052" spans="10:19" x14ac:dyDescent="0.35">
      <c r="J4052" s="83"/>
      <c r="S4052" s="83"/>
    </row>
    <row r="4053" spans="10:19" x14ac:dyDescent="0.35">
      <c r="J4053" s="83"/>
      <c r="S4053" s="83"/>
    </row>
    <row r="4054" spans="10:19" x14ac:dyDescent="0.35">
      <c r="J4054" s="83"/>
      <c r="S4054" s="83"/>
    </row>
    <row r="4055" spans="10:19" x14ac:dyDescent="0.35">
      <c r="J4055" s="83"/>
      <c r="S4055" s="83"/>
    </row>
    <row r="4056" spans="10:19" x14ac:dyDescent="0.35">
      <c r="J4056" s="83"/>
      <c r="S4056" s="83"/>
    </row>
    <row r="4057" spans="10:19" x14ac:dyDescent="0.35">
      <c r="J4057" s="83"/>
      <c r="S4057" s="83"/>
    </row>
    <row r="4058" spans="10:19" x14ac:dyDescent="0.35">
      <c r="J4058" s="83"/>
      <c r="S4058" s="83"/>
    </row>
    <row r="4059" spans="10:19" x14ac:dyDescent="0.35">
      <c r="J4059" s="83"/>
      <c r="S4059" s="83"/>
    </row>
    <row r="4060" spans="10:19" x14ac:dyDescent="0.35">
      <c r="J4060" s="83"/>
      <c r="S4060" s="83"/>
    </row>
    <row r="4061" spans="10:19" x14ac:dyDescent="0.35">
      <c r="J4061" s="83"/>
      <c r="S4061" s="83"/>
    </row>
    <row r="4062" spans="10:19" x14ac:dyDescent="0.35">
      <c r="J4062" s="83"/>
      <c r="S4062" s="83"/>
    </row>
    <row r="4063" spans="10:19" x14ac:dyDescent="0.35">
      <c r="J4063" s="83"/>
      <c r="S4063" s="83"/>
    </row>
    <row r="4064" spans="10:19" x14ac:dyDescent="0.35">
      <c r="J4064" s="83"/>
      <c r="S4064" s="83"/>
    </row>
    <row r="4065" spans="10:19" x14ac:dyDescent="0.35">
      <c r="J4065" s="83"/>
      <c r="S4065" s="83"/>
    </row>
    <row r="4066" spans="10:19" x14ac:dyDescent="0.35">
      <c r="J4066" s="83"/>
      <c r="S4066" s="83"/>
    </row>
    <row r="4067" spans="10:19" x14ac:dyDescent="0.35">
      <c r="J4067" s="83"/>
      <c r="S4067" s="83"/>
    </row>
    <row r="4068" spans="10:19" x14ac:dyDescent="0.35">
      <c r="J4068" s="83"/>
      <c r="S4068" s="83"/>
    </row>
    <row r="4069" spans="10:19" x14ac:dyDescent="0.35">
      <c r="J4069" s="83"/>
      <c r="S4069" s="83"/>
    </row>
    <row r="4070" spans="10:19" x14ac:dyDescent="0.35">
      <c r="J4070" s="83"/>
      <c r="S4070" s="83"/>
    </row>
    <row r="4071" spans="10:19" x14ac:dyDescent="0.35">
      <c r="J4071" s="83"/>
      <c r="S4071" s="83"/>
    </row>
    <row r="4072" spans="10:19" x14ac:dyDescent="0.35">
      <c r="J4072" s="83"/>
      <c r="S4072" s="83"/>
    </row>
    <row r="4073" spans="10:19" x14ac:dyDescent="0.35">
      <c r="J4073" s="83"/>
      <c r="S4073" s="83"/>
    </row>
    <row r="4074" spans="10:19" x14ac:dyDescent="0.35">
      <c r="J4074" s="83"/>
      <c r="S4074" s="83"/>
    </row>
    <row r="4075" spans="10:19" x14ac:dyDescent="0.35">
      <c r="J4075" s="83"/>
      <c r="S4075" s="83"/>
    </row>
    <row r="4076" spans="10:19" x14ac:dyDescent="0.35">
      <c r="J4076" s="83"/>
      <c r="S4076" s="83"/>
    </row>
    <row r="4077" spans="10:19" x14ac:dyDescent="0.35">
      <c r="J4077" s="83"/>
      <c r="S4077" s="83"/>
    </row>
    <row r="4078" spans="10:19" x14ac:dyDescent="0.35">
      <c r="J4078" s="83"/>
      <c r="S4078" s="83"/>
    </row>
    <row r="4079" spans="10:19" x14ac:dyDescent="0.35">
      <c r="J4079" s="83"/>
      <c r="S4079" s="83"/>
    </row>
    <row r="4080" spans="10:19" x14ac:dyDescent="0.35">
      <c r="J4080" s="83"/>
      <c r="S4080" s="83"/>
    </row>
    <row r="4081" spans="10:19" x14ac:dyDescent="0.35">
      <c r="J4081" s="83"/>
      <c r="S4081" s="83"/>
    </row>
    <row r="4082" spans="10:19" x14ac:dyDescent="0.35">
      <c r="J4082" s="83"/>
      <c r="S4082" s="83"/>
    </row>
    <row r="4083" spans="10:19" x14ac:dyDescent="0.35">
      <c r="J4083" s="83"/>
      <c r="S4083" s="83"/>
    </row>
    <row r="4084" spans="10:19" x14ac:dyDescent="0.35">
      <c r="J4084" s="83"/>
      <c r="S4084" s="83"/>
    </row>
    <row r="4085" spans="10:19" x14ac:dyDescent="0.35">
      <c r="J4085" s="83"/>
      <c r="S4085" s="83"/>
    </row>
    <row r="4086" spans="10:19" x14ac:dyDescent="0.35">
      <c r="J4086" s="83"/>
      <c r="S4086" s="83"/>
    </row>
    <row r="4087" spans="10:19" x14ac:dyDescent="0.35">
      <c r="J4087" s="83"/>
      <c r="S4087" s="83"/>
    </row>
    <row r="4088" spans="10:19" x14ac:dyDescent="0.35">
      <c r="J4088" s="83"/>
      <c r="S4088" s="83"/>
    </row>
    <row r="4089" spans="10:19" x14ac:dyDescent="0.35">
      <c r="J4089" s="83"/>
      <c r="S4089" s="83"/>
    </row>
    <row r="4090" spans="10:19" x14ac:dyDescent="0.35">
      <c r="J4090" s="83"/>
      <c r="S4090" s="83"/>
    </row>
    <row r="4091" spans="10:19" x14ac:dyDescent="0.35">
      <c r="J4091" s="83"/>
      <c r="S4091" s="83"/>
    </row>
    <row r="4092" spans="10:19" x14ac:dyDescent="0.35">
      <c r="J4092" s="83"/>
      <c r="S4092" s="83"/>
    </row>
    <row r="4093" spans="10:19" x14ac:dyDescent="0.35">
      <c r="J4093" s="83"/>
      <c r="S4093" s="83"/>
    </row>
    <row r="4094" spans="10:19" x14ac:dyDescent="0.35">
      <c r="J4094" s="83"/>
      <c r="S4094" s="83"/>
    </row>
    <row r="4095" spans="10:19" x14ac:dyDescent="0.35">
      <c r="J4095" s="83"/>
      <c r="S4095" s="83"/>
    </row>
    <row r="4096" spans="10:19" x14ac:dyDescent="0.35">
      <c r="J4096" s="83"/>
      <c r="S4096" s="83"/>
    </row>
    <row r="4097" spans="10:19" x14ac:dyDescent="0.35">
      <c r="J4097" s="83"/>
      <c r="S4097" s="83"/>
    </row>
    <row r="4098" spans="10:19" x14ac:dyDescent="0.35">
      <c r="J4098" s="83"/>
      <c r="S4098" s="83"/>
    </row>
    <row r="4099" spans="10:19" x14ac:dyDescent="0.35">
      <c r="J4099" s="83"/>
      <c r="S4099" s="83"/>
    </row>
    <row r="4100" spans="10:19" x14ac:dyDescent="0.35">
      <c r="J4100" s="83"/>
      <c r="S4100" s="83"/>
    </row>
    <row r="4101" spans="10:19" x14ac:dyDescent="0.35">
      <c r="J4101" s="83"/>
      <c r="S4101" s="83"/>
    </row>
    <row r="4102" spans="10:19" x14ac:dyDescent="0.35">
      <c r="J4102" s="83"/>
      <c r="S4102" s="83"/>
    </row>
    <row r="4103" spans="10:19" x14ac:dyDescent="0.35">
      <c r="J4103" s="83"/>
      <c r="S4103" s="83"/>
    </row>
    <row r="4104" spans="10:19" x14ac:dyDescent="0.35">
      <c r="J4104" s="83"/>
      <c r="S4104" s="83"/>
    </row>
    <row r="4105" spans="10:19" x14ac:dyDescent="0.35">
      <c r="J4105" s="83"/>
      <c r="S4105" s="83"/>
    </row>
    <row r="4106" spans="10:19" x14ac:dyDescent="0.35">
      <c r="J4106" s="83"/>
      <c r="S4106" s="83"/>
    </row>
    <row r="4107" spans="10:19" x14ac:dyDescent="0.35">
      <c r="J4107" s="83"/>
      <c r="S4107" s="83"/>
    </row>
    <row r="4108" spans="10:19" x14ac:dyDescent="0.35">
      <c r="J4108" s="83"/>
      <c r="S4108" s="83"/>
    </row>
    <row r="4109" spans="10:19" x14ac:dyDescent="0.35">
      <c r="J4109" s="83"/>
      <c r="S4109" s="83"/>
    </row>
    <row r="4110" spans="10:19" x14ac:dyDescent="0.35">
      <c r="J4110" s="83"/>
      <c r="S4110" s="83"/>
    </row>
    <row r="4111" spans="10:19" x14ac:dyDescent="0.35">
      <c r="J4111" s="83"/>
      <c r="S4111" s="83"/>
    </row>
    <row r="4112" spans="10:19" x14ac:dyDescent="0.35">
      <c r="J4112" s="83"/>
      <c r="S4112" s="83"/>
    </row>
    <row r="4113" spans="10:19" x14ac:dyDescent="0.35">
      <c r="J4113" s="83"/>
      <c r="S4113" s="83"/>
    </row>
    <row r="4114" spans="10:19" x14ac:dyDescent="0.35">
      <c r="J4114" s="83"/>
      <c r="S4114" s="83"/>
    </row>
    <row r="4115" spans="10:19" x14ac:dyDescent="0.35">
      <c r="J4115" s="83"/>
      <c r="S4115" s="83"/>
    </row>
    <row r="4116" spans="10:19" x14ac:dyDescent="0.35">
      <c r="J4116" s="83"/>
      <c r="S4116" s="83"/>
    </row>
    <row r="4117" spans="10:19" x14ac:dyDescent="0.35">
      <c r="J4117" s="83"/>
      <c r="S4117" s="83"/>
    </row>
    <row r="4118" spans="10:19" x14ac:dyDescent="0.35">
      <c r="J4118" s="83"/>
      <c r="S4118" s="83"/>
    </row>
    <row r="4119" spans="10:19" x14ac:dyDescent="0.35">
      <c r="J4119" s="83"/>
      <c r="S4119" s="83"/>
    </row>
    <row r="4120" spans="10:19" x14ac:dyDescent="0.35">
      <c r="J4120" s="83"/>
      <c r="S4120" s="83"/>
    </row>
    <row r="4121" spans="10:19" x14ac:dyDescent="0.35">
      <c r="J4121" s="83"/>
      <c r="S4121" s="83"/>
    </row>
    <row r="4122" spans="10:19" x14ac:dyDescent="0.35">
      <c r="J4122" s="83"/>
      <c r="S4122" s="83"/>
    </row>
    <row r="4123" spans="10:19" x14ac:dyDescent="0.35">
      <c r="J4123" s="83"/>
      <c r="S4123" s="83"/>
    </row>
    <row r="4124" spans="10:19" x14ac:dyDescent="0.35">
      <c r="J4124" s="83"/>
      <c r="S4124" s="83"/>
    </row>
    <row r="4125" spans="10:19" x14ac:dyDescent="0.35">
      <c r="J4125" s="83"/>
      <c r="S4125" s="83"/>
    </row>
    <row r="4126" spans="10:19" x14ac:dyDescent="0.35">
      <c r="J4126" s="83"/>
      <c r="S4126" s="83"/>
    </row>
    <row r="4127" spans="10:19" x14ac:dyDescent="0.35">
      <c r="J4127" s="83"/>
      <c r="S4127" s="83"/>
    </row>
    <row r="4128" spans="10:19" x14ac:dyDescent="0.35">
      <c r="J4128" s="83"/>
      <c r="S4128" s="83"/>
    </row>
    <row r="4129" spans="10:19" x14ac:dyDescent="0.35">
      <c r="J4129" s="83"/>
      <c r="S4129" s="83"/>
    </row>
    <row r="4130" spans="10:19" x14ac:dyDescent="0.35">
      <c r="J4130" s="83"/>
      <c r="S4130" s="83"/>
    </row>
    <row r="4131" spans="10:19" x14ac:dyDescent="0.35">
      <c r="J4131" s="83"/>
      <c r="S4131" s="83"/>
    </row>
    <row r="4132" spans="10:19" x14ac:dyDescent="0.35">
      <c r="J4132" s="83"/>
      <c r="S4132" s="83"/>
    </row>
    <row r="4133" spans="10:19" x14ac:dyDescent="0.35">
      <c r="J4133" s="83"/>
      <c r="S4133" s="83"/>
    </row>
    <row r="4134" spans="10:19" x14ac:dyDescent="0.35">
      <c r="J4134" s="83"/>
      <c r="S4134" s="83"/>
    </row>
    <row r="4135" spans="10:19" x14ac:dyDescent="0.35">
      <c r="J4135" s="83"/>
      <c r="S4135" s="83"/>
    </row>
    <row r="4136" spans="10:19" x14ac:dyDescent="0.35">
      <c r="J4136" s="83"/>
      <c r="S4136" s="83"/>
    </row>
    <row r="4137" spans="10:19" x14ac:dyDescent="0.35">
      <c r="J4137" s="83"/>
      <c r="S4137" s="83"/>
    </row>
    <row r="4138" spans="10:19" x14ac:dyDescent="0.35">
      <c r="J4138" s="83"/>
      <c r="S4138" s="83"/>
    </row>
    <row r="4139" spans="10:19" x14ac:dyDescent="0.35">
      <c r="J4139" s="83"/>
      <c r="S4139" s="83"/>
    </row>
    <row r="4140" spans="10:19" x14ac:dyDescent="0.35">
      <c r="J4140" s="83"/>
      <c r="S4140" s="83"/>
    </row>
    <row r="4141" spans="10:19" x14ac:dyDescent="0.35">
      <c r="J4141" s="83"/>
      <c r="S4141" s="83"/>
    </row>
    <row r="4142" spans="10:19" x14ac:dyDescent="0.35">
      <c r="J4142" s="83"/>
      <c r="S4142" s="83"/>
    </row>
    <row r="4143" spans="10:19" x14ac:dyDescent="0.35">
      <c r="J4143" s="83"/>
      <c r="S4143" s="83"/>
    </row>
    <row r="4144" spans="10:19" x14ac:dyDescent="0.35">
      <c r="J4144" s="83"/>
      <c r="S4144" s="83"/>
    </row>
    <row r="4145" spans="10:19" x14ac:dyDescent="0.35">
      <c r="J4145" s="83"/>
      <c r="S4145" s="83"/>
    </row>
    <row r="4146" spans="10:19" x14ac:dyDescent="0.35">
      <c r="J4146" s="83"/>
      <c r="S4146" s="83"/>
    </row>
    <row r="4147" spans="10:19" x14ac:dyDescent="0.35">
      <c r="J4147" s="83"/>
      <c r="S4147" s="83"/>
    </row>
    <row r="4148" spans="10:19" x14ac:dyDescent="0.35">
      <c r="J4148" s="83"/>
      <c r="S4148" s="83"/>
    </row>
    <row r="4149" spans="10:19" x14ac:dyDescent="0.35">
      <c r="J4149" s="83"/>
      <c r="S4149" s="83"/>
    </row>
    <row r="4150" spans="10:19" x14ac:dyDescent="0.35">
      <c r="J4150" s="83"/>
      <c r="S4150" s="83"/>
    </row>
    <row r="4151" spans="10:19" x14ac:dyDescent="0.35">
      <c r="J4151" s="83"/>
      <c r="S4151" s="83"/>
    </row>
    <row r="4152" spans="10:19" x14ac:dyDescent="0.35">
      <c r="J4152" s="83"/>
      <c r="S4152" s="83"/>
    </row>
    <row r="4153" spans="10:19" x14ac:dyDescent="0.35">
      <c r="J4153" s="83"/>
      <c r="S4153" s="83"/>
    </row>
    <row r="4154" spans="10:19" x14ac:dyDescent="0.35">
      <c r="J4154" s="83"/>
      <c r="S4154" s="83"/>
    </row>
    <row r="4155" spans="10:19" x14ac:dyDescent="0.35">
      <c r="J4155" s="83"/>
      <c r="S4155" s="83"/>
    </row>
    <row r="4156" spans="10:19" x14ac:dyDescent="0.35">
      <c r="J4156" s="83"/>
      <c r="S4156" s="83"/>
    </row>
    <row r="4157" spans="10:19" x14ac:dyDescent="0.35">
      <c r="J4157" s="83"/>
      <c r="S4157" s="83"/>
    </row>
    <row r="4158" spans="10:19" x14ac:dyDescent="0.35">
      <c r="J4158" s="83"/>
      <c r="S4158" s="83"/>
    </row>
    <row r="4159" spans="10:19" x14ac:dyDescent="0.35">
      <c r="J4159" s="83"/>
      <c r="S4159" s="83"/>
    </row>
    <row r="4160" spans="10:19" x14ac:dyDescent="0.35">
      <c r="J4160" s="83"/>
      <c r="S4160" s="83"/>
    </row>
    <row r="4161" spans="10:19" x14ac:dyDescent="0.35">
      <c r="J4161" s="83"/>
      <c r="S4161" s="83"/>
    </row>
    <row r="4162" spans="10:19" x14ac:dyDescent="0.35">
      <c r="J4162" s="83"/>
      <c r="S4162" s="83"/>
    </row>
    <row r="4163" spans="10:19" x14ac:dyDescent="0.35">
      <c r="J4163" s="83"/>
      <c r="S4163" s="83"/>
    </row>
    <row r="4164" spans="10:19" x14ac:dyDescent="0.35">
      <c r="J4164" s="83"/>
      <c r="S4164" s="83"/>
    </row>
    <row r="4165" spans="10:19" x14ac:dyDescent="0.35">
      <c r="J4165" s="83"/>
      <c r="S4165" s="83"/>
    </row>
    <row r="4166" spans="10:19" x14ac:dyDescent="0.35">
      <c r="J4166" s="83"/>
      <c r="S4166" s="83"/>
    </row>
    <row r="4167" spans="10:19" x14ac:dyDescent="0.35">
      <c r="J4167" s="83"/>
      <c r="S4167" s="83"/>
    </row>
    <row r="4168" spans="10:19" x14ac:dyDescent="0.35">
      <c r="J4168" s="83"/>
      <c r="S4168" s="83"/>
    </row>
    <row r="4169" spans="10:19" x14ac:dyDescent="0.35">
      <c r="J4169" s="83"/>
      <c r="S4169" s="83"/>
    </row>
    <row r="4170" spans="10:19" x14ac:dyDescent="0.35">
      <c r="J4170" s="83"/>
      <c r="S4170" s="83"/>
    </row>
    <row r="4171" spans="10:19" x14ac:dyDescent="0.35">
      <c r="J4171" s="83"/>
      <c r="S4171" s="83"/>
    </row>
    <row r="4172" spans="10:19" x14ac:dyDescent="0.35">
      <c r="J4172" s="83"/>
      <c r="S4172" s="83"/>
    </row>
    <row r="4173" spans="10:19" x14ac:dyDescent="0.35">
      <c r="J4173" s="83"/>
      <c r="S4173" s="83"/>
    </row>
    <row r="4174" spans="10:19" x14ac:dyDescent="0.35">
      <c r="J4174" s="83"/>
      <c r="S4174" s="83"/>
    </row>
    <row r="4175" spans="10:19" x14ac:dyDescent="0.35">
      <c r="J4175" s="83"/>
      <c r="S4175" s="83"/>
    </row>
    <row r="4176" spans="10:19" x14ac:dyDescent="0.35">
      <c r="J4176" s="83"/>
      <c r="S4176" s="83"/>
    </row>
    <row r="4177" spans="10:19" x14ac:dyDescent="0.35">
      <c r="J4177" s="83"/>
      <c r="S4177" s="83"/>
    </row>
    <row r="4178" spans="10:19" x14ac:dyDescent="0.35">
      <c r="J4178" s="83"/>
      <c r="S4178" s="83"/>
    </row>
    <row r="4179" spans="10:19" x14ac:dyDescent="0.35">
      <c r="J4179" s="83"/>
      <c r="S4179" s="83"/>
    </row>
    <row r="4180" spans="10:19" x14ac:dyDescent="0.35">
      <c r="J4180" s="83"/>
      <c r="S4180" s="83"/>
    </row>
    <row r="4181" spans="10:19" x14ac:dyDescent="0.35">
      <c r="J4181" s="83"/>
      <c r="S4181" s="83"/>
    </row>
    <row r="4182" spans="10:19" x14ac:dyDescent="0.35">
      <c r="J4182" s="83"/>
      <c r="S4182" s="83"/>
    </row>
    <row r="4183" spans="10:19" x14ac:dyDescent="0.35">
      <c r="J4183" s="83"/>
      <c r="S4183" s="83"/>
    </row>
    <row r="4184" spans="10:19" x14ac:dyDescent="0.35">
      <c r="J4184" s="83"/>
      <c r="S4184" s="83"/>
    </row>
    <row r="4185" spans="10:19" x14ac:dyDescent="0.35">
      <c r="J4185" s="83"/>
      <c r="S4185" s="83"/>
    </row>
    <row r="4186" spans="10:19" x14ac:dyDescent="0.35">
      <c r="J4186" s="83"/>
      <c r="S4186" s="83"/>
    </row>
    <row r="4187" spans="10:19" x14ac:dyDescent="0.35">
      <c r="J4187" s="83"/>
      <c r="S4187" s="83"/>
    </row>
    <row r="4188" spans="10:19" x14ac:dyDescent="0.35">
      <c r="J4188" s="83"/>
      <c r="S4188" s="83"/>
    </row>
    <row r="4189" spans="10:19" x14ac:dyDescent="0.35">
      <c r="J4189" s="83"/>
      <c r="S4189" s="83"/>
    </row>
    <row r="4190" spans="10:19" x14ac:dyDescent="0.35">
      <c r="J4190" s="83"/>
      <c r="S4190" s="83"/>
    </row>
    <row r="4191" spans="10:19" x14ac:dyDescent="0.35">
      <c r="J4191" s="83"/>
      <c r="S4191" s="83"/>
    </row>
    <row r="4192" spans="10:19" x14ac:dyDescent="0.35">
      <c r="J4192" s="83"/>
      <c r="S4192" s="83"/>
    </row>
    <row r="4193" spans="10:19" x14ac:dyDescent="0.35">
      <c r="J4193" s="83"/>
      <c r="S4193" s="83"/>
    </row>
    <row r="4194" spans="10:19" x14ac:dyDescent="0.35">
      <c r="J4194" s="83"/>
      <c r="S4194" s="83"/>
    </row>
    <row r="4195" spans="10:19" x14ac:dyDescent="0.35">
      <c r="J4195" s="83"/>
      <c r="S4195" s="83"/>
    </row>
    <row r="4196" spans="10:19" x14ac:dyDescent="0.35">
      <c r="J4196" s="83"/>
      <c r="S4196" s="83"/>
    </row>
    <row r="4197" spans="10:19" x14ac:dyDescent="0.35">
      <c r="J4197" s="83"/>
      <c r="S4197" s="83"/>
    </row>
    <row r="4198" spans="10:19" x14ac:dyDescent="0.35">
      <c r="J4198" s="83"/>
      <c r="S4198" s="83"/>
    </row>
    <row r="4199" spans="10:19" x14ac:dyDescent="0.35">
      <c r="J4199" s="83"/>
      <c r="S4199" s="83"/>
    </row>
    <row r="4200" spans="10:19" x14ac:dyDescent="0.35">
      <c r="J4200" s="83"/>
      <c r="S4200" s="83"/>
    </row>
    <row r="4201" spans="10:19" x14ac:dyDescent="0.35">
      <c r="J4201" s="83"/>
      <c r="S4201" s="83"/>
    </row>
    <row r="4202" spans="10:19" x14ac:dyDescent="0.35">
      <c r="J4202" s="83"/>
      <c r="S4202" s="83"/>
    </row>
    <row r="4203" spans="10:19" x14ac:dyDescent="0.35">
      <c r="J4203" s="83"/>
      <c r="S4203" s="83"/>
    </row>
    <row r="4204" spans="10:19" x14ac:dyDescent="0.35">
      <c r="J4204" s="83"/>
      <c r="S4204" s="83"/>
    </row>
    <row r="4205" spans="10:19" x14ac:dyDescent="0.35">
      <c r="J4205" s="83"/>
      <c r="S4205" s="83"/>
    </row>
    <row r="4206" spans="10:19" x14ac:dyDescent="0.35">
      <c r="J4206" s="83"/>
      <c r="S4206" s="83"/>
    </row>
    <row r="4207" spans="10:19" x14ac:dyDescent="0.35">
      <c r="J4207" s="83"/>
      <c r="S4207" s="83"/>
    </row>
    <row r="4208" spans="10:19" x14ac:dyDescent="0.35">
      <c r="J4208" s="83"/>
      <c r="S4208" s="83"/>
    </row>
    <row r="4209" spans="10:19" x14ac:dyDescent="0.35">
      <c r="J4209" s="83"/>
      <c r="S4209" s="83"/>
    </row>
    <row r="4210" spans="10:19" x14ac:dyDescent="0.35">
      <c r="J4210" s="83"/>
      <c r="S4210" s="83"/>
    </row>
    <row r="4211" spans="10:19" x14ac:dyDescent="0.35">
      <c r="J4211" s="83"/>
      <c r="S4211" s="83"/>
    </row>
    <row r="4212" spans="10:19" x14ac:dyDescent="0.35">
      <c r="J4212" s="83"/>
      <c r="S4212" s="83"/>
    </row>
    <row r="4213" spans="10:19" x14ac:dyDescent="0.35">
      <c r="J4213" s="83"/>
      <c r="S4213" s="83"/>
    </row>
    <row r="4214" spans="10:19" x14ac:dyDescent="0.35">
      <c r="J4214" s="83"/>
      <c r="S4214" s="83"/>
    </row>
    <row r="4215" spans="10:19" x14ac:dyDescent="0.35">
      <c r="J4215" s="83"/>
      <c r="S4215" s="83"/>
    </row>
    <row r="4216" spans="10:19" x14ac:dyDescent="0.35">
      <c r="J4216" s="83"/>
      <c r="S4216" s="83"/>
    </row>
    <row r="4217" spans="10:19" x14ac:dyDescent="0.35">
      <c r="J4217" s="83"/>
      <c r="S4217" s="83"/>
    </row>
    <row r="4218" spans="10:19" x14ac:dyDescent="0.35">
      <c r="J4218" s="83"/>
      <c r="S4218" s="83"/>
    </row>
    <row r="4219" spans="10:19" x14ac:dyDescent="0.35">
      <c r="J4219" s="83"/>
      <c r="S4219" s="83"/>
    </row>
    <row r="4220" spans="10:19" x14ac:dyDescent="0.35">
      <c r="J4220" s="83"/>
      <c r="S4220" s="83"/>
    </row>
    <row r="4221" spans="10:19" x14ac:dyDescent="0.35">
      <c r="J4221" s="83"/>
      <c r="S4221" s="83"/>
    </row>
    <row r="4222" spans="10:19" x14ac:dyDescent="0.35">
      <c r="J4222" s="83"/>
      <c r="S4222" s="83"/>
    </row>
    <row r="4223" spans="10:19" x14ac:dyDescent="0.35">
      <c r="J4223" s="83"/>
      <c r="S4223" s="83"/>
    </row>
    <row r="4224" spans="10:19" x14ac:dyDescent="0.35">
      <c r="J4224" s="83"/>
      <c r="S4224" s="83"/>
    </row>
    <row r="4225" spans="10:19" x14ac:dyDescent="0.35">
      <c r="J4225" s="83"/>
      <c r="S4225" s="83"/>
    </row>
    <row r="4226" spans="10:19" x14ac:dyDescent="0.35">
      <c r="J4226" s="83"/>
      <c r="S4226" s="83"/>
    </row>
    <row r="4227" spans="10:19" x14ac:dyDescent="0.35">
      <c r="J4227" s="83"/>
      <c r="S4227" s="83"/>
    </row>
    <row r="4228" spans="10:19" x14ac:dyDescent="0.35">
      <c r="J4228" s="83"/>
      <c r="S4228" s="83"/>
    </row>
    <row r="4229" spans="10:19" x14ac:dyDescent="0.35">
      <c r="J4229" s="83"/>
      <c r="S4229" s="83"/>
    </row>
    <row r="4230" spans="10:19" x14ac:dyDescent="0.35">
      <c r="J4230" s="83"/>
      <c r="S4230" s="83"/>
    </row>
    <row r="4231" spans="10:19" x14ac:dyDescent="0.35">
      <c r="J4231" s="83"/>
      <c r="S4231" s="83"/>
    </row>
    <row r="4232" spans="10:19" x14ac:dyDescent="0.35">
      <c r="J4232" s="83"/>
      <c r="S4232" s="83"/>
    </row>
    <row r="4233" spans="10:19" x14ac:dyDescent="0.35">
      <c r="J4233" s="83"/>
      <c r="S4233" s="83"/>
    </row>
    <row r="4234" spans="10:19" x14ac:dyDescent="0.35">
      <c r="J4234" s="83"/>
      <c r="S4234" s="83"/>
    </row>
    <row r="4235" spans="10:19" x14ac:dyDescent="0.35">
      <c r="J4235" s="83"/>
      <c r="S4235" s="83"/>
    </row>
    <row r="4236" spans="10:19" x14ac:dyDescent="0.35">
      <c r="J4236" s="83"/>
      <c r="S4236" s="83"/>
    </row>
    <row r="4237" spans="10:19" x14ac:dyDescent="0.35">
      <c r="J4237" s="83"/>
      <c r="S4237" s="83"/>
    </row>
    <row r="4238" spans="10:19" x14ac:dyDescent="0.35">
      <c r="J4238" s="83"/>
      <c r="S4238" s="83"/>
    </row>
    <row r="4239" spans="10:19" x14ac:dyDescent="0.35">
      <c r="J4239" s="83"/>
      <c r="S4239" s="83"/>
    </row>
    <row r="4240" spans="10:19" x14ac:dyDescent="0.35">
      <c r="J4240" s="83"/>
      <c r="S4240" s="83"/>
    </row>
    <row r="4241" spans="10:19" x14ac:dyDescent="0.35">
      <c r="J4241" s="83"/>
      <c r="S4241" s="83"/>
    </row>
    <row r="4242" spans="10:19" x14ac:dyDescent="0.35">
      <c r="J4242" s="83"/>
      <c r="S4242" s="83"/>
    </row>
    <row r="4243" spans="10:19" x14ac:dyDescent="0.35">
      <c r="J4243" s="83"/>
      <c r="S4243" s="83"/>
    </row>
    <row r="4244" spans="10:19" x14ac:dyDescent="0.35">
      <c r="J4244" s="83"/>
      <c r="S4244" s="83"/>
    </row>
    <row r="4245" spans="10:19" x14ac:dyDescent="0.35">
      <c r="J4245" s="83"/>
      <c r="S4245" s="83"/>
    </row>
    <row r="4246" spans="10:19" x14ac:dyDescent="0.35">
      <c r="J4246" s="83"/>
      <c r="S4246" s="83"/>
    </row>
    <row r="4247" spans="10:19" x14ac:dyDescent="0.35">
      <c r="J4247" s="83"/>
      <c r="S4247" s="83"/>
    </row>
    <row r="4248" spans="10:19" x14ac:dyDescent="0.35">
      <c r="J4248" s="83"/>
      <c r="S4248" s="83"/>
    </row>
    <row r="4249" spans="10:19" x14ac:dyDescent="0.35">
      <c r="J4249" s="83"/>
      <c r="S4249" s="83"/>
    </row>
    <row r="4250" spans="10:19" x14ac:dyDescent="0.35">
      <c r="J4250" s="83"/>
      <c r="S4250" s="83"/>
    </row>
    <row r="4251" spans="10:19" x14ac:dyDescent="0.35">
      <c r="J4251" s="83"/>
      <c r="S4251" s="83"/>
    </row>
    <row r="4252" spans="10:19" x14ac:dyDescent="0.35">
      <c r="J4252" s="83"/>
      <c r="S4252" s="83"/>
    </row>
    <row r="4253" spans="10:19" x14ac:dyDescent="0.35">
      <c r="J4253" s="83"/>
      <c r="S4253" s="83"/>
    </row>
    <row r="4254" spans="10:19" x14ac:dyDescent="0.35">
      <c r="J4254" s="83"/>
      <c r="S4254" s="83"/>
    </row>
    <row r="4255" spans="10:19" x14ac:dyDescent="0.35">
      <c r="J4255" s="83"/>
      <c r="S4255" s="83"/>
    </row>
    <row r="4256" spans="10:19" x14ac:dyDescent="0.35">
      <c r="J4256" s="83"/>
      <c r="S4256" s="83"/>
    </row>
    <row r="4257" spans="10:19" x14ac:dyDescent="0.35">
      <c r="J4257" s="83"/>
      <c r="S4257" s="83"/>
    </row>
    <row r="4258" spans="10:19" x14ac:dyDescent="0.35">
      <c r="J4258" s="83"/>
      <c r="S4258" s="83"/>
    </row>
    <row r="4259" spans="10:19" x14ac:dyDescent="0.35">
      <c r="J4259" s="83"/>
      <c r="S4259" s="83"/>
    </row>
    <row r="4260" spans="10:19" x14ac:dyDescent="0.35">
      <c r="J4260" s="83"/>
      <c r="S4260" s="83"/>
    </row>
    <row r="4261" spans="10:19" x14ac:dyDescent="0.35">
      <c r="J4261" s="83"/>
      <c r="S4261" s="83"/>
    </row>
    <row r="4262" spans="10:19" x14ac:dyDescent="0.35">
      <c r="J4262" s="83"/>
      <c r="S4262" s="83"/>
    </row>
    <row r="4263" spans="10:19" x14ac:dyDescent="0.35">
      <c r="J4263" s="83"/>
      <c r="S4263" s="83"/>
    </row>
    <row r="4264" spans="10:19" x14ac:dyDescent="0.35">
      <c r="J4264" s="83"/>
      <c r="S4264" s="83"/>
    </row>
    <row r="4265" spans="10:19" x14ac:dyDescent="0.35">
      <c r="J4265" s="83"/>
      <c r="S4265" s="83"/>
    </row>
    <row r="4266" spans="10:19" x14ac:dyDescent="0.35">
      <c r="J4266" s="83"/>
      <c r="S4266" s="83"/>
    </row>
    <row r="4267" spans="10:19" x14ac:dyDescent="0.35">
      <c r="J4267" s="83"/>
      <c r="S4267" s="83"/>
    </row>
    <row r="4268" spans="10:19" x14ac:dyDescent="0.35">
      <c r="J4268" s="83"/>
      <c r="S4268" s="83"/>
    </row>
    <row r="4269" spans="10:19" x14ac:dyDescent="0.35">
      <c r="J4269" s="83"/>
      <c r="S4269" s="83"/>
    </row>
    <row r="4270" spans="10:19" x14ac:dyDescent="0.35">
      <c r="J4270" s="83"/>
      <c r="S4270" s="83"/>
    </row>
    <row r="4271" spans="10:19" x14ac:dyDescent="0.35">
      <c r="J4271" s="83"/>
      <c r="S4271" s="83"/>
    </row>
    <row r="4272" spans="10:19" x14ac:dyDescent="0.35">
      <c r="J4272" s="83"/>
      <c r="S4272" s="83"/>
    </row>
    <row r="4273" spans="10:19" x14ac:dyDescent="0.35">
      <c r="J4273" s="83"/>
      <c r="S4273" s="83"/>
    </row>
    <row r="4274" spans="10:19" x14ac:dyDescent="0.35">
      <c r="J4274" s="83"/>
      <c r="S4274" s="83"/>
    </row>
    <row r="4275" spans="10:19" x14ac:dyDescent="0.35">
      <c r="J4275" s="83"/>
      <c r="S4275" s="83"/>
    </row>
    <row r="4276" spans="10:19" x14ac:dyDescent="0.35">
      <c r="J4276" s="83"/>
      <c r="S4276" s="83"/>
    </row>
    <row r="4277" spans="10:19" x14ac:dyDescent="0.35">
      <c r="J4277" s="83"/>
      <c r="S4277" s="83"/>
    </row>
    <row r="4278" spans="10:19" x14ac:dyDescent="0.35">
      <c r="J4278" s="83"/>
      <c r="S4278" s="83"/>
    </row>
    <row r="4279" spans="10:19" x14ac:dyDescent="0.35">
      <c r="J4279" s="83"/>
      <c r="S4279" s="83"/>
    </row>
    <row r="4280" spans="10:19" x14ac:dyDescent="0.35">
      <c r="J4280" s="83"/>
      <c r="S4280" s="83"/>
    </row>
    <row r="4281" spans="10:19" x14ac:dyDescent="0.35">
      <c r="J4281" s="83"/>
      <c r="S4281" s="83"/>
    </row>
    <row r="4282" spans="10:19" x14ac:dyDescent="0.35">
      <c r="J4282" s="83"/>
      <c r="S4282" s="83"/>
    </row>
    <row r="4283" spans="10:19" x14ac:dyDescent="0.35">
      <c r="J4283" s="83"/>
      <c r="S4283" s="83"/>
    </row>
    <row r="4284" spans="10:19" x14ac:dyDescent="0.35">
      <c r="J4284" s="83"/>
      <c r="S4284" s="83"/>
    </row>
    <row r="4285" spans="10:19" x14ac:dyDescent="0.35">
      <c r="J4285" s="83"/>
      <c r="S4285" s="83"/>
    </row>
    <row r="4286" spans="10:19" x14ac:dyDescent="0.35">
      <c r="J4286" s="83"/>
      <c r="S4286" s="83"/>
    </row>
    <row r="4287" spans="10:19" x14ac:dyDescent="0.35">
      <c r="J4287" s="83"/>
      <c r="S4287" s="83"/>
    </row>
    <row r="4288" spans="10:19" x14ac:dyDescent="0.35">
      <c r="J4288" s="83"/>
      <c r="S4288" s="83"/>
    </row>
    <row r="4289" spans="10:19" x14ac:dyDescent="0.35">
      <c r="J4289" s="83"/>
      <c r="S4289" s="83"/>
    </row>
    <row r="4290" spans="10:19" x14ac:dyDescent="0.35">
      <c r="J4290" s="83"/>
      <c r="S4290" s="83"/>
    </row>
    <row r="4291" spans="10:19" x14ac:dyDescent="0.35">
      <c r="J4291" s="83"/>
      <c r="S4291" s="83"/>
    </row>
    <row r="4292" spans="10:19" x14ac:dyDescent="0.35">
      <c r="J4292" s="83"/>
      <c r="S4292" s="83"/>
    </row>
    <row r="4293" spans="10:19" x14ac:dyDescent="0.35">
      <c r="J4293" s="83"/>
      <c r="S4293" s="83"/>
    </row>
    <row r="4294" spans="10:19" x14ac:dyDescent="0.35">
      <c r="J4294" s="83"/>
      <c r="S4294" s="83"/>
    </row>
    <row r="4295" spans="10:19" x14ac:dyDescent="0.35">
      <c r="J4295" s="83"/>
      <c r="S4295" s="83"/>
    </row>
    <row r="4296" spans="10:19" x14ac:dyDescent="0.35">
      <c r="J4296" s="83"/>
      <c r="S4296" s="83"/>
    </row>
    <row r="4297" spans="10:19" x14ac:dyDescent="0.35">
      <c r="J4297" s="83"/>
      <c r="S4297" s="83"/>
    </row>
    <row r="4298" spans="10:19" x14ac:dyDescent="0.35">
      <c r="J4298" s="83"/>
      <c r="S4298" s="83"/>
    </row>
    <row r="4299" spans="10:19" x14ac:dyDescent="0.35">
      <c r="J4299" s="83"/>
      <c r="S4299" s="83"/>
    </row>
    <row r="4300" spans="10:19" x14ac:dyDescent="0.35">
      <c r="J4300" s="83"/>
      <c r="S4300" s="83"/>
    </row>
    <row r="4301" spans="10:19" x14ac:dyDescent="0.35">
      <c r="J4301" s="83"/>
      <c r="S4301" s="83"/>
    </row>
    <row r="4302" spans="10:19" x14ac:dyDescent="0.35">
      <c r="J4302" s="83"/>
      <c r="S4302" s="83"/>
    </row>
    <row r="4303" spans="10:19" x14ac:dyDescent="0.35">
      <c r="J4303" s="83"/>
      <c r="S4303" s="83"/>
    </row>
    <row r="4304" spans="10:19" x14ac:dyDescent="0.35">
      <c r="J4304" s="83"/>
      <c r="S4304" s="83"/>
    </row>
    <row r="4305" spans="10:19" x14ac:dyDescent="0.35">
      <c r="J4305" s="83"/>
      <c r="S4305" s="83"/>
    </row>
    <row r="4306" spans="10:19" x14ac:dyDescent="0.35">
      <c r="J4306" s="83"/>
      <c r="S4306" s="83"/>
    </row>
    <row r="4307" spans="10:19" x14ac:dyDescent="0.35">
      <c r="J4307" s="83"/>
      <c r="S4307" s="83"/>
    </row>
    <row r="4308" spans="10:19" x14ac:dyDescent="0.35">
      <c r="J4308" s="83"/>
      <c r="S4308" s="83"/>
    </row>
    <row r="4309" spans="10:19" x14ac:dyDescent="0.35">
      <c r="J4309" s="83"/>
      <c r="S4309" s="83"/>
    </row>
    <row r="4310" spans="10:19" x14ac:dyDescent="0.35">
      <c r="J4310" s="83"/>
      <c r="S4310" s="83"/>
    </row>
    <row r="4311" spans="10:19" x14ac:dyDescent="0.35">
      <c r="J4311" s="83"/>
      <c r="S4311" s="83"/>
    </row>
    <row r="4312" spans="10:19" x14ac:dyDescent="0.35">
      <c r="J4312" s="83"/>
      <c r="S4312" s="83"/>
    </row>
    <row r="4313" spans="10:19" x14ac:dyDescent="0.35">
      <c r="J4313" s="83"/>
      <c r="S4313" s="83"/>
    </row>
    <row r="4314" spans="10:19" x14ac:dyDescent="0.35">
      <c r="J4314" s="83"/>
      <c r="S4314" s="83"/>
    </row>
    <row r="4315" spans="10:19" x14ac:dyDescent="0.35">
      <c r="J4315" s="83"/>
      <c r="S4315" s="83"/>
    </row>
    <row r="4316" spans="10:19" x14ac:dyDescent="0.35">
      <c r="J4316" s="83"/>
      <c r="S4316" s="83"/>
    </row>
    <row r="4317" spans="10:19" x14ac:dyDescent="0.35">
      <c r="J4317" s="83"/>
      <c r="S4317" s="83"/>
    </row>
    <row r="4318" spans="10:19" x14ac:dyDescent="0.35">
      <c r="J4318" s="83"/>
      <c r="S4318" s="83"/>
    </row>
    <row r="4319" spans="10:19" x14ac:dyDescent="0.35">
      <c r="J4319" s="83"/>
      <c r="S4319" s="83"/>
    </row>
    <row r="4320" spans="10:19" x14ac:dyDescent="0.35">
      <c r="J4320" s="83"/>
      <c r="S4320" s="83"/>
    </row>
    <row r="4321" spans="10:19" x14ac:dyDescent="0.35">
      <c r="J4321" s="83"/>
      <c r="S4321" s="83"/>
    </row>
    <row r="4322" spans="10:19" x14ac:dyDescent="0.35">
      <c r="J4322" s="83"/>
      <c r="S4322" s="83"/>
    </row>
    <row r="4323" spans="10:19" x14ac:dyDescent="0.35">
      <c r="J4323" s="83"/>
      <c r="S4323" s="83"/>
    </row>
    <row r="4324" spans="10:19" x14ac:dyDescent="0.35">
      <c r="J4324" s="83"/>
      <c r="S4324" s="83"/>
    </row>
    <row r="4325" spans="10:19" x14ac:dyDescent="0.35">
      <c r="J4325" s="83"/>
      <c r="S4325" s="83"/>
    </row>
    <row r="4326" spans="10:19" x14ac:dyDescent="0.35">
      <c r="J4326" s="83"/>
      <c r="S4326" s="83"/>
    </row>
    <row r="4327" spans="10:19" x14ac:dyDescent="0.35">
      <c r="J4327" s="83"/>
      <c r="S4327" s="83"/>
    </row>
    <row r="4328" spans="10:19" x14ac:dyDescent="0.35">
      <c r="J4328" s="83"/>
      <c r="S4328" s="83"/>
    </row>
    <row r="4329" spans="10:19" x14ac:dyDescent="0.35">
      <c r="J4329" s="83"/>
      <c r="S4329" s="83"/>
    </row>
    <row r="4330" spans="10:19" x14ac:dyDescent="0.35">
      <c r="J4330" s="83"/>
      <c r="S4330" s="83"/>
    </row>
    <row r="4331" spans="10:19" x14ac:dyDescent="0.35">
      <c r="J4331" s="83"/>
      <c r="S4331" s="83"/>
    </row>
    <row r="4332" spans="10:19" x14ac:dyDescent="0.35">
      <c r="J4332" s="83"/>
      <c r="S4332" s="83"/>
    </row>
    <row r="4333" spans="10:19" x14ac:dyDescent="0.35">
      <c r="J4333" s="83"/>
      <c r="S4333" s="83"/>
    </row>
    <row r="4334" spans="10:19" x14ac:dyDescent="0.35">
      <c r="J4334" s="83"/>
      <c r="S4334" s="83"/>
    </row>
    <row r="4335" spans="10:19" x14ac:dyDescent="0.35">
      <c r="J4335" s="83"/>
      <c r="S4335" s="83"/>
    </row>
    <row r="4336" spans="10:19" x14ac:dyDescent="0.35">
      <c r="J4336" s="83"/>
      <c r="S4336" s="83"/>
    </row>
    <row r="4337" spans="10:19" x14ac:dyDescent="0.35">
      <c r="J4337" s="83"/>
      <c r="S4337" s="83"/>
    </row>
    <row r="4338" spans="10:19" x14ac:dyDescent="0.35">
      <c r="J4338" s="83"/>
      <c r="S4338" s="83"/>
    </row>
    <row r="4339" spans="10:19" x14ac:dyDescent="0.35">
      <c r="J4339" s="83"/>
      <c r="S4339" s="83"/>
    </row>
    <row r="4340" spans="10:19" x14ac:dyDescent="0.35">
      <c r="J4340" s="83"/>
      <c r="S4340" s="83"/>
    </row>
    <row r="4341" spans="10:19" x14ac:dyDescent="0.35">
      <c r="J4341" s="83"/>
      <c r="S4341" s="83"/>
    </row>
    <row r="4342" spans="10:19" x14ac:dyDescent="0.35">
      <c r="J4342" s="83"/>
      <c r="S4342" s="83"/>
    </row>
    <row r="4343" spans="10:19" x14ac:dyDescent="0.35">
      <c r="J4343" s="83"/>
      <c r="S4343" s="83"/>
    </row>
    <row r="4344" spans="10:19" x14ac:dyDescent="0.35">
      <c r="J4344" s="83"/>
      <c r="S4344" s="83"/>
    </row>
    <row r="4345" spans="10:19" x14ac:dyDescent="0.35">
      <c r="J4345" s="83"/>
      <c r="S4345" s="83"/>
    </row>
    <row r="4346" spans="10:19" x14ac:dyDescent="0.35">
      <c r="J4346" s="83"/>
      <c r="S4346" s="83"/>
    </row>
    <row r="4347" spans="10:19" x14ac:dyDescent="0.35">
      <c r="J4347" s="83"/>
      <c r="S4347" s="83"/>
    </row>
    <row r="4348" spans="10:19" x14ac:dyDescent="0.35">
      <c r="J4348" s="83"/>
      <c r="S4348" s="83"/>
    </row>
    <row r="4349" spans="10:19" x14ac:dyDescent="0.35">
      <c r="J4349" s="83"/>
      <c r="S4349" s="83"/>
    </row>
    <row r="4350" spans="10:19" x14ac:dyDescent="0.35">
      <c r="J4350" s="83"/>
      <c r="S4350" s="83"/>
    </row>
    <row r="4351" spans="10:19" x14ac:dyDescent="0.35">
      <c r="J4351" s="83"/>
      <c r="S4351" s="83"/>
    </row>
    <row r="4352" spans="10:19" x14ac:dyDescent="0.35">
      <c r="J4352" s="83"/>
      <c r="S4352" s="83"/>
    </row>
    <row r="4353" spans="10:19" x14ac:dyDescent="0.35">
      <c r="J4353" s="83"/>
      <c r="S4353" s="83"/>
    </row>
    <row r="4354" spans="10:19" x14ac:dyDescent="0.35">
      <c r="J4354" s="83"/>
      <c r="S4354" s="83"/>
    </row>
    <row r="4355" spans="10:19" x14ac:dyDescent="0.35">
      <c r="J4355" s="83"/>
      <c r="S4355" s="83"/>
    </row>
    <row r="4356" spans="10:19" x14ac:dyDescent="0.35">
      <c r="J4356" s="83"/>
      <c r="S4356" s="83"/>
    </row>
    <row r="4357" spans="10:19" x14ac:dyDescent="0.35">
      <c r="J4357" s="83"/>
      <c r="S4357" s="83"/>
    </row>
    <row r="4358" spans="10:19" x14ac:dyDescent="0.35">
      <c r="J4358" s="83"/>
      <c r="S4358" s="83"/>
    </row>
    <row r="4359" spans="10:19" x14ac:dyDescent="0.35">
      <c r="J4359" s="83"/>
      <c r="S4359" s="83"/>
    </row>
    <row r="4360" spans="10:19" x14ac:dyDescent="0.35">
      <c r="J4360" s="83"/>
      <c r="S4360" s="83"/>
    </row>
    <row r="4361" spans="10:19" x14ac:dyDescent="0.35">
      <c r="J4361" s="83"/>
      <c r="S4361" s="83"/>
    </row>
    <row r="4362" spans="10:19" x14ac:dyDescent="0.35">
      <c r="J4362" s="83"/>
      <c r="S4362" s="83"/>
    </row>
    <row r="4363" spans="10:19" x14ac:dyDescent="0.35">
      <c r="J4363" s="83"/>
      <c r="S4363" s="83"/>
    </row>
    <row r="4364" spans="10:19" x14ac:dyDescent="0.35">
      <c r="J4364" s="83"/>
      <c r="S4364" s="83"/>
    </row>
    <row r="4365" spans="10:19" x14ac:dyDescent="0.35">
      <c r="J4365" s="83"/>
      <c r="S4365" s="83"/>
    </row>
    <row r="4366" spans="10:19" x14ac:dyDescent="0.35">
      <c r="J4366" s="83"/>
      <c r="S4366" s="83"/>
    </row>
    <row r="4367" spans="10:19" x14ac:dyDescent="0.35">
      <c r="J4367" s="83"/>
      <c r="S4367" s="83"/>
    </row>
    <row r="4368" spans="10:19" x14ac:dyDescent="0.35">
      <c r="J4368" s="83"/>
      <c r="S4368" s="83"/>
    </row>
    <row r="4369" spans="10:19" x14ac:dyDescent="0.35">
      <c r="J4369" s="83"/>
      <c r="S4369" s="83"/>
    </row>
    <row r="4370" spans="10:19" x14ac:dyDescent="0.35">
      <c r="J4370" s="83"/>
      <c r="S4370" s="83"/>
    </row>
    <row r="4371" spans="10:19" x14ac:dyDescent="0.35">
      <c r="J4371" s="83"/>
      <c r="S4371" s="83"/>
    </row>
    <row r="4372" spans="10:19" x14ac:dyDescent="0.35">
      <c r="J4372" s="83"/>
      <c r="S4372" s="83"/>
    </row>
    <row r="4373" spans="10:19" x14ac:dyDescent="0.35">
      <c r="J4373" s="83"/>
      <c r="S4373" s="83"/>
    </row>
    <row r="4374" spans="10:19" x14ac:dyDescent="0.35">
      <c r="J4374" s="83"/>
      <c r="S4374" s="83"/>
    </row>
    <row r="4375" spans="10:19" x14ac:dyDescent="0.35">
      <c r="J4375" s="83"/>
      <c r="S4375" s="83"/>
    </row>
    <row r="4376" spans="10:19" x14ac:dyDescent="0.35">
      <c r="J4376" s="83"/>
      <c r="S4376" s="83"/>
    </row>
    <row r="4377" spans="10:19" x14ac:dyDescent="0.35">
      <c r="J4377" s="83"/>
      <c r="S4377" s="83"/>
    </row>
    <row r="4378" spans="10:19" x14ac:dyDescent="0.35">
      <c r="J4378" s="83"/>
      <c r="S4378" s="83"/>
    </row>
    <row r="4379" spans="10:19" x14ac:dyDescent="0.35">
      <c r="J4379" s="83"/>
      <c r="S4379" s="83"/>
    </row>
    <row r="4380" spans="10:19" x14ac:dyDescent="0.35">
      <c r="J4380" s="83"/>
      <c r="S4380" s="83"/>
    </row>
    <row r="4381" spans="10:19" x14ac:dyDescent="0.35">
      <c r="J4381" s="83"/>
      <c r="S4381" s="83"/>
    </row>
    <row r="4382" spans="10:19" x14ac:dyDescent="0.35">
      <c r="J4382" s="83"/>
      <c r="S4382" s="83"/>
    </row>
    <row r="4383" spans="10:19" x14ac:dyDescent="0.35">
      <c r="J4383" s="83"/>
      <c r="S4383" s="83"/>
    </row>
    <row r="4384" spans="10:19" x14ac:dyDescent="0.35">
      <c r="J4384" s="83"/>
      <c r="S4384" s="83"/>
    </row>
    <row r="4385" spans="10:19" x14ac:dyDescent="0.35">
      <c r="J4385" s="83"/>
      <c r="S4385" s="83"/>
    </row>
    <row r="4386" spans="10:19" x14ac:dyDescent="0.35">
      <c r="J4386" s="83"/>
      <c r="S4386" s="83"/>
    </row>
    <row r="4387" spans="10:19" x14ac:dyDescent="0.35">
      <c r="J4387" s="83"/>
      <c r="S4387" s="83"/>
    </row>
    <row r="4388" spans="10:19" x14ac:dyDescent="0.35">
      <c r="J4388" s="83"/>
      <c r="S4388" s="83"/>
    </row>
    <row r="4389" spans="10:19" x14ac:dyDescent="0.35">
      <c r="J4389" s="83"/>
      <c r="S4389" s="83"/>
    </row>
    <row r="4390" spans="10:19" x14ac:dyDescent="0.35">
      <c r="J4390" s="83"/>
      <c r="S4390" s="83"/>
    </row>
    <row r="4391" spans="10:19" x14ac:dyDescent="0.35">
      <c r="J4391" s="83"/>
      <c r="S4391" s="83"/>
    </row>
    <row r="4392" spans="10:19" x14ac:dyDescent="0.35">
      <c r="J4392" s="83"/>
      <c r="S4392" s="83"/>
    </row>
    <row r="4393" spans="10:19" x14ac:dyDescent="0.35">
      <c r="J4393" s="83"/>
      <c r="S4393" s="83"/>
    </row>
    <row r="4394" spans="10:19" x14ac:dyDescent="0.35">
      <c r="J4394" s="83"/>
      <c r="S4394" s="83"/>
    </row>
    <row r="4395" spans="10:19" x14ac:dyDescent="0.35">
      <c r="J4395" s="83"/>
      <c r="S4395" s="83"/>
    </row>
    <row r="4396" spans="10:19" x14ac:dyDescent="0.35">
      <c r="J4396" s="83"/>
      <c r="S4396" s="83"/>
    </row>
    <row r="4397" spans="10:19" x14ac:dyDescent="0.35">
      <c r="J4397" s="83"/>
      <c r="S4397" s="83"/>
    </row>
    <row r="4398" spans="10:19" x14ac:dyDescent="0.35">
      <c r="J4398" s="83"/>
      <c r="S4398" s="83"/>
    </row>
    <row r="4399" spans="10:19" x14ac:dyDescent="0.35">
      <c r="J4399" s="83"/>
      <c r="S4399" s="83"/>
    </row>
    <row r="4400" spans="10:19" x14ac:dyDescent="0.35">
      <c r="J4400" s="83"/>
      <c r="S4400" s="83"/>
    </row>
    <row r="4401" spans="10:19" x14ac:dyDescent="0.35">
      <c r="J4401" s="83"/>
      <c r="S4401" s="83"/>
    </row>
    <row r="4402" spans="10:19" x14ac:dyDescent="0.35">
      <c r="J4402" s="83"/>
      <c r="S4402" s="83"/>
    </row>
    <row r="4403" spans="10:19" x14ac:dyDescent="0.35">
      <c r="J4403" s="83"/>
      <c r="S4403" s="83"/>
    </row>
    <row r="4404" spans="10:19" x14ac:dyDescent="0.35">
      <c r="J4404" s="83"/>
      <c r="S4404" s="83"/>
    </row>
    <row r="4405" spans="10:19" x14ac:dyDescent="0.35">
      <c r="J4405" s="83"/>
      <c r="S4405" s="83"/>
    </row>
    <row r="4406" spans="10:19" x14ac:dyDescent="0.35">
      <c r="J4406" s="83"/>
      <c r="S4406" s="83"/>
    </row>
    <row r="4407" spans="10:19" x14ac:dyDescent="0.35">
      <c r="J4407" s="83"/>
      <c r="S4407" s="83"/>
    </row>
    <row r="4408" spans="10:19" x14ac:dyDescent="0.35">
      <c r="J4408" s="83"/>
      <c r="S4408" s="83"/>
    </row>
    <row r="4409" spans="10:19" x14ac:dyDescent="0.35">
      <c r="J4409" s="83"/>
      <c r="S4409" s="83"/>
    </row>
    <row r="4410" spans="10:19" x14ac:dyDescent="0.35">
      <c r="J4410" s="83"/>
      <c r="S4410" s="83"/>
    </row>
    <row r="4411" spans="10:19" x14ac:dyDescent="0.35">
      <c r="J4411" s="83"/>
      <c r="S4411" s="83"/>
    </row>
    <row r="4412" spans="10:19" x14ac:dyDescent="0.35">
      <c r="J4412" s="83"/>
      <c r="S4412" s="83"/>
    </row>
    <row r="4413" spans="10:19" x14ac:dyDescent="0.35">
      <c r="J4413" s="83"/>
      <c r="S4413" s="83"/>
    </row>
    <row r="4414" spans="10:19" x14ac:dyDescent="0.35">
      <c r="J4414" s="83"/>
      <c r="S4414" s="83"/>
    </row>
    <row r="4415" spans="10:19" x14ac:dyDescent="0.35">
      <c r="J4415" s="83"/>
      <c r="S4415" s="83"/>
    </row>
    <row r="4416" spans="10:19" x14ac:dyDescent="0.35">
      <c r="J4416" s="83"/>
      <c r="S4416" s="83"/>
    </row>
    <row r="4417" spans="10:19" x14ac:dyDescent="0.35">
      <c r="J4417" s="83"/>
      <c r="S4417" s="83"/>
    </row>
    <row r="4418" spans="10:19" x14ac:dyDescent="0.35">
      <c r="J4418" s="83"/>
      <c r="S4418" s="83"/>
    </row>
    <row r="4419" spans="10:19" x14ac:dyDescent="0.35">
      <c r="J4419" s="83"/>
      <c r="S4419" s="83"/>
    </row>
    <row r="4420" spans="10:19" x14ac:dyDescent="0.35">
      <c r="J4420" s="83"/>
      <c r="S4420" s="83"/>
    </row>
    <row r="4421" spans="10:19" x14ac:dyDescent="0.35">
      <c r="J4421" s="83"/>
      <c r="S4421" s="83"/>
    </row>
    <row r="4422" spans="10:19" x14ac:dyDescent="0.35">
      <c r="J4422" s="83"/>
      <c r="S4422" s="83"/>
    </row>
    <row r="4423" spans="10:19" x14ac:dyDescent="0.35">
      <c r="J4423" s="83"/>
      <c r="S4423" s="83"/>
    </row>
    <row r="4424" spans="10:19" x14ac:dyDescent="0.35">
      <c r="J4424" s="83"/>
      <c r="S4424" s="83"/>
    </row>
    <row r="4425" spans="10:19" x14ac:dyDescent="0.35">
      <c r="J4425" s="83"/>
      <c r="S4425" s="83"/>
    </row>
    <row r="4426" spans="10:19" x14ac:dyDescent="0.35">
      <c r="J4426" s="83"/>
      <c r="S4426" s="83"/>
    </row>
    <row r="4427" spans="10:19" x14ac:dyDescent="0.35">
      <c r="J4427" s="83"/>
      <c r="S4427" s="83"/>
    </row>
    <row r="4428" spans="10:19" x14ac:dyDescent="0.35">
      <c r="J4428" s="83"/>
      <c r="S4428" s="83"/>
    </row>
    <row r="4429" spans="10:19" x14ac:dyDescent="0.35">
      <c r="J4429" s="83"/>
      <c r="S4429" s="83"/>
    </row>
    <row r="4430" spans="10:19" x14ac:dyDescent="0.35">
      <c r="J4430" s="83"/>
      <c r="S4430" s="83"/>
    </row>
    <row r="4431" spans="10:19" x14ac:dyDescent="0.35">
      <c r="J4431" s="83"/>
      <c r="S4431" s="83"/>
    </row>
    <row r="4432" spans="10:19" x14ac:dyDescent="0.35">
      <c r="J4432" s="83"/>
      <c r="S4432" s="83"/>
    </row>
    <row r="4433" spans="10:19" x14ac:dyDescent="0.35">
      <c r="J4433" s="83"/>
      <c r="S4433" s="83"/>
    </row>
    <row r="4434" spans="10:19" x14ac:dyDescent="0.35">
      <c r="J4434" s="83"/>
      <c r="S4434" s="83"/>
    </row>
    <row r="4435" spans="10:19" x14ac:dyDescent="0.35">
      <c r="J4435" s="83"/>
      <c r="S4435" s="83"/>
    </row>
    <row r="4436" spans="10:19" x14ac:dyDescent="0.35">
      <c r="J4436" s="83"/>
      <c r="S4436" s="83"/>
    </row>
    <row r="4437" spans="10:19" x14ac:dyDescent="0.35">
      <c r="J4437" s="83"/>
      <c r="S4437" s="83"/>
    </row>
    <row r="4438" spans="10:19" x14ac:dyDescent="0.35">
      <c r="J4438" s="83"/>
      <c r="S4438" s="83"/>
    </row>
    <row r="4439" spans="10:19" x14ac:dyDescent="0.35">
      <c r="J4439" s="83"/>
      <c r="S4439" s="83"/>
    </row>
    <row r="4440" spans="10:19" x14ac:dyDescent="0.35">
      <c r="J4440" s="83"/>
      <c r="S4440" s="83"/>
    </row>
    <row r="4441" spans="10:19" x14ac:dyDescent="0.35">
      <c r="J4441" s="83"/>
      <c r="S4441" s="83"/>
    </row>
    <row r="4442" spans="10:19" x14ac:dyDescent="0.35">
      <c r="J4442" s="83"/>
      <c r="S4442" s="83"/>
    </row>
    <row r="4443" spans="10:19" x14ac:dyDescent="0.35">
      <c r="J4443" s="83"/>
      <c r="S4443" s="83"/>
    </row>
    <row r="4444" spans="10:19" x14ac:dyDescent="0.35">
      <c r="J4444" s="83"/>
      <c r="S4444" s="83"/>
    </row>
    <row r="4445" spans="10:19" x14ac:dyDescent="0.35">
      <c r="J4445" s="83"/>
      <c r="S4445" s="83"/>
    </row>
    <row r="4446" spans="10:19" x14ac:dyDescent="0.35">
      <c r="J4446" s="83"/>
      <c r="S4446" s="83"/>
    </row>
    <row r="4447" spans="10:19" x14ac:dyDescent="0.35">
      <c r="J4447" s="83"/>
      <c r="S4447" s="83"/>
    </row>
    <row r="4448" spans="10:19" x14ac:dyDescent="0.35">
      <c r="J4448" s="83"/>
      <c r="S4448" s="83"/>
    </row>
    <row r="4449" spans="10:19" x14ac:dyDescent="0.35">
      <c r="J4449" s="83"/>
      <c r="S4449" s="83"/>
    </row>
    <row r="4450" spans="10:19" x14ac:dyDescent="0.35">
      <c r="J4450" s="83"/>
      <c r="S4450" s="83"/>
    </row>
    <row r="4451" spans="10:19" x14ac:dyDescent="0.35">
      <c r="J4451" s="83"/>
      <c r="S4451" s="83"/>
    </row>
    <row r="4452" spans="10:19" x14ac:dyDescent="0.35">
      <c r="J4452" s="83"/>
      <c r="S4452" s="83"/>
    </row>
    <row r="4453" spans="10:19" x14ac:dyDescent="0.35">
      <c r="J4453" s="83"/>
      <c r="S4453" s="83"/>
    </row>
    <row r="4454" spans="10:19" x14ac:dyDescent="0.35">
      <c r="J4454" s="83"/>
      <c r="S4454" s="83"/>
    </row>
    <row r="4455" spans="10:19" x14ac:dyDescent="0.35">
      <c r="J4455" s="83"/>
      <c r="S4455" s="83"/>
    </row>
    <row r="4456" spans="10:19" x14ac:dyDescent="0.35">
      <c r="J4456" s="83"/>
      <c r="S4456" s="83"/>
    </row>
    <row r="4457" spans="10:19" x14ac:dyDescent="0.35">
      <c r="J4457" s="83"/>
      <c r="S4457" s="83"/>
    </row>
    <row r="4458" spans="10:19" x14ac:dyDescent="0.35">
      <c r="J4458" s="83"/>
      <c r="S4458" s="83"/>
    </row>
    <row r="4459" spans="10:19" x14ac:dyDescent="0.35">
      <c r="J4459" s="83"/>
      <c r="S4459" s="83"/>
    </row>
    <row r="4460" spans="10:19" x14ac:dyDescent="0.35">
      <c r="J4460" s="83"/>
      <c r="S4460" s="83"/>
    </row>
    <row r="4461" spans="10:19" x14ac:dyDescent="0.35">
      <c r="J4461" s="83"/>
      <c r="S4461" s="83"/>
    </row>
    <row r="4462" spans="10:19" x14ac:dyDescent="0.35">
      <c r="J4462" s="83"/>
      <c r="S4462" s="83"/>
    </row>
    <row r="4463" spans="10:19" x14ac:dyDescent="0.35">
      <c r="J4463" s="83"/>
      <c r="S4463" s="83"/>
    </row>
    <row r="4464" spans="10:19" x14ac:dyDescent="0.35">
      <c r="J4464" s="83"/>
      <c r="S4464" s="83"/>
    </row>
    <row r="4465" spans="10:19" x14ac:dyDescent="0.35">
      <c r="J4465" s="83"/>
      <c r="S4465" s="83"/>
    </row>
    <row r="4466" spans="10:19" x14ac:dyDescent="0.35">
      <c r="J4466" s="83"/>
      <c r="S4466" s="83"/>
    </row>
    <row r="4467" spans="10:19" x14ac:dyDescent="0.35">
      <c r="J4467" s="83"/>
      <c r="S4467" s="83"/>
    </row>
    <row r="4468" spans="10:19" x14ac:dyDescent="0.35">
      <c r="J4468" s="83"/>
      <c r="S4468" s="83"/>
    </row>
    <row r="4469" spans="10:19" x14ac:dyDescent="0.35">
      <c r="J4469" s="83"/>
      <c r="S4469" s="83"/>
    </row>
    <row r="4470" spans="10:19" x14ac:dyDescent="0.35">
      <c r="J4470" s="83"/>
      <c r="S4470" s="83"/>
    </row>
    <row r="4471" spans="10:19" x14ac:dyDescent="0.35">
      <c r="J4471" s="83"/>
      <c r="S4471" s="83"/>
    </row>
    <row r="4472" spans="10:19" x14ac:dyDescent="0.35">
      <c r="J4472" s="83"/>
      <c r="S4472" s="83"/>
    </row>
    <row r="4473" spans="10:19" x14ac:dyDescent="0.35">
      <c r="J4473" s="83"/>
      <c r="S4473" s="83"/>
    </row>
    <row r="4474" spans="10:19" x14ac:dyDescent="0.35">
      <c r="J4474" s="83"/>
      <c r="S4474" s="83"/>
    </row>
    <row r="4475" spans="10:19" x14ac:dyDescent="0.35">
      <c r="J4475" s="83"/>
      <c r="S4475" s="83"/>
    </row>
    <row r="4476" spans="10:19" x14ac:dyDescent="0.35">
      <c r="J4476" s="83"/>
      <c r="S4476" s="83"/>
    </row>
    <row r="4477" spans="10:19" x14ac:dyDescent="0.35">
      <c r="J4477" s="83"/>
      <c r="S4477" s="83"/>
    </row>
    <row r="4478" spans="10:19" x14ac:dyDescent="0.35">
      <c r="J4478" s="83"/>
      <c r="S4478" s="83"/>
    </row>
    <row r="4479" spans="10:19" x14ac:dyDescent="0.35">
      <c r="J4479" s="83"/>
      <c r="S4479" s="83"/>
    </row>
    <row r="4480" spans="10:19" x14ac:dyDescent="0.35">
      <c r="J4480" s="83"/>
      <c r="S4480" s="83"/>
    </row>
    <row r="4481" spans="10:19" x14ac:dyDescent="0.35">
      <c r="J4481" s="83"/>
      <c r="S4481" s="83"/>
    </row>
    <row r="4482" spans="10:19" x14ac:dyDescent="0.35">
      <c r="J4482" s="83"/>
      <c r="S4482" s="83"/>
    </row>
    <row r="4483" spans="10:19" x14ac:dyDescent="0.35">
      <c r="J4483" s="83"/>
      <c r="S4483" s="83"/>
    </row>
    <row r="4484" spans="10:19" x14ac:dyDescent="0.35">
      <c r="J4484" s="83"/>
      <c r="S4484" s="83"/>
    </row>
    <row r="4485" spans="10:19" x14ac:dyDescent="0.35">
      <c r="J4485" s="83"/>
      <c r="S4485" s="83"/>
    </row>
    <row r="4486" spans="10:19" x14ac:dyDescent="0.35">
      <c r="J4486" s="83"/>
      <c r="S4486" s="83"/>
    </row>
    <row r="4487" spans="10:19" x14ac:dyDescent="0.35">
      <c r="J4487" s="83"/>
      <c r="S4487" s="83"/>
    </row>
    <row r="4488" spans="10:19" x14ac:dyDescent="0.35">
      <c r="J4488" s="83"/>
      <c r="S4488" s="83"/>
    </row>
    <row r="4489" spans="10:19" x14ac:dyDescent="0.35">
      <c r="J4489" s="83"/>
      <c r="S4489" s="83"/>
    </row>
    <row r="4490" spans="10:19" x14ac:dyDescent="0.35">
      <c r="J4490" s="83"/>
      <c r="S4490" s="83"/>
    </row>
    <row r="4491" spans="10:19" x14ac:dyDescent="0.35">
      <c r="J4491" s="83"/>
      <c r="S4491" s="83"/>
    </row>
    <row r="4492" spans="10:19" x14ac:dyDescent="0.35">
      <c r="J4492" s="83"/>
      <c r="S4492" s="83"/>
    </row>
    <row r="4493" spans="10:19" x14ac:dyDescent="0.35">
      <c r="J4493" s="83"/>
      <c r="S4493" s="83"/>
    </row>
    <row r="4494" spans="10:19" x14ac:dyDescent="0.35">
      <c r="J4494" s="83"/>
      <c r="S4494" s="83"/>
    </row>
    <row r="4495" spans="10:19" x14ac:dyDescent="0.35">
      <c r="J4495" s="83"/>
      <c r="S4495" s="83"/>
    </row>
    <row r="4496" spans="10:19" x14ac:dyDescent="0.35">
      <c r="J4496" s="83"/>
      <c r="S4496" s="83"/>
    </row>
    <row r="4497" spans="10:19" x14ac:dyDescent="0.35">
      <c r="J4497" s="83"/>
      <c r="S4497" s="83"/>
    </row>
    <row r="4498" spans="10:19" x14ac:dyDescent="0.35">
      <c r="J4498" s="83"/>
      <c r="S4498" s="83"/>
    </row>
    <row r="4499" spans="10:19" x14ac:dyDescent="0.35">
      <c r="J4499" s="83"/>
      <c r="S4499" s="83"/>
    </row>
    <row r="4500" spans="10:19" x14ac:dyDescent="0.35">
      <c r="J4500" s="83"/>
      <c r="S4500" s="83"/>
    </row>
    <row r="4501" spans="10:19" x14ac:dyDescent="0.35">
      <c r="J4501" s="83"/>
      <c r="S4501" s="83"/>
    </row>
    <row r="4502" spans="10:19" x14ac:dyDescent="0.35">
      <c r="J4502" s="83"/>
      <c r="S4502" s="83"/>
    </row>
    <row r="4503" spans="10:19" x14ac:dyDescent="0.35">
      <c r="J4503" s="83"/>
      <c r="S4503" s="83"/>
    </row>
    <row r="4504" spans="10:19" x14ac:dyDescent="0.35">
      <c r="J4504" s="83"/>
      <c r="S4504" s="83"/>
    </row>
    <row r="4505" spans="10:19" x14ac:dyDescent="0.35">
      <c r="J4505" s="83"/>
      <c r="S4505" s="83"/>
    </row>
    <row r="4506" spans="10:19" x14ac:dyDescent="0.35">
      <c r="J4506" s="83"/>
      <c r="S4506" s="83"/>
    </row>
    <row r="4507" spans="10:19" x14ac:dyDescent="0.35">
      <c r="J4507" s="83"/>
      <c r="S4507" s="83"/>
    </row>
    <row r="4508" spans="10:19" x14ac:dyDescent="0.35">
      <c r="J4508" s="83"/>
      <c r="S4508" s="83"/>
    </row>
    <row r="4509" spans="10:19" x14ac:dyDescent="0.35">
      <c r="J4509" s="83"/>
      <c r="S4509" s="83"/>
    </row>
    <row r="4510" spans="10:19" x14ac:dyDescent="0.35">
      <c r="J4510" s="83"/>
      <c r="S4510" s="83"/>
    </row>
    <row r="4511" spans="10:19" x14ac:dyDescent="0.35">
      <c r="J4511" s="83"/>
      <c r="S4511" s="83"/>
    </row>
    <row r="4512" spans="10:19" x14ac:dyDescent="0.35">
      <c r="J4512" s="83"/>
      <c r="S4512" s="83"/>
    </row>
    <row r="4513" spans="10:19" x14ac:dyDescent="0.35">
      <c r="J4513" s="83"/>
      <c r="S4513" s="83"/>
    </row>
    <row r="4514" spans="10:19" x14ac:dyDescent="0.35">
      <c r="J4514" s="83"/>
      <c r="S4514" s="83"/>
    </row>
    <row r="4515" spans="10:19" x14ac:dyDescent="0.35">
      <c r="J4515" s="83"/>
      <c r="S4515" s="83"/>
    </row>
    <row r="4516" spans="10:19" x14ac:dyDescent="0.35">
      <c r="J4516" s="83"/>
      <c r="S4516" s="83"/>
    </row>
    <row r="4517" spans="10:19" x14ac:dyDescent="0.35">
      <c r="J4517" s="83"/>
      <c r="S4517" s="83"/>
    </row>
    <row r="4518" spans="10:19" x14ac:dyDescent="0.35">
      <c r="J4518" s="83"/>
      <c r="S4518" s="83"/>
    </row>
    <row r="4519" spans="10:19" x14ac:dyDescent="0.35">
      <c r="J4519" s="83"/>
      <c r="S4519" s="83"/>
    </row>
    <row r="4520" spans="10:19" x14ac:dyDescent="0.35">
      <c r="J4520" s="83"/>
      <c r="S4520" s="83"/>
    </row>
    <row r="4521" spans="10:19" x14ac:dyDescent="0.35">
      <c r="J4521" s="83"/>
      <c r="S4521" s="83"/>
    </row>
    <row r="4522" spans="10:19" x14ac:dyDescent="0.35">
      <c r="J4522" s="83"/>
      <c r="S4522" s="83"/>
    </row>
    <row r="4523" spans="10:19" x14ac:dyDescent="0.35">
      <c r="J4523" s="83"/>
      <c r="S4523" s="83"/>
    </row>
    <row r="4524" spans="10:19" x14ac:dyDescent="0.35">
      <c r="J4524" s="83"/>
      <c r="S4524" s="83"/>
    </row>
    <row r="4525" spans="10:19" x14ac:dyDescent="0.35">
      <c r="J4525" s="83"/>
      <c r="S4525" s="83"/>
    </row>
    <row r="4526" spans="10:19" x14ac:dyDescent="0.35">
      <c r="J4526" s="83"/>
      <c r="S4526" s="83"/>
    </row>
    <row r="4527" spans="10:19" x14ac:dyDescent="0.35">
      <c r="J4527" s="83"/>
      <c r="S4527" s="83"/>
    </row>
    <row r="4528" spans="10:19" x14ac:dyDescent="0.35">
      <c r="J4528" s="83"/>
      <c r="S4528" s="83"/>
    </row>
    <row r="4529" spans="10:19" x14ac:dyDescent="0.35">
      <c r="J4529" s="83"/>
      <c r="S4529" s="83"/>
    </row>
    <row r="4530" spans="10:19" x14ac:dyDescent="0.35">
      <c r="J4530" s="83"/>
      <c r="S4530" s="83"/>
    </row>
    <row r="4531" spans="10:19" x14ac:dyDescent="0.35">
      <c r="J4531" s="83"/>
      <c r="S4531" s="83"/>
    </row>
    <row r="4532" spans="10:19" x14ac:dyDescent="0.35">
      <c r="J4532" s="83"/>
      <c r="S4532" s="83"/>
    </row>
    <row r="4533" spans="10:19" x14ac:dyDescent="0.35">
      <c r="J4533" s="83"/>
      <c r="S4533" s="83"/>
    </row>
    <row r="4534" spans="10:19" x14ac:dyDescent="0.35">
      <c r="J4534" s="83"/>
      <c r="S4534" s="83"/>
    </row>
    <row r="4535" spans="10:19" x14ac:dyDescent="0.35">
      <c r="J4535" s="83"/>
      <c r="S4535" s="83"/>
    </row>
    <row r="4536" spans="10:19" x14ac:dyDescent="0.35">
      <c r="J4536" s="83"/>
      <c r="S4536" s="83"/>
    </row>
    <row r="4537" spans="10:19" x14ac:dyDescent="0.35">
      <c r="J4537" s="83"/>
      <c r="S4537" s="83"/>
    </row>
    <row r="4538" spans="10:19" x14ac:dyDescent="0.35">
      <c r="J4538" s="83"/>
      <c r="S4538" s="83"/>
    </row>
    <row r="4539" spans="10:19" x14ac:dyDescent="0.35">
      <c r="J4539" s="83"/>
      <c r="S4539" s="83"/>
    </row>
    <row r="4540" spans="10:19" x14ac:dyDescent="0.35">
      <c r="J4540" s="83"/>
      <c r="S4540" s="83"/>
    </row>
    <row r="4541" spans="10:19" x14ac:dyDescent="0.35">
      <c r="J4541" s="83"/>
      <c r="S4541" s="83"/>
    </row>
    <row r="4542" spans="10:19" x14ac:dyDescent="0.35">
      <c r="J4542" s="83"/>
      <c r="S4542" s="83"/>
    </row>
    <row r="4543" spans="10:19" x14ac:dyDescent="0.35">
      <c r="J4543" s="83"/>
      <c r="S4543" s="83"/>
    </row>
    <row r="4544" spans="10:19" x14ac:dyDescent="0.35">
      <c r="J4544" s="83"/>
      <c r="S4544" s="83"/>
    </row>
    <row r="4545" spans="10:19" x14ac:dyDescent="0.35">
      <c r="J4545" s="83"/>
      <c r="S4545" s="83"/>
    </row>
    <row r="4546" spans="10:19" x14ac:dyDescent="0.35">
      <c r="J4546" s="83"/>
      <c r="S4546" s="83"/>
    </row>
    <row r="4547" spans="10:19" x14ac:dyDescent="0.35">
      <c r="J4547" s="83"/>
      <c r="S4547" s="83"/>
    </row>
    <row r="4548" spans="10:19" x14ac:dyDescent="0.35">
      <c r="J4548" s="83"/>
      <c r="S4548" s="83"/>
    </row>
    <row r="4549" spans="10:19" x14ac:dyDescent="0.35">
      <c r="J4549" s="83"/>
      <c r="S4549" s="83"/>
    </row>
    <row r="4550" spans="10:19" x14ac:dyDescent="0.35">
      <c r="J4550" s="83"/>
      <c r="S4550" s="83"/>
    </row>
    <row r="4551" spans="10:19" x14ac:dyDescent="0.35">
      <c r="J4551" s="83"/>
      <c r="S4551" s="83"/>
    </row>
    <row r="4552" spans="10:19" x14ac:dyDescent="0.35">
      <c r="J4552" s="83"/>
      <c r="S4552" s="83"/>
    </row>
    <row r="4553" spans="10:19" x14ac:dyDescent="0.35">
      <c r="J4553" s="83"/>
      <c r="S4553" s="83"/>
    </row>
    <row r="4554" spans="10:19" x14ac:dyDescent="0.35">
      <c r="J4554" s="83"/>
      <c r="S4554" s="83"/>
    </row>
    <row r="4555" spans="10:19" x14ac:dyDescent="0.35">
      <c r="J4555" s="83"/>
      <c r="S4555" s="83"/>
    </row>
    <row r="4556" spans="10:19" x14ac:dyDescent="0.35">
      <c r="J4556" s="83"/>
      <c r="S4556" s="83"/>
    </row>
    <row r="4557" spans="10:19" x14ac:dyDescent="0.35">
      <c r="J4557" s="83"/>
      <c r="S4557" s="83"/>
    </row>
    <row r="4558" spans="10:19" x14ac:dyDescent="0.35">
      <c r="J4558" s="83"/>
      <c r="S4558" s="83"/>
    </row>
    <row r="4559" spans="10:19" x14ac:dyDescent="0.35">
      <c r="J4559" s="83"/>
      <c r="S4559" s="83"/>
    </row>
    <row r="4560" spans="10:19" x14ac:dyDescent="0.35">
      <c r="J4560" s="83"/>
      <c r="S4560" s="83"/>
    </row>
    <row r="4561" spans="10:19" x14ac:dyDescent="0.35">
      <c r="J4561" s="83"/>
      <c r="S4561" s="83"/>
    </row>
    <row r="4562" spans="10:19" x14ac:dyDescent="0.35">
      <c r="J4562" s="83"/>
      <c r="S4562" s="83"/>
    </row>
    <row r="4563" spans="10:19" x14ac:dyDescent="0.35">
      <c r="J4563" s="83"/>
      <c r="S4563" s="83"/>
    </row>
    <row r="4564" spans="10:19" x14ac:dyDescent="0.35">
      <c r="J4564" s="83"/>
      <c r="S4564" s="83"/>
    </row>
    <row r="4565" spans="10:19" x14ac:dyDescent="0.35">
      <c r="J4565" s="83"/>
      <c r="S4565" s="83"/>
    </row>
    <row r="4566" spans="10:19" x14ac:dyDescent="0.35">
      <c r="J4566" s="83"/>
      <c r="S4566" s="83"/>
    </row>
    <row r="4567" spans="10:19" x14ac:dyDescent="0.35">
      <c r="J4567" s="83"/>
      <c r="S4567" s="83"/>
    </row>
    <row r="4568" spans="10:19" x14ac:dyDescent="0.35">
      <c r="J4568" s="83"/>
      <c r="S4568" s="83"/>
    </row>
    <row r="4569" spans="10:19" x14ac:dyDescent="0.35">
      <c r="J4569" s="83"/>
      <c r="S4569" s="83"/>
    </row>
    <row r="4570" spans="10:19" x14ac:dyDescent="0.35">
      <c r="J4570" s="83"/>
      <c r="S4570" s="83"/>
    </row>
    <row r="4571" spans="10:19" x14ac:dyDescent="0.35">
      <c r="J4571" s="83"/>
      <c r="S4571" s="83"/>
    </row>
    <row r="4572" spans="10:19" x14ac:dyDescent="0.35">
      <c r="J4572" s="83"/>
      <c r="S4572" s="83"/>
    </row>
    <row r="4573" spans="10:19" x14ac:dyDescent="0.35">
      <c r="J4573" s="83"/>
      <c r="S4573" s="83"/>
    </row>
    <row r="4574" spans="10:19" x14ac:dyDescent="0.35">
      <c r="J4574" s="83"/>
      <c r="S4574" s="83"/>
    </row>
    <row r="4575" spans="10:19" x14ac:dyDescent="0.35">
      <c r="J4575" s="83"/>
      <c r="S4575" s="83"/>
    </row>
    <row r="4576" spans="10:19" x14ac:dyDescent="0.35">
      <c r="J4576" s="83"/>
      <c r="S4576" s="83"/>
    </row>
    <row r="4577" spans="10:19" x14ac:dyDescent="0.35">
      <c r="J4577" s="83"/>
      <c r="S4577" s="83"/>
    </row>
    <row r="4578" spans="10:19" x14ac:dyDescent="0.35">
      <c r="J4578" s="83"/>
      <c r="S4578" s="83"/>
    </row>
    <row r="4579" spans="10:19" x14ac:dyDescent="0.35">
      <c r="J4579" s="83"/>
      <c r="S4579" s="83"/>
    </row>
    <row r="4580" spans="10:19" x14ac:dyDescent="0.35">
      <c r="J4580" s="83"/>
      <c r="S4580" s="83"/>
    </row>
    <row r="4581" spans="10:19" x14ac:dyDescent="0.35">
      <c r="J4581" s="83"/>
      <c r="S4581" s="83"/>
    </row>
    <row r="4582" spans="10:19" x14ac:dyDescent="0.35">
      <c r="J4582" s="83"/>
      <c r="S4582" s="83"/>
    </row>
    <row r="4583" spans="10:19" x14ac:dyDescent="0.35">
      <c r="J4583" s="83"/>
      <c r="S4583" s="83"/>
    </row>
    <row r="4584" spans="10:19" x14ac:dyDescent="0.35">
      <c r="J4584" s="83"/>
      <c r="S4584" s="83"/>
    </row>
    <row r="4585" spans="10:19" x14ac:dyDescent="0.35">
      <c r="J4585" s="83"/>
      <c r="S4585" s="83"/>
    </row>
    <row r="4586" spans="10:19" x14ac:dyDescent="0.35">
      <c r="J4586" s="83"/>
      <c r="S4586" s="83"/>
    </row>
    <row r="4587" spans="10:19" x14ac:dyDescent="0.35">
      <c r="J4587" s="83"/>
      <c r="S4587" s="83"/>
    </row>
    <row r="4588" spans="10:19" x14ac:dyDescent="0.35">
      <c r="J4588" s="83"/>
      <c r="S4588" s="83"/>
    </row>
    <row r="4589" spans="10:19" x14ac:dyDescent="0.35">
      <c r="J4589" s="83"/>
      <c r="S4589" s="83"/>
    </row>
    <row r="4590" spans="10:19" x14ac:dyDescent="0.35">
      <c r="J4590" s="83"/>
      <c r="S4590" s="83"/>
    </row>
    <row r="4591" spans="10:19" x14ac:dyDescent="0.35">
      <c r="J4591" s="83"/>
      <c r="S4591" s="83"/>
    </row>
    <row r="4592" spans="10:19" x14ac:dyDescent="0.35">
      <c r="J4592" s="83"/>
      <c r="S4592" s="83"/>
    </row>
    <row r="4593" spans="10:19" x14ac:dyDescent="0.35">
      <c r="J4593" s="83"/>
      <c r="S4593" s="83"/>
    </row>
    <row r="4594" spans="10:19" x14ac:dyDescent="0.35">
      <c r="J4594" s="83"/>
      <c r="S4594" s="83"/>
    </row>
    <row r="4595" spans="10:19" x14ac:dyDescent="0.35">
      <c r="J4595" s="83"/>
      <c r="S4595" s="83"/>
    </row>
    <row r="4596" spans="10:19" x14ac:dyDescent="0.35">
      <c r="J4596" s="83"/>
      <c r="S4596" s="83"/>
    </row>
    <row r="4597" spans="10:19" x14ac:dyDescent="0.35">
      <c r="J4597" s="83"/>
      <c r="S4597" s="83"/>
    </row>
    <row r="4598" spans="10:19" x14ac:dyDescent="0.35">
      <c r="J4598" s="83"/>
      <c r="S4598" s="83"/>
    </row>
    <row r="4599" spans="10:19" x14ac:dyDescent="0.35">
      <c r="J4599" s="83"/>
      <c r="S4599" s="83"/>
    </row>
    <row r="4600" spans="10:19" x14ac:dyDescent="0.35">
      <c r="J4600" s="83"/>
      <c r="S4600" s="83"/>
    </row>
    <row r="4601" spans="10:19" x14ac:dyDescent="0.35">
      <c r="J4601" s="83"/>
      <c r="S4601" s="83"/>
    </row>
    <row r="4602" spans="10:19" x14ac:dyDescent="0.35">
      <c r="J4602" s="83"/>
      <c r="S4602" s="83"/>
    </row>
    <row r="4603" spans="10:19" x14ac:dyDescent="0.35">
      <c r="J4603" s="83"/>
      <c r="S4603" s="83"/>
    </row>
    <row r="4604" spans="10:19" x14ac:dyDescent="0.35">
      <c r="J4604" s="83"/>
      <c r="S4604" s="83"/>
    </row>
    <row r="4605" spans="10:19" x14ac:dyDescent="0.35">
      <c r="J4605" s="83"/>
      <c r="S4605" s="83"/>
    </row>
    <row r="4606" spans="10:19" x14ac:dyDescent="0.35">
      <c r="J4606" s="83"/>
      <c r="S4606" s="83"/>
    </row>
    <row r="4607" spans="10:19" x14ac:dyDescent="0.35">
      <c r="J4607" s="83"/>
      <c r="S4607" s="83"/>
    </row>
    <row r="4608" spans="10:19" x14ac:dyDescent="0.35">
      <c r="J4608" s="83"/>
      <c r="S4608" s="83"/>
    </row>
    <row r="4609" spans="10:19" x14ac:dyDescent="0.35">
      <c r="J4609" s="83"/>
      <c r="S4609" s="83"/>
    </row>
    <row r="4610" spans="10:19" x14ac:dyDescent="0.35">
      <c r="J4610" s="83"/>
      <c r="S4610" s="83"/>
    </row>
    <row r="4611" spans="10:19" x14ac:dyDescent="0.35">
      <c r="J4611" s="83"/>
      <c r="S4611" s="83"/>
    </row>
    <row r="4612" spans="10:19" x14ac:dyDescent="0.35">
      <c r="J4612" s="83"/>
      <c r="S4612" s="83"/>
    </row>
    <row r="4613" spans="10:19" x14ac:dyDescent="0.35">
      <c r="J4613" s="83"/>
      <c r="S4613" s="83"/>
    </row>
    <row r="4614" spans="10:19" x14ac:dyDescent="0.35">
      <c r="J4614" s="83"/>
      <c r="S4614" s="83"/>
    </row>
    <row r="4615" spans="10:19" x14ac:dyDescent="0.35">
      <c r="J4615" s="83"/>
      <c r="S4615" s="83"/>
    </row>
    <row r="4616" spans="10:19" x14ac:dyDescent="0.35">
      <c r="J4616" s="83"/>
      <c r="S4616" s="83"/>
    </row>
    <row r="4617" spans="10:19" x14ac:dyDescent="0.35">
      <c r="J4617" s="83"/>
      <c r="S4617" s="83"/>
    </row>
    <row r="4618" spans="10:19" x14ac:dyDescent="0.35">
      <c r="J4618" s="83"/>
      <c r="S4618" s="83"/>
    </row>
    <row r="4619" spans="10:19" x14ac:dyDescent="0.35">
      <c r="J4619" s="83"/>
      <c r="S4619" s="83"/>
    </row>
    <row r="4620" spans="10:19" x14ac:dyDescent="0.35">
      <c r="J4620" s="83"/>
      <c r="S4620" s="83"/>
    </row>
    <row r="4621" spans="10:19" x14ac:dyDescent="0.35">
      <c r="J4621" s="83"/>
      <c r="S4621" s="83"/>
    </row>
    <row r="4622" spans="10:19" x14ac:dyDescent="0.35">
      <c r="J4622" s="83"/>
      <c r="S4622" s="83"/>
    </row>
    <row r="4623" spans="10:19" x14ac:dyDescent="0.35">
      <c r="J4623" s="83"/>
      <c r="S4623" s="83"/>
    </row>
    <row r="4624" spans="10:19" x14ac:dyDescent="0.35">
      <c r="J4624" s="83"/>
      <c r="S4624" s="83"/>
    </row>
    <row r="4625" spans="10:19" x14ac:dyDescent="0.35">
      <c r="J4625" s="83"/>
      <c r="S4625" s="83"/>
    </row>
    <row r="4626" spans="10:19" x14ac:dyDescent="0.35">
      <c r="J4626" s="83"/>
      <c r="S4626" s="83"/>
    </row>
    <row r="4627" spans="10:19" x14ac:dyDescent="0.35">
      <c r="J4627" s="83"/>
      <c r="S4627" s="83"/>
    </row>
    <row r="4628" spans="10:19" x14ac:dyDescent="0.35">
      <c r="J4628" s="83"/>
      <c r="S4628" s="83"/>
    </row>
    <row r="4629" spans="10:19" x14ac:dyDescent="0.35">
      <c r="J4629" s="83"/>
      <c r="S4629" s="83"/>
    </row>
    <row r="4630" spans="10:19" x14ac:dyDescent="0.35">
      <c r="J4630" s="83"/>
      <c r="S4630" s="83"/>
    </row>
    <row r="4631" spans="10:19" x14ac:dyDescent="0.35">
      <c r="J4631" s="83"/>
      <c r="S4631" s="83"/>
    </row>
    <row r="4632" spans="10:19" x14ac:dyDescent="0.35">
      <c r="J4632" s="83"/>
      <c r="S4632" s="83"/>
    </row>
    <row r="4633" spans="10:19" x14ac:dyDescent="0.35">
      <c r="J4633" s="83"/>
      <c r="S4633" s="83"/>
    </row>
    <row r="4634" spans="10:19" x14ac:dyDescent="0.35">
      <c r="J4634" s="83"/>
      <c r="S4634" s="83"/>
    </row>
    <row r="4635" spans="10:19" x14ac:dyDescent="0.35">
      <c r="J4635" s="83"/>
      <c r="S4635" s="83"/>
    </row>
    <row r="4636" spans="10:19" x14ac:dyDescent="0.35">
      <c r="J4636" s="83"/>
      <c r="S4636" s="83"/>
    </row>
    <row r="4637" spans="10:19" x14ac:dyDescent="0.35">
      <c r="J4637" s="83"/>
      <c r="S4637" s="83"/>
    </row>
    <row r="4638" spans="10:19" x14ac:dyDescent="0.35">
      <c r="J4638" s="83"/>
      <c r="S4638" s="83"/>
    </row>
    <row r="4639" spans="10:19" x14ac:dyDescent="0.35">
      <c r="J4639" s="83"/>
      <c r="S4639" s="83"/>
    </row>
    <row r="4640" spans="10:19" x14ac:dyDescent="0.35">
      <c r="J4640" s="83"/>
      <c r="S4640" s="83"/>
    </row>
    <row r="4641" spans="10:19" x14ac:dyDescent="0.35">
      <c r="J4641" s="83"/>
      <c r="S4641" s="83"/>
    </row>
    <row r="4642" spans="10:19" x14ac:dyDescent="0.35">
      <c r="J4642" s="83"/>
      <c r="S4642" s="83"/>
    </row>
    <row r="4643" spans="10:19" x14ac:dyDescent="0.35">
      <c r="J4643" s="83"/>
      <c r="S4643" s="83"/>
    </row>
    <row r="4644" spans="10:19" x14ac:dyDescent="0.35">
      <c r="J4644" s="83"/>
      <c r="S4644" s="83"/>
    </row>
    <row r="4645" spans="10:19" x14ac:dyDescent="0.35">
      <c r="J4645" s="83"/>
      <c r="S4645" s="83"/>
    </row>
    <row r="4646" spans="10:19" x14ac:dyDescent="0.35">
      <c r="J4646" s="83"/>
      <c r="S4646" s="83"/>
    </row>
    <row r="4647" spans="10:19" x14ac:dyDescent="0.35">
      <c r="J4647" s="83"/>
      <c r="S4647" s="83"/>
    </row>
    <row r="4648" spans="10:19" x14ac:dyDescent="0.35">
      <c r="J4648" s="83"/>
      <c r="S4648" s="83"/>
    </row>
    <row r="4649" spans="10:19" x14ac:dyDescent="0.35">
      <c r="J4649" s="83"/>
      <c r="S4649" s="83"/>
    </row>
    <row r="4650" spans="10:19" x14ac:dyDescent="0.35">
      <c r="J4650" s="83"/>
      <c r="S4650" s="83"/>
    </row>
    <row r="4651" spans="10:19" x14ac:dyDescent="0.35">
      <c r="J4651" s="83"/>
      <c r="S4651" s="83"/>
    </row>
    <row r="4652" spans="10:19" x14ac:dyDescent="0.35">
      <c r="J4652" s="83"/>
      <c r="S4652" s="83"/>
    </row>
    <row r="4653" spans="10:19" x14ac:dyDescent="0.35">
      <c r="J4653" s="83"/>
      <c r="S4653" s="83"/>
    </row>
    <row r="4654" spans="10:19" x14ac:dyDescent="0.35">
      <c r="J4654" s="83"/>
      <c r="S4654" s="83"/>
    </row>
    <row r="4655" spans="10:19" x14ac:dyDescent="0.35">
      <c r="J4655" s="83"/>
      <c r="S4655" s="83"/>
    </row>
    <row r="4656" spans="10:19" x14ac:dyDescent="0.35">
      <c r="J4656" s="83"/>
      <c r="S4656" s="83"/>
    </row>
    <row r="4657" spans="10:19" x14ac:dyDescent="0.35">
      <c r="J4657" s="83"/>
      <c r="S4657" s="83"/>
    </row>
    <row r="4658" spans="10:19" x14ac:dyDescent="0.35">
      <c r="J4658" s="83"/>
      <c r="S4658" s="83"/>
    </row>
    <row r="4659" spans="10:19" x14ac:dyDescent="0.35">
      <c r="J4659" s="83"/>
      <c r="S4659" s="83"/>
    </row>
    <row r="4660" spans="10:19" x14ac:dyDescent="0.35">
      <c r="J4660" s="83"/>
      <c r="S4660" s="83"/>
    </row>
    <row r="4661" spans="10:19" x14ac:dyDescent="0.35">
      <c r="J4661" s="83"/>
      <c r="S4661" s="83"/>
    </row>
    <row r="4662" spans="10:19" x14ac:dyDescent="0.35">
      <c r="J4662" s="83"/>
      <c r="S4662" s="83"/>
    </row>
    <row r="4663" spans="10:19" x14ac:dyDescent="0.35">
      <c r="J4663" s="83"/>
      <c r="S4663" s="83"/>
    </row>
    <row r="4664" spans="10:19" x14ac:dyDescent="0.35">
      <c r="J4664" s="83"/>
      <c r="S4664" s="83"/>
    </row>
    <row r="4665" spans="10:19" x14ac:dyDescent="0.35">
      <c r="J4665" s="83"/>
      <c r="S4665" s="83"/>
    </row>
    <row r="4666" spans="10:19" x14ac:dyDescent="0.35">
      <c r="J4666" s="83"/>
      <c r="S4666" s="83"/>
    </row>
    <row r="4667" spans="10:19" x14ac:dyDescent="0.35">
      <c r="J4667" s="83"/>
      <c r="S4667" s="83"/>
    </row>
    <row r="4668" spans="10:19" x14ac:dyDescent="0.35">
      <c r="J4668" s="83"/>
      <c r="S4668" s="83"/>
    </row>
    <row r="4669" spans="10:19" x14ac:dyDescent="0.35">
      <c r="J4669" s="83"/>
      <c r="S4669" s="83"/>
    </row>
    <row r="4670" spans="10:19" x14ac:dyDescent="0.35">
      <c r="J4670" s="83"/>
      <c r="S4670" s="83"/>
    </row>
    <row r="4671" spans="10:19" x14ac:dyDescent="0.35">
      <c r="J4671" s="83"/>
      <c r="S4671" s="83"/>
    </row>
    <row r="4672" spans="10:19" x14ac:dyDescent="0.35">
      <c r="J4672" s="83"/>
      <c r="S4672" s="83"/>
    </row>
    <row r="4673" spans="10:19" x14ac:dyDescent="0.35">
      <c r="J4673" s="83"/>
      <c r="S4673" s="83"/>
    </row>
    <row r="4674" spans="10:19" x14ac:dyDescent="0.35">
      <c r="J4674" s="83"/>
      <c r="S4674" s="83"/>
    </row>
    <row r="4675" spans="10:19" x14ac:dyDescent="0.35">
      <c r="J4675" s="83"/>
      <c r="S4675" s="83"/>
    </row>
    <row r="4676" spans="10:19" x14ac:dyDescent="0.35">
      <c r="J4676" s="83"/>
      <c r="S4676" s="83"/>
    </row>
    <row r="4677" spans="10:19" x14ac:dyDescent="0.35">
      <c r="J4677" s="83"/>
      <c r="S4677" s="83"/>
    </row>
    <row r="4678" spans="10:19" x14ac:dyDescent="0.35">
      <c r="J4678" s="83"/>
      <c r="S4678" s="83"/>
    </row>
    <row r="4679" spans="10:19" x14ac:dyDescent="0.35">
      <c r="J4679" s="83"/>
      <c r="S4679" s="83"/>
    </row>
    <row r="4680" spans="10:19" x14ac:dyDescent="0.35">
      <c r="J4680" s="83"/>
      <c r="S4680" s="83"/>
    </row>
    <row r="4681" spans="10:19" x14ac:dyDescent="0.35">
      <c r="J4681" s="83"/>
      <c r="S4681" s="83"/>
    </row>
    <row r="4682" spans="10:19" x14ac:dyDescent="0.35">
      <c r="J4682" s="83"/>
      <c r="S4682" s="83"/>
    </row>
    <row r="4683" spans="10:19" x14ac:dyDescent="0.35">
      <c r="J4683" s="83"/>
      <c r="S4683" s="83"/>
    </row>
    <row r="4684" spans="10:19" x14ac:dyDescent="0.35">
      <c r="J4684" s="83"/>
      <c r="S4684" s="83"/>
    </row>
    <row r="4685" spans="10:19" x14ac:dyDescent="0.35">
      <c r="J4685" s="83"/>
      <c r="S4685" s="83"/>
    </row>
    <row r="4686" spans="10:19" x14ac:dyDescent="0.35">
      <c r="J4686" s="83"/>
      <c r="S4686" s="83"/>
    </row>
    <row r="4687" spans="10:19" x14ac:dyDescent="0.35">
      <c r="J4687" s="83"/>
      <c r="S4687" s="83"/>
    </row>
    <row r="4688" spans="10:19" x14ac:dyDescent="0.35">
      <c r="J4688" s="83"/>
      <c r="S4688" s="83"/>
    </row>
    <row r="4689" spans="10:19" x14ac:dyDescent="0.35">
      <c r="J4689" s="83"/>
      <c r="S4689" s="83"/>
    </row>
    <row r="4690" spans="10:19" x14ac:dyDescent="0.35">
      <c r="J4690" s="83"/>
      <c r="S4690" s="83"/>
    </row>
    <row r="4691" spans="10:19" x14ac:dyDescent="0.35">
      <c r="J4691" s="83"/>
      <c r="S4691" s="83"/>
    </row>
    <row r="4692" spans="10:19" x14ac:dyDescent="0.35">
      <c r="J4692" s="83"/>
      <c r="S4692" s="83"/>
    </row>
    <row r="4693" spans="10:19" x14ac:dyDescent="0.35">
      <c r="J4693" s="83"/>
      <c r="S4693" s="83"/>
    </row>
    <row r="4694" spans="10:19" x14ac:dyDescent="0.35">
      <c r="J4694" s="83"/>
      <c r="S4694" s="83"/>
    </row>
    <row r="4695" spans="10:19" x14ac:dyDescent="0.35">
      <c r="J4695" s="83"/>
      <c r="S4695" s="83"/>
    </row>
    <row r="4696" spans="10:19" x14ac:dyDescent="0.35">
      <c r="J4696" s="83"/>
      <c r="S4696" s="83"/>
    </row>
    <row r="4697" spans="10:19" x14ac:dyDescent="0.35">
      <c r="J4697" s="83"/>
      <c r="S4697" s="83"/>
    </row>
    <row r="4698" spans="10:19" x14ac:dyDescent="0.35">
      <c r="J4698" s="83"/>
      <c r="S4698" s="83"/>
    </row>
    <row r="4699" spans="10:19" x14ac:dyDescent="0.35">
      <c r="J4699" s="83"/>
      <c r="S4699" s="83"/>
    </row>
    <row r="4700" spans="10:19" x14ac:dyDescent="0.35">
      <c r="J4700" s="83"/>
      <c r="S4700" s="83"/>
    </row>
    <row r="4701" spans="10:19" x14ac:dyDescent="0.35">
      <c r="J4701" s="83"/>
      <c r="S4701" s="83"/>
    </row>
    <row r="4702" spans="10:19" x14ac:dyDescent="0.35">
      <c r="J4702" s="83"/>
      <c r="S4702" s="83"/>
    </row>
    <row r="4703" spans="10:19" x14ac:dyDescent="0.35">
      <c r="J4703" s="83"/>
      <c r="S4703" s="83"/>
    </row>
    <row r="4704" spans="10:19" x14ac:dyDescent="0.35">
      <c r="J4704" s="83"/>
      <c r="S4704" s="83"/>
    </row>
    <row r="4705" spans="10:19" x14ac:dyDescent="0.35">
      <c r="J4705" s="83"/>
      <c r="S4705" s="83"/>
    </row>
    <row r="4706" spans="10:19" x14ac:dyDescent="0.35">
      <c r="J4706" s="83"/>
      <c r="S4706" s="83"/>
    </row>
    <row r="4707" spans="10:19" x14ac:dyDescent="0.35">
      <c r="J4707" s="83"/>
      <c r="S4707" s="83"/>
    </row>
    <row r="4708" spans="10:19" x14ac:dyDescent="0.35">
      <c r="J4708" s="83"/>
      <c r="S4708" s="83"/>
    </row>
    <row r="4709" spans="10:19" x14ac:dyDescent="0.35">
      <c r="J4709" s="83"/>
      <c r="S4709" s="83"/>
    </row>
    <row r="4710" spans="10:19" x14ac:dyDescent="0.35">
      <c r="J4710" s="83"/>
      <c r="S4710" s="83"/>
    </row>
    <row r="4711" spans="10:19" x14ac:dyDescent="0.35">
      <c r="J4711" s="83"/>
      <c r="S4711" s="83"/>
    </row>
    <row r="4712" spans="10:19" x14ac:dyDescent="0.35">
      <c r="J4712" s="83"/>
      <c r="S4712" s="83"/>
    </row>
    <row r="4713" spans="10:19" x14ac:dyDescent="0.35">
      <c r="J4713" s="83"/>
      <c r="S4713" s="83"/>
    </row>
    <row r="4714" spans="10:19" x14ac:dyDescent="0.35">
      <c r="J4714" s="83"/>
      <c r="S4714" s="83"/>
    </row>
    <row r="4715" spans="10:19" x14ac:dyDescent="0.35">
      <c r="J4715" s="83"/>
      <c r="S4715" s="83"/>
    </row>
    <row r="4716" spans="10:19" x14ac:dyDescent="0.35">
      <c r="J4716" s="83"/>
      <c r="S4716" s="83"/>
    </row>
    <row r="4717" spans="10:19" x14ac:dyDescent="0.35">
      <c r="J4717" s="83"/>
      <c r="S4717" s="83"/>
    </row>
    <row r="4718" spans="10:19" x14ac:dyDescent="0.35">
      <c r="J4718" s="83"/>
      <c r="S4718" s="83"/>
    </row>
    <row r="4719" spans="10:19" x14ac:dyDescent="0.35">
      <c r="J4719" s="83"/>
      <c r="S4719" s="83"/>
    </row>
    <row r="4720" spans="10:19" x14ac:dyDescent="0.35">
      <c r="J4720" s="83"/>
      <c r="S4720" s="83"/>
    </row>
    <row r="4721" spans="10:19" x14ac:dyDescent="0.35">
      <c r="J4721" s="83"/>
      <c r="S4721" s="83"/>
    </row>
    <row r="4722" spans="10:19" x14ac:dyDescent="0.35">
      <c r="J4722" s="83"/>
      <c r="S4722" s="83"/>
    </row>
    <row r="4723" spans="10:19" x14ac:dyDescent="0.35">
      <c r="J4723" s="83"/>
      <c r="S4723" s="83"/>
    </row>
    <row r="4724" spans="10:19" x14ac:dyDescent="0.35">
      <c r="J4724" s="83"/>
      <c r="S4724" s="83"/>
    </row>
    <row r="4725" spans="10:19" x14ac:dyDescent="0.35">
      <c r="J4725" s="83"/>
      <c r="S4725" s="83"/>
    </row>
    <row r="4726" spans="10:19" x14ac:dyDescent="0.35">
      <c r="J4726" s="83"/>
      <c r="S4726" s="83"/>
    </row>
    <row r="4727" spans="10:19" x14ac:dyDescent="0.35">
      <c r="J4727" s="83"/>
      <c r="S4727" s="83"/>
    </row>
    <row r="4728" spans="10:19" x14ac:dyDescent="0.35">
      <c r="J4728" s="83"/>
      <c r="S4728" s="83"/>
    </row>
    <row r="4729" spans="10:19" x14ac:dyDescent="0.35">
      <c r="J4729" s="83"/>
      <c r="S4729" s="83"/>
    </row>
    <row r="4730" spans="10:19" x14ac:dyDescent="0.35">
      <c r="J4730" s="83"/>
      <c r="S4730" s="83"/>
    </row>
    <row r="4731" spans="10:19" x14ac:dyDescent="0.35">
      <c r="J4731" s="83"/>
      <c r="S4731" s="83"/>
    </row>
    <row r="4732" spans="10:19" x14ac:dyDescent="0.35">
      <c r="J4732" s="83"/>
      <c r="S4732" s="83"/>
    </row>
    <row r="4733" spans="10:19" x14ac:dyDescent="0.35">
      <c r="J4733" s="83"/>
      <c r="S4733" s="83"/>
    </row>
    <row r="4734" spans="10:19" x14ac:dyDescent="0.35">
      <c r="J4734" s="83"/>
      <c r="S4734" s="83"/>
    </row>
    <row r="4735" spans="10:19" x14ac:dyDescent="0.35">
      <c r="J4735" s="83"/>
      <c r="S4735" s="83"/>
    </row>
    <row r="4736" spans="10:19" x14ac:dyDescent="0.35">
      <c r="J4736" s="83"/>
      <c r="S4736" s="83"/>
    </row>
    <row r="4737" spans="10:19" x14ac:dyDescent="0.35">
      <c r="J4737" s="83"/>
      <c r="S4737" s="83"/>
    </row>
    <row r="4738" spans="10:19" x14ac:dyDescent="0.35">
      <c r="J4738" s="83"/>
      <c r="S4738" s="83"/>
    </row>
    <row r="4739" spans="10:19" x14ac:dyDescent="0.35">
      <c r="J4739" s="83"/>
      <c r="S4739" s="83"/>
    </row>
    <row r="4740" spans="10:19" x14ac:dyDescent="0.35">
      <c r="J4740" s="83"/>
      <c r="S4740" s="83"/>
    </row>
    <row r="4741" spans="10:19" x14ac:dyDescent="0.35">
      <c r="J4741" s="83"/>
      <c r="S4741" s="83"/>
    </row>
    <row r="4742" spans="10:19" x14ac:dyDescent="0.35">
      <c r="J4742" s="83"/>
      <c r="S4742" s="83"/>
    </row>
    <row r="4743" spans="10:19" x14ac:dyDescent="0.35">
      <c r="J4743" s="83"/>
      <c r="S4743" s="83"/>
    </row>
    <row r="4744" spans="10:19" x14ac:dyDescent="0.35">
      <c r="J4744" s="83"/>
      <c r="S4744" s="83"/>
    </row>
    <row r="4745" spans="10:19" x14ac:dyDescent="0.35">
      <c r="J4745" s="83"/>
      <c r="S4745" s="83"/>
    </row>
    <row r="4746" spans="10:19" x14ac:dyDescent="0.35">
      <c r="J4746" s="83"/>
      <c r="S4746" s="83"/>
    </row>
    <row r="4747" spans="10:19" x14ac:dyDescent="0.35">
      <c r="J4747" s="83"/>
      <c r="S4747" s="83"/>
    </row>
    <row r="4748" spans="10:19" x14ac:dyDescent="0.35">
      <c r="J4748" s="83"/>
      <c r="S4748" s="83"/>
    </row>
    <row r="4749" spans="10:19" x14ac:dyDescent="0.35">
      <c r="J4749" s="83"/>
      <c r="S4749" s="83"/>
    </row>
    <row r="4750" spans="10:19" x14ac:dyDescent="0.35">
      <c r="J4750" s="83"/>
      <c r="S4750" s="83"/>
    </row>
    <row r="4751" spans="10:19" x14ac:dyDescent="0.35">
      <c r="J4751" s="83"/>
      <c r="S4751" s="83"/>
    </row>
    <row r="4752" spans="10:19" x14ac:dyDescent="0.35">
      <c r="J4752" s="83"/>
      <c r="S4752" s="83"/>
    </row>
    <row r="4753" spans="10:19" x14ac:dyDescent="0.35">
      <c r="J4753" s="83"/>
      <c r="S4753" s="83"/>
    </row>
    <row r="4754" spans="10:19" x14ac:dyDescent="0.35">
      <c r="J4754" s="83"/>
      <c r="S4754" s="83"/>
    </row>
    <row r="4755" spans="10:19" x14ac:dyDescent="0.35">
      <c r="J4755" s="83"/>
      <c r="S4755" s="83"/>
    </row>
    <row r="4756" spans="10:19" x14ac:dyDescent="0.35">
      <c r="J4756" s="83"/>
      <c r="S4756" s="83"/>
    </row>
    <row r="4757" spans="10:19" x14ac:dyDescent="0.35">
      <c r="J4757" s="83"/>
      <c r="S4757" s="83"/>
    </row>
    <row r="4758" spans="10:19" x14ac:dyDescent="0.35">
      <c r="J4758" s="83"/>
      <c r="S4758" s="83"/>
    </row>
    <row r="4759" spans="10:19" x14ac:dyDescent="0.35">
      <c r="J4759" s="83"/>
      <c r="S4759" s="83"/>
    </row>
    <row r="4760" spans="10:19" x14ac:dyDescent="0.35">
      <c r="J4760" s="83"/>
      <c r="S4760" s="83"/>
    </row>
    <row r="4761" spans="10:19" x14ac:dyDescent="0.35">
      <c r="J4761" s="83"/>
      <c r="S4761" s="83"/>
    </row>
    <row r="4762" spans="10:19" x14ac:dyDescent="0.35">
      <c r="J4762" s="83"/>
      <c r="S4762" s="83"/>
    </row>
    <row r="4763" spans="10:19" x14ac:dyDescent="0.35">
      <c r="J4763" s="83"/>
      <c r="S4763" s="83"/>
    </row>
    <row r="4764" spans="10:19" x14ac:dyDescent="0.35">
      <c r="J4764" s="83"/>
      <c r="S4764" s="83"/>
    </row>
    <row r="4765" spans="10:19" x14ac:dyDescent="0.35">
      <c r="J4765" s="83"/>
      <c r="S4765" s="83"/>
    </row>
    <row r="4766" spans="10:19" x14ac:dyDescent="0.35">
      <c r="J4766" s="83"/>
      <c r="S4766" s="83"/>
    </row>
    <row r="4767" spans="10:19" x14ac:dyDescent="0.35">
      <c r="J4767" s="83"/>
      <c r="S4767" s="83"/>
    </row>
    <row r="4768" spans="10:19" x14ac:dyDescent="0.35">
      <c r="J4768" s="83"/>
      <c r="S4768" s="83"/>
    </row>
    <row r="4769" spans="10:19" x14ac:dyDescent="0.35">
      <c r="J4769" s="83"/>
      <c r="S4769" s="83"/>
    </row>
    <row r="4770" spans="10:19" x14ac:dyDescent="0.35">
      <c r="J4770" s="83"/>
      <c r="S4770" s="83"/>
    </row>
    <row r="4771" spans="10:19" x14ac:dyDescent="0.35">
      <c r="J4771" s="83"/>
      <c r="S4771" s="83"/>
    </row>
    <row r="4772" spans="10:19" x14ac:dyDescent="0.35">
      <c r="J4772" s="83"/>
      <c r="S4772" s="83"/>
    </row>
    <row r="4773" spans="10:19" x14ac:dyDescent="0.35">
      <c r="J4773" s="83"/>
      <c r="S4773" s="83"/>
    </row>
    <row r="4774" spans="10:19" x14ac:dyDescent="0.35">
      <c r="J4774" s="83"/>
      <c r="S4774" s="83"/>
    </row>
    <row r="4775" spans="10:19" x14ac:dyDescent="0.35">
      <c r="J4775" s="83"/>
      <c r="S4775" s="83"/>
    </row>
    <row r="4776" spans="10:19" x14ac:dyDescent="0.35">
      <c r="J4776" s="83"/>
      <c r="S4776" s="83"/>
    </row>
    <row r="4777" spans="10:19" x14ac:dyDescent="0.35">
      <c r="J4777" s="83"/>
      <c r="S4777" s="83"/>
    </row>
    <row r="4778" spans="10:19" x14ac:dyDescent="0.35">
      <c r="J4778" s="83"/>
      <c r="S4778" s="83"/>
    </row>
    <row r="4779" spans="10:19" x14ac:dyDescent="0.35">
      <c r="J4779" s="83"/>
      <c r="S4779" s="83"/>
    </row>
    <row r="4780" spans="10:19" x14ac:dyDescent="0.35">
      <c r="J4780" s="83"/>
      <c r="S4780" s="83"/>
    </row>
    <row r="4781" spans="10:19" x14ac:dyDescent="0.35">
      <c r="J4781" s="83"/>
      <c r="S4781" s="83"/>
    </row>
    <row r="4782" spans="10:19" x14ac:dyDescent="0.35">
      <c r="J4782" s="83"/>
      <c r="S4782" s="83"/>
    </row>
    <row r="4783" spans="10:19" x14ac:dyDescent="0.35">
      <c r="J4783" s="83"/>
      <c r="S4783" s="83"/>
    </row>
    <row r="4784" spans="10:19" x14ac:dyDescent="0.35">
      <c r="J4784" s="83"/>
      <c r="S4784" s="83"/>
    </row>
    <row r="4785" spans="10:19" x14ac:dyDescent="0.35">
      <c r="J4785" s="83"/>
      <c r="S4785" s="83"/>
    </row>
    <row r="4786" spans="10:19" x14ac:dyDescent="0.35">
      <c r="J4786" s="83"/>
      <c r="S4786" s="83"/>
    </row>
    <row r="4787" spans="10:19" x14ac:dyDescent="0.35">
      <c r="J4787" s="83"/>
      <c r="S4787" s="83"/>
    </row>
    <row r="4788" spans="10:19" x14ac:dyDescent="0.35">
      <c r="J4788" s="83"/>
      <c r="S4788" s="83"/>
    </row>
    <row r="4789" spans="10:19" x14ac:dyDescent="0.35">
      <c r="J4789" s="83"/>
      <c r="S4789" s="83"/>
    </row>
    <row r="4790" spans="10:19" x14ac:dyDescent="0.35">
      <c r="J4790" s="83"/>
      <c r="S4790" s="83"/>
    </row>
    <row r="4791" spans="10:19" x14ac:dyDescent="0.35">
      <c r="J4791" s="83"/>
      <c r="S4791" s="83"/>
    </row>
    <row r="4792" spans="10:19" x14ac:dyDescent="0.35">
      <c r="J4792" s="83"/>
      <c r="S4792" s="83"/>
    </row>
    <row r="4793" spans="10:19" x14ac:dyDescent="0.35">
      <c r="J4793" s="83"/>
      <c r="S4793" s="83"/>
    </row>
    <row r="4794" spans="10:19" x14ac:dyDescent="0.35">
      <c r="J4794" s="83"/>
      <c r="S4794" s="83"/>
    </row>
    <row r="4795" spans="10:19" x14ac:dyDescent="0.35">
      <c r="J4795" s="83"/>
      <c r="S4795" s="83"/>
    </row>
    <row r="4796" spans="10:19" x14ac:dyDescent="0.35">
      <c r="J4796" s="83"/>
      <c r="S4796" s="83"/>
    </row>
    <row r="4797" spans="10:19" x14ac:dyDescent="0.35">
      <c r="J4797" s="83"/>
      <c r="S4797" s="83"/>
    </row>
    <row r="4798" spans="10:19" x14ac:dyDescent="0.35">
      <c r="J4798" s="83"/>
      <c r="S4798" s="83"/>
    </row>
    <row r="4799" spans="10:19" x14ac:dyDescent="0.35">
      <c r="J4799" s="83"/>
      <c r="S4799" s="83"/>
    </row>
    <row r="4800" spans="10:19" x14ac:dyDescent="0.35">
      <c r="J4800" s="83"/>
      <c r="S4800" s="83"/>
    </row>
    <row r="4801" spans="10:19" x14ac:dyDescent="0.35">
      <c r="J4801" s="83"/>
      <c r="S4801" s="83"/>
    </row>
    <row r="4802" spans="10:19" x14ac:dyDescent="0.35">
      <c r="J4802" s="83"/>
      <c r="S4802" s="83"/>
    </row>
    <row r="4803" spans="10:19" x14ac:dyDescent="0.35">
      <c r="J4803" s="83"/>
      <c r="S4803" s="83"/>
    </row>
    <row r="4804" spans="10:19" x14ac:dyDescent="0.35">
      <c r="J4804" s="83"/>
      <c r="S4804" s="83"/>
    </row>
    <row r="4805" spans="10:19" x14ac:dyDescent="0.35">
      <c r="J4805" s="83"/>
      <c r="S4805" s="83"/>
    </row>
    <row r="4806" spans="10:19" x14ac:dyDescent="0.35">
      <c r="J4806" s="83"/>
      <c r="S4806" s="83"/>
    </row>
    <row r="4807" spans="10:19" x14ac:dyDescent="0.35">
      <c r="J4807" s="83"/>
      <c r="S4807" s="83"/>
    </row>
    <row r="4808" spans="10:19" x14ac:dyDescent="0.35">
      <c r="J4808" s="83"/>
      <c r="S4808" s="83"/>
    </row>
    <row r="4809" spans="10:19" x14ac:dyDescent="0.35">
      <c r="J4809" s="83"/>
      <c r="S4809" s="83"/>
    </row>
    <row r="4810" spans="10:19" x14ac:dyDescent="0.35">
      <c r="J4810" s="83"/>
      <c r="S4810" s="83"/>
    </row>
    <row r="4811" spans="10:19" x14ac:dyDescent="0.35">
      <c r="J4811" s="83"/>
      <c r="S4811" s="83"/>
    </row>
    <row r="4812" spans="10:19" x14ac:dyDescent="0.35">
      <c r="J4812" s="83"/>
      <c r="S4812" s="83"/>
    </row>
    <row r="4813" spans="10:19" x14ac:dyDescent="0.35">
      <c r="J4813" s="83"/>
      <c r="S4813" s="83"/>
    </row>
    <row r="4814" spans="10:19" x14ac:dyDescent="0.35">
      <c r="J4814" s="83"/>
      <c r="S4814" s="83"/>
    </row>
    <row r="4815" spans="10:19" x14ac:dyDescent="0.35">
      <c r="J4815" s="83"/>
      <c r="S4815" s="83"/>
    </row>
    <row r="4816" spans="10:19" x14ac:dyDescent="0.35">
      <c r="J4816" s="83"/>
      <c r="S4816" s="83"/>
    </row>
    <row r="4817" spans="10:19" x14ac:dyDescent="0.35">
      <c r="J4817" s="83"/>
      <c r="S4817" s="83"/>
    </row>
    <row r="4818" spans="10:19" x14ac:dyDescent="0.35">
      <c r="J4818" s="83"/>
      <c r="S4818" s="83"/>
    </row>
    <row r="4819" spans="10:19" x14ac:dyDescent="0.35">
      <c r="J4819" s="83"/>
      <c r="S4819" s="83"/>
    </row>
    <row r="4820" spans="10:19" x14ac:dyDescent="0.35">
      <c r="J4820" s="83"/>
      <c r="S4820" s="83"/>
    </row>
    <row r="4821" spans="10:19" x14ac:dyDescent="0.35">
      <c r="J4821" s="83"/>
      <c r="S4821" s="83"/>
    </row>
    <row r="4822" spans="10:19" x14ac:dyDescent="0.35">
      <c r="J4822" s="83"/>
      <c r="S4822" s="83"/>
    </row>
    <row r="4823" spans="10:19" x14ac:dyDescent="0.35">
      <c r="J4823" s="83"/>
      <c r="S4823" s="83"/>
    </row>
    <row r="4824" spans="10:19" x14ac:dyDescent="0.35">
      <c r="J4824" s="83"/>
      <c r="S4824" s="83"/>
    </row>
    <row r="4825" spans="10:19" x14ac:dyDescent="0.35">
      <c r="J4825" s="83"/>
      <c r="S4825" s="83"/>
    </row>
    <row r="4826" spans="10:19" x14ac:dyDescent="0.35">
      <c r="J4826" s="83"/>
      <c r="S4826" s="83"/>
    </row>
    <row r="4827" spans="10:19" x14ac:dyDescent="0.35">
      <c r="J4827" s="83"/>
      <c r="S4827" s="83"/>
    </row>
    <row r="4828" spans="10:19" x14ac:dyDescent="0.35">
      <c r="J4828" s="83"/>
      <c r="S4828" s="83"/>
    </row>
    <row r="4829" spans="10:19" x14ac:dyDescent="0.35">
      <c r="J4829" s="83"/>
      <c r="S4829" s="83"/>
    </row>
    <row r="4830" spans="10:19" x14ac:dyDescent="0.35">
      <c r="J4830" s="83"/>
      <c r="S4830" s="83"/>
    </row>
    <row r="4831" spans="10:19" x14ac:dyDescent="0.35">
      <c r="J4831" s="83"/>
      <c r="S4831" s="83"/>
    </row>
    <row r="4832" spans="10:19" x14ac:dyDescent="0.35">
      <c r="J4832" s="83"/>
      <c r="S4832" s="83"/>
    </row>
    <row r="4833" spans="10:19" x14ac:dyDescent="0.35">
      <c r="J4833" s="83"/>
      <c r="S4833" s="83"/>
    </row>
    <row r="4834" spans="10:19" x14ac:dyDescent="0.35">
      <c r="J4834" s="83"/>
      <c r="S4834" s="83"/>
    </row>
    <row r="4835" spans="10:19" x14ac:dyDescent="0.35">
      <c r="J4835" s="83"/>
      <c r="S4835" s="83"/>
    </row>
    <row r="4836" spans="10:19" x14ac:dyDescent="0.35">
      <c r="J4836" s="83"/>
      <c r="S4836" s="83"/>
    </row>
    <row r="4837" spans="10:19" x14ac:dyDescent="0.35">
      <c r="J4837" s="83"/>
      <c r="S4837" s="83"/>
    </row>
    <row r="4838" spans="10:19" x14ac:dyDescent="0.35">
      <c r="J4838" s="83"/>
      <c r="S4838" s="83"/>
    </row>
    <row r="4839" spans="10:19" x14ac:dyDescent="0.35">
      <c r="J4839" s="83"/>
      <c r="S4839" s="83"/>
    </row>
    <row r="4840" spans="10:19" x14ac:dyDescent="0.35">
      <c r="J4840" s="83"/>
      <c r="S4840" s="83"/>
    </row>
    <row r="4841" spans="10:19" x14ac:dyDescent="0.35">
      <c r="J4841" s="83"/>
      <c r="S4841" s="83"/>
    </row>
    <row r="4842" spans="10:19" x14ac:dyDescent="0.35">
      <c r="J4842" s="83"/>
      <c r="S4842" s="83"/>
    </row>
    <row r="4843" spans="10:19" x14ac:dyDescent="0.35">
      <c r="J4843" s="83"/>
      <c r="S4843" s="83"/>
    </row>
    <row r="4844" spans="10:19" x14ac:dyDescent="0.35">
      <c r="J4844" s="83"/>
      <c r="S4844" s="83"/>
    </row>
    <row r="4845" spans="10:19" x14ac:dyDescent="0.35">
      <c r="J4845" s="83"/>
      <c r="S4845" s="83"/>
    </row>
    <row r="4846" spans="10:19" x14ac:dyDescent="0.35">
      <c r="J4846" s="83"/>
      <c r="S4846" s="83"/>
    </row>
    <row r="4847" spans="10:19" x14ac:dyDescent="0.35">
      <c r="J4847" s="83"/>
      <c r="S4847" s="83"/>
    </row>
    <row r="4848" spans="10:19" x14ac:dyDescent="0.35">
      <c r="J4848" s="83"/>
      <c r="S4848" s="83"/>
    </row>
    <row r="4849" spans="10:19" x14ac:dyDescent="0.35">
      <c r="J4849" s="83"/>
      <c r="S4849" s="83"/>
    </row>
    <row r="4850" spans="10:19" x14ac:dyDescent="0.35">
      <c r="J4850" s="83"/>
      <c r="S4850" s="83"/>
    </row>
    <row r="4851" spans="10:19" x14ac:dyDescent="0.35">
      <c r="J4851" s="83"/>
      <c r="S4851" s="83"/>
    </row>
    <row r="4852" spans="10:19" x14ac:dyDescent="0.35">
      <c r="J4852" s="83"/>
      <c r="S4852" s="83"/>
    </row>
    <row r="4853" spans="10:19" x14ac:dyDescent="0.35">
      <c r="J4853" s="83"/>
      <c r="S4853" s="83"/>
    </row>
    <row r="4854" spans="10:19" x14ac:dyDescent="0.35">
      <c r="J4854" s="83"/>
      <c r="S4854" s="83"/>
    </row>
    <row r="4855" spans="10:19" x14ac:dyDescent="0.35">
      <c r="J4855" s="83"/>
      <c r="S4855" s="83"/>
    </row>
    <row r="4856" spans="10:19" x14ac:dyDescent="0.35">
      <c r="J4856" s="83"/>
      <c r="S4856" s="83"/>
    </row>
    <row r="4857" spans="10:19" x14ac:dyDescent="0.35">
      <c r="J4857" s="83"/>
      <c r="S4857" s="83"/>
    </row>
    <row r="4858" spans="10:19" x14ac:dyDescent="0.35">
      <c r="J4858" s="83"/>
      <c r="S4858" s="83"/>
    </row>
    <row r="4859" spans="10:19" x14ac:dyDescent="0.35">
      <c r="J4859" s="83"/>
      <c r="S4859" s="83"/>
    </row>
    <row r="4860" spans="10:19" x14ac:dyDescent="0.35">
      <c r="J4860" s="83"/>
      <c r="S4860" s="83"/>
    </row>
    <row r="4861" spans="10:19" x14ac:dyDescent="0.35">
      <c r="J4861" s="83"/>
      <c r="S4861" s="83"/>
    </row>
    <row r="4862" spans="10:19" x14ac:dyDescent="0.35">
      <c r="J4862" s="83"/>
      <c r="S4862" s="83"/>
    </row>
    <row r="4863" spans="10:19" x14ac:dyDescent="0.35">
      <c r="J4863" s="83"/>
      <c r="S4863" s="83"/>
    </row>
    <row r="4864" spans="10:19" x14ac:dyDescent="0.35">
      <c r="J4864" s="83"/>
      <c r="S4864" s="83"/>
    </row>
    <row r="4865" spans="10:19" x14ac:dyDescent="0.35">
      <c r="J4865" s="83"/>
      <c r="S4865" s="83"/>
    </row>
    <row r="4866" spans="10:19" x14ac:dyDescent="0.35">
      <c r="J4866" s="83"/>
      <c r="S4866" s="83"/>
    </row>
    <row r="4867" spans="10:19" x14ac:dyDescent="0.35">
      <c r="J4867" s="83"/>
      <c r="S4867" s="83"/>
    </row>
    <row r="4868" spans="10:19" x14ac:dyDescent="0.35">
      <c r="J4868" s="83"/>
      <c r="S4868" s="83"/>
    </row>
    <row r="4869" spans="10:19" x14ac:dyDescent="0.35">
      <c r="J4869" s="83"/>
      <c r="S4869" s="83"/>
    </row>
    <row r="4870" spans="10:19" x14ac:dyDescent="0.35">
      <c r="J4870" s="83"/>
      <c r="S4870" s="83"/>
    </row>
    <row r="4871" spans="10:19" x14ac:dyDescent="0.35">
      <c r="J4871" s="83"/>
      <c r="S4871" s="83"/>
    </row>
    <row r="4872" spans="10:19" x14ac:dyDescent="0.35">
      <c r="J4872" s="83"/>
      <c r="S4872" s="83"/>
    </row>
    <row r="4873" spans="10:19" x14ac:dyDescent="0.35">
      <c r="J4873" s="83"/>
      <c r="S4873" s="83"/>
    </row>
    <row r="4874" spans="10:19" x14ac:dyDescent="0.35">
      <c r="J4874" s="83"/>
      <c r="S4874" s="83"/>
    </row>
    <row r="4875" spans="10:19" x14ac:dyDescent="0.35">
      <c r="J4875" s="83"/>
      <c r="S4875" s="83"/>
    </row>
    <row r="4876" spans="10:19" x14ac:dyDescent="0.35">
      <c r="J4876" s="83"/>
      <c r="S4876" s="83"/>
    </row>
    <row r="4877" spans="10:19" x14ac:dyDescent="0.35">
      <c r="J4877" s="83"/>
      <c r="S4877" s="83"/>
    </row>
    <row r="4878" spans="10:19" x14ac:dyDescent="0.35">
      <c r="J4878" s="83"/>
      <c r="S4878" s="83"/>
    </row>
    <row r="4879" spans="10:19" x14ac:dyDescent="0.35">
      <c r="J4879" s="83"/>
      <c r="S4879" s="83"/>
    </row>
    <row r="4880" spans="10:19" x14ac:dyDescent="0.35">
      <c r="J4880" s="83"/>
      <c r="S4880" s="83"/>
    </row>
    <row r="4881" spans="10:19" x14ac:dyDescent="0.35">
      <c r="J4881" s="83"/>
      <c r="S4881" s="83"/>
    </row>
    <row r="4882" spans="10:19" x14ac:dyDescent="0.35">
      <c r="J4882" s="83"/>
      <c r="S4882" s="83"/>
    </row>
    <row r="4883" spans="10:19" x14ac:dyDescent="0.35">
      <c r="J4883" s="83"/>
      <c r="S4883" s="83"/>
    </row>
    <row r="4884" spans="10:19" x14ac:dyDescent="0.35">
      <c r="J4884" s="83"/>
      <c r="S4884" s="83"/>
    </row>
    <row r="4885" spans="10:19" x14ac:dyDescent="0.35">
      <c r="J4885" s="83"/>
      <c r="S4885" s="83"/>
    </row>
    <row r="4886" spans="10:19" x14ac:dyDescent="0.35">
      <c r="J4886" s="83"/>
      <c r="S4886" s="83"/>
    </row>
    <row r="4887" spans="10:19" x14ac:dyDescent="0.35">
      <c r="J4887" s="83"/>
      <c r="S4887" s="83"/>
    </row>
    <row r="4888" spans="10:19" x14ac:dyDescent="0.35">
      <c r="J4888" s="83"/>
      <c r="S4888" s="83"/>
    </row>
    <row r="4889" spans="10:19" x14ac:dyDescent="0.35">
      <c r="J4889" s="83"/>
      <c r="S4889" s="83"/>
    </row>
    <row r="4890" spans="10:19" x14ac:dyDescent="0.35">
      <c r="J4890" s="83"/>
      <c r="S4890" s="83"/>
    </row>
    <row r="4891" spans="10:19" x14ac:dyDescent="0.35">
      <c r="J4891" s="83"/>
      <c r="S4891" s="83"/>
    </row>
    <row r="4892" spans="10:19" x14ac:dyDescent="0.35">
      <c r="J4892" s="83"/>
      <c r="S4892" s="83"/>
    </row>
    <row r="4893" spans="10:19" x14ac:dyDescent="0.35">
      <c r="J4893" s="83"/>
      <c r="S4893" s="83"/>
    </row>
    <row r="4894" spans="10:19" x14ac:dyDescent="0.35">
      <c r="J4894" s="83"/>
      <c r="S4894" s="83"/>
    </row>
    <row r="4895" spans="10:19" x14ac:dyDescent="0.35">
      <c r="J4895" s="83"/>
      <c r="S4895" s="83"/>
    </row>
    <row r="4896" spans="10:19" x14ac:dyDescent="0.35">
      <c r="J4896" s="83"/>
      <c r="S4896" s="83"/>
    </row>
    <row r="4897" spans="10:19" x14ac:dyDescent="0.35">
      <c r="J4897" s="83"/>
      <c r="S4897" s="83"/>
    </row>
    <row r="4898" spans="10:19" x14ac:dyDescent="0.35">
      <c r="J4898" s="83"/>
      <c r="S4898" s="83"/>
    </row>
    <row r="4899" spans="10:19" x14ac:dyDescent="0.35">
      <c r="J4899" s="83"/>
      <c r="S4899" s="83"/>
    </row>
    <row r="4900" spans="10:19" x14ac:dyDescent="0.35">
      <c r="J4900" s="83"/>
      <c r="S4900" s="83"/>
    </row>
    <row r="4901" spans="10:19" x14ac:dyDescent="0.35">
      <c r="J4901" s="83"/>
      <c r="S4901" s="83"/>
    </row>
    <row r="4902" spans="10:19" x14ac:dyDescent="0.35">
      <c r="J4902" s="83"/>
      <c r="S4902" s="83"/>
    </row>
    <row r="4903" spans="10:19" x14ac:dyDescent="0.35">
      <c r="J4903" s="83"/>
      <c r="S4903" s="83"/>
    </row>
    <row r="4904" spans="10:19" x14ac:dyDescent="0.35">
      <c r="J4904" s="83"/>
      <c r="S4904" s="83"/>
    </row>
    <row r="4905" spans="10:19" x14ac:dyDescent="0.35">
      <c r="J4905" s="83"/>
      <c r="S4905" s="83"/>
    </row>
    <row r="4906" spans="10:19" x14ac:dyDescent="0.35">
      <c r="J4906" s="83"/>
      <c r="S4906" s="83"/>
    </row>
    <row r="4907" spans="10:19" x14ac:dyDescent="0.35">
      <c r="J4907" s="83"/>
      <c r="S4907" s="83"/>
    </row>
    <row r="4908" spans="10:19" x14ac:dyDescent="0.35">
      <c r="J4908" s="83"/>
      <c r="S4908" s="83"/>
    </row>
    <row r="4909" spans="10:19" x14ac:dyDescent="0.35">
      <c r="J4909" s="83"/>
      <c r="S4909" s="83"/>
    </row>
    <row r="4910" spans="10:19" x14ac:dyDescent="0.35">
      <c r="J4910" s="83"/>
      <c r="S4910" s="83"/>
    </row>
    <row r="4911" spans="10:19" x14ac:dyDescent="0.35">
      <c r="J4911" s="83"/>
      <c r="S4911" s="83"/>
    </row>
    <row r="4912" spans="10:19" x14ac:dyDescent="0.35">
      <c r="J4912" s="83"/>
      <c r="S4912" s="83"/>
    </row>
    <row r="4913" spans="10:19" x14ac:dyDescent="0.35">
      <c r="J4913" s="83"/>
      <c r="S4913" s="83"/>
    </row>
    <row r="4914" spans="10:19" x14ac:dyDescent="0.35">
      <c r="J4914" s="83"/>
      <c r="S4914" s="83"/>
    </row>
    <row r="4915" spans="10:19" x14ac:dyDescent="0.35">
      <c r="J4915" s="83"/>
      <c r="S4915" s="83"/>
    </row>
    <row r="4916" spans="10:19" x14ac:dyDescent="0.35">
      <c r="J4916" s="83"/>
      <c r="S4916" s="83"/>
    </row>
    <row r="4917" spans="10:19" x14ac:dyDescent="0.35">
      <c r="J4917" s="83"/>
      <c r="S4917" s="83"/>
    </row>
    <row r="4918" spans="10:19" x14ac:dyDescent="0.35">
      <c r="J4918" s="83"/>
      <c r="S4918" s="83"/>
    </row>
    <row r="4919" spans="10:19" x14ac:dyDescent="0.35">
      <c r="J4919" s="83"/>
      <c r="S4919" s="83"/>
    </row>
    <row r="4920" spans="10:19" x14ac:dyDescent="0.35">
      <c r="J4920" s="83"/>
      <c r="S4920" s="83"/>
    </row>
    <row r="4921" spans="10:19" x14ac:dyDescent="0.35">
      <c r="J4921" s="83"/>
      <c r="S4921" s="83"/>
    </row>
    <row r="4922" spans="10:19" x14ac:dyDescent="0.35">
      <c r="J4922" s="83"/>
      <c r="S4922" s="83"/>
    </row>
    <row r="4923" spans="10:19" x14ac:dyDescent="0.35">
      <c r="J4923" s="83"/>
      <c r="S4923" s="83"/>
    </row>
    <row r="4924" spans="10:19" x14ac:dyDescent="0.35">
      <c r="J4924" s="83"/>
      <c r="S4924" s="83"/>
    </row>
    <row r="4925" spans="10:19" x14ac:dyDescent="0.35">
      <c r="J4925" s="83"/>
      <c r="S4925" s="83"/>
    </row>
    <row r="4926" spans="10:19" x14ac:dyDescent="0.35">
      <c r="J4926" s="83"/>
      <c r="S4926" s="83"/>
    </row>
    <row r="4927" spans="10:19" x14ac:dyDescent="0.35">
      <c r="J4927" s="83"/>
      <c r="S4927" s="83"/>
    </row>
    <row r="4928" spans="10:19" x14ac:dyDescent="0.35">
      <c r="J4928" s="83"/>
      <c r="S4928" s="83"/>
    </row>
    <row r="4929" spans="10:19" x14ac:dyDescent="0.35">
      <c r="J4929" s="83"/>
      <c r="S4929" s="83"/>
    </row>
    <row r="4930" spans="10:19" x14ac:dyDescent="0.35">
      <c r="J4930" s="83"/>
      <c r="S4930" s="83"/>
    </row>
    <row r="4931" spans="10:19" x14ac:dyDescent="0.35">
      <c r="J4931" s="83"/>
      <c r="S4931" s="83"/>
    </row>
    <row r="4932" spans="10:19" x14ac:dyDescent="0.35">
      <c r="J4932" s="83"/>
      <c r="S4932" s="83"/>
    </row>
    <row r="4933" spans="10:19" x14ac:dyDescent="0.35">
      <c r="J4933" s="83"/>
      <c r="S4933" s="83"/>
    </row>
    <row r="4934" spans="10:19" x14ac:dyDescent="0.35">
      <c r="J4934" s="83"/>
      <c r="S4934" s="83"/>
    </row>
    <row r="4935" spans="10:19" x14ac:dyDescent="0.35">
      <c r="J4935" s="83"/>
      <c r="S4935" s="83"/>
    </row>
    <row r="4936" spans="10:19" x14ac:dyDescent="0.35">
      <c r="J4936" s="83"/>
      <c r="S4936" s="83"/>
    </row>
    <row r="4937" spans="10:19" x14ac:dyDescent="0.35">
      <c r="J4937" s="83"/>
      <c r="S4937" s="83"/>
    </row>
    <row r="4938" spans="10:19" x14ac:dyDescent="0.35">
      <c r="J4938" s="83"/>
      <c r="S4938" s="83"/>
    </row>
    <row r="4939" spans="10:19" x14ac:dyDescent="0.35">
      <c r="J4939" s="83"/>
      <c r="S4939" s="83"/>
    </row>
    <row r="4940" spans="10:19" x14ac:dyDescent="0.35">
      <c r="J4940" s="83"/>
      <c r="S4940" s="83"/>
    </row>
    <row r="4941" spans="10:19" x14ac:dyDescent="0.35">
      <c r="J4941" s="83"/>
      <c r="S4941" s="83"/>
    </row>
    <row r="4942" spans="10:19" x14ac:dyDescent="0.35">
      <c r="J4942" s="83"/>
      <c r="S4942" s="83"/>
    </row>
    <row r="4943" spans="10:19" x14ac:dyDescent="0.35">
      <c r="J4943" s="83"/>
      <c r="S4943" s="83"/>
    </row>
    <row r="4944" spans="10:19" x14ac:dyDescent="0.35">
      <c r="J4944" s="83"/>
      <c r="S4944" s="83"/>
    </row>
    <row r="4945" spans="10:19" x14ac:dyDescent="0.35">
      <c r="J4945" s="83"/>
      <c r="S4945" s="83"/>
    </row>
    <row r="4946" spans="10:19" x14ac:dyDescent="0.35">
      <c r="J4946" s="83"/>
      <c r="S4946" s="83"/>
    </row>
    <row r="4947" spans="10:19" x14ac:dyDescent="0.35">
      <c r="J4947" s="83"/>
      <c r="S4947" s="83"/>
    </row>
    <row r="4948" spans="10:19" x14ac:dyDescent="0.35">
      <c r="J4948" s="83"/>
      <c r="S4948" s="83"/>
    </row>
    <row r="4949" spans="10:19" x14ac:dyDescent="0.35">
      <c r="J4949" s="83"/>
      <c r="S4949" s="83"/>
    </row>
    <row r="4950" spans="10:19" x14ac:dyDescent="0.35">
      <c r="J4950" s="83"/>
      <c r="S4950" s="83"/>
    </row>
    <row r="4951" spans="10:19" x14ac:dyDescent="0.35">
      <c r="J4951" s="83"/>
      <c r="S4951" s="83"/>
    </row>
    <row r="4952" spans="10:19" x14ac:dyDescent="0.35">
      <c r="J4952" s="83"/>
      <c r="S4952" s="83"/>
    </row>
    <row r="4953" spans="10:19" x14ac:dyDescent="0.35">
      <c r="J4953" s="83"/>
      <c r="S4953" s="83"/>
    </row>
    <row r="4954" spans="10:19" x14ac:dyDescent="0.35">
      <c r="J4954" s="83"/>
      <c r="S4954" s="83"/>
    </row>
    <row r="4955" spans="10:19" x14ac:dyDescent="0.35">
      <c r="J4955" s="83"/>
      <c r="S4955" s="83"/>
    </row>
    <row r="4956" spans="10:19" x14ac:dyDescent="0.35">
      <c r="J4956" s="83"/>
      <c r="S4956" s="83"/>
    </row>
    <row r="4957" spans="10:19" x14ac:dyDescent="0.35">
      <c r="J4957" s="83"/>
      <c r="S4957" s="83"/>
    </row>
    <row r="4958" spans="10:19" x14ac:dyDescent="0.35">
      <c r="J4958" s="83"/>
      <c r="S4958" s="83"/>
    </row>
    <row r="4959" spans="10:19" x14ac:dyDescent="0.35">
      <c r="J4959" s="83"/>
      <c r="S4959" s="83"/>
    </row>
    <row r="4960" spans="10:19" x14ac:dyDescent="0.35">
      <c r="J4960" s="83"/>
      <c r="S4960" s="83"/>
    </row>
    <row r="4961" spans="10:19" x14ac:dyDescent="0.35">
      <c r="J4961" s="83"/>
      <c r="S4961" s="83"/>
    </row>
    <row r="4962" spans="10:19" x14ac:dyDescent="0.35">
      <c r="J4962" s="83"/>
      <c r="S4962" s="83"/>
    </row>
    <row r="4963" spans="10:19" x14ac:dyDescent="0.35">
      <c r="J4963" s="83"/>
      <c r="S4963" s="83"/>
    </row>
    <row r="4964" spans="10:19" x14ac:dyDescent="0.35">
      <c r="J4964" s="83"/>
      <c r="S4964" s="83"/>
    </row>
    <row r="4965" spans="10:19" x14ac:dyDescent="0.35">
      <c r="J4965" s="83"/>
      <c r="S4965" s="83"/>
    </row>
    <row r="4966" spans="10:19" x14ac:dyDescent="0.35">
      <c r="J4966" s="83"/>
      <c r="S4966" s="83"/>
    </row>
    <row r="4967" spans="10:19" x14ac:dyDescent="0.35">
      <c r="J4967" s="83"/>
      <c r="S4967" s="83"/>
    </row>
    <row r="4968" spans="10:19" x14ac:dyDescent="0.35">
      <c r="J4968" s="83"/>
      <c r="S4968" s="83"/>
    </row>
    <row r="4969" spans="10:19" x14ac:dyDescent="0.35">
      <c r="J4969" s="83"/>
      <c r="S4969" s="83"/>
    </row>
    <row r="4970" spans="10:19" x14ac:dyDescent="0.35">
      <c r="J4970" s="83"/>
      <c r="S4970" s="83"/>
    </row>
    <row r="4971" spans="10:19" x14ac:dyDescent="0.35">
      <c r="J4971" s="83"/>
      <c r="S4971" s="83"/>
    </row>
    <row r="4972" spans="10:19" x14ac:dyDescent="0.35">
      <c r="J4972" s="83"/>
      <c r="S4972" s="83"/>
    </row>
    <row r="4973" spans="10:19" x14ac:dyDescent="0.35">
      <c r="J4973" s="83"/>
      <c r="S4973" s="83"/>
    </row>
    <row r="4974" spans="10:19" x14ac:dyDescent="0.35">
      <c r="J4974" s="83"/>
      <c r="S4974" s="83"/>
    </row>
    <row r="4975" spans="10:19" x14ac:dyDescent="0.35">
      <c r="J4975" s="83"/>
      <c r="S4975" s="83"/>
    </row>
    <row r="4976" spans="10:19" x14ac:dyDescent="0.35">
      <c r="J4976" s="83"/>
      <c r="S4976" s="83"/>
    </row>
    <row r="4977" spans="10:19" x14ac:dyDescent="0.35">
      <c r="J4977" s="83"/>
      <c r="S4977" s="83"/>
    </row>
    <row r="4978" spans="10:19" x14ac:dyDescent="0.35">
      <c r="J4978" s="83"/>
      <c r="S4978" s="83"/>
    </row>
    <row r="4979" spans="10:19" x14ac:dyDescent="0.35">
      <c r="J4979" s="83"/>
      <c r="S4979" s="83"/>
    </row>
    <row r="4980" spans="10:19" x14ac:dyDescent="0.35">
      <c r="J4980" s="83"/>
      <c r="S4980" s="83"/>
    </row>
    <row r="4981" spans="10:19" x14ac:dyDescent="0.35">
      <c r="J4981" s="83"/>
      <c r="S4981" s="83"/>
    </row>
    <row r="4982" spans="10:19" x14ac:dyDescent="0.35">
      <c r="J4982" s="83"/>
      <c r="S4982" s="83"/>
    </row>
    <row r="4983" spans="10:19" x14ac:dyDescent="0.35">
      <c r="J4983" s="83"/>
      <c r="S4983" s="83"/>
    </row>
    <row r="4984" spans="10:19" x14ac:dyDescent="0.35">
      <c r="J4984" s="83"/>
      <c r="S4984" s="83"/>
    </row>
    <row r="4985" spans="10:19" x14ac:dyDescent="0.35">
      <c r="J4985" s="83"/>
      <c r="S4985" s="83"/>
    </row>
    <row r="4986" spans="10:19" x14ac:dyDescent="0.35">
      <c r="J4986" s="83"/>
      <c r="S4986" s="83"/>
    </row>
    <row r="4987" spans="10:19" x14ac:dyDescent="0.35">
      <c r="J4987" s="83"/>
      <c r="S4987" s="83"/>
    </row>
    <row r="4988" spans="10:19" x14ac:dyDescent="0.35">
      <c r="J4988" s="83"/>
      <c r="S4988" s="83"/>
    </row>
    <row r="4989" spans="10:19" x14ac:dyDescent="0.35">
      <c r="J4989" s="83"/>
      <c r="S4989" s="83"/>
    </row>
    <row r="4990" spans="10:19" x14ac:dyDescent="0.35">
      <c r="J4990" s="83"/>
      <c r="S4990" s="83"/>
    </row>
    <row r="4991" spans="10:19" x14ac:dyDescent="0.35">
      <c r="J4991" s="83"/>
      <c r="S4991" s="83"/>
    </row>
    <row r="4992" spans="10:19" x14ac:dyDescent="0.35">
      <c r="J4992" s="83"/>
      <c r="S4992" s="83"/>
    </row>
    <row r="4993" spans="10:19" x14ac:dyDescent="0.35">
      <c r="J4993" s="83"/>
      <c r="S4993" s="83"/>
    </row>
    <row r="4994" spans="10:19" x14ac:dyDescent="0.35">
      <c r="J4994" s="83"/>
      <c r="S4994" s="83"/>
    </row>
    <row r="4995" spans="10:19" x14ac:dyDescent="0.35">
      <c r="J4995" s="83"/>
      <c r="S4995" s="83"/>
    </row>
    <row r="4996" spans="10:19" x14ac:dyDescent="0.35">
      <c r="J4996" s="83"/>
      <c r="S4996" s="83"/>
    </row>
  </sheetData>
  <sheetProtection formatCells="0" formatColumns="0" formatRows="0" insertRows="0" insertHyperlinks="0" deleteRows="0" sort="0" autoFilter="0" pivotTables="0"/>
  <dataValidations count="10">
    <dataValidation type="textLength" operator="equal" allowBlank="1" showInputMessage="1" showErrorMessage="1" error="INGRESE UN DIA VALIDO" sqref="R2:R20" xr:uid="{00000000-0002-0000-0300-000000000000}">
      <formula1>2</formula1>
    </dataValidation>
    <dataValidation type="whole" allowBlank="1" showInputMessage="1" showErrorMessage="1" error="SOLO PUEDE INGRESAR NUMEROS" sqref="P2:P20" xr:uid="{00000000-0002-0000-0300-000001000000}">
      <formula1>1</formula1>
      <formula2>99999999999</formula2>
    </dataValidation>
    <dataValidation type="textLength" errorStyle="warning" operator="equal" allowBlank="1" showInputMessage="1" showErrorMessage="1" errorTitle="AUTORIZACION" error="SOLO PUEDE INGRESAR NUMEROS DE AUTORIZACION 10 DIGITOS_x000a__x000a_SI  SE TRATA DE FACTURA ELECTRONICA ENTONCES CONTINUE." sqref="Q2:Q20" xr:uid="{00000000-0002-0000-0300-000002000000}">
      <formula1>10</formula1>
    </dataValidation>
    <dataValidation type="textLength" operator="equal" allowBlank="1" showInputMessage="1" showErrorMessage="1" error="SOLO PUEDE INGRESAR NUMEROS ENTRE 001 Y 999" sqref="N2:O20" xr:uid="{00000000-0002-0000-0300-000003000000}">
      <formula1>3</formula1>
    </dataValidation>
    <dataValidation type="textLength" operator="equal" allowBlank="1" showInputMessage="1" showErrorMessage="1" sqref="I2:I20" xr:uid="{00000000-0002-0000-0300-000004000000}">
      <formula1>2</formula1>
    </dataValidation>
    <dataValidation type="decimal" operator="greaterThan" allowBlank="1" showInputMessage="1" showErrorMessage="1" error="SE PERMITE SOLO NUMEROS" sqref="T2:T20 K2:K20" xr:uid="{00000000-0002-0000-0300-000005000000}">
      <formula1>0</formula1>
    </dataValidation>
    <dataValidation type="textLength" allowBlank="1" showInputMessage="1" showErrorMessage="1" errorTitle="DETALLE DE EXPORTACION" error="DEBE INGRESAR  MINIMO 3 Y MAXIMO 13 CARACTERES" sqref="L2:L20" xr:uid="{00000000-0002-0000-0300-000006000000}">
      <formula1>3</formula1>
      <formula2>13</formula2>
    </dataValidation>
    <dataValidation type="textLength" operator="equal" allowBlank="1" showInputMessage="1" showErrorMessage="1" errorTitle="DETALLE DE EXPORTACION" error="INGRESE UN NUMERO IGUAL A 8 DIGITOS." sqref="G2:G20" xr:uid="{00000000-0002-0000-0300-000007000000}">
      <formula1>8</formula1>
    </dataValidation>
    <dataValidation type="list" errorStyle="information" allowBlank="1" showInputMessage="1" showErrorMessage="1" sqref="B2:B20" xr:uid="{00000000-0002-0000-0300-000008000000}">
      <formula1>"01-CON REFRENDO,02-SIN REFRENDO"</formula1>
    </dataValidation>
    <dataValidation type="textLength" operator="equal" allowBlank="1" showInputMessage="1" showErrorMessage="1" sqref="M2:M20" xr:uid="{00000000-0002-0000-0300-000009000000}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4">
    <tabColor theme="8"/>
  </sheetPr>
  <dimension ref="A1:G118"/>
  <sheetViews>
    <sheetView workbookViewId="0">
      <selection activeCell="H8" sqref="H8"/>
    </sheetView>
  </sheetViews>
  <sheetFormatPr baseColWidth="10" defaultRowHeight="14.5" x14ac:dyDescent="0.35"/>
  <cols>
    <col min="1" max="1" width="6.54296875" customWidth="1"/>
    <col min="2" max="2" width="26.1796875" customWidth="1"/>
    <col min="3" max="3" width="9.81640625" customWidth="1"/>
    <col min="4" max="4" width="15.1796875" customWidth="1"/>
    <col min="6" max="6" width="12.453125" bestFit="1" customWidth="1"/>
    <col min="7" max="7" width="18" customWidth="1"/>
  </cols>
  <sheetData>
    <row r="1" spans="1:7" s="26" customFormat="1" ht="16.5" thickTop="1" thickBot="1" x14ac:dyDescent="0.4">
      <c r="A1" s="113" t="s">
        <v>90</v>
      </c>
      <c r="B1" s="114" t="s">
        <v>91</v>
      </c>
      <c r="C1" s="114" t="s">
        <v>34</v>
      </c>
      <c r="D1" s="114" t="s">
        <v>92</v>
      </c>
      <c r="E1" s="115" t="s">
        <v>93</v>
      </c>
      <c r="F1" s="115" t="s">
        <v>94</v>
      </c>
      <c r="G1" s="114" t="s">
        <v>95</v>
      </c>
    </row>
    <row r="2" spans="1:7" s="26" customFormat="1" ht="15.5" x14ac:dyDescent="0.35">
      <c r="A2" s="84"/>
      <c r="B2" s="85"/>
      <c r="C2" s="86"/>
      <c r="D2" s="86"/>
      <c r="E2" s="86"/>
      <c r="F2" s="86"/>
      <c r="G2" s="87"/>
    </row>
    <row r="3" spans="1:7" s="26" customFormat="1" ht="15.5" x14ac:dyDescent="0.35">
      <c r="A3" s="88"/>
      <c r="B3" s="89"/>
      <c r="C3" s="90"/>
      <c r="D3" s="90"/>
      <c r="E3" s="90"/>
      <c r="F3" s="90"/>
      <c r="G3" s="91"/>
    </row>
    <row r="4" spans="1:7" s="26" customFormat="1" ht="15.5" x14ac:dyDescent="0.35">
      <c r="A4" s="92"/>
      <c r="B4" s="93"/>
      <c r="C4" s="94"/>
      <c r="D4" s="94"/>
      <c r="E4" s="94"/>
      <c r="F4" s="94"/>
      <c r="G4" s="95"/>
    </row>
    <row r="5" spans="1:7" s="26" customFormat="1" ht="15.5" x14ac:dyDescent="0.35">
      <c r="A5" s="88"/>
      <c r="B5" s="89"/>
      <c r="C5" s="90"/>
      <c r="D5" s="90"/>
      <c r="E5" s="90"/>
      <c r="F5" s="90"/>
      <c r="G5" s="91"/>
    </row>
    <row r="6" spans="1:7" s="26" customFormat="1" ht="15.5" x14ac:dyDescent="0.35">
      <c r="A6" s="92"/>
      <c r="B6" s="93"/>
      <c r="C6" s="94"/>
      <c r="D6" s="94"/>
      <c r="E6" s="96"/>
      <c r="F6" s="96"/>
      <c r="G6" s="95"/>
    </row>
    <row r="7" spans="1:7" s="26" customFormat="1" ht="15.5" x14ac:dyDescent="0.35">
      <c r="A7" s="88"/>
      <c r="B7" s="89"/>
      <c r="C7" s="90"/>
      <c r="D7" s="90"/>
      <c r="E7" s="97"/>
      <c r="F7" s="97"/>
      <c r="G7" s="91"/>
    </row>
    <row r="8" spans="1:7" s="26" customFormat="1" ht="15.5" x14ac:dyDescent="0.35">
      <c r="A8" s="92"/>
      <c r="B8" s="93"/>
      <c r="C8" s="94"/>
      <c r="D8" s="94"/>
      <c r="E8" s="96"/>
      <c r="F8" s="96"/>
      <c r="G8" s="95"/>
    </row>
    <row r="9" spans="1:7" s="26" customFormat="1" ht="15.5" x14ac:dyDescent="0.35">
      <c r="A9" s="88"/>
      <c r="B9" s="89"/>
      <c r="C9" s="90"/>
      <c r="D9" s="90"/>
      <c r="E9" s="97"/>
      <c r="F9" s="97"/>
      <c r="G9" s="91"/>
    </row>
    <row r="10" spans="1:7" s="26" customFormat="1" ht="15.5" x14ac:dyDescent="0.35">
      <c r="A10" s="92"/>
      <c r="B10" s="93"/>
      <c r="C10" s="94"/>
      <c r="D10" s="94"/>
      <c r="E10" s="96"/>
      <c r="F10" s="96"/>
      <c r="G10" s="95"/>
    </row>
    <row r="11" spans="1:7" s="26" customFormat="1" ht="15.5" x14ac:dyDescent="0.35">
      <c r="A11" s="88"/>
      <c r="B11" s="89"/>
      <c r="C11" s="90"/>
      <c r="D11" s="90"/>
      <c r="E11" s="97"/>
      <c r="F11" s="97"/>
      <c r="G11" s="91"/>
    </row>
    <row r="12" spans="1:7" s="26" customFormat="1" ht="15.5" x14ac:dyDescent="0.35">
      <c r="A12" s="92"/>
      <c r="B12" s="93"/>
      <c r="C12" s="94"/>
      <c r="D12" s="94"/>
      <c r="E12" s="96"/>
      <c r="F12" s="96"/>
      <c r="G12" s="95"/>
    </row>
    <row r="13" spans="1:7" s="26" customFormat="1" ht="15.5" x14ac:dyDescent="0.35">
      <c r="A13" s="88"/>
      <c r="B13" s="89"/>
      <c r="C13" s="90"/>
      <c r="D13" s="90"/>
      <c r="E13" s="97"/>
      <c r="F13" s="97"/>
      <c r="G13" s="91"/>
    </row>
    <row r="14" spans="1:7" s="26" customFormat="1" ht="15.5" x14ac:dyDescent="0.35">
      <c r="A14" s="92"/>
      <c r="B14" s="93"/>
      <c r="C14" s="94"/>
      <c r="D14" s="94"/>
      <c r="E14" s="96"/>
      <c r="F14" s="96"/>
      <c r="G14" s="95"/>
    </row>
    <row r="15" spans="1:7" s="26" customFormat="1" ht="15.5" x14ac:dyDescent="0.35">
      <c r="A15" s="88"/>
      <c r="B15" s="89"/>
      <c r="C15" s="90"/>
      <c r="D15" s="90"/>
      <c r="E15" s="97"/>
      <c r="F15" s="97"/>
      <c r="G15" s="91"/>
    </row>
    <row r="16" spans="1:7" s="26" customFormat="1" ht="15.5" x14ac:dyDescent="0.35">
      <c r="A16" s="92"/>
      <c r="B16" s="93"/>
      <c r="C16" s="94"/>
      <c r="D16" s="94"/>
      <c r="E16" s="96"/>
      <c r="F16" s="96"/>
      <c r="G16" s="95"/>
    </row>
    <row r="17" spans="1:7" s="26" customFormat="1" ht="15.5" x14ac:dyDescent="0.35">
      <c r="A17" s="88"/>
      <c r="B17" s="89"/>
      <c r="C17" s="90"/>
      <c r="D17" s="90"/>
      <c r="E17" s="97"/>
      <c r="F17" s="97"/>
      <c r="G17" s="91"/>
    </row>
    <row r="18" spans="1:7" s="26" customFormat="1" ht="15.5" x14ac:dyDescent="0.35">
      <c r="A18" s="92"/>
      <c r="B18" s="93"/>
      <c r="C18" s="94"/>
      <c r="D18" s="94"/>
      <c r="E18" s="96"/>
      <c r="F18" s="96"/>
      <c r="G18" s="95"/>
    </row>
    <row r="19" spans="1:7" s="26" customFormat="1" ht="15.5" x14ac:dyDescent="0.35">
      <c r="A19" s="88"/>
      <c r="B19" s="89"/>
      <c r="C19" s="90"/>
      <c r="D19" s="90"/>
      <c r="E19" s="97"/>
      <c r="F19" s="97"/>
      <c r="G19" s="91"/>
    </row>
    <row r="20" spans="1:7" s="26" customFormat="1" ht="15.5" x14ac:dyDescent="0.35">
      <c r="A20" s="92"/>
      <c r="B20" s="93"/>
      <c r="C20" s="94"/>
      <c r="D20" s="94"/>
      <c r="E20" s="96"/>
      <c r="F20" s="96"/>
      <c r="G20" s="95"/>
    </row>
    <row r="21" spans="1:7" s="26" customFormat="1" ht="15.5" x14ac:dyDescent="0.35">
      <c r="A21" s="88"/>
      <c r="B21" s="89"/>
      <c r="C21" s="90"/>
      <c r="D21" s="90"/>
      <c r="E21" s="97"/>
      <c r="F21" s="97"/>
      <c r="G21" s="91"/>
    </row>
    <row r="22" spans="1:7" s="26" customFormat="1" ht="15.5" x14ac:dyDescent="0.35">
      <c r="A22" s="92"/>
      <c r="B22" s="93"/>
      <c r="C22" s="94"/>
      <c r="D22" s="94"/>
      <c r="E22" s="96"/>
      <c r="F22" s="96"/>
      <c r="G22" s="95"/>
    </row>
    <row r="23" spans="1:7" s="26" customFormat="1" ht="15.5" x14ac:dyDescent="0.35">
      <c r="A23" s="88"/>
      <c r="B23" s="89"/>
      <c r="C23" s="90"/>
      <c r="D23" s="90"/>
      <c r="E23" s="97"/>
      <c r="F23" s="97"/>
      <c r="G23" s="91"/>
    </row>
    <row r="24" spans="1:7" s="26" customFormat="1" ht="15.5" x14ac:dyDescent="0.35">
      <c r="A24" s="92"/>
      <c r="B24" s="93"/>
      <c r="C24" s="94"/>
      <c r="D24" s="94"/>
      <c r="E24" s="96"/>
      <c r="F24" s="96"/>
      <c r="G24" s="95"/>
    </row>
    <row r="25" spans="1:7" s="26" customFormat="1" ht="15.5" x14ac:dyDescent="0.35">
      <c r="A25" s="88"/>
      <c r="B25" s="89"/>
      <c r="C25" s="90"/>
      <c r="D25" s="90"/>
      <c r="E25" s="97"/>
      <c r="F25" s="97"/>
      <c r="G25" s="91"/>
    </row>
    <row r="26" spans="1:7" s="26" customFormat="1" ht="15.5" x14ac:dyDescent="0.35">
      <c r="A26" s="92"/>
      <c r="B26" s="93"/>
      <c r="C26" s="94"/>
      <c r="D26" s="94"/>
      <c r="E26" s="96"/>
      <c r="F26" s="96"/>
      <c r="G26" s="95"/>
    </row>
    <row r="27" spans="1:7" s="26" customFormat="1" ht="15.5" x14ac:dyDescent="0.35">
      <c r="A27" s="88"/>
      <c r="B27" s="89"/>
      <c r="C27" s="90"/>
      <c r="D27" s="90"/>
      <c r="E27" s="97"/>
      <c r="F27" s="97"/>
      <c r="G27" s="91"/>
    </row>
    <row r="28" spans="1:7" s="26" customFormat="1" ht="15.5" x14ac:dyDescent="0.35">
      <c r="A28" s="92"/>
      <c r="B28" s="93"/>
      <c r="C28" s="94"/>
      <c r="D28" s="94"/>
      <c r="E28" s="96"/>
      <c r="F28" s="96"/>
      <c r="G28" s="95"/>
    </row>
    <row r="29" spans="1:7" s="26" customFormat="1" ht="15.5" x14ac:dyDescent="0.35">
      <c r="A29" s="88"/>
      <c r="B29" s="89"/>
      <c r="C29" s="90"/>
      <c r="D29" s="90"/>
      <c r="E29" s="97"/>
      <c r="F29" s="97"/>
      <c r="G29" s="91"/>
    </row>
    <row r="30" spans="1:7" s="26" customFormat="1" ht="15.5" x14ac:dyDescent="0.35">
      <c r="A30" s="92"/>
      <c r="B30" s="93"/>
      <c r="C30" s="94"/>
      <c r="D30" s="94"/>
      <c r="E30" s="96"/>
      <c r="F30" s="96"/>
      <c r="G30" s="95"/>
    </row>
    <row r="31" spans="1:7" s="26" customFormat="1" ht="15.5" x14ac:dyDescent="0.35">
      <c r="A31" s="88"/>
      <c r="B31" s="89"/>
      <c r="C31" s="90"/>
      <c r="D31" s="90"/>
      <c r="E31" s="97"/>
      <c r="F31" s="97"/>
      <c r="G31" s="91"/>
    </row>
    <row r="32" spans="1:7" s="26" customFormat="1" ht="15.5" x14ac:dyDescent="0.35">
      <c r="A32" s="92"/>
      <c r="B32" s="93"/>
      <c r="C32" s="94"/>
      <c r="D32" s="94"/>
      <c r="E32" s="96"/>
      <c r="F32" s="96"/>
      <c r="G32" s="95"/>
    </row>
    <row r="33" spans="1:7" s="26" customFormat="1" ht="15.5" x14ac:dyDescent="0.35">
      <c r="A33" s="88"/>
      <c r="B33" s="89"/>
      <c r="C33" s="90"/>
      <c r="D33" s="90"/>
      <c r="E33" s="97"/>
      <c r="F33" s="97"/>
      <c r="G33" s="91"/>
    </row>
    <row r="34" spans="1:7" s="26" customFormat="1" ht="15.5" x14ac:dyDescent="0.35">
      <c r="A34" s="92"/>
      <c r="B34" s="93"/>
      <c r="C34" s="94"/>
      <c r="D34" s="94"/>
      <c r="E34" s="96"/>
      <c r="F34" s="96"/>
      <c r="G34" s="95"/>
    </row>
    <row r="35" spans="1:7" s="26" customFormat="1" ht="15.5" x14ac:dyDescent="0.35">
      <c r="A35" s="88"/>
      <c r="B35" s="89"/>
      <c r="C35" s="90"/>
      <c r="D35" s="90"/>
      <c r="E35" s="97"/>
      <c r="F35" s="97"/>
      <c r="G35" s="91"/>
    </row>
    <row r="36" spans="1:7" s="26" customFormat="1" ht="15.5" x14ac:dyDescent="0.35">
      <c r="A36" s="92"/>
      <c r="B36" s="93"/>
      <c r="C36" s="94"/>
      <c r="D36" s="94"/>
      <c r="E36" s="96"/>
      <c r="F36" s="96"/>
      <c r="G36" s="95"/>
    </row>
    <row r="37" spans="1:7" s="26" customFormat="1" ht="15.5" x14ac:dyDescent="0.35">
      <c r="A37" s="88"/>
      <c r="B37" s="89"/>
      <c r="C37" s="90"/>
      <c r="D37" s="90"/>
      <c r="E37" s="97"/>
      <c r="F37" s="97"/>
      <c r="G37" s="91"/>
    </row>
    <row r="38" spans="1:7" s="26" customFormat="1" ht="15.5" x14ac:dyDescent="0.35">
      <c r="A38" s="92"/>
      <c r="B38" s="93"/>
      <c r="C38" s="94"/>
      <c r="D38" s="94"/>
      <c r="E38" s="96"/>
      <c r="F38" s="96"/>
      <c r="G38" s="95"/>
    </row>
    <row r="39" spans="1:7" s="26" customFormat="1" ht="15.5" x14ac:dyDescent="0.35">
      <c r="A39" s="88"/>
      <c r="B39" s="89"/>
      <c r="C39" s="90"/>
      <c r="D39" s="90"/>
      <c r="E39" s="97"/>
      <c r="F39" s="97"/>
      <c r="G39" s="91"/>
    </row>
    <row r="40" spans="1:7" s="26" customFormat="1" ht="15.5" x14ac:dyDescent="0.35">
      <c r="A40" s="92"/>
      <c r="B40" s="93"/>
      <c r="C40" s="94"/>
      <c r="D40" s="94"/>
      <c r="E40" s="96"/>
      <c r="F40" s="96"/>
      <c r="G40" s="95"/>
    </row>
    <row r="41" spans="1:7" s="26" customFormat="1" ht="15.5" x14ac:dyDescent="0.35">
      <c r="A41" s="88"/>
      <c r="B41" s="89"/>
      <c r="C41" s="90"/>
      <c r="D41" s="90"/>
      <c r="E41" s="97"/>
      <c r="F41" s="97"/>
      <c r="G41" s="91"/>
    </row>
    <row r="42" spans="1:7" s="26" customFormat="1" ht="15.5" x14ac:dyDescent="0.35">
      <c r="A42" s="92"/>
      <c r="B42" s="93"/>
      <c r="C42" s="94"/>
      <c r="D42" s="94"/>
      <c r="E42" s="96"/>
      <c r="F42" s="96"/>
      <c r="G42" s="95"/>
    </row>
    <row r="43" spans="1:7" s="26" customFormat="1" ht="15.5" x14ac:dyDescent="0.35">
      <c r="A43" s="88"/>
      <c r="B43" s="89"/>
      <c r="C43" s="90"/>
      <c r="D43" s="90"/>
      <c r="E43" s="97"/>
      <c r="F43" s="97"/>
      <c r="G43" s="91"/>
    </row>
    <row r="44" spans="1:7" s="26" customFormat="1" ht="15.5" x14ac:dyDescent="0.35">
      <c r="A44" s="92"/>
      <c r="B44" s="93"/>
      <c r="C44" s="94"/>
      <c r="D44" s="94"/>
      <c r="E44" s="96"/>
      <c r="F44" s="96"/>
      <c r="G44" s="95"/>
    </row>
    <row r="45" spans="1:7" s="26" customFormat="1" ht="15.5" x14ac:dyDescent="0.35">
      <c r="A45" s="88"/>
      <c r="B45" s="89"/>
      <c r="C45" s="90"/>
      <c r="D45" s="90"/>
      <c r="E45" s="97"/>
      <c r="F45" s="97"/>
      <c r="G45" s="91"/>
    </row>
    <row r="46" spans="1:7" s="26" customFormat="1" ht="15.5" x14ac:dyDescent="0.35">
      <c r="A46" s="92"/>
      <c r="B46" s="93"/>
      <c r="C46" s="94"/>
      <c r="D46" s="94"/>
      <c r="E46" s="96"/>
      <c r="F46" s="96"/>
      <c r="G46" s="95"/>
    </row>
    <row r="47" spans="1:7" s="26" customFormat="1" ht="15.5" x14ac:dyDescent="0.35">
      <c r="A47" s="88"/>
      <c r="B47" s="89"/>
      <c r="C47" s="90"/>
      <c r="D47" s="90"/>
      <c r="E47" s="97"/>
      <c r="F47" s="97"/>
      <c r="G47" s="91"/>
    </row>
    <row r="48" spans="1:7" s="26" customFormat="1" ht="15.5" x14ac:dyDescent="0.35">
      <c r="A48" s="92"/>
      <c r="B48" s="93"/>
      <c r="C48" s="94"/>
      <c r="D48" s="94"/>
      <c r="E48" s="96"/>
      <c r="F48" s="96"/>
      <c r="G48" s="95"/>
    </row>
    <row r="49" spans="1:7" s="26" customFormat="1" ht="15.5" x14ac:dyDescent="0.35">
      <c r="A49" s="88"/>
      <c r="B49" s="89"/>
      <c r="C49" s="90"/>
      <c r="D49" s="90"/>
      <c r="E49" s="97"/>
      <c r="F49" s="97"/>
      <c r="G49" s="91"/>
    </row>
    <row r="50" spans="1:7" s="26" customFormat="1" ht="15.5" x14ac:dyDescent="0.35">
      <c r="A50" s="92"/>
      <c r="B50" s="93"/>
      <c r="C50" s="94"/>
      <c r="D50" s="94"/>
      <c r="E50" s="96"/>
      <c r="F50" s="96"/>
      <c r="G50" s="95"/>
    </row>
    <row r="51" spans="1:7" s="26" customFormat="1" ht="15.5" x14ac:dyDescent="0.35">
      <c r="A51" s="88"/>
      <c r="B51" s="89"/>
      <c r="C51" s="90"/>
      <c r="D51" s="90"/>
      <c r="E51" s="97"/>
      <c r="F51" s="97"/>
      <c r="G51" s="91"/>
    </row>
    <row r="52" spans="1:7" s="26" customFormat="1" ht="15.5" x14ac:dyDescent="0.35">
      <c r="A52" s="92"/>
      <c r="B52" s="93"/>
      <c r="C52" s="94"/>
      <c r="D52" s="94"/>
      <c r="E52" s="96"/>
      <c r="F52" s="96"/>
      <c r="G52" s="95"/>
    </row>
    <row r="53" spans="1:7" s="26" customFormat="1" ht="15.5" x14ac:dyDescent="0.35">
      <c r="A53" s="88"/>
      <c r="B53" s="89"/>
      <c r="C53" s="90"/>
      <c r="D53" s="90"/>
      <c r="E53" s="97"/>
      <c r="F53" s="97"/>
      <c r="G53" s="91"/>
    </row>
    <row r="54" spans="1:7" s="26" customFormat="1" ht="15.5" x14ac:dyDescent="0.35">
      <c r="A54" s="92"/>
      <c r="B54" s="93"/>
      <c r="C54" s="94"/>
      <c r="D54" s="94"/>
      <c r="E54" s="96"/>
      <c r="F54" s="96"/>
      <c r="G54" s="95"/>
    </row>
    <row r="55" spans="1:7" s="26" customFormat="1" ht="15.5" x14ac:dyDescent="0.35">
      <c r="A55" s="88"/>
      <c r="B55" s="89"/>
      <c r="C55" s="90"/>
      <c r="D55" s="90"/>
      <c r="E55" s="97"/>
      <c r="F55" s="97"/>
      <c r="G55" s="91"/>
    </row>
    <row r="56" spans="1:7" s="26" customFormat="1" ht="15.5" x14ac:dyDescent="0.35">
      <c r="A56" s="92"/>
      <c r="B56" s="93"/>
      <c r="C56" s="94"/>
      <c r="D56" s="94"/>
      <c r="E56" s="96"/>
      <c r="F56" s="96"/>
      <c r="G56" s="95"/>
    </row>
    <row r="57" spans="1:7" s="26" customFormat="1" ht="15.5" x14ac:dyDescent="0.35">
      <c r="A57" s="88"/>
      <c r="B57" s="89"/>
      <c r="C57" s="90"/>
      <c r="D57" s="90"/>
      <c r="E57" s="97"/>
      <c r="F57" s="97"/>
      <c r="G57" s="91"/>
    </row>
    <row r="58" spans="1:7" s="26" customFormat="1" ht="15.5" x14ac:dyDescent="0.35">
      <c r="A58" s="92"/>
      <c r="B58" s="93"/>
      <c r="C58" s="94"/>
      <c r="D58" s="94"/>
      <c r="E58" s="96"/>
      <c r="F58" s="96"/>
      <c r="G58" s="95"/>
    </row>
    <row r="59" spans="1:7" s="26" customFormat="1" ht="15.5" x14ac:dyDescent="0.35">
      <c r="A59" s="88"/>
      <c r="B59" s="89"/>
      <c r="C59" s="90"/>
      <c r="D59" s="90"/>
      <c r="E59" s="97"/>
      <c r="F59" s="97"/>
      <c r="G59" s="91"/>
    </row>
    <row r="60" spans="1:7" s="26" customFormat="1" ht="15.5" x14ac:dyDescent="0.35">
      <c r="A60" s="92"/>
      <c r="B60" s="93"/>
      <c r="C60" s="94"/>
      <c r="D60" s="94"/>
      <c r="E60" s="96"/>
      <c r="F60" s="96"/>
      <c r="G60" s="95"/>
    </row>
    <row r="61" spans="1:7" s="26" customFormat="1" ht="15.5" x14ac:dyDescent="0.35">
      <c r="A61" s="88"/>
      <c r="B61" s="89"/>
      <c r="C61" s="90"/>
      <c r="D61" s="90"/>
      <c r="E61" s="97"/>
      <c r="F61" s="97"/>
      <c r="G61" s="91"/>
    </row>
    <row r="62" spans="1:7" s="26" customFormat="1" ht="15.5" x14ac:dyDescent="0.35">
      <c r="A62" s="92"/>
      <c r="B62" s="93"/>
      <c r="C62" s="94"/>
      <c r="D62" s="94"/>
      <c r="E62" s="96"/>
      <c r="F62" s="96"/>
      <c r="G62" s="95"/>
    </row>
    <row r="63" spans="1:7" s="26" customFormat="1" ht="15.5" x14ac:dyDescent="0.35">
      <c r="A63" s="88"/>
      <c r="B63" s="89"/>
      <c r="C63" s="90"/>
      <c r="D63" s="90"/>
      <c r="E63" s="97"/>
      <c r="F63" s="97"/>
      <c r="G63" s="91"/>
    </row>
    <row r="64" spans="1:7" s="26" customFormat="1" ht="15.5" x14ac:dyDescent="0.35">
      <c r="A64" s="92"/>
      <c r="B64" s="93"/>
      <c r="C64" s="94"/>
      <c r="D64" s="94"/>
      <c r="E64" s="96"/>
      <c r="F64" s="96"/>
      <c r="G64" s="95"/>
    </row>
    <row r="65" spans="1:7" s="26" customFormat="1" ht="15.5" x14ac:dyDescent="0.35">
      <c r="A65" s="88"/>
      <c r="B65" s="89"/>
      <c r="C65" s="90"/>
      <c r="D65" s="90"/>
      <c r="E65" s="97"/>
      <c r="F65" s="97"/>
      <c r="G65" s="91"/>
    </row>
    <row r="66" spans="1:7" s="26" customFormat="1" ht="15.5" x14ac:dyDescent="0.35">
      <c r="A66" s="92"/>
      <c r="B66" s="93"/>
      <c r="C66" s="94"/>
      <c r="D66" s="94"/>
      <c r="E66" s="96"/>
      <c r="F66" s="96"/>
      <c r="G66" s="95"/>
    </row>
    <row r="67" spans="1:7" s="26" customFormat="1" ht="15.5" x14ac:dyDescent="0.35">
      <c r="A67" s="88"/>
      <c r="B67" s="89"/>
      <c r="C67" s="90"/>
      <c r="D67" s="90"/>
      <c r="E67" s="97"/>
      <c r="F67" s="97"/>
      <c r="G67" s="91"/>
    </row>
    <row r="68" spans="1:7" s="26" customFormat="1" ht="15.5" x14ac:dyDescent="0.35">
      <c r="A68" s="92"/>
      <c r="B68" s="93"/>
      <c r="C68" s="94"/>
      <c r="D68" s="94"/>
      <c r="E68" s="96"/>
      <c r="F68" s="96"/>
      <c r="G68" s="95"/>
    </row>
    <row r="69" spans="1:7" s="26" customFormat="1" ht="15.5" x14ac:dyDescent="0.35">
      <c r="A69" s="88"/>
      <c r="B69" s="89"/>
      <c r="C69" s="90"/>
      <c r="D69" s="90"/>
      <c r="E69" s="97"/>
      <c r="F69" s="97"/>
      <c r="G69" s="91"/>
    </row>
    <row r="70" spans="1:7" s="26" customFormat="1" ht="15.5" x14ac:dyDescent="0.35">
      <c r="A70" s="92"/>
      <c r="B70" s="93"/>
      <c r="C70" s="94"/>
      <c r="D70" s="94"/>
      <c r="E70" s="96"/>
      <c r="F70" s="96"/>
      <c r="G70" s="95"/>
    </row>
    <row r="71" spans="1:7" s="26" customFormat="1" ht="15.5" x14ac:dyDescent="0.35">
      <c r="A71" s="88"/>
      <c r="B71" s="89"/>
      <c r="C71" s="90"/>
      <c r="D71" s="90"/>
      <c r="E71" s="97"/>
      <c r="F71" s="97"/>
      <c r="G71" s="91"/>
    </row>
    <row r="72" spans="1:7" s="26" customFormat="1" ht="15.5" x14ac:dyDescent="0.35">
      <c r="A72" s="92"/>
      <c r="B72" s="93"/>
      <c r="C72" s="94"/>
      <c r="D72" s="94"/>
      <c r="E72" s="96"/>
      <c r="F72" s="96"/>
      <c r="G72" s="95"/>
    </row>
    <row r="73" spans="1:7" s="26" customFormat="1" ht="15.5" x14ac:dyDescent="0.35">
      <c r="A73" s="88"/>
      <c r="B73" s="89"/>
      <c r="C73" s="90"/>
      <c r="D73" s="90"/>
      <c r="E73" s="97"/>
      <c r="F73" s="97"/>
      <c r="G73" s="91"/>
    </row>
    <row r="74" spans="1:7" s="26" customFormat="1" ht="15.5" x14ac:dyDescent="0.35">
      <c r="A74" s="92"/>
      <c r="B74" s="93"/>
      <c r="C74" s="94"/>
      <c r="D74" s="94"/>
      <c r="E74" s="96"/>
      <c r="F74" s="96"/>
      <c r="G74" s="95"/>
    </row>
    <row r="75" spans="1:7" s="26" customFormat="1" ht="15.5" x14ac:dyDescent="0.35">
      <c r="A75" s="88"/>
      <c r="B75" s="89"/>
      <c r="C75" s="90"/>
      <c r="D75" s="90"/>
      <c r="E75" s="97"/>
      <c r="F75" s="97"/>
      <c r="G75" s="91"/>
    </row>
    <row r="76" spans="1:7" s="26" customFormat="1" ht="15.5" x14ac:dyDescent="0.35">
      <c r="A76" s="92"/>
      <c r="B76" s="93"/>
      <c r="C76" s="94"/>
      <c r="D76" s="94"/>
      <c r="E76" s="96"/>
      <c r="F76" s="96"/>
      <c r="G76" s="95"/>
    </row>
    <row r="77" spans="1:7" s="26" customFormat="1" ht="15.5" x14ac:dyDescent="0.35">
      <c r="A77" s="88"/>
      <c r="B77" s="89"/>
      <c r="C77" s="90"/>
      <c r="D77" s="90"/>
      <c r="E77" s="97"/>
      <c r="F77" s="97"/>
      <c r="G77" s="91"/>
    </row>
    <row r="78" spans="1:7" s="26" customFormat="1" ht="15.5" x14ac:dyDescent="0.35">
      <c r="A78" s="92"/>
      <c r="B78" s="93"/>
      <c r="C78" s="94"/>
      <c r="D78" s="94"/>
      <c r="E78" s="96"/>
      <c r="F78" s="96"/>
      <c r="G78" s="95"/>
    </row>
    <row r="79" spans="1:7" s="26" customFormat="1" ht="15.5" x14ac:dyDescent="0.35">
      <c r="A79" s="88"/>
      <c r="B79" s="89"/>
      <c r="C79" s="90"/>
      <c r="D79" s="90"/>
      <c r="E79" s="97"/>
      <c r="F79" s="97"/>
      <c r="G79" s="91"/>
    </row>
    <row r="80" spans="1:7" s="26" customFormat="1" ht="15.5" x14ac:dyDescent="0.35">
      <c r="A80" s="92"/>
      <c r="B80" s="93"/>
      <c r="C80" s="94"/>
      <c r="D80" s="94"/>
      <c r="E80" s="96"/>
      <c r="F80" s="96"/>
      <c r="G80" s="95"/>
    </row>
    <row r="81" spans="1:7" s="26" customFormat="1" ht="15.5" x14ac:dyDescent="0.35">
      <c r="A81" s="88"/>
      <c r="B81" s="89"/>
      <c r="C81" s="90"/>
      <c r="D81" s="90"/>
      <c r="E81" s="97"/>
      <c r="F81" s="97"/>
      <c r="G81" s="91"/>
    </row>
    <row r="82" spans="1:7" s="26" customFormat="1" ht="15.5" x14ac:dyDescent="0.35">
      <c r="A82" s="92"/>
      <c r="B82" s="93"/>
      <c r="C82" s="94"/>
      <c r="D82" s="94"/>
      <c r="E82" s="96"/>
      <c r="F82" s="96"/>
      <c r="G82" s="95"/>
    </row>
    <row r="83" spans="1:7" s="26" customFormat="1" ht="15.5" x14ac:dyDescent="0.35">
      <c r="A83" s="88"/>
      <c r="B83" s="89"/>
      <c r="C83" s="90"/>
      <c r="D83" s="90"/>
      <c r="E83" s="97"/>
      <c r="F83" s="97"/>
      <c r="G83" s="91"/>
    </row>
    <row r="84" spans="1:7" s="26" customFormat="1" ht="15.5" x14ac:dyDescent="0.35">
      <c r="A84" s="92"/>
      <c r="B84" s="93"/>
      <c r="C84" s="94"/>
      <c r="D84" s="94"/>
      <c r="E84" s="96"/>
      <c r="F84" s="96"/>
      <c r="G84" s="95"/>
    </row>
    <row r="85" spans="1:7" s="26" customFormat="1" ht="15.5" x14ac:dyDescent="0.35">
      <c r="A85" s="88"/>
      <c r="B85" s="89"/>
      <c r="C85" s="90"/>
      <c r="D85" s="90"/>
      <c r="E85" s="97"/>
      <c r="F85" s="97"/>
      <c r="G85" s="91"/>
    </row>
    <row r="86" spans="1:7" s="26" customFormat="1" ht="15.5" x14ac:dyDescent="0.35">
      <c r="A86" s="92"/>
      <c r="B86" s="93"/>
      <c r="C86" s="94"/>
      <c r="D86" s="94"/>
      <c r="E86" s="96"/>
      <c r="F86" s="96"/>
      <c r="G86" s="95"/>
    </row>
    <row r="87" spans="1:7" s="26" customFormat="1" ht="15.5" x14ac:dyDescent="0.35">
      <c r="A87" s="88"/>
      <c r="B87" s="89"/>
      <c r="C87" s="90"/>
      <c r="D87" s="90"/>
      <c r="E87" s="97"/>
      <c r="F87" s="97"/>
      <c r="G87" s="91"/>
    </row>
    <row r="88" spans="1:7" s="26" customFormat="1" ht="15.5" x14ac:dyDescent="0.35">
      <c r="A88" s="92"/>
      <c r="B88" s="93"/>
      <c r="C88" s="94"/>
      <c r="D88" s="94"/>
      <c r="E88" s="96"/>
      <c r="F88" s="96"/>
      <c r="G88" s="95"/>
    </row>
    <row r="89" spans="1:7" s="26" customFormat="1" ht="15.5" x14ac:dyDescent="0.35">
      <c r="A89" s="88"/>
      <c r="B89" s="89"/>
      <c r="C89" s="90"/>
      <c r="D89" s="90"/>
      <c r="E89" s="97"/>
      <c r="F89" s="97"/>
      <c r="G89" s="91"/>
    </row>
    <row r="90" spans="1:7" s="26" customFormat="1" ht="15.5" x14ac:dyDescent="0.35">
      <c r="A90" s="92"/>
      <c r="B90" s="93"/>
      <c r="C90" s="94"/>
      <c r="D90" s="94"/>
      <c r="E90" s="96"/>
      <c r="F90" s="96"/>
      <c r="G90" s="95"/>
    </row>
    <row r="91" spans="1:7" s="26" customFormat="1" ht="15.5" x14ac:dyDescent="0.35">
      <c r="A91" s="88"/>
      <c r="B91" s="89"/>
      <c r="C91" s="90"/>
      <c r="D91" s="90"/>
      <c r="E91" s="97"/>
      <c r="F91" s="97"/>
      <c r="G91" s="91"/>
    </row>
    <row r="92" spans="1:7" s="26" customFormat="1" ht="15.5" x14ac:dyDescent="0.35">
      <c r="A92" s="92"/>
      <c r="B92" s="93"/>
      <c r="C92" s="94"/>
      <c r="D92" s="94"/>
      <c r="E92" s="96"/>
      <c r="F92" s="96"/>
      <c r="G92" s="95"/>
    </row>
    <row r="93" spans="1:7" s="26" customFormat="1" ht="15.5" x14ac:dyDescent="0.35">
      <c r="A93" s="88"/>
      <c r="B93" s="89"/>
      <c r="C93" s="90"/>
      <c r="D93" s="90"/>
      <c r="E93" s="97"/>
      <c r="F93" s="97"/>
      <c r="G93" s="91"/>
    </row>
    <row r="94" spans="1:7" s="26" customFormat="1" ht="15.5" x14ac:dyDescent="0.35">
      <c r="A94" s="92"/>
      <c r="B94" s="93"/>
      <c r="C94" s="94"/>
      <c r="D94" s="94"/>
      <c r="E94" s="96"/>
      <c r="F94" s="96"/>
      <c r="G94" s="95"/>
    </row>
    <row r="95" spans="1:7" s="26" customFormat="1" ht="15.5" x14ac:dyDescent="0.35">
      <c r="A95" s="88"/>
      <c r="B95" s="89"/>
      <c r="C95" s="90"/>
      <c r="D95" s="90"/>
      <c r="E95" s="97"/>
      <c r="F95" s="97"/>
      <c r="G95" s="91"/>
    </row>
    <row r="96" spans="1:7" s="26" customFormat="1" ht="15.5" x14ac:dyDescent="0.35">
      <c r="A96" s="92"/>
      <c r="B96" s="93"/>
      <c r="C96" s="94"/>
      <c r="D96" s="94"/>
      <c r="E96" s="96"/>
      <c r="F96" s="96"/>
      <c r="G96" s="95"/>
    </row>
    <row r="97" spans="1:7" s="26" customFormat="1" ht="15.5" x14ac:dyDescent="0.35">
      <c r="A97" s="88"/>
      <c r="B97" s="89"/>
      <c r="C97" s="90"/>
      <c r="D97" s="90"/>
      <c r="E97" s="97"/>
      <c r="F97" s="97"/>
      <c r="G97" s="91"/>
    </row>
    <row r="98" spans="1:7" s="26" customFormat="1" ht="15.5" x14ac:dyDescent="0.35">
      <c r="A98" s="92"/>
      <c r="B98" s="93"/>
      <c r="C98" s="94"/>
      <c r="D98" s="94"/>
      <c r="E98" s="96"/>
      <c r="F98" s="96"/>
      <c r="G98" s="95"/>
    </row>
    <row r="99" spans="1:7" s="26" customFormat="1" ht="15.5" x14ac:dyDescent="0.35">
      <c r="A99" s="88"/>
      <c r="B99" s="89"/>
      <c r="C99" s="90"/>
      <c r="D99" s="90"/>
      <c r="E99" s="97"/>
      <c r="F99" s="97"/>
      <c r="G99" s="91"/>
    </row>
    <row r="100" spans="1:7" s="26" customFormat="1" ht="15.5" x14ac:dyDescent="0.35">
      <c r="A100" s="92"/>
      <c r="B100" s="93"/>
      <c r="C100" s="94"/>
      <c r="D100" s="94"/>
      <c r="E100" s="96"/>
      <c r="F100" s="96"/>
      <c r="G100" s="95"/>
    </row>
    <row r="101" spans="1:7" s="26" customFormat="1" ht="15.5" x14ac:dyDescent="0.35">
      <c r="A101" s="88"/>
      <c r="B101" s="89"/>
      <c r="C101" s="90"/>
      <c r="D101" s="90"/>
      <c r="E101" s="97"/>
      <c r="F101" s="97"/>
      <c r="G101" s="91"/>
    </row>
    <row r="102" spans="1:7" s="26" customFormat="1" ht="15.5" x14ac:dyDescent="0.35">
      <c r="A102" s="92"/>
      <c r="B102" s="93"/>
      <c r="C102" s="94"/>
      <c r="D102" s="94"/>
      <c r="E102" s="96"/>
      <c r="F102" s="96"/>
      <c r="G102" s="95"/>
    </row>
    <row r="103" spans="1:7" s="26" customFormat="1" ht="15.5" x14ac:dyDescent="0.35">
      <c r="A103" s="88"/>
      <c r="B103" s="89"/>
      <c r="C103" s="90"/>
      <c r="D103" s="90"/>
      <c r="E103" s="97"/>
      <c r="F103" s="97"/>
      <c r="G103" s="91"/>
    </row>
    <row r="104" spans="1:7" s="26" customFormat="1" ht="15.5" x14ac:dyDescent="0.35">
      <c r="A104" s="92"/>
      <c r="B104" s="93"/>
      <c r="C104" s="94"/>
      <c r="D104" s="94"/>
      <c r="E104" s="96"/>
      <c r="F104" s="96"/>
      <c r="G104" s="95"/>
    </row>
    <row r="105" spans="1:7" s="26" customFormat="1" ht="15.5" x14ac:dyDescent="0.35">
      <c r="A105" s="88"/>
      <c r="B105" s="89"/>
      <c r="C105" s="90"/>
      <c r="D105" s="90"/>
      <c r="E105" s="97"/>
      <c r="F105" s="97"/>
      <c r="G105" s="91"/>
    </row>
    <row r="106" spans="1:7" s="26" customFormat="1" ht="15.5" x14ac:dyDescent="0.35">
      <c r="A106" s="92"/>
      <c r="B106" s="93"/>
      <c r="C106" s="94"/>
      <c r="D106" s="94"/>
      <c r="E106" s="96"/>
      <c r="F106" s="96"/>
      <c r="G106" s="95"/>
    </row>
    <row r="107" spans="1:7" s="26" customFormat="1" ht="15.5" x14ac:dyDescent="0.35">
      <c r="A107" s="88"/>
      <c r="B107" s="89"/>
      <c r="C107" s="90"/>
      <c r="D107" s="90"/>
      <c r="E107" s="97"/>
      <c r="F107" s="97"/>
      <c r="G107" s="91"/>
    </row>
    <row r="108" spans="1:7" s="26" customFormat="1" ht="15.5" x14ac:dyDescent="0.35">
      <c r="A108" s="92"/>
      <c r="B108" s="93"/>
      <c r="C108" s="94"/>
      <c r="D108" s="94"/>
      <c r="E108" s="96"/>
      <c r="F108" s="96"/>
      <c r="G108" s="95"/>
    </row>
    <row r="109" spans="1:7" s="26" customFormat="1" ht="15.5" x14ac:dyDescent="0.35">
      <c r="A109" s="88"/>
      <c r="B109" s="89"/>
      <c r="C109" s="90"/>
      <c r="D109" s="90"/>
      <c r="E109" s="97"/>
      <c r="F109" s="97"/>
      <c r="G109" s="91"/>
    </row>
    <row r="110" spans="1:7" s="26" customFormat="1" ht="15.5" x14ac:dyDescent="0.35">
      <c r="A110" s="92"/>
      <c r="B110" s="93"/>
      <c r="C110" s="94"/>
      <c r="D110" s="94"/>
      <c r="E110" s="96"/>
      <c r="F110" s="96"/>
      <c r="G110" s="95"/>
    </row>
    <row r="111" spans="1:7" s="26" customFormat="1" ht="15.5" x14ac:dyDescent="0.35">
      <c r="A111" s="88"/>
      <c r="B111" s="89"/>
      <c r="C111" s="89"/>
      <c r="D111" s="89"/>
      <c r="E111" s="98"/>
      <c r="F111" s="98"/>
      <c r="G111" s="91"/>
    </row>
    <row r="112" spans="1:7" s="26" customFormat="1" ht="15.5" x14ac:dyDescent="0.35">
      <c r="A112" s="92"/>
      <c r="B112" s="93"/>
      <c r="C112" s="93"/>
      <c r="D112" s="93"/>
      <c r="E112" s="99"/>
      <c r="F112" s="99"/>
      <c r="G112" s="95"/>
    </row>
    <row r="113" spans="1:7" s="26" customFormat="1" ht="15.5" x14ac:dyDescent="0.35">
      <c r="A113" s="88"/>
      <c r="B113" s="89"/>
      <c r="C113" s="89"/>
      <c r="D113" s="89"/>
      <c r="E113" s="98"/>
      <c r="F113" s="98"/>
      <c r="G113" s="91"/>
    </row>
    <row r="114" spans="1:7" s="26" customFormat="1" ht="15.5" x14ac:dyDescent="0.35">
      <c r="A114" s="92"/>
      <c r="B114" s="93"/>
      <c r="C114" s="93"/>
      <c r="D114" s="93"/>
      <c r="E114" s="99"/>
      <c r="F114" s="99"/>
      <c r="G114" s="95"/>
    </row>
    <row r="115" spans="1:7" s="26" customFormat="1" ht="15.5" x14ac:dyDescent="0.35">
      <c r="A115" s="88"/>
      <c r="B115" s="89"/>
      <c r="C115" s="89"/>
      <c r="D115" s="89"/>
      <c r="E115" s="98"/>
      <c r="F115" s="98"/>
      <c r="G115" s="91"/>
    </row>
    <row r="116" spans="1:7" s="26" customFormat="1" ht="15.5" x14ac:dyDescent="0.35">
      <c r="A116" s="92"/>
      <c r="B116" s="93"/>
      <c r="C116" s="93"/>
      <c r="D116" s="93"/>
      <c r="E116" s="99"/>
      <c r="F116" s="99"/>
      <c r="G116" s="95"/>
    </row>
    <row r="117" spans="1:7" s="26" customFormat="1" ht="15.5" x14ac:dyDescent="0.35">
      <c r="A117" s="88"/>
      <c r="B117" s="89"/>
      <c r="C117" s="89"/>
      <c r="D117" s="89"/>
      <c r="E117" s="98"/>
      <c r="F117" s="98"/>
      <c r="G117" s="91"/>
    </row>
    <row r="118" spans="1:7" s="26" customFormat="1" ht="15.5" x14ac:dyDescent="0.35">
      <c r="A118" s="92"/>
      <c r="B118" s="93"/>
      <c r="C118" s="93"/>
      <c r="D118" s="93"/>
      <c r="E118" s="99"/>
      <c r="F118" s="99"/>
      <c r="G118" s="95"/>
    </row>
  </sheetData>
  <sheetProtection selectLockedCells="1"/>
  <dataValidations count="4">
    <dataValidation operator="lessThan" allowBlank="1" showInputMessage="1" showErrorMessage="1" sqref="E117:F118 E113:F114" xr:uid="{00000000-0002-0000-0400-000000000000}"/>
    <dataValidation type="whole" operator="greaterThanOrEqual" allowBlank="1" showInputMessage="1" showErrorMessage="1" error="SE PERMITE SOLO NUEMROS EN ESTOS CASILLEROS" sqref="E115:F116 E111:F112" xr:uid="{00000000-0002-0000-0400-000001000000}">
      <formula1>0</formula1>
    </dataValidation>
    <dataValidation type="textLength" operator="equal" allowBlank="1" showInputMessage="1" showErrorMessage="1" sqref="C111:D118" xr:uid="{00000000-0002-0000-0400-000002000000}">
      <formula1>3</formula1>
    </dataValidation>
    <dataValidation type="textLength" errorStyle="warning" operator="equal" allowBlank="1" showInputMessage="1" showErrorMessage="1" error="SE PERMITE NUMEROS IGUALES A 10 O SUPERIORES" sqref="G2:G118" xr:uid="{00000000-0002-0000-0400-000003000000}">
      <formula1>10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C7EEC-4299-4D9D-BBE3-C1284B43B39B}">
  <sheetPr codeName="Hoja2"/>
  <dimension ref="A1:M287"/>
  <sheetViews>
    <sheetView workbookViewId="0">
      <selection activeCell="E6" sqref="E6"/>
    </sheetView>
  </sheetViews>
  <sheetFormatPr baseColWidth="10" defaultColWidth="18.7265625" defaultRowHeight="14.5" x14ac:dyDescent="0.35"/>
  <cols>
    <col min="1" max="1" width="4.6328125" style="164" customWidth="1"/>
    <col min="2" max="2" width="2.81640625" style="164" customWidth="1"/>
    <col min="3" max="16384" width="18.7265625" style="164"/>
  </cols>
  <sheetData>
    <row r="1" spans="1:13" ht="16" customHeight="1" thickBot="1" x14ac:dyDescent="0.4">
      <c r="A1" s="161"/>
      <c r="B1" s="162" t="s">
        <v>136</v>
      </c>
      <c r="C1" s="297" t="s">
        <v>174</v>
      </c>
      <c r="D1" s="298"/>
      <c r="E1" s="299"/>
      <c r="F1" s="298"/>
      <c r="G1" s="298"/>
      <c r="H1" s="298"/>
      <c r="I1" s="298"/>
      <c r="J1" s="298"/>
      <c r="K1" s="298"/>
      <c r="L1" s="300"/>
      <c r="M1" s="163"/>
    </row>
    <row r="2" spans="1:13" ht="15" thickBot="1" x14ac:dyDescent="0.4">
      <c r="A2" s="165" t="s">
        <v>137</v>
      </c>
      <c r="B2" s="162" t="s">
        <v>136</v>
      </c>
      <c r="C2" s="166" t="s">
        <v>137</v>
      </c>
      <c r="D2" s="167" t="s">
        <v>175</v>
      </c>
      <c r="E2" s="168" t="s">
        <v>176</v>
      </c>
      <c r="F2" s="169" t="s">
        <v>177</v>
      </c>
      <c r="G2" s="169" t="s">
        <v>178</v>
      </c>
      <c r="H2" s="170" t="s">
        <v>179</v>
      </c>
      <c r="I2" s="169" t="s">
        <v>180</v>
      </c>
      <c r="J2" s="169" t="s">
        <v>181</v>
      </c>
      <c r="K2" s="169" t="s">
        <v>182</v>
      </c>
      <c r="L2" s="170" t="s">
        <v>183</v>
      </c>
      <c r="M2" s="171"/>
    </row>
    <row r="3" spans="1:13" ht="15" thickBot="1" x14ac:dyDescent="0.4">
      <c r="A3" s="172" t="s">
        <v>139</v>
      </c>
      <c r="B3" s="162" t="str">
        <f>IF(E3&gt;0,"si","no")</f>
        <v>no</v>
      </c>
      <c r="C3" s="117" t="str">
        <f>MID(A3,1,2)</f>
        <v>01</v>
      </c>
      <c r="D3" s="173" t="str">
        <f>MID(A3,4,80)</f>
        <v>Factura</v>
      </c>
      <c r="E3" s="118">
        <f>COUNTIF(COMPRAS!$F$2:F9966,A3)+COUNTIF(COMPRAS!$F$2:F9966,C3)</f>
        <v>0</v>
      </c>
      <c r="F3" s="174">
        <f>SUMIF(COMPRAS!$F$2:F9966,A3,COMPRAS!$P$2:P9966)+SUMIF(COMPRAS!$F$2:F9966,C3,COMPRAS!$P$2:P9966)</f>
        <v>0</v>
      </c>
      <c r="G3" s="175">
        <f>SUMIF(COMPRAS!$F$2:F9966,A3,COMPRAS!$Q$2:Q9966)+SUMIF(COMPRAS!$F$2:F9966,C3,COMPRAS!$Q$2:Q9966)</f>
        <v>0</v>
      </c>
      <c r="H3" s="175">
        <f>SUMIF(COMPRAS!$F$2:F9966,A3,COMPRAS!$R$2:R9966)+SUMIF(COMPRAS!$F$2:F9966,C3,COMPRAS!$R$2:R9966)</f>
        <v>0</v>
      </c>
      <c r="I3" s="175">
        <f>SUMIF(COMPRAS!$F$2:F9966,A3,COMPRAS!$O$2:O9966)+SUMIF(COMPRAS!$F$2:F9966,C3,COMPRAS!$O$2:O9966)</f>
        <v>0</v>
      </c>
      <c r="J3" s="175">
        <f>SUMIF(COMPRAS!$F$2:F9966,A3,COMPRAS!$S$2:S9966)+SUMIF(COMPRAS!$F$2:F9966,C3,COMPRAS!$S$2:S9966)</f>
        <v>0</v>
      </c>
      <c r="K3" s="175">
        <f>SUMIF(COMPRAS!$F$2:F9966,A3,COMPRAS!$T$2:T9966)+SUMIF(COMPRAS!$F$2:F9966,C3,COMPRAS!$T$2:T9966)</f>
        <v>0</v>
      </c>
      <c r="L3" s="175">
        <f>H3*0.14</f>
        <v>0</v>
      </c>
      <c r="M3" s="171"/>
    </row>
    <row r="4" spans="1:13" ht="15" thickBot="1" x14ac:dyDescent="0.4">
      <c r="A4" s="172" t="s">
        <v>140</v>
      </c>
      <c r="B4" s="162" t="str">
        <f t="shared" ref="B4:B43" si="0">IF(E4&gt;0,"si","no")</f>
        <v>no</v>
      </c>
      <c r="C4" s="119" t="str">
        <f t="shared" ref="C4:C33" si="1">MID(A4,1,2)</f>
        <v>02</v>
      </c>
      <c r="D4" s="176" t="str">
        <f t="shared" ref="D4:D48" si="2">MID(A4,4,80)</f>
        <v>Nota o boleta de venta</v>
      </c>
      <c r="E4" s="120">
        <f>COUNTIF(COMPRAS!$F$2:F9966,A4)+COUNTIF(COMPRAS!$F$2:F9966,C4)</f>
        <v>0</v>
      </c>
      <c r="F4" s="177">
        <f>SUMIF(COMPRAS!$F$2:F9966,A4,COMPRAS!$P$2:P9966)+SUMIF(COMPRAS!$F$2:F9966,C4,COMPRAS!$P$2:P9966)</f>
        <v>0</v>
      </c>
      <c r="G4" s="178">
        <f>SUMIF(COMPRAS!$F$2:F9966,A4,COMPRAS!$Q$2:Q9966)+SUMIF(COMPRAS!$F$2:F9966,C4,COMPRAS!$Q$2:Q9966)</f>
        <v>0</v>
      </c>
      <c r="H4" s="178">
        <f>SUMIF(COMPRAS!$F$2:F9966,A4,COMPRAS!$R$2:R9966)+SUMIF(COMPRAS!$F$2:F9966,C4,COMPRAS!$R$2:R9966)</f>
        <v>0</v>
      </c>
      <c r="I4" s="178">
        <f>SUMIF(COMPRAS!$F$2:F9966,A4,COMPRAS!$O$2:O9966)+SUMIF(COMPRAS!$F$2:F9966,C4,COMPRAS!$O$2:O9966)</f>
        <v>0</v>
      </c>
      <c r="J4" s="178">
        <f>SUMIF(COMPRAS!$F$2:F9966,A4,COMPRAS!$S$2:S9966)+SUMIF(COMPRAS!$F$2:F9966,C4,COMPRAS!$S$2:S9966)</f>
        <v>0</v>
      </c>
      <c r="K4" s="175">
        <f>SUMIF(COMPRAS!$F$2:F9967,A4,COMPRAS!$T$2:T9967)+SUMIF(COMPRAS!$F$2:F9967,C4,COMPRAS!$T$2:T9967)</f>
        <v>0</v>
      </c>
      <c r="L4" s="178">
        <f t="shared" ref="L4:L44" si="3">H4*0.14</f>
        <v>0</v>
      </c>
      <c r="M4" s="171"/>
    </row>
    <row r="5" spans="1:13" ht="15" thickBot="1" x14ac:dyDescent="0.4">
      <c r="A5" s="172" t="s">
        <v>141</v>
      </c>
      <c r="B5" s="162" t="str">
        <f t="shared" si="0"/>
        <v>no</v>
      </c>
      <c r="C5" s="119" t="str">
        <f t="shared" si="1"/>
        <v>03</v>
      </c>
      <c r="D5" s="179" t="str">
        <f t="shared" si="2"/>
        <v>Liquidación de compra de Bienes o Prestación de servicios</v>
      </c>
      <c r="E5" s="120">
        <f>COUNTIF(COMPRAS!$F$2:F9966,A5)+COUNTIF(COMPRAS!$F$2:F9966,C5)</f>
        <v>0</v>
      </c>
      <c r="F5" s="177">
        <f>SUMIF(COMPRAS!$F$2:F9966,A5,COMPRAS!$P$2:P9966)+SUMIF(COMPRAS!$F$2:F9966,C5,COMPRAS!$P$2:P9966)</f>
        <v>0</v>
      </c>
      <c r="G5" s="178">
        <f>SUMIF(COMPRAS!$F$2:F9966,A5,COMPRAS!$Q$2:Q9966)+SUMIF(COMPRAS!$F$2:F9966,C5,COMPRAS!$Q$2:Q9966)</f>
        <v>0</v>
      </c>
      <c r="H5" s="178">
        <f>SUMIF(COMPRAS!$F$2:F9966,A5,COMPRAS!$R$2:R9966)+SUMIF(COMPRAS!$F$2:F9966,C5,COMPRAS!$R$2:R9966)</f>
        <v>0</v>
      </c>
      <c r="I5" s="178">
        <f>SUMIF(COMPRAS!$F$2:F9966,A5,COMPRAS!$O$2:O9966)+SUMIF(COMPRAS!$F$2:F9966,C5,COMPRAS!$O$2:O9966)</f>
        <v>0</v>
      </c>
      <c r="J5" s="178">
        <f>SUMIF(COMPRAS!$F$2:F9966,A5,COMPRAS!$S$2:S9966)+SUMIF(COMPRAS!$F$2:F9966,C5,COMPRAS!$S$2:S9966)</f>
        <v>0</v>
      </c>
      <c r="K5" s="175">
        <f>SUMIF(COMPRAS!$F$2:F9968,A5,COMPRAS!$T$2:T9968)+SUMIF(COMPRAS!$F$2:F9968,C5,COMPRAS!$T$2:T9968)</f>
        <v>0</v>
      </c>
      <c r="L5" s="178">
        <f t="shared" si="3"/>
        <v>0</v>
      </c>
      <c r="M5" s="171"/>
    </row>
    <row r="6" spans="1:13" ht="15" thickBot="1" x14ac:dyDescent="0.4">
      <c r="A6" s="172" t="s">
        <v>142</v>
      </c>
      <c r="B6" s="162" t="str">
        <f t="shared" si="0"/>
        <v>no</v>
      </c>
      <c r="C6" s="119" t="str">
        <f t="shared" si="1"/>
        <v>04</v>
      </c>
      <c r="D6" s="179" t="str">
        <f t="shared" si="2"/>
        <v>N/C Compras</v>
      </c>
      <c r="E6" s="120">
        <f>COUNTIF(COMPRAS!$F$2:F9966,A6)+COUNTIF(COMPRAS!$F$2:F9966,C6)</f>
        <v>0</v>
      </c>
      <c r="F6" s="177">
        <f>SUMIF(COMPRAS!$F$2:F9966,A6,COMPRAS!$P$2:P9966)+SUMIF(COMPRAS!$F$2:F9966,C6,COMPRAS!$P$2:P9966)</f>
        <v>0</v>
      </c>
      <c r="G6" s="178">
        <f>SUMIF(COMPRAS!$F$2:F9966,A6,COMPRAS!$Q$2:Q9966)+SUMIF(COMPRAS!$F$2:F9966,C6,COMPRAS!$Q$2:Q9966)</f>
        <v>0</v>
      </c>
      <c r="H6" s="178">
        <f>SUMIF(COMPRAS!$F$2:F9966,A6,COMPRAS!$R$2:R9966)+SUMIF(COMPRAS!$F$2:F9966,C6,COMPRAS!$R$2:R9966)</f>
        <v>0</v>
      </c>
      <c r="I6" s="178">
        <f>SUMIF(COMPRAS!$F$2:F9966,A6,COMPRAS!$O$2:O9966)+SUMIF(COMPRAS!$F$2:F9966,C6,COMPRAS!$O$2:O9966)</f>
        <v>0</v>
      </c>
      <c r="J6" s="178">
        <f>SUMIF(COMPRAS!$F$2:F9966,A6,COMPRAS!$S$2:S9966)+SUMIF(COMPRAS!$F$2:F9966,C6,COMPRAS!$S$2:S9966)</f>
        <v>0</v>
      </c>
      <c r="K6" s="175">
        <f>SUMIF(COMPRAS!$F$2:F9969,A6,COMPRAS!$T$2:T9969)+SUMIF(COMPRAS!$F$2:F9969,C6,COMPRAS!$T$2:T9969)</f>
        <v>0</v>
      </c>
      <c r="L6" s="178">
        <f t="shared" si="3"/>
        <v>0</v>
      </c>
      <c r="M6" s="171"/>
    </row>
    <row r="7" spans="1:13" ht="15" thickBot="1" x14ac:dyDescent="0.4">
      <c r="A7" s="172" t="s">
        <v>143</v>
      </c>
      <c r="B7" s="162" t="str">
        <f t="shared" si="0"/>
        <v>no</v>
      </c>
      <c r="C7" s="119" t="str">
        <f t="shared" si="1"/>
        <v>05</v>
      </c>
      <c r="D7" s="179" t="str">
        <f t="shared" si="2"/>
        <v>N/D Compras</v>
      </c>
      <c r="E7" s="120">
        <f>COUNTIF(COMPRAS!$F$2:F9966,A7)+COUNTIF(COMPRAS!$F$2:F9966,C7)</f>
        <v>0</v>
      </c>
      <c r="F7" s="177">
        <f>SUMIF(COMPRAS!$F$2:F9966,A7,COMPRAS!$P$2:P9966)+SUMIF(COMPRAS!$F$2:F9966,C7,COMPRAS!$P$2:P9966)</f>
        <v>0</v>
      </c>
      <c r="G7" s="178">
        <f>SUMIF(COMPRAS!$F$2:F9966,A7,COMPRAS!$Q$2:Q9966)+SUMIF(COMPRAS!$F$2:F9966,C7,COMPRAS!$Q$2:Q9966)</f>
        <v>0</v>
      </c>
      <c r="H7" s="178">
        <f>SUMIF(COMPRAS!$F$2:F9966,A7,COMPRAS!$R$2:R9966)+SUMIF(COMPRAS!$F$2:F9966,C7,COMPRAS!$R$2:R9966)</f>
        <v>0</v>
      </c>
      <c r="I7" s="178">
        <f>SUMIF(COMPRAS!$F$2:F9966,A7,COMPRAS!$O$2:O9966)+SUMIF(COMPRAS!$F$2:F9966,C7,COMPRAS!$O$2:O9966)</f>
        <v>0</v>
      </c>
      <c r="J7" s="178">
        <f>SUMIF(COMPRAS!$F$2:F9966,A7,COMPRAS!$S$2:S9966)+SUMIF(COMPRAS!$F$2:F9966,C7,COMPRAS!$S$2:S9966)</f>
        <v>0</v>
      </c>
      <c r="K7" s="175">
        <f>SUMIF(COMPRAS!$F$2:F9970,A7,COMPRAS!$T$2:T9970)+SUMIF(COMPRAS!$F$2:F9970,C7,COMPRAS!$T$2:T9970)</f>
        <v>0</v>
      </c>
      <c r="L7" s="178">
        <f t="shared" si="3"/>
        <v>0</v>
      </c>
      <c r="M7" s="180"/>
    </row>
    <row r="8" spans="1:13" ht="15" thickBot="1" x14ac:dyDescent="0.4">
      <c r="A8" s="172" t="s">
        <v>144</v>
      </c>
      <c r="B8" s="162" t="str">
        <f t="shared" si="0"/>
        <v>no</v>
      </c>
      <c r="C8" s="119" t="str">
        <f t="shared" si="1"/>
        <v>08</v>
      </c>
      <c r="D8" s="179" t="str">
        <f t="shared" si="2"/>
        <v>Boletos o entradas a espectáculos públicos</v>
      </c>
      <c r="E8" s="120">
        <f>COUNTIF(COMPRAS!$F$2:F9966,A8)+COUNTIF(COMPRAS!$F$2:F9966,C8)</f>
        <v>0</v>
      </c>
      <c r="F8" s="177">
        <f>SUMIF(COMPRAS!$F$2:F9966,A8,COMPRAS!$P$2:P9966)+SUMIF(COMPRAS!$F$2:F9966,C8,COMPRAS!$P$2:P9966)</f>
        <v>0</v>
      </c>
      <c r="G8" s="178">
        <f>SUMIF(COMPRAS!$F$2:F9966,A8,COMPRAS!$Q$2:Q9966)+SUMIF(COMPRAS!$F$2:F9966,C8,COMPRAS!$Q$2:Q9966)</f>
        <v>0</v>
      </c>
      <c r="H8" s="178">
        <f>SUMIF(COMPRAS!$F$2:F9966,A8,COMPRAS!$R$2:R9966)+SUMIF(COMPRAS!$F$2:F9966,C8,COMPRAS!$R$2:R9966)</f>
        <v>0</v>
      </c>
      <c r="I8" s="178">
        <f>SUMIF(COMPRAS!$F$2:F9966,A8,COMPRAS!$O$2:O9966)+SUMIF(COMPRAS!$F$2:F9966,C8,COMPRAS!$O$2:O9966)</f>
        <v>0</v>
      </c>
      <c r="J8" s="178">
        <f>SUMIF(COMPRAS!$F$2:F9966,A8,COMPRAS!$S$2:S9966)+SUMIF(COMPRAS!$F$2:F9966,C8,COMPRAS!$S$2:S9966)</f>
        <v>0</v>
      </c>
      <c r="K8" s="175">
        <f>SUMIF(COMPRAS!$F$2:F9971,A8,COMPRAS!$T$2:T9971)+SUMIF(COMPRAS!$F$2:F9971,C8,COMPRAS!$T$2:T9971)</f>
        <v>0</v>
      </c>
      <c r="L8" s="178">
        <f t="shared" si="3"/>
        <v>0</v>
      </c>
      <c r="M8" s="180"/>
    </row>
    <row r="9" spans="1:13" ht="15" thickBot="1" x14ac:dyDescent="0.4">
      <c r="A9" s="172" t="s">
        <v>145</v>
      </c>
      <c r="B9" s="162" t="str">
        <f t="shared" si="0"/>
        <v>no</v>
      </c>
      <c r="C9" s="119" t="str">
        <f t="shared" si="1"/>
        <v>09</v>
      </c>
      <c r="D9" s="179" t="str">
        <f t="shared" si="2"/>
        <v>Tiquetes o vales emitidos por máquinas registradoras</v>
      </c>
      <c r="E9" s="120">
        <f>COUNTIF(COMPRAS!$F$2:F9966,A9)+COUNTIF(COMPRAS!$F$2:F9966,C9)</f>
        <v>0</v>
      </c>
      <c r="F9" s="177">
        <f>SUMIF(COMPRAS!$F$2:F9966,A9,COMPRAS!$P$2:P9966)+SUMIF(COMPRAS!$F$2:F9966,C9,COMPRAS!$P$2:P9966)</f>
        <v>0</v>
      </c>
      <c r="G9" s="178">
        <f>SUMIF(COMPRAS!$F$2:F9966,A9,COMPRAS!$Q$2:Q9966)+SUMIF(COMPRAS!$F$2:F9966,C9,COMPRAS!$Q$2:Q9966)</f>
        <v>0</v>
      </c>
      <c r="H9" s="178">
        <f>SUMIF(COMPRAS!$F$2:F9966,A9,COMPRAS!$R$2:R9966)+SUMIF(COMPRAS!$F$2:F9966,C9,COMPRAS!$R$2:R9966)</f>
        <v>0</v>
      </c>
      <c r="I9" s="178">
        <f>SUMIF(COMPRAS!$F$2:F9966,A9,COMPRAS!$O$2:O9966)+SUMIF(COMPRAS!$F$2:F9966,C9,COMPRAS!$O$2:O9966)</f>
        <v>0</v>
      </c>
      <c r="J9" s="178">
        <f>SUMIF(COMPRAS!$F$2:F9966,A9,COMPRAS!$S$2:S9966)+SUMIF(COMPRAS!$F$2:F9966,C9,COMPRAS!$S$2:S9966)</f>
        <v>0</v>
      </c>
      <c r="K9" s="175">
        <f>SUMIF(COMPRAS!$F$2:F9972,A9,COMPRAS!$T$2:T9972)+SUMIF(COMPRAS!$F$2:F9972,C9,COMPRAS!$T$2:T9972)</f>
        <v>0</v>
      </c>
      <c r="L9" s="178">
        <f t="shared" si="3"/>
        <v>0</v>
      </c>
      <c r="M9" s="180"/>
    </row>
    <row r="10" spans="1:13" ht="15" thickBot="1" x14ac:dyDescent="0.4">
      <c r="A10" s="172" t="s">
        <v>146</v>
      </c>
      <c r="B10" s="162" t="str">
        <f t="shared" si="0"/>
        <v>no</v>
      </c>
      <c r="C10" s="119" t="str">
        <f t="shared" si="1"/>
        <v>11</v>
      </c>
      <c r="D10" s="179" t="str">
        <f t="shared" si="2"/>
        <v>Pasajes expedidos por empresas de aviación</v>
      </c>
      <c r="E10" s="120">
        <f>COUNTIF(COMPRAS!$F$2:F9966,A10)+COUNTIF(COMPRAS!$F$2:F9966,C10)</f>
        <v>0</v>
      </c>
      <c r="F10" s="177">
        <f>SUMIF(COMPRAS!$F$2:F9966,A10,COMPRAS!$P$2:P9966)+SUMIF(COMPRAS!$F$2:F9966,C10,COMPRAS!$P$2:P9966)</f>
        <v>0</v>
      </c>
      <c r="G10" s="178">
        <f>SUMIF(COMPRAS!$F$2:F9966,A10,COMPRAS!$Q$2:Q9966)+SUMIF(COMPRAS!$F$2:F9966,C10,COMPRAS!$Q$2:Q9966)</f>
        <v>0</v>
      </c>
      <c r="H10" s="178">
        <f>SUMIF(COMPRAS!$F$2:F9966,A10,COMPRAS!$R$2:R9966)+SUMIF(COMPRAS!$F$2:F9966,C10,COMPRAS!$R$2:R9966)</f>
        <v>0</v>
      </c>
      <c r="I10" s="178">
        <f>SUMIF(COMPRAS!$F$2:F9966,A10,COMPRAS!$O$2:O9966)+SUMIF(COMPRAS!$F$2:F9966,C10,COMPRAS!$O$2:O9966)</f>
        <v>0</v>
      </c>
      <c r="J10" s="178">
        <f>SUMIF(COMPRAS!$F$2:F9966,A10,COMPRAS!$S$2:S9966)+SUMIF(COMPRAS!$F$2:F9966,C10,COMPRAS!$S$2:S9966)</f>
        <v>0</v>
      </c>
      <c r="K10" s="175">
        <f>SUMIF(COMPRAS!$F$2:F9973,A10,COMPRAS!$T$2:T9973)+SUMIF(COMPRAS!$F$2:F9973,C10,COMPRAS!$T$2:T9973)</f>
        <v>0</v>
      </c>
      <c r="L10" s="178">
        <f t="shared" si="3"/>
        <v>0</v>
      </c>
      <c r="M10" s="180"/>
    </row>
    <row r="11" spans="1:13" ht="15" thickBot="1" x14ac:dyDescent="0.4">
      <c r="A11" s="172" t="s">
        <v>147</v>
      </c>
      <c r="B11" s="162" t="str">
        <f t="shared" si="0"/>
        <v>no</v>
      </c>
      <c r="C11" s="119" t="str">
        <f t="shared" si="1"/>
        <v>12</v>
      </c>
      <c r="D11" s="179" t="str">
        <f t="shared" si="2"/>
        <v>Documentos emitidos por instituciones financieras</v>
      </c>
      <c r="E11" s="120">
        <f>COUNTIF(COMPRAS!$F$2:F9966,A11)+COUNTIF(COMPRAS!$F$2:F9966,C11)</f>
        <v>0</v>
      </c>
      <c r="F11" s="177">
        <f>SUMIF(COMPRAS!$F$2:F9966,A11,COMPRAS!$P$2:P9966)+SUMIF(COMPRAS!$F$2:F9966,C11,COMPRAS!$P$2:P9966)</f>
        <v>0</v>
      </c>
      <c r="G11" s="178">
        <f>SUMIF(COMPRAS!$F$2:F9966,A11,COMPRAS!$Q$2:Q9966)+SUMIF(COMPRAS!$F$2:F9966,C11,COMPRAS!$Q$2:Q9966)</f>
        <v>0</v>
      </c>
      <c r="H11" s="178">
        <f>SUMIF(COMPRAS!$F$2:F9966,A11,COMPRAS!$R$2:R9966)+SUMIF(COMPRAS!$F$2:F9966,C11,COMPRAS!$R$2:R9966)</f>
        <v>0</v>
      </c>
      <c r="I11" s="178">
        <f>SUMIF(COMPRAS!$F$2:F9966,A11,COMPRAS!$O$2:O9966)+SUMIF(COMPRAS!$F$2:F9966,C11,COMPRAS!$O$2:O9966)</f>
        <v>0</v>
      </c>
      <c r="J11" s="178">
        <f>SUMIF(COMPRAS!$F$2:F9966,A11,COMPRAS!$S$2:S9966)+SUMIF(COMPRAS!$F$2:F9966,C11,COMPRAS!$S$2:S9966)</f>
        <v>0</v>
      </c>
      <c r="K11" s="175">
        <f>SUMIF(COMPRAS!$F$2:F9974,A11,COMPRAS!$T$2:T9974)+SUMIF(COMPRAS!$F$2:F9974,C11,COMPRAS!$T$2:T9974)</f>
        <v>0</v>
      </c>
      <c r="L11" s="178">
        <f t="shared" si="3"/>
        <v>0</v>
      </c>
      <c r="M11" s="181"/>
    </row>
    <row r="12" spans="1:13" ht="15" thickBot="1" x14ac:dyDescent="0.4">
      <c r="A12" s="172" t="s">
        <v>148</v>
      </c>
      <c r="B12" s="162" t="str">
        <f t="shared" si="0"/>
        <v>no</v>
      </c>
      <c r="C12" s="119" t="str">
        <f t="shared" si="1"/>
        <v>13</v>
      </c>
      <c r="D12" s="179" t="str">
        <f t="shared" si="2"/>
        <v>Documentos emitidos por compañías de seguros</v>
      </c>
      <c r="E12" s="120">
        <f>COUNTIF(COMPRAS!$F$2:F9966,A12)+COUNTIF(COMPRAS!$F$2:F9966,C12)</f>
        <v>0</v>
      </c>
      <c r="F12" s="177">
        <f>SUMIF(COMPRAS!$F$2:F9966,A12,COMPRAS!$P$2:P9966)+SUMIF(COMPRAS!$F$2:F9966,C12,COMPRAS!$P$2:P9966)</f>
        <v>0</v>
      </c>
      <c r="G12" s="178">
        <f>SUMIF(COMPRAS!$F$2:F9966,A12,COMPRAS!$Q$2:Q9966)+SUMIF(COMPRAS!$F$2:F9966,C12,COMPRAS!$Q$2:Q9966)</f>
        <v>0</v>
      </c>
      <c r="H12" s="178">
        <f>SUMIF(COMPRAS!$F$2:F9966,A12,COMPRAS!$R$2:R9966)+SUMIF(COMPRAS!$F$2:F9966,C12,COMPRAS!$R$2:R9966)</f>
        <v>0</v>
      </c>
      <c r="I12" s="178">
        <f>SUMIF(COMPRAS!$F$2:F9966,A12,COMPRAS!$O$2:O9966)+SUMIF(COMPRAS!$F$2:F9966,C12,COMPRAS!$O$2:O9966)</f>
        <v>0</v>
      </c>
      <c r="J12" s="178">
        <f>SUMIF(COMPRAS!$F$2:F9966,A12,COMPRAS!$S$2:S9966)+SUMIF(COMPRAS!$F$2:F9966,C12,COMPRAS!$S$2:S9966)</f>
        <v>0</v>
      </c>
      <c r="K12" s="175">
        <f>SUMIF(COMPRAS!$F$2:F9975,A12,COMPRAS!$T$2:T9975)+SUMIF(COMPRAS!$F$2:F9975,C12,COMPRAS!$T$2:T9975)</f>
        <v>0</v>
      </c>
      <c r="L12" s="178">
        <f t="shared" si="3"/>
        <v>0</v>
      </c>
      <c r="M12" s="180"/>
    </row>
    <row r="13" spans="1:13" ht="15" thickBot="1" x14ac:dyDescent="0.4">
      <c r="A13" s="172" t="s">
        <v>149</v>
      </c>
      <c r="B13" s="162" t="str">
        <f t="shared" si="0"/>
        <v>no</v>
      </c>
      <c r="C13" s="119" t="str">
        <f t="shared" si="1"/>
        <v>14</v>
      </c>
      <c r="D13" s="179" t="str">
        <f t="shared" si="2"/>
        <v>Comprobantes emitidos por empresas de telecomunicaciones</v>
      </c>
      <c r="E13" s="120">
        <f>COUNTIF(COMPRAS!$F$2:F9966,A13)+COUNTIF(COMPRAS!$F$2:F9966,C13)</f>
        <v>0</v>
      </c>
      <c r="F13" s="177">
        <f>SUMIF(COMPRAS!$F$2:F9966,A13,COMPRAS!$P$2:P9966)+SUMIF(COMPRAS!$F$2:F9966,C13,COMPRAS!$P$2:P9966)</f>
        <v>0</v>
      </c>
      <c r="G13" s="178">
        <f>SUMIF(COMPRAS!$F$2:F9966,A13,COMPRAS!$Q$2:Q9966)+SUMIF(COMPRAS!$F$2:F9966,C13,COMPRAS!$Q$2:Q9966)</f>
        <v>0</v>
      </c>
      <c r="H13" s="178">
        <f>SUMIF(COMPRAS!$F$2:F9966,A13,COMPRAS!$R$2:R9966)+SUMIF(COMPRAS!$F$2:F9966,C13,COMPRAS!$R$2:R9966)</f>
        <v>0</v>
      </c>
      <c r="I13" s="178">
        <f>SUMIF(COMPRAS!$F$2:F9966,A13,COMPRAS!$O$2:O9966)+SUMIF(COMPRAS!$F$2:F9966,C13,COMPRAS!$O$2:O9966)</f>
        <v>0</v>
      </c>
      <c r="J13" s="178">
        <f>SUMIF(COMPRAS!$F$2:F9966,A13,COMPRAS!$S$2:S9966)+SUMIF(COMPRAS!$F$2:F9966,C13,COMPRAS!$S$2:S9966)</f>
        <v>0</v>
      </c>
      <c r="K13" s="175">
        <f>SUMIF(COMPRAS!$F$2:F9976,A13,COMPRAS!$T$2:T9976)+SUMIF(COMPRAS!$F$2:F9976,C13,COMPRAS!$T$2:T9976)</f>
        <v>0</v>
      </c>
      <c r="L13" s="178">
        <f t="shared" si="3"/>
        <v>0</v>
      </c>
      <c r="M13" s="180"/>
    </row>
    <row r="14" spans="1:13" ht="15" thickBot="1" x14ac:dyDescent="0.4">
      <c r="A14" s="172" t="s">
        <v>150</v>
      </c>
      <c r="B14" s="162" t="str">
        <f t="shared" si="0"/>
        <v>no</v>
      </c>
      <c r="C14" s="119" t="str">
        <f t="shared" si="1"/>
        <v>15</v>
      </c>
      <c r="D14" s="182" t="str">
        <f>MID(A14,4,80)</f>
        <v>Comprobantes  de venta emitidos en exterior</v>
      </c>
      <c r="E14" s="120">
        <f>COUNTIF(COMPRAS!$F$2:F9966,A14)+COUNTIF(COMPRAS!$F$2:F9966,C14)</f>
        <v>0</v>
      </c>
      <c r="F14" s="177">
        <f>SUMIF(COMPRAS!$F$2:F9966,A14,COMPRAS!$P$2:P9966)+SUMIF(COMPRAS!$F$2:F9966,C14,COMPRAS!$P$2:P9966)</f>
        <v>0</v>
      </c>
      <c r="G14" s="178">
        <f>SUMIF(COMPRAS!$F$2:F9966,A14,COMPRAS!$Q$2:Q9966)+SUMIF(COMPRAS!$F$2:F9966,C14,COMPRAS!$Q$2:Q9966)</f>
        <v>0</v>
      </c>
      <c r="H14" s="178">
        <f>SUMIF(COMPRAS!$F$2:F9966,A14,COMPRAS!$R$2:R9966)+SUMIF(COMPRAS!$F$2:F9966,C14,COMPRAS!$R$2:R9966)</f>
        <v>0</v>
      </c>
      <c r="I14" s="178">
        <f>SUMIF(COMPRAS!$F$2:F9966,A14,COMPRAS!$O$2:O9966)+SUMIF(COMPRAS!$F$2:F9966,C14,COMPRAS!$O$2:O9966)</f>
        <v>0</v>
      </c>
      <c r="J14" s="178">
        <f>SUMIF(COMPRAS!$F$2:F9966,A14,COMPRAS!$S$2:S9966)+SUMIF(COMPRAS!$F$2:F9966,C14,COMPRAS!$S$2:S9966)</f>
        <v>0</v>
      </c>
      <c r="K14" s="175">
        <f>SUMIF(COMPRAS!$F$2:F9977,A14,COMPRAS!$T$2:T9977)+SUMIF(COMPRAS!$F$2:F9977,C14,COMPRAS!$T$2:T9977)</f>
        <v>0</v>
      </c>
      <c r="L14" s="178">
        <f t="shared" si="3"/>
        <v>0</v>
      </c>
      <c r="M14" s="180"/>
    </row>
    <row r="15" spans="1:13" ht="15" thickBot="1" x14ac:dyDescent="0.4">
      <c r="A15" s="172" t="s">
        <v>435</v>
      </c>
      <c r="B15" s="162" t="str">
        <f t="shared" si="0"/>
        <v>no</v>
      </c>
      <c r="C15" s="119" t="str">
        <f t="shared" si="1"/>
        <v>19</v>
      </c>
      <c r="D15" s="182" t="str">
        <f>MID(A15,4,80)</f>
        <v>Comprobantes de Pago de Cuotas o Aportes</v>
      </c>
      <c r="E15" s="120">
        <f>COUNTIF(COMPRAS!$F$2:F9966,A15)+COUNTIF(COMPRAS!$F$2:F9966,C15)</f>
        <v>0</v>
      </c>
      <c r="F15" s="177">
        <f>SUMIF(COMPRAS!$F$2:F9966,A15,COMPRAS!$P$2:P9966)+SUMIF(COMPRAS!$F$2:F9966,C15,COMPRAS!$P$2:P9966)</f>
        <v>0</v>
      </c>
      <c r="G15" s="178">
        <f>SUMIF(COMPRAS!$F$2:F9966,A15,COMPRAS!$Q$2:Q9966)+SUMIF(COMPRAS!$F$2:F9966,C15,COMPRAS!$Q$2:Q9966)</f>
        <v>0</v>
      </c>
      <c r="H15" s="178">
        <f>SUMIF(COMPRAS!$F$2:F9966,A15,COMPRAS!$R$2:R9966)+SUMIF(COMPRAS!$F$2:F9966,C15,COMPRAS!$R$2:R9966)</f>
        <v>0</v>
      </c>
      <c r="I15" s="178">
        <f>SUMIF(COMPRAS!$F$2:F9966,A15,COMPRAS!$O$2:O9966)+SUMIF(COMPRAS!$F$2:F9966,C15,COMPRAS!$O$2:O9966)</f>
        <v>0</v>
      </c>
      <c r="J15" s="178">
        <f>SUMIF(COMPRAS!$F$2:F9966,A15,COMPRAS!$S$2:S9966)+SUMIF(COMPRAS!$F$2:F9966,C15,COMPRAS!$S$2:S9966)</f>
        <v>0</v>
      </c>
      <c r="K15" s="175">
        <f>SUMIF(COMPRAS!$F$2:F9978,A15,COMPRAS!$T$2:T9978)+SUMIF(COMPRAS!$F$2:F9978,C15,COMPRAS!$T$2:T9978)</f>
        <v>0</v>
      </c>
      <c r="L15" s="178">
        <f t="shared" si="3"/>
        <v>0</v>
      </c>
      <c r="M15" s="171"/>
    </row>
    <row r="16" spans="1:13" ht="15" thickBot="1" x14ac:dyDescent="0.4">
      <c r="A16" s="172" t="s">
        <v>436</v>
      </c>
      <c r="B16" s="162" t="str">
        <f t="shared" si="0"/>
        <v>no</v>
      </c>
      <c r="C16" s="119" t="str">
        <f t="shared" si="1"/>
        <v>20</v>
      </c>
      <c r="D16" s="179" t="str">
        <f t="shared" si="2"/>
        <v>Documentos por Servicios Administrativos emitidos por Inst. del Estado</v>
      </c>
      <c r="E16" s="120">
        <f>COUNTIF(COMPRAS!$F$2:F9966,A16)+COUNTIF(COMPRAS!$F$2:F9966,C16)</f>
        <v>0</v>
      </c>
      <c r="F16" s="177">
        <f>SUMIF(COMPRAS!$F$2:F9966,A16,COMPRAS!$P$2:P9966)+SUMIF(COMPRAS!$F$2:F9966,C16,COMPRAS!$P$2:P9966)</f>
        <v>0</v>
      </c>
      <c r="G16" s="178">
        <f>SUMIF(COMPRAS!$F$2:F9966,A16,COMPRAS!$Q$2:Q9966)+SUMIF(COMPRAS!$F$2:F9966,C16,COMPRAS!$Q$2:Q9966)</f>
        <v>0</v>
      </c>
      <c r="H16" s="178">
        <f>SUMIF(COMPRAS!$F$2:F9966,A16,COMPRAS!$R$2:R9966)+SUMIF(COMPRAS!$F$2:F9966,C16,COMPRAS!$R$2:R9966)</f>
        <v>0</v>
      </c>
      <c r="I16" s="178">
        <f>SUMIF(COMPRAS!$F$2:F9966,A16,COMPRAS!$O$2:O9966)+SUMIF(COMPRAS!$F$2:F9966,C16,COMPRAS!$O$2:O9966)</f>
        <v>0</v>
      </c>
      <c r="J16" s="178">
        <f>SUMIF(COMPRAS!$F$2:F9966,A16,COMPRAS!$S$2:S9966)+SUMIF(COMPRAS!$F$2:F9966,C16,COMPRAS!$S$2:S9966)</f>
        <v>0</v>
      </c>
      <c r="K16" s="175">
        <f>SUMIF(COMPRAS!$F$2:F9979,A16,COMPRAS!$T$2:T9979)+SUMIF(COMPRAS!$F$2:F9979,C16,COMPRAS!$T$2:T9979)</f>
        <v>0</v>
      </c>
      <c r="L16" s="178">
        <f t="shared" si="3"/>
        <v>0</v>
      </c>
      <c r="M16" s="180"/>
    </row>
    <row r="17" spans="1:13" ht="15" thickBot="1" x14ac:dyDescent="0.4">
      <c r="A17" s="172" t="s">
        <v>151</v>
      </c>
      <c r="B17" s="162" t="str">
        <f t="shared" si="0"/>
        <v>no</v>
      </c>
      <c r="C17" s="119" t="str">
        <f t="shared" si="1"/>
        <v>21</v>
      </c>
      <c r="D17" s="179" t="str">
        <f t="shared" si="2"/>
        <v>Carta de Porte Aéreo</v>
      </c>
      <c r="E17" s="120">
        <f>COUNTIF(COMPRAS!$F$2:F9966,A17)+COUNTIF(COMPRAS!$F$2:F9966,C17)</f>
        <v>0</v>
      </c>
      <c r="F17" s="177">
        <f>SUMIF(COMPRAS!$F$2:F9966,A17,COMPRAS!$P$2:P9966)+SUMIF(COMPRAS!$F$2:F9966,C17,COMPRAS!$P$2:P9966)</f>
        <v>0</v>
      </c>
      <c r="G17" s="178">
        <f>SUMIF(COMPRAS!$F$2:F9966,A17,COMPRAS!$Q$2:Q9966)+SUMIF(COMPRAS!$F$2:F9966,C17,COMPRAS!$Q$2:Q9966)</f>
        <v>0</v>
      </c>
      <c r="H17" s="178">
        <f>SUMIF(COMPRAS!$F$2:F9966,A17,COMPRAS!$R$2:R9966)+SUMIF(COMPRAS!$F$2:F9966,C17,COMPRAS!$R$2:R9966)</f>
        <v>0</v>
      </c>
      <c r="I17" s="178">
        <f>SUMIF(COMPRAS!$F$2:F9966,A17,COMPRAS!$O$2:O9966)+SUMIF(COMPRAS!$F$2:F9966,C17,COMPRAS!$O$2:O9966)</f>
        <v>0</v>
      </c>
      <c r="J17" s="178">
        <f>SUMIF(COMPRAS!$F$2:F9966,A17,COMPRAS!$S$2:S9966)+SUMIF(COMPRAS!$F$2:F9966,C17,COMPRAS!$S$2:S9966)</f>
        <v>0</v>
      </c>
      <c r="K17" s="175">
        <f>SUMIF(COMPRAS!$F$2:F9980,A17,COMPRAS!$T$2:T9980)+SUMIF(COMPRAS!$F$2:F9980,C17,COMPRAS!$T$2:T9980)</f>
        <v>0</v>
      </c>
      <c r="L17" s="178">
        <f t="shared" si="3"/>
        <v>0</v>
      </c>
      <c r="M17" s="180"/>
    </row>
    <row r="18" spans="1:13" ht="15" thickBot="1" x14ac:dyDescent="0.4">
      <c r="A18" s="172" t="s">
        <v>152</v>
      </c>
      <c r="B18" s="162" t="str">
        <f t="shared" si="0"/>
        <v>no</v>
      </c>
      <c r="C18" s="119" t="str">
        <f t="shared" si="1"/>
        <v>41</v>
      </c>
      <c r="D18" s="179" t="str">
        <f t="shared" si="2"/>
        <v>Comprobante de venta emitido por reembolso</v>
      </c>
      <c r="E18" s="120">
        <f>COUNTIF(COMPRAS!$F$2:F9966,A18)+COUNTIF(COMPRAS!$F$2:F9966,C18)</f>
        <v>0</v>
      </c>
      <c r="F18" s="177">
        <f>SUMIF(COMPRAS!$F$2:F9966,A18,COMPRAS!$P$2:P9966)+SUMIF(COMPRAS!$F$2:F9966,C18,COMPRAS!$P$2:P9966)</f>
        <v>0</v>
      </c>
      <c r="G18" s="178">
        <f>SUMIF(COMPRAS!$F$2:F9966,A18,COMPRAS!$Q$2:Q9966)+SUMIF(COMPRAS!$F$2:F9966,C18,COMPRAS!$Q$2:Q9966)</f>
        <v>0</v>
      </c>
      <c r="H18" s="178">
        <f>SUMIF(COMPRAS!$F$2:F9966,A18,COMPRAS!$R$2:R9966)+SUMIF(COMPRAS!$F$2:F9966,C18,COMPRAS!$R$2:R9966)</f>
        <v>0</v>
      </c>
      <c r="I18" s="178">
        <f>SUMIF(COMPRAS!$F$2:F9966,A18,COMPRAS!$O$2:O9966)+SUMIF(COMPRAS!$F$2:F9966,C18,COMPRAS!$O$2:O9966)</f>
        <v>0</v>
      </c>
      <c r="J18" s="178">
        <f>SUMIF(COMPRAS!$F$2:F9966,A18,COMPRAS!$S$2:S9966)+SUMIF(COMPRAS!$F$2:F9966,C18,COMPRAS!$S$2:S9966)</f>
        <v>0</v>
      </c>
      <c r="K18" s="175">
        <f>SUMIF(COMPRAS!$F$2:F9981,A18,COMPRAS!$T$2:T9981)+SUMIF(COMPRAS!$F$2:F9981,C18,COMPRAS!$T$2:T9981)</f>
        <v>0</v>
      </c>
      <c r="L18" s="178">
        <f t="shared" si="3"/>
        <v>0</v>
      </c>
      <c r="M18" s="171"/>
    </row>
    <row r="19" spans="1:13" ht="15" thickBot="1" x14ac:dyDescent="0.4">
      <c r="A19" s="172" t="s">
        <v>153</v>
      </c>
      <c r="B19" s="162" t="str">
        <f t="shared" si="0"/>
        <v>no</v>
      </c>
      <c r="C19" s="119" t="str">
        <f t="shared" si="1"/>
        <v>42</v>
      </c>
      <c r="D19" s="179" t="str">
        <f t="shared" si="2"/>
        <v>Documento agente de retención Presuntiva</v>
      </c>
      <c r="E19" s="120">
        <f>COUNTIF(COMPRAS!$F$2:F9966,A19)+COUNTIF(COMPRAS!$F$2:F9966,C19)</f>
        <v>0</v>
      </c>
      <c r="F19" s="177">
        <f>SUMIF(COMPRAS!$F$2:F9966,A19,COMPRAS!$P$2:P9966)+SUMIF(COMPRAS!$F$2:F9966,C19,COMPRAS!$P$2:P9966)</f>
        <v>0</v>
      </c>
      <c r="G19" s="178">
        <f>SUMIF(COMPRAS!$F$2:F9966,A19,COMPRAS!$Q$2:Q9966)+SUMIF(COMPRAS!$F$2:F9966,C19,COMPRAS!$Q$2:Q9966)</f>
        <v>0</v>
      </c>
      <c r="H19" s="178">
        <f>SUMIF(COMPRAS!$F$2:F9966,A19,COMPRAS!$R$2:R9966)+SUMIF(COMPRAS!$F$2:F9966,C19,COMPRAS!$R$2:R9966)</f>
        <v>0</v>
      </c>
      <c r="I19" s="178">
        <f>SUMIF(COMPRAS!$F$2:F9966,A19,COMPRAS!$O$2:O9966)+SUMIF(COMPRAS!$F$2:F9966,C19,COMPRAS!$O$2:O9966)</f>
        <v>0</v>
      </c>
      <c r="J19" s="178">
        <f>SUMIF(COMPRAS!$F$2:F9966,A19,COMPRAS!$S$2:S9966)+SUMIF(COMPRAS!$F$2:F9966,C19,COMPRAS!$S$2:S9966)</f>
        <v>0</v>
      </c>
      <c r="K19" s="175">
        <f>SUMIF(COMPRAS!$F$2:F9982,A19,COMPRAS!$T$2:T9982)+SUMIF(COMPRAS!$F$2:F9982,C19,COMPRAS!$T$2:T9982)</f>
        <v>0</v>
      </c>
      <c r="L19" s="178">
        <f t="shared" si="3"/>
        <v>0</v>
      </c>
      <c r="M19" s="180"/>
    </row>
    <row r="20" spans="1:13" ht="15" thickBot="1" x14ac:dyDescent="0.4">
      <c r="A20" s="172" t="s">
        <v>154</v>
      </c>
      <c r="B20" s="162" t="str">
        <f t="shared" si="0"/>
        <v>no</v>
      </c>
      <c r="C20" s="119" t="str">
        <f t="shared" si="1"/>
        <v>43</v>
      </c>
      <c r="D20" s="179" t="str">
        <f t="shared" si="2"/>
        <v>Liquidacion para Explotacion y Exploracion de Hidrocarburos</v>
      </c>
      <c r="E20" s="120">
        <f>COUNTIF(COMPRAS!$F$2:F9966,A20)+COUNTIF(COMPRAS!$F$2:F9966,C20)</f>
        <v>0</v>
      </c>
      <c r="F20" s="177">
        <f>SUMIF(COMPRAS!$F$2:F9966,A20,COMPRAS!$P$2:P9966)+SUMIF(COMPRAS!$F$2:F9966,C20,COMPRAS!$P$2:P9966)</f>
        <v>0</v>
      </c>
      <c r="G20" s="178">
        <f>SUMIF(COMPRAS!$F$2:F9966,A20,COMPRAS!$Q$2:Q9966)+SUMIF(COMPRAS!$F$2:F9966,C20,COMPRAS!$Q$2:Q9966)</f>
        <v>0</v>
      </c>
      <c r="H20" s="178">
        <f>SUMIF(COMPRAS!$F$2:F9966,A20,COMPRAS!$R$2:R9966)+SUMIF(COMPRAS!$F$2:F9966,C20,COMPRAS!$R$2:R9966)</f>
        <v>0</v>
      </c>
      <c r="I20" s="178">
        <f>SUMIF(COMPRAS!$F$2:F9966,A20,COMPRAS!$O$2:O9966)+SUMIF(COMPRAS!$F$2:F9966,C20,COMPRAS!$O$2:O9966)</f>
        <v>0</v>
      </c>
      <c r="J20" s="178">
        <f>SUMIF(COMPRAS!$F$2:F9966,A20,COMPRAS!$S$2:S9966)+SUMIF(COMPRAS!$F$2:F9966,C20,COMPRAS!$S$2:S9966)</f>
        <v>0</v>
      </c>
      <c r="K20" s="175">
        <f>SUMIF(COMPRAS!$F$2:F9983,A20,COMPRAS!$T$2:T9983)+SUMIF(COMPRAS!$F$2:F9983,C20,COMPRAS!$T$2:T9983)</f>
        <v>0</v>
      </c>
      <c r="L20" s="178">
        <f t="shared" si="3"/>
        <v>0</v>
      </c>
      <c r="M20" s="180"/>
    </row>
    <row r="21" spans="1:13" ht="15" thickBot="1" x14ac:dyDescent="0.4">
      <c r="A21" s="172" t="s">
        <v>155</v>
      </c>
      <c r="B21" s="162" t="str">
        <f t="shared" si="0"/>
        <v>no</v>
      </c>
      <c r="C21" s="119" t="str">
        <f t="shared" si="1"/>
        <v>45</v>
      </c>
      <c r="D21" s="179" t="str">
        <f t="shared" si="2"/>
        <v>Liquidación de medicina prepagada</v>
      </c>
      <c r="E21" s="120">
        <f>COUNTIF(COMPRAS!$F$2:F9966,A21)+COUNTIF(COMPRAS!$F$2:F9966,C21)</f>
        <v>0</v>
      </c>
      <c r="F21" s="177">
        <f>SUMIF(COMPRAS!$F$2:F9966,A21,COMPRAS!$P$2:P9966)+SUMIF(COMPRAS!$F$2:F9966,C21,COMPRAS!$P$2:P9966)</f>
        <v>0</v>
      </c>
      <c r="G21" s="178">
        <f>SUMIF(COMPRAS!$F$2:F9966,A21,COMPRAS!$Q$2:Q9966)+SUMIF(COMPRAS!$F$2:F9966,C21,COMPRAS!$Q$2:Q9966)</f>
        <v>0</v>
      </c>
      <c r="H21" s="178">
        <f>SUMIF(COMPRAS!$F$2:F9966,A21,COMPRAS!$R$2:R9966)+SUMIF(COMPRAS!$F$2:F9966,C21,COMPRAS!$R$2:R9966)</f>
        <v>0</v>
      </c>
      <c r="I21" s="178">
        <f>SUMIF(COMPRAS!$F$2:F9966,A21,COMPRAS!$O$2:O9966)+SUMIF(COMPRAS!$F$2:F9966,C21,COMPRAS!$O$2:O9966)</f>
        <v>0</v>
      </c>
      <c r="J21" s="178">
        <f>SUMIF(COMPRAS!$F$2:F9966,A21,COMPRAS!$S$2:S9966)+SUMIF(COMPRAS!$F$2:F9966,C21,COMPRAS!$S$2:S9966)</f>
        <v>0</v>
      </c>
      <c r="K21" s="175">
        <f>SUMIF(COMPRAS!$F$2:F9984,A21,COMPRAS!$T$2:T9984)+SUMIF(COMPRAS!$F$2:F9984,C21,COMPRAS!$T$2:T9984)</f>
        <v>0</v>
      </c>
      <c r="L21" s="178">
        <f t="shared" si="3"/>
        <v>0</v>
      </c>
      <c r="M21" s="180"/>
    </row>
    <row r="22" spans="1:13" ht="15" thickBot="1" x14ac:dyDescent="0.4">
      <c r="A22" s="172" t="s">
        <v>156</v>
      </c>
      <c r="B22" s="162" t="str">
        <f t="shared" si="0"/>
        <v>no</v>
      </c>
      <c r="C22" s="119" t="str">
        <f t="shared" si="1"/>
        <v>47</v>
      </c>
      <c r="D22" s="179" t="str">
        <f t="shared" si="2"/>
        <v>N/C por Reembolso Emitida por Intermediario</v>
      </c>
      <c r="E22" s="120">
        <f>COUNTIF(COMPRAS!$F$2:F9966,A22)+COUNTIF(COMPRAS!$F$2:F9966,C22)</f>
        <v>0</v>
      </c>
      <c r="F22" s="177">
        <f>SUMIF(COMPRAS!$F$2:F9966,A22,COMPRAS!$P$2:P9966)+SUMIF(COMPRAS!$F$2:F9966,C22,COMPRAS!$P$2:P9966)</f>
        <v>0</v>
      </c>
      <c r="G22" s="178">
        <f>SUMIF(COMPRAS!$F$2:F9966,A22,COMPRAS!$Q$2:Q9966)+SUMIF(COMPRAS!$F$2:F9966,C22,COMPRAS!$Q$2:Q9966)</f>
        <v>0</v>
      </c>
      <c r="H22" s="178">
        <f>SUMIF(COMPRAS!$F$2:F9966,A22,COMPRAS!$R$2:R9966)+SUMIF(COMPRAS!$F$2:F9966,C22,COMPRAS!$R$2:R9966)</f>
        <v>0</v>
      </c>
      <c r="I22" s="178">
        <f>SUMIF(COMPRAS!$F$2:F9966,A22,COMPRAS!$O$2:O9966)+SUMIF(COMPRAS!$F$2:F9966,C22,COMPRAS!$O$2:O9966)</f>
        <v>0</v>
      </c>
      <c r="J22" s="178">
        <f>SUMIF(COMPRAS!$F$2:F9966,A22,COMPRAS!$S$2:S9966)+SUMIF(COMPRAS!$F$2:F9966,C22,COMPRAS!$S$2:S9966)</f>
        <v>0</v>
      </c>
      <c r="K22" s="175">
        <f>SUMIF(COMPRAS!$F$2:F9985,A22,COMPRAS!$T$2:T9985)+SUMIF(COMPRAS!$F$2:F9985,C22,COMPRAS!$T$2:T9985)</f>
        <v>0</v>
      </c>
      <c r="L22" s="178">
        <f t="shared" si="3"/>
        <v>0</v>
      </c>
      <c r="M22" s="180"/>
    </row>
    <row r="23" spans="1:13" ht="15" thickBot="1" x14ac:dyDescent="0.4">
      <c r="A23" s="172" t="s">
        <v>157</v>
      </c>
      <c r="B23" s="162" t="str">
        <f t="shared" si="0"/>
        <v>no</v>
      </c>
      <c r="C23" s="119" t="str">
        <f t="shared" si="1"/>
        <v>48</v>
      </c>
      <c r="D23" s="179" t="str">
        <f t="shared" si="2"/>
        <v>N/D por Reembolso Emitida por Intermediario</v>
      </c>
      <c r="E23" s="120">
        <f>COUNTIF(COMPRAS!$F$2:F9966,A23)+COUNTIF(COMPRAS!$F$2:F9966,C23)</f>
        <v>0</v>
      </c>
      <c r="F23" s="177">
        <f>SUMIF(COMPRAS!$F$2:F9966,A23,COMPRAS!$P$2:P9966)+SUMIF(COMPRAS!$F$2:F9966,C23,COMPRAS!$P$2:P9966)</f>
        <v>0</v>
      </c>
      <c r="G23" s="178">
        <f>SUMIF(COMPRAS!$F$2:F9966,A23,COMPRAS!$Q$2:Q9966)+SUMIF(COMPRAS!$F$2:F9966,C23,COMPRAS!$Q$2:Q9966)</f>
        <v>0</v>
      </c>
      <c r="H23" s="178">
        <f>SUMIF(COMPRAS!$F$2:F9966,A23,COMPRAS!$R$2:R9966)+SUMIF(COMPRAS!$F$2:F9966,C23,COMPRAS!$R$2:R9966)</f>
        <v>0</v>
      </c>
      <c r="I23" s="178">
        <f>SUMIF(COMPRAS!$F$2:F9966,A23,COMPRAS!$O$2:O9966)+SUMIF(COMPRAS!$F$2:F9966,C23,COMPRAS!$O$2:O9966)</f>
        <v>0</v>
      </c>
      <c r="J23" s="178">
        <f>SUMIF(COMPRAS!$F$2:F9966,A23,COMPRAS!$S$2:S9966)+SUMIF(COMPRAS!$F$2:F9966,C23,COMPRAS!$S$2:S9966)</f>
        <v>0</v>
      </c>
      <c r="K23" s="175">
        <f>SUMIF(COMPRAS!$F$2:F9986,A23,COMPRAS!$T$2:T9986)+SUMIF(COMPRAS!$F$2:F9986,C23,COMPRAS!$T$2:T9986)</f>
        <v>0</v>
      </c>
      <c r="L23" s="178">
        <f t="shared" si="3"/>
        <v>0</v>
      </c>
      <c r="M23" s="180"/>
    </row>
    <row r="24" spans="1:13" ht="15" thickBot="1" x14ac:dyDescent="0.4">
      <c r="A24" s="172" t="s">
        <v>158</v>
      </c>
      <c r="B24" s="162" t="str">
        <f t="shared" si="0"/>
        <v>no</v>
      </c>
      <c r="C24" s="119" t="str">
        <f t="shared" si="1"/>
        <v>29</v>
      </c>
      <c r="D24" s="182" t="str">
        <f>MID(A24,5,80)</f>
        <v>Liquidación de compra de Bienes Muebles Usados</v>
      </c>
      <c r="E24" s="120">
        <f>COUNTIF(COMPRAS!$F$2:F9966,A24)+COUNTIF(COMPRAS!$F$2:F9966,C24)</f>
        <v>0</v>
      </c>
      <c r="F24" s="177">
        <f>SUMIF(COMPRAS!$F$2:F9966,A24,COMPRAS!$P$2:P9966)+SUMIF(COMPRAS!$F$2:F9966,C24,COMPRAS!$P$2:P9966)</f>
        <v>0</v>
      </c>
      <c r="G24" s="178">
        <f>SUMIF(COMPRAS!$F$2:F9966,A24,COMPRAS!$Q$2:Q9966)+SUMIF(COMPRAS!$F$2:F9966,C24,COMPRAS!$Q$2:Q9966)</f>
        <v>0</v>
      </c>
      <c r="H24" s="178">
        <f>SUMIF(COMPRAS!$F$2:F9966,A24,COMPRAS!$R$2:R9966)+SUMIF(COMPRAS!$F$2:F9966,C24,COMPRAS!$R$2:R9966)</f>
        <v>0</v>
      </c>
      <c r="I24" s="178">
        <f>SUMIF(COMPRAS!$F$2:F9966,A24,COMPRAS!$O$2:O9966)+SUMIF(COMPRAS!$F$2:F9966,C24,COMPRAS!$O$2:O9966)</f>
        <v>0</v>
      </c>
      <c r="J24" s="178">
        <f>SUMIF(COMPRAS!$F$2:F9966,A24,COMPRAS!$S$2:S9966)+SUMIF(COMPRAS!$F$2:F9966,C24,COMPRAS!$S$2:S9966)</f>
        <v>0</v>
      </c>
      <c r="K24" s="175">
        <f>SUMIF(COMPRAS!$F$2:F9987,A24,COMPRAS!$T$2:T9987)+SUMIF(COMPRAS!$F$2:F9987,C24,COMPRAS!$T$2:T9987)</f>
        <v>0</v>
      </c>
      <c r="L24" s="178">
        <f t="shared" si="3"/>
        <v>0</v>
      </c>
      <c r="M24" s="180"/>
    </row>
    <row r="25" spans="1:13" ht="15" thickBot="1" x14ac:dyDescent="0.4">
      <c r="A25" s="172" t="s">
        <v>159</v>
      </c>
      <c r="B25" s="162" t="str">
        <f t="shared" si="0"/>
        <v>no</v>
      </c>
      <c r="C25" s="119" t="str">
        <f t="shared" si="1"/>
        <v>36</v>
      </c>
      <c r="D25" s="182" t="str">
        <f>MID(A25,5,80)</f>
        <v>Acta Entrega-Recepción PET</v>
      </c>
      <c r="E25" s="120">
        <f>COUNTIF(COMPRAS!$F$2:F9966,A25)+COUNTIF(COMPRAS!$F$2:F9966,C25)</f>
        <v>0</v>
      </c>
      <c r="F25" s="177">
        <f>SUMIF(COMPRAS!$F$2:F9966,A25,COMPRAS!$P$2:P9966)+SUMIF(COMPRAS!$F$2:F9966,C25,COMPRAS!$P$2:P9966)</f>
        <v>0</v>
      </c>
      <c r="G25" s="178">
        <f>SUMIF(COMPRAS!$F$2:F9966,A25,COMPRAS!$Q$2:Q9966)+SUMIF(COMPRAS!$F$2:F9966,C25,COMPRAS!$Q$2:Q9966)</f>
        <v>0</v>
      </c>
      <c r="H25" s="178">
        <f>SUMIF(COMPRAS!$F$2:F9966,A25,COMPRAS!$R$2:R9966)+SUMIF(COMPRAS!$F$2:F9966,C25,COMPRAS!$R$2:R9966)</f>
        <v>0</v>
      </c>
      <c r="I25" s="178">
        <f>SUMIF(COMPRAS!$F$2:F9966,A25,COMPRAS!$O$2:O9966)+SUMIF(COMPRAS!$F$2:F9966,C25,COMPRAS!$O$2:O9966)</f>
        <v>0</v>
      </c>
      <c r="J25" s="178">
        <f>SUMIF(COMPRAS!$F$2:F9966,A25,COMPRAS!$S$2:S9966)+SUMIF(COMPRAS!$F$2:F9966,C25,COMPRAS!$S$2:S9966)</f>
        <v>0</v>
      </c>
      <c r="K25" s="175">
        <f>SUMIF(COMPRAS!$F$2:F9988,A25,COMPRAS!$T$2:T9988)+SUMIF(COMPRAS!$F$2:F9988,C25,COMPRAS!$T$2:T9988)</f>
        <v>0</v>
      </c>
      <c r="L25" s="178">
        <f t="shared" si="3"/>
        <v>0</v>
      </c>
      <c r="M25" s="180"/>
    </row>
    <row r="26" spans="1:13" ht="15" thickBot="1" x14ac:dyDescent="0.4">
      <c r="A26" s="172" t="s">
        <v>160</v>
      </c>
      <c r="B26" s="162" t="str">
        <f t="shared" si="0"/>
        <v>no</v>
      </c>
      <c r="C26" s="119" t="str">
        <f t="shared" si="1"/>
        <v>--</v>
      </c>
      <c r="D26" s="179" t="str">
        <f t="shared" si="2"/>
        <v/>
      </c>
      <c r="E26" s="120">
        <f>COUNTIF(COMPRAS!$F$2:F9966,A26)+COUNTIF(COMPRAS!$F$2:F9966,C26)</f>
        <v>0</v>
      </c>
      <c r="F26" s="177">
        <f>SUMIF(COMPRAS!$F$2:F9966,A26,COMPRAS!$P$2:P9966)+SUMIF(COMPRAS!$F$2:F9966,C26,COMPRAS!$P$2:P9966)</f>
        <v>0</v>
      </c>
      <c r="G26" s="178">
        <f>SUMIF(COMPRAS!$F$2:F9966,A26,COMPRAS!$Q$2:Q9966)+SUMIF(COMPRAS!$F$2:F9966,C26,COMPRAS!$Q$2:Q9966)</f>
        <v>0</v>
      </c>
      <c r="H26" s="178">
        <f>SUMIF(COMPRAS!$F$2:F9966,A26,COMPRAS!$R$2:R9966)+SUMIF(COMPRAS!$F$2:F9966,C26,COMPRAS!$R$2:R9966)</f>
        <v>0</v>
      </c>
      <c r="I26" s="178">
        <f>SUMIF(COMPRAS!$F$2:F9966,A26,COMPRAS!$O$2:O9966)+SUMIF(COMPRAS!$F$2:F9966,C26,COMPRAS!$O$2:O9966)</f>
        <v>0</v>
      </c>
      <c r="J26" s="178">
        <f>SUMIF(COMPRAS!$F$2:F9966,A26,COMPRAS!$S$2:S9966)+SUMIF(COMPRAS!$F$2:F9966,C26,COMPRAS!$S$2:S9966)</f>
        <v>0</v>
      </c>
      <c r="K26" s="175">
        <f>SUMIF(COMPRAS!$F$2:F9989,A26,COMPRAS!$T$2:T9989)+SUMIF(COMPRAS!$F$2:F9989,C26,COMPRAS!$T$2:T9989)</f>
        <v>0</v>
      </c>
      <c r="L26" s="178">
        <f t="shared" si="3"/>
        <v>0</v>
      </c>
      <c r="M26" s="180"/>
    </row>
    <row r="27" spans="1:13" ht="15" thickBot="1" x14ac:dyDescent="0.4">
      <c r="A27" s="172" t="s">
        <v>160</v>
      </c>
      <c r="B27" s="162" t="str">
        <f t="shared" si="0"/>
        <v>no</v>
      </c>
      <c r="C27" s="119" t="str">
        <f t="shared" si="1"/>
        <v>--</v>
      </c>
      <c r="D27" s="179" t="str">
        <f t="shared" si="2"/>
        <v/>
      </c>
      <c r="E27" s="120">
        <f>COUNTIF(COMPRAS!$F$2:F9966,A27)+COUNTIF(COMPRAS!$F$2:F9966,C27)</f>
        <v>0</v>
      </c>
      <c r="F27" s="177">
        <f>SUMIF(COMPRAS!$F$2:F9966,A27,COMPRAS!$P$2:P9966)+SUMIF(COMPRAS!$F$2:F9966,C27,COMPRAS!$P$2:P9966)</f>
        <v>0</v>
      </c>
      <c r="G27" s="178">
        <f>SUMIF(COMPRAS!$F$2:F9966,A27,COMPRAS!$Q$2:Q9966)+SUMIF(COMPRAS!$F$2:F9966,C27,COMPRAS!$Q$2:Q9966)</f>
        <v>0</v>
      </c>
      <c r="H27" s="178">
        <f>SUMIF(COMPRAS!$F$2:F9966,A27,COMPRAS!$R$2:R9966)+SUMIF(COMPRAS!$F$2:F9966,C27,COMPRAS!$R$2:R9966)</f>
        <v>0</v>
      </c>
      <c r="I27" s="178">
        <f>SUMIF(COMPRAS!$F$2:F9966,A27,COMPRAS!$O$2:O9966)+SUMIF(COMPRAS!$F$2:F9966,C27,COMPRAS!$O$2:O9966)</f>
        <v>0</v>
      </c>
      <c r="J27" s="178">
        <f>SUMIF(COMPRAS!$F$2:F9966,A27,COMPRAS!$S$2:S9966)+SUMIF(COMPRAS!$F$2:F9966,C27,COMPRAS!$S$2:S9966)</f>
        <v>0</v>
      </c>
      <c r="K27" s="175">
        <f>SUMIF(COMPRAS!$F$2:F9990,A27,COMPRAS!$T$2:T9990)+SUMIF(COMPRAS!$F$2:F9990,C27,COMPRAS!$T$2:T9990)</f>
        <v>0</v>
      </c>
      <c r="L27" s="178">
        <f t="shared" si="3"/>
        <v>0</v>
      </c>
      <c r="M27" s="180"/>
    </row>
    <row r="28" spans="1:13" ht="15" thickBot="1" x14ac:dyDescent="0.4">
      <c r="A28" s="172" t="s">
        <v>160</v>
      </c>
      <c r="B28" s="162" t="str">
        <f t="shared" si="0"/>
        <v>no</v>
      </c>
      <c r="C28" s="119" t="str">
        <f t="shared" si="1"/>
        <v>--</v>
      </c>
      <c r="D28" s="179" t="str">
        <f t="shared" si="2"/>
        <v/>
      </c>
      <c r="E28" s="120">
        <f>COUNTIF(COMPRAS!$F$2:F9966,A28)+COUNTIF(COMPRAS!$F$2:F9966,C28)</f>
        <v>0</v>
      </c>
      <c r="F28" s="177">
        <f>SUMIF(COMPRAS!$F$2:F9966,A28,COMPRAS!$P$2:P9966)+SUMIF(COMPRAS!$F$2:F9966,C28,COMPRAS!$P$2:P9966)</f>
        <v>0</v>
      </c>
      <c r="G28" s="178">
        <f>SUMIF(COMPRAS!$F$2:F9966,A28,COMPRAS!$Q$2:Q9966)+SUMIF(COMPRAS!$F$2:F9966,C28,COMPRAS!$Q$2:Q9966)</f>
        <v>0</v>
      </c>
      <c r="H28" s="178">
        <f>SUMIF(COMPRAS!$F$2:F9966,A28,COMPRAS!$R$2:R9966)+SUMIF(COMPRAS!$F$2:F9966,C28,COMPRAS!$R$2:R9966)</f>
        <v>0</v>
      </c>
      <c r="I28" s="178">
        <f>SUMIF(COMPRAS!$F$2:F9966,A28,COMPRAS!$O$2:O9966)+SUMIF(COMPRAS!$F$2:F9966,C28,COMPRAS!$O$2:O9966)</f>
        <v>0</v>
      </c>
      <c r="J28" s="178">
        <f>SUMIF(COMPRAS!$F$2:F9966,A28,COMPRAS!$S$2:S9966)+SUMIF(COMPRAS!$F$2:F9966,C28,COMPRAS!$S$2:S9966)</f>
        <v>0</v>
      </c>
      <c r="K28" s="175">
        <f>SUMIF(COMPRAS!$F$2:F9991,A28,COMPRAS!$T$2:T9991)+SUMIF(COMPRAS!$F$2:F9991,C28,COMPRAS!$T$2:T9991)</f>
        <v>0</v>
      </c>
      <c r="L28" s="178">
        <f t="shared" si="3"/>
        <v>0</v>
      </c>
      <c r="M28" s="180"/>
    </row>
    <row r="29" spans="1:13" ht="15" thickBot="1" x14ac:dyDescent="0.4">
      <c r="A29" s="172" t="s">
        <v>160</v>
      </c>
      <c r="B29" s="162" t="str">
        <f t="shared" si="0"/>
        <v>no</v>
      </c>
      <c r="C29" s="119" t="str">
        <f t="shared" si="1"/>
        <v>--</v>
      </c>
      <c r="D29" s="179" t="str">
        <f t="shared" si="2"/>
        <v/>
      </c>
      <c r="E29" s="120">
        <f>COUNTIF(COMPRAS!$F$2:F9966,A29)+COUNTIF(COMPRAS!$F$2:F9966,C29)</f>
        <v>0</v>
      </c>
      <c r="F29" s="177">
        <f>SUMIF(COMPRAS!$F$2:F9966,A29,COMPRAS!$P$2:P9966)+SUMIF(COMPRAS!$F$2:F9966,C29,COMPRAS!$P$2:P9966)</f>
        <v>0</v>
      </c>
      <c r="G29" s="178">
        <f>SUMIF(COMPRAS!$F$2:F9966,A29,COMPRAS!$Q$2:Q9966)+SUMIF(COMPRAS!$F$2:F9966,C29,COMPRAS!$Q$2:Q9966)</f>
        <v>0</v>
      </c>
      <c r="H29" s="178">
        <f>SUMIF(COMPRAS!$F$2:F9966,A29,COMPRAS!$R$2:R9966)+SUMIF(COMPRAS!$F$2:F9966,C29,COMPRAS!$R$2:R9966)</f>
        <v>0</v>
      </c>
      <c r="I29" s="178">
        <f>SUMIF(COMPRAS!$F$2:F9966,A29,COMPRAS!$O$2:O9966)+SUMIF(COMPRAS!$F$2:F9966,C29,COMPRAS!$O$2:O9966)</f>
        <v>0</v>
      </c>
      <c r="J29" s="178">
        <f>SUMIF(COMPRAS!$F$2:F9966,A29,COMPRAS!$S$2:S9966)+SUMIF(COMPRAS!$F$2:F9966,C29,COMPRAS!$S$2:S9966)</f>
        <v>0</v>
      </c>
      <c r="K29" s="175">
        <f>SUMIF(COMPRAS!$F$2:F9992,A29,COMPRAS!$T$2:T9992)+SUMIF(COMPRAS!$F$2:F9992,C29,COMPRAS!$T$2:T9992)</f>
        <v>0</v>
      </c>
      <c r="L29" s="178">
        <f t="shared" si="3"/>
        <v>0</v>
      </c>
      <c r="M29" s="180"/>
    </row>
    <row r="30" spans="1:13" ht="15" thickBot="1" x14ac:dyDescent="0.4">
      <c r="A30" s="172" t="s">
        <v>160</v>
      </c>
      <c r="B30" s="162" t="str">
        <f t="shared" si="0"/>
        <v>no</v>
      </c>
      <c r="C30" s="119" t="str">
        <f t="shared" si="1"/>
        <v>--</v>
      </c>
      <c r="D30" s="179" t="str">
        <f t="shared" si="2"/>
        <v/>
      </c>
      <c r="E30" s="120">
        <f>COUNTIF(COMPRAS!$F$2:F9966,A30)+COUNTIF(COMPRAS!$F$2:F9966,C30)</f>
        <v>0</v>
      </c>
      <c r="F30" s="177">
        <f>SUMIF(COMPRAS!$F$2:F9966,A30,COMPRAS!$P$2:P9966)+SUMIF(COMPRAS!$F$2:F9966,C30,COMPRAS!$P$2:P9966)</f>
        <v>0</v>
      </c>
      <c r="G30" s="178">
        <f>SUMIF(COMPRAS!$F$2:F9966,A30,COMPRAS!$Q$2:Q9966)+SUMIF(COMPRAS!$F$2:F9966,C30,COMPRAS!$Q$2:Q9966)</f>
        <v>0</v>
      </c>
      <c r="H30" s="178">
        <f>SUMIF(COMPRAS!$F$2:F9966,A30,COMPRAS!$R$2:R9966)+SUMIF(COMPRAS!$F$2:F9966,C30,COMPRAS!$R$2:R9966)</f>
        <v>0</v>
      </c>
      <c r="I30" s="178">
        <f>SUMIF(COMPRAS!$F$2:F9966,A30,COMPRAS!$O$2:O9966)+SUMIF(COMPRAS!$F$2:F9966,C30,COMPRAS!$O$2:O9966)</f>
        <v>0</v>
      </c>
      <c r="J30" s="178">
        <f>SUMIF(COMPRAS!$F$2:F9966,A30,COMPRAS!$S$2:S9966)+SUMIF(COMPRAS!$F$2:F9966,C30,COMPRAS!$S$2:S9966)</f>
        <v>0</v>
      </c>
      <c r="K30" s="175">
        <f>SUMIF(COMPRAS!$F$2:F9993,A30,COMPRAS!$T$2:T9993)+SUMIF(COMPRAS!$F$2:F9993,C30,COMPRAS!$T$2:T9993)</f>
        <v>0</v>
      </c>
      <c r="L30" s="178">
        <f t="shared" si="3"/>
        <v>0</v>
      </c>
      <c r="M30" s="180"/>
    </row>
    <row r="31" spans="1:13" ht="15" thickBot="1" x14ac:dyDescent="0.4">
      <c r="A31" s="172" t="s">
        <v>160</v>
      </c>
      <c r="B31" s="162" t="str">
        <f t="shared" si="0"/>
        <v>no</v>
      </c>
      <c r="C31" s="119" t="str">
        <f t="shared" si="1"/>
        <v>--</v>
      </c>
      <c r="D31" s="179" t="str">
        <f t="shared" si="2"/>
        <v/>
      </c>
      <c r="E31" s="120">
        <f>COUNTIF(COMPRAS!$F$2:F9966,A31)+COUNTIF(COMPRAS!$F$2:F9966,C31)</f>
        <v>0</v>
      </c>
      <c r="F31" s="177">
        <f>SUMIF(COMPRAS!$F$2:F9966,A31,COMPRAS!$P$2:P9966)+SUMIF(COMPRAS!$F$2:F9966,C31,COMPRAS!$P$2:P9966)</f>
        <v>0</v>
      </c>
      <c r="G31" s="178">
        <f>SUMIF(COMPRAS!$F$2:F9966,A31,COMPRAS!$Q$2:Q9966)+SUMIF(COMPRAS!$F$2:F9966,C31,COMPRAS!$Q$2:Q9966)</f>
        <v>0</v>
      </c>
      <c r="H31" s="178">
        <f>SUMIF(COMPRAS!$F$2:F9966,A31,COMPRAS!$R$2:R9966)+SUMIF(COMPRAS!$F$2:F9966,C31,COMPRAS!$R$2:R9966)</f>
        <v>0</v>
      </c>
      <c r="I31" s="178">
        <f>SUMIF(COMPRAS!$F$2:F9966,A31,COMPRAS!$O$2:O9966)+SUMIF(COMPRAS!$F$2:F9966,C31,COMPRAS!$O$2:O9966)</f>
        <v>0</v>
      </c>
      <c r="J31" s="178">
        <f>SUMIF(COMPRAS!$F$2:F9966,A31,COMPRAS!$S$2:S9966)+SUMIF(COMPRAS!$F$2:F9966,C31,COMPRAS!$S$2:S9966)</f>
        <v>0</v>
      </c>
      <c r="K31" s="175">
        <f>SUMIF(COMPRAS!$F$2:F9994,A31,COMPRAS!$T$2:T9994)+SUMIF(COMPRAS!$F$2:F9994,C31,COMPRAS!$T$2:T9994)</f>
        <v>0</v>
      </c>
      <c r="L31" s="178">
        <f t="shared" si="3"/>
        <v>0</v>
      </c>
      <c r="M31" s="180"/>
    </row>
    <row r="32" spans="1:13" ht="15" thickBot="1" x14ac:dyDescent="0.4">
      <c r="A32" s="172" t="s">
        <v>160</v>
      </c>
      <c r="B32" s="162" t="str">
        <f t="shared" si="0"/>
        <v>no</v>
      </c>
      <c r="C32" s="119" t="str">
        <f t="shared" si="1"/>
        <v>--</v>
      </c>
      <c r="D32" s="179" t="str">
        <f t="shared" si="2"/>
        <v/>
      </c>
      <c r="E32" s="120">
        <f>COUNTIF(COMPRAS!$F$2:F9966,A32)+COUNTIF(COMPRAS!$F$2:F9966,C32)</f>
        <v>0</v>
      </c>
      <c r="F32" s="177">
        <f>SUMIF(COMPRAS!$F$2:F9966,A32,COMPRAS!$P$2:P9966)+SUMIF(COMPRAS!$F$2:F9966,C32,COMPRAS!$P$2:P9966)</f>
        <v>0</v>
      </c>
      <c r="G32" s="178">
        <f>SUMIF(COMPRAS!$F$2:F9966,A32,COMPRAS!$Q$2:Q9966)+SUMIF(COMPRAS!$F$2:F9966,C32,COMPRAS!$Q$2:Q9966)</f>
        <v>0</v>
      </c>
      <c r="H32" s="178">
        <f>SUMIF(COMPRAS!$F$2:F9966,A32,COMPRAS!$R$2:R9966)+SUMIF(COMPRAS!$F$2:F9966,C32,COMPRAS!$R$2:R9966)</f>
        <v>0</v>
      </c>
      <c r="I32" s="178">
        <f>SUMIF(COMPRAS!$F$2:F9966,A32,COMPRAS!$O$2:O9966)+SUMIF(COMPRAS!$F$2:F9966,C32,COMPRAS!$O$2:O9966)</f>
        <v>0</v>
      </c>
      <c r="J32" s="178">
        <f>SUMIF(COMPRAS!$F$2:F9966,A32,COMPRAS!$S$2:S9966)+SUMIF(COMPRAS!$F$2:F9966,C32,COMPRAS!$S$2:S9966)</f>
        <v>0</v>
      </c>
      <c r="K32" s="175">
        <f>SUMIF(COMPRAS!$F$2:F9995,A32,COMPRAS!$T$2:T9995)+SUMIF(COMPRAS!$F$2:F9995,C32,COMPRAS!$T$2:T9995)</f>
        <v>0</v>
      </c>
      <c r="L32" s="178">
        <f t="shared" si="3"/>
        <v>0</v>
      </c>
      <c r="M32" s="180"/>
    </row>
    <row r="33" spans="1:13" ht="15" thickBot="1" x14ac:dyDescent="0.4">
      <c r="A33" s="172" t="s">
        <v>160</v>
      </c>
      <c r="B33" s="162" t="str">
        <f t="shared" si="0"/>
        <v>no</v>
      </c>
      <c r="C33" s="119" t="str">
        <f t="shared" si="1"/>
        <v>--</v>
      </c>
      <c r="D33" s="179" t="str">
        <f t="shared" si="2"/>
        <v/>
      </c>
      <c r="E33" s="120">
        <f>COUNTIF(COMPRAS!$F$2:F9966,A33)+COUNTIF(COMPRAS!$F$2:F9966,C33)</f>
        <v>0</v>
      </c>
      <c r="F33" s="177">
        <f>SUMIF(COMPRAS!$F$2:F9966,A33,COMPRAS!$P$2:P9966)+SUMIF(COMPRAS!$F$2:F9966,C33,COMPRAS!$P$2:P9966)</f>
        <v>0</v>
      </c>
      <c r="G33" s="178">
        <f>SUMIF(COMPRAS!$F$2:F9966,A33,COMPRAS!$Q$2:Q9966)+SUMIF(COMPRAS!$F$2:F9966,C33,COMPRAS!$Q$2:Q9966)</f>
        <v>0</v>
      </c>
      <c r="H33" s="178">
        <f>SUMIF(COMPRAS!$F$2:F9966,A33,COMPRAS!$R$2:R9966)+SUMIF(COMPRAS!$F$2:F9966,C33,COMPRAS!$R$2:R9966)</f>
        <v>0</v>
      </c>
      <c r="I33" s="178">
        <f>SUMIF(COMPRAS!$F$2:F9966,A33,COMPRAS!$O$2:O9966)+SUMIF(COMPRAS!$F$2:F9966,C33,COMPRAS!$O$2:O9966)</f>
        <v>0</v>
      </c>
      <c r="J33" s="178">
        <f>SUMIF(COMPRAS!$F$2:F9966,A33,COMPRAS!$S$2:S9966)+SUMIF(COMPRAS!$F$2:F9966,C33,COMPRAS!$S$2:S9966)</f>
        <v>0</v>
      </c>
      <c r="K33" s="175">
        <f>SUMIF(COMPRAS!$F$2:F9996,A33,COMPRAS!$T$2:T9996)+SUMIF(COMPRAS!$F$2:F9996,C33,COMPRAS!$T$2:T9996)</f>
        <v>0</v>
      </c>
      <c r="L33" s="178">
        <f t="shared" si="3"/>
        <v>0</v>
      </c>
      <c r="M33" s="180"/>
    </row>
    <row r="34" spans="1:13" ht="15" thickBot="1" x14ac:dyDescent="0.4">
      <c r="A34" s="172" t="s">
        <v>160</v>
      </c>
      <c r="B34" s="162" t="str">
        <f t="shared" si="0"/>
        <v>no</v>
      </c>
      <c r="C34" s="119" t="str">
        <f>MID(A34,1,3)</f>
        <v>---</v>
      </c>
      <c r="D34" s="182" t="str">
        <f>MID(A34,5,80)</f>
        <v/>
      </c>
      <c r="E34" s="120">
        <f>COUNTIF(COMPRAS!$F$2:F9966,A34)+COUNTIF(COMPRAS!$F$2:F9966,C34)</f>
        <v>0</v>
      </c>
      <c r="F34" s="177">
        <f>SUMIF(COMPRAS!$F$2:F9966,A34,COMPRAS!$P$2:P9966)+SUMIF(COMPRAS!$F$2:F9966,C34,COMPRAS!$P$2:P9966)</f>
        <v>0</v>
      </c>
      <c r="G34" s="178">
        <f>SUMIF(COMPRAS!$F$2:F9966,A34,COMPRAS!$Q$2:Q9966)+SUMIF(COMPRAS!$F$2:F9966,C34,COMPRAS!$Q$2:Q9966)</f>
        <v>0</v>
      </c>
      <c r="H34" s="178">
        <f>SUMIF(COMPRAS!$F$2:F9966,A34,COMPRAS!$R$2:R9966)+SUMIF(COMPRAS!$F$2:F9966,C34,COMPRAS!$R$2:R9966)</f>
        <v>0</v>
      </c>
      <c r="I34" s="178">
        <f>SUMIF(COMPRAS!$F$2:F9966,A34,COMPRAS!$O$2:O9966)+SUMIF(COMPRAS!$F$2:F9966,C34,COMPRAS!$O$2:O9966)</f>
        <v>0</v>
      </c>
      <c r="J34" s="178">
        <f>SUMIF(COMPRAS!$F$2:F9966,A34,COMPRAS!$S$2:S9966)+SUMIF(COMPRAS!$F$2:F9966,C34,COMPRAS!$S$2:S9966)</f>
        <v>0</v>
      </c>
      <c r="K34" s="175">
        <f>SUMIF(COMPRAS!$F$2:F9997,A34,COMPRAS!$T$2:T9997)+SUMIF(COMPRAS!$F$2:F9997,C34,COMPRAS!$T$2:T9997)</f>
        <v>0</v>
      </c>
      <c r="L34" s="178">
        <f t="shared" si="3"/>
        <v>0</v>
      </c>
      <c r="M34" s="180"/>
    </row>
    <row r="35" spans="1:13" ht="15" thickBot="1" x14ac:dyDescent="0.4">
      <c r="A35" s="172" t="s">
        <v>161</v>
      </c>
      <c r="B35" s="162" t="str">
        <f t="shared" si="0"/>
        <v>no</v>
      </c>
      <c r="C35" s="119" t="str">
        <f t="shared" ref="C35:C46" si="4">MID(A35,1,2)</f>
        <v>-</v>
      </c>
      <c r="D35" s="182" t="str">
        <f t="shared" ref="D35:D43" si="5">MID(A35,5,80)</f>
        <v/>
      </c>
      <c r="E35" s="120">
        <f>COUNTIF(COMPRAS!$F$2:F9966,A35)+COUNTIF(COMPRAS!$F$2:F9966,C35)</f>
        <v>0</v>
      </c>
      <c r="F35" s="177">
        <f>SUMIF(COMPRAS!$F$2:F9966,A35,COMPRAS!$P$2:P9966)+SUMIF(COMPRAS!$F$2:F9966,C35,COMPRAS!$P$2:P9966)</f>
        <v>0</v>
      </c>
      <c r="G35" s="178">
        <f>SUMIF(COMPRAS!$F$2:F9966,A35,COMPRAS!$Q$2:Q9966)+SUMIF(COMPRAS!$F$2:F9966,C35,COMPRAS!$Q$2:Q9966)</f>
        <v>0</v>
      </c>
      <c r="H35" s="178">
        <f>SUMIF(COMPRAS!$F$2:F9966,A35,COMPRAS!$R$2:R9966)+SUMIF(COMPRAS!$F$2:F9966,C35,COMPRAS!$R$2:R9966)</f>
        <v>0</v>
      </c>
      <c r="I35" s="178">
        <f>SUMIF(COMPRAS!$F$2:F9966,A35,COMPRAS!$O$2:O9966)+SUMIF(COMPRAS!$F$2:F9966,C35,COMPRAS!$O$2:O9966)</f>
        <v>0</v>
      </c>
      <c r="J35" s="178">
        <f>SUMIF(COMPRAS!$F$2:F9966,A35,COMPRAS!$S$2:S9966)+SUMIF(COMPRAS!$F$2:F9966,C35,COMPRAS!$S$2:S9966)</f>
        <v>0</v>
      </c>
      <c r="K35" s="175">
        <f>SUMIF(COMPRAS!$F$2:F9998,A35,COMPRAS!$T$2:T9998)+SUMIF(COMPRAS!$F$2:F9998,C35,COMPRAS!$T$2:T9998)</f>
        <v>0</v>
      </c>
      <c r="L35" s="178">
        <f t="shared" si="3"/>
        <v>0</v>
      </c>
      <c r="M35" s="180"/>
    </row>
    <row r="36" spans="1:13" ht="15" thickBot="1" x14ac:dyDescent="0.4">
      <c r="A36" s="172" t="s">
        <v>161</v>
      </c>
      <c r="B36" s="162" t="str">
        <f t="shared" si="0"/>
        <v>no</v>
      </c>
      <c r="C36" s="119" t="str">
        <f t="shared" si="4"/>
        <v>-</v>
      </c>
      <c r="D36" s="182" t="str">
        <f t="shared" si="5"/>
        <v/>
      </c>
      <c r="E36" s="120">
        <f>COUNTIF(COMPRAS!$F$2:F9966,A36)+COUNTIF(COMPRAS!$F$2:F9966,C36)</f>
        <v>0</v>
      </c>
      <c r="F36" s="177">
        <f>SUMIF(COMPRAS!$F$2:F9966,A36,COMPRAS!$P$2:P9966)+SUMIF(COMPRAS!$F$2:F9966,C36,COMPRAS!$P$2:P9966)</f>
        <v>0</v>
      </c>
      <c r="G36" s="178">
        <f>SUMIF(COMPRAS!$F$2:F9966,A36,COMPRAS!$Q$2:Q9966)+SUMIF(COMPRAS!$F$2:F9966,C36,COMPRAS!$Q$2:Q9966)</f>
        <v>0</v>
      </c>
      <c r="H36" s="178">
        <f>SUMIF(COMPRAS!$F$2:F9966,A36,COMPRAS!$R$2:R9966)+SUMIF(COMPRAS!$F$2:F9966,C36,COMPRAS!$R$2:R9966)</f>
        <v>0</v>
      </c>
      <c r="I36" s="178">
        <f>SUMIF(COMPRAS!$F$2:F9966,A36,COMPRAS!$O$2:O9966)+SUMIF(COMPRAS!$F$2:F9966,C36,COMPRAS!$O$2:O9966)</f>
        <v>0</v>
      </c>
      <c r="J36" s="178">
        <f>SUMIF(COMPRAS!$F$2:F9966,A36,COMPRAS!$S$2:S9966)+SUMIF(COMPRAS!$F$2:F9966,C36,COMPRAS!$S$2:S9966)</f>
        <v>0</v>
      </c>
      <c r="K36" s="175">
        <f>SUMIF(COMPRAS!$F$2:F9999,A36,COMPRAS!$T$2:T9999)+SUMIF(COMPRAS!$F$2:F9999,C36,COMPRAS!$T$2:T9999)</f>
        <v>0</v>
      </c>
      <c r="L36" s="178">
        <f t="shared" si="3"/>
        <v>0</v>
      </c>
      <c r="M36" s="180"/>
    </row>
    <row r="37" spans="1:13" ht="15" thickBot="1" x14ac:dyDescent="0.4">
      <c r="A37" s="172" t="s">
        <v>161</v>
      </c>
      <c r="B37" s="162" t="str">
        <f t="shared" si="0"/>
        <v>no</v>
      </c>
      <c r="C37" s="119" t="str">
        <f t="shared" si="4"/>
        <v>-</v>
      </c>
      <c r="D37" s="182" t="str">
        <f t="shared" si="5"/>
        <v/>
      </c>
      <c r="E37" s="120">
        <f>COUNTIF(COMPRAS!$F$2:F9966,A37)+COUNTIF(COMPRAS!$F$2:F9966,C37)</f>
        <v>0</v>
      </c>
      <c r="F37" s="177">
        <f>SUMIF(COMPRAS!$F$2:F9966,A37,COMPRAS!$P$2:P9966)+SUMIF(COMPRAS!$F$2:F9966,C37,COMPRAS!$P$2:P9966)</f>
        <v>0</v>
      </c>
      <c r="G37" s="178">
        <f>SUMIF(COMPRAS!$F$2:F9966,A37,COMPRAS!$Q$2:Q9966)+SUMIF(COMPRAS!$F$2:F9966,C37,COMPRAS!$Q$2:Q9966)</f>
        <v>0</v>
      </c>
      <c r="H37" s="178">
        <f>SUMIF(COMPRAS!$F$2:F9966,A37,COMPRAS!$R$2:R9966)+SUMIF(COMPRAS!$F$2:F9966,C37,COMPRAS!$R$2:R9966)</f>
        <v>0</v>
      </c>
      <c r="I37" s="178">
        <f>SUMIF(COMPRAS!$F$2:F9966,A37,COMPRAS!$O$2:O9966)+SUMIF(COMPRAS!$F$2:F9966,C37,COMPRAS!$O$2:O9966)</f>
        <v>0</v>
      </c>
      <c r="J37" s="178">
        <f>SUMIF(COMPRAS!$F$2:F9966,A37,COMPRAS!$S$2:S9966)+SUMIF(COMPRAS!$F$2:F9966,C37,COMPRAS!$S$2:S9966)</f>
        <v>0</v>
      </c>
      <c r="K37" s="175">
        <f>SUMIF(COMPRAS!$F$2:F10000,A37,COMPRAS!$T$2:T10000)+SUMIF(COMPRAS!$F$2:F10000,C37,COMPRAS!$T$2:T10000)</f>
        <v>0</v>
      </c>
      <c r="L37" s="178">
        <f t="shared" si="3"/>
        <v>0</v>
      </c>
      <c r="M37" s="180"/>
    </row>
    <row r="38" spans="1:13" ht="15" thickBot="1" x14ac:dyDescent="0.4">
      <c r="A38" s="172" t="s">
        <v>161</v>
      </c>
      <c r="B38" s="162" t="str">
        <f t="shared" si="0"/>
        <v>no</v>
      </c>
      <c r="C38" s="119" t="str">
        <f t="shared" si="4"/>
        <v>-</v>
      </c>
      <c r="D38" s="182" t="str">
        <f t="shared" si="5"/>
        <v/>
      </c>
      <c r="E38" s="120">
        <f>COUNTIF(COMPRAS!$F$2:F9966,A38)+COUNTIF(COMPRAS!$F$2:F9966,C38)</f>
        <v>0</v>
      </c>
      <c r="F38" s="177">
        <f>SUMIF(COMPRAS!$F$2:F9966,A38,COMPRAS!$P$2:P9966)+SUMIF(COMPRAS!$F$2:F9966,C38,COMPRAS!$P$2:P9966)</f>
        <v>0</v>
      </c>
      <c r="G38" s="178">
        <f>SUMIF(COMPRAS!$F$2:F9966,A38,COMPRAS!$Q$2:Q9966)+SUMIF(COMPRAS!$F$2:F9966,C38,COMPRAS!$Q$2:Q9966)</f>
        <v>0</v>
      </c>
      <c r="H38" s="178">
        <f>SUMIF(COMPRAS!$F$2:F9966,A38,COMPRAS!$R$2:R9966)+SUMIF(COMPRAS!$F$2:F9966,C38,COMPRAS!$R$2:R9966)</f>
        <v>0</v>
      </c>
      <c r="I38" s="178">
        <f>SUMIF(COMPRAS!$F$2:F9966,A38,COMPRAS!$O$2:O9966)+SUMIF(COMPRAS!$F$2:F9966,C38,COMPRAS!$O$2:O9966)</f>
        <v>0</v>
      </c>
      <c r="J38" s="178">
        <f>SUMIF(COMPRAS!$F$2:F9966,A38,COMPRAS!$S$2:S9966)+SUMIF(COMPRAS!$F$2:F9966,C38,COMPRAS!$S$2:S9966)</f>
        <v>0</v>
      </c>
      <c r="K38" s="175">
        <f>SUMIF(COMPRAS!$F$2:F10001,A38,COMPRAS!$T$2:T10001)+SUMIF(COMPRAS!$F$2:F10001,C38,COMPRAS!$T$2:T10001)</f>
        <v>0</v>
      </c>
      <c r="L38" s="178">
        <f t="shared" si="3"/>
        <v>0</v>
      </c>
      <c r="M38" s="180"/>
    </row>
    <row r="39" spans="1:13" ht="15" thickBot="1" x14ac:dyDescent="0.4">
      <c r="A39" s="172" t="s">
        <v>161</v>
      </c>
      <c r="B39" s="162" t="str">
        <f t="shared" si="0"/>
        <v>no</v>
      </c>
      <c r="C39" s="119" t="str">
        <f t="shared" si="4"/>
        <v>-</v>
      </c>
      <c r="D39" s="182" t="str">
        <f t="shared" si="5"/>
        <v/>
      </c>
      <c r="E39" s="120">
        <f>COUNTIF(COMPRAS!$F$2:F9966,A39)+COUNTIF(COMPRAS!$F$2:F9966,C39)</f>
        <v>0</v>
      </c>
      <c r="F39" s="177">
        <f>SUMIF(COMPRAS!$F$2:F9966,A39,COMPRAS!$P$2:P9966)+SUMIF(COMPRAS!$F$2:F9966,C39,COMPRAS!$P$2:P9966)</f>
        <v>0</v>
      </c>
      <c r="G39" s="178">
        <f>SUMIF(COMPRAS!$F$2:F9966,A39,COMPRAS!$Q$2:Q9966)+SUMIF(COMPRAS!$F$2:F9966,C39,COMPRAS!$Q$2:Q9966)</f>
        <v>0</v>
      </c>
      <c r="H39" s="178">
        <f>SUMIF(COMPRAS!$F$2:F9966,A39,COMPRAS!$R$2:R9966)+SUMIF(COMPRAS!$F$2:F9966,C39,COMPRAS!$R$2:R9966)</f>
        <v>0</v>
      </c>
      <c r="I39" s="178">
        <f>SUMIF(COMPRAS!$F$2:F9966,A39,COMPRAS!$O$2:O9966)+SUMIF(COMPRAS!$F$2:F9966,C39,COMPRAS!$O$2:O9966)</f>
        <v>0</v>
      </c>
      <c r="J39" s="178">
        <f>SUMIF(COMPRAS!$F$2:F9966,A39,COMPRAS!$S$2:S9966)+SUMIF(COMPRAS!$F$2:F9966,C39,COMPRAS!$S$2:S9966)</f>
        <v>0</v>
      </c>
      <c r="K39" s="175">
        <f>SUMIF(COMPRAS!$F$2:F10002,A39,COMPRAS!$T$2:T10002)+SUMIF(COMPRAS!$F$2:F10002,C39,COMPRAS!$T$2:T10002)</f>
        <v>0</v>
      </c>
      <c r="L39" s="178">
        <f t="shared" si="3"/>
        <v>0</v>
      </c>
      <c r="M39" s="180"/>
    </row>
    <row r="40" spans="1:13" ht="15" thickBot="1" x14ac:dyDescent="0.4">
      <c r="A40" s="172" t="s">
        <v>161</v>
      </c>
      <c r="B40" s="162" t="str">
        <f t="shared" si="0"/>
        <v>no</v>
      </c>
      <c r="C40" s="119" t="str">
        <f t="shared" si="4"/>
        <v>-</v>
      </c>
      <c r="D40" s="182" t="str">
        <f t="shared" si="5"/>
        <v/>
      </c>
      <c r="E40" s="120">
        <f>COUNTIF(COMPRAS!$F$2:F9966,A40)+COUNTIF(COMPRAS!$F$2:F9966,C40)</f>
        <v>0</v>
      </c>
      <c r="F40" s="177">
        <f>SUMIF(COMPRAS!$F$2:F9966,A40,COMPRAS!$P$2:P9966)+SUMIF(COMPRAS!$F$2:F9966,C40,COMPRAS!$P$2:P9966)</f>
        <v>0</v>
      </c>
      <c r="G40" s="178">
        <f>SUMIF(COMPRAS!$F$2:F9966,A40,COMPRAS!$Q$2:Q9966)+SUMIF(COMPRAS!$F$2:F9966,C40,COMPRAS!$Q$2:Q9966)</f>
        <v>0</v>
      </c>
      <c r="H40" s="178">
        <f>SUMIF(COMPRAS!$F$2:F9966,A40,COMPRAS!$R$2:R9966)+SUMIF(COMPRAS!$F$2:F9966,C40,COMPRAS!$R$2:R9966)</f>
        <v>0</v>
      </c>
      <c r="I40" s="178">
        <f>SUMIF(COMPRAS!$F$2:F9966,A40,COMPRAS!$O$2:O9966)+SUMIF(COMPRAS!$F$2:F9966,C40,COMPRAS!$O$2:O9966)</f>
        <v>0</v>
      </c>
      <c r="J40" s="178">
        <f>SUMIF(COMPRAS!$F$2:F9966,A40,COMPRAS!$S$2:S9966)+SUMIF(COMPRAS!$F$2:F9966,C40,COMPRAS!$S$2:S9966)</f>
        <v>0</v>
      </c>
      <c r="K40" s="175">
        <f>SUMIF(COMPRAS!$F$2:F10003,A40,COMPRAS!$T$2:T10003)+SUMIF(COMPRAS!$F$2:F10003,C40,COMPRAS!$T$2:T10003)</f>
        <v>0</v>
      </c>
      <c r="L40" s="178">
        <f t="shared" si="3"/>
        <v>0</v>
      </c>
      <c r="M40" s="180"/>
    </row>
    <row r="41" spans="1:13" ht="15" thickBot="1" x14ac:dyDescent="0.4">
      <c r="A41" s="172" t="s">
        <v>161</v>
      </c>
      <c r="B41" s="162" t="str">
        <f t="shared" si="0"/>
        <v>no</v>
      </c>
      <c r="C41" s="119" t="str">
        <f t="shared" si="4"/>
        <v>-</v>
      </c>
      <c r="D41" s="182" t="str">
        <f t="shared" si="5"/>
        <v/>
      </c>
      <c r="E41" s="120">
        <f>COUNTIF(COMPRAS!$F$2:F9966,A41)+COUNTIF(COMPRAS!$F$2:F9966,C41)</f>
        <v>0</v>
      </c>
      <c r="F41" s="177">
        <f>SUMIF(COMPRAS!$F$2:F9966,A41,COMPRAS!$P$2:P9966)+SUMIF(COMPRAS!$F$2:F9966,C41,COMPRAS!$P$2:P9966)</f>
        <v>0</v>
      </c>
      <c r="G41" s="178">
        <f>SUMIF(COMPRAS!$F$2:F9966,A41,COMPRAS!$Q$2:Q9966)+SUMIF(COMPRAS!$F$2:F9966,C41,COMPRAS!$Q$2:Q9966)</f>
        <v>0</v>
      </c>
      <c r="H41" s="178">
        <f>SUMIF(COMPRAS!$F$2:F9966,A41,COMPRAS!$R$2:R9966)+SUMIF(COMPRAS!$F$2:F9966,C41,COMPRAS!$R$2:R9966)</f>
        <v>0</v>
      </c>
      <c r="I41" s="178">
        <f>SUMIF(COMPRAS!$F$2:F9966,A41,COMPRAS!$O$2:O9966)+SUMIF(COMPRAS!$F$2:F9966,C41,COMPRAS!$O$2:O9966)</f>
        <v>0</v>
      </c>
      <c r="J41" s="178">
        <f>SUMIF(COMPRAS!$F$2:F9966,A41,COMPRAS!$S$2:S9966)+SUMIF(COMPRAS!$F$2:F9966,C41,COMPRAS!$S$2:S9966)</f>
        <v>0</v>
      </c>
      <c r="K41" s="175">
        <f>SUMIF(COMPRAS!$F$2:F10004,A41,COMPRAS!$T$2:T10004)+SUMIF(COMPRAS!$F$2:F10004,C41,COMPRAS!$T$2:T10004)</f>
        <v>0</v>
      </c>
      <c r="L41" s="178">
        <f t="shared" si="3"/>
        <v>0</v>
      </c>
      <c r="M41" s="180"/>
    </row>
    <row r="42" spans="1:13" ht="15" thickBot="1" x14ac:dyDescent="0.4">
      <c r="A42" s="172" t="s">
        <v>161</v>
      </c>
      <c r="B42" s="162" t="str">
        <f t="shared" si="0"/>
        <v>no</v>
      </c>
      <c r="C42" s="119" t="str">
        <f t="shared" si="4"/>
        <v>-</v>
      </c>
      <c r="D42" s="182" t="str">
        <f t="shared" si="5"/>
        <v/>
      </c>
      <c r="E42" s="120">
        <f>COUNTIF(COMPRAS!$F$2:F9966,A42)+COUNTIF(COMPRAS!$F$2:F9966,C42)</f>
        <v>0</v>
      </c>
      <c r="F42" s="177">
        <f>SUMIF(COMPRAS!$F$2:F9966,A42,COMPRAS!$P$2:P9966)+SUMIF(COMPRAS!$F$2:F9966,C42,COMPRAS!$P$2:P9966)</f>
        <v>0</v>
      </c>
      <c r="G42" s="178">
        <f>SUMIF(COMPRAS!$F$2:F9966,A42,COMPRAS!$Q$2:Q9966)+SUMIF(COMPRAS!$F$2:F9966,C42,COMPRAS!$Q$2:Q9966)</f>
        <v>0</v>
      </c>
      <c r="H42" s="178">
        <f>SUMIF(COMPRAS!$F$2:F9966,A42,COMPRAS!$R$2:R9966)+SUMIF(COMPRAS!$F$2:F9966,C42,COMPRAS!$R$2:R9966)</f>
        <v>0</v>
      </c>
      <c r="I42" s="178">
        <f>SUMIF(COMPRAS!$F$2:F9966,A42,COMPRAS!$O$2:O9966)+SUMIF(COMPRAS!$F$2:F9966,C42,COMPRAS!$O$2:O9966)</f>
        <v>0</v>
      </c>
      <c r="J42" s="178">
        <f>SUMIF(COMPRAS!$F$2:F9966,A42,COMPRAS!$S$2:S9966)+SUMIF(COMPRAS!$F$2:F9966,C42,COMPRAS!$S$2:S9966)</f>
        <v>0</v>
      </c>
      <c r="K42" s="175">
        <f>SUMIF(COMPRAS!$F$2:F10005,A42,COMPRAS!$T$2:T10005)+SUMIF(COMPRAS!$F$2:F10005,C42,COMPRAS!$T$2:T10005)</f>
        <v>0</v>
      </c>
      <c r="L42" s="178">
        <f t="shared" si="3"/>
        <v>0</v>
      </c>
      <c r="M42" s="180"/>
    </row>
    <row r="43" spans="1:13" ht="15" thickBot="1" x14ac:dyDescent="0.4">
      <c r="A43" s="172" t="s">
        <v>161</v>
      </c>
      <c r="B43" s="162" t="str">
        <f t="shared" si="0"/>
        <v>no</v>
      </c>
      <c r="C43" s="119" t="str">
        <f t="shared" si="4"/>
        <v>-</v>
      </c>
      <c r="D43" s="182" t="str">
        <f t="shared" si="5"/>
        <v/>
      </c>
      <c r="E43" s="120">
        <f>COUNTIF(COMPRAS!$F$2:F9966,A43)+COUNTIF(COMPRAS!$F$2:F9966,C43)</f>
        <v>0</v>
      </c>
      <c r="F43" s="177">
        <f>SUMIF(COMPRAS!$F$2:F9966,A43,COMPRAS!$P$2:P9966)+SUMIF(COMPRAS!$F$2:F9966,C43,COMPRAS!$P$2:P9966)</f>
        <v>0</v>
      </c>
      <c r="G43" s="178">
        <f>SUMIF(COMPRAS!$F$2:F9966,A43,COMPRAS!$Q$2:Q9966)+SUMIF(COMPRAS!$F$2:F9966,C43,COMPRAS!$Q$2:Q9966)</f>
        <v>0</v>
      </c>
      <c r="H43" s="178">
        <f>SUMIF(COMPRAS!$F$2:F9966,A43,COMPRAS!$R$2:R9966)+SUMIF(COMPRAS!$F$2:F9966,C43,COMPRAS!$R$2:R9966)</f>
        <v>0</v>
      </c>
      <c r="I43" s="178">
        <f>SUMIF(COMPRAS!$F$2:F9966,A43,COMPRAS!$O$2:O9966)+SUMIF(COMPRAS!$F$2:F9966,C43,COMPRAS!$O$2:O9966)</f>
        <v>0</v>
      </c>
      <c r="J43" s="178">
        <f>SUMIF(COMPRAS!$F$2:F9966,A43,COMPRAS!$S$2:S9966)+SUMIF(COMPRAS!$F$2:F9966,C43,COMPRAS!$S$2:S9966)</f>
        <v>0</v>
      </c>
      <c r="K43" s="175">
        <f>SUMIF(COMPRAS!$F$2:F10006,A43,COMPRAS!$T$2:T10006)+SUMIF(COMPRAS!$F$2:F10006,C43,COMPRAS!$T$2:T10006)</f>
        <v>0</v>
      </c>
      <c r="L43" s="178">
        <f t="shared" si="3"/>
        <v>0</v>
      </c>
      <c r="M43" s="180"/>
    </row>
    <row r="44" spans="1:13" ht="15" thickBot="1" x14ac:dyDescent="0.4">
      <c r="A44" s="172" t="s">
        <v>161</v>
      </c>
      <c r="B44" s="162" t="str">
        <f t="shared" ref="B44:B45" si="6">IF(E44&gt;0,"si","no")</f>
        <v>no</v>
      </c>
      <c r="C44" s="119" t="str">
        <f t="shared" ref="C44:C45" si="7">MID(A44,1,2)</f>
        <v>-</v>
      </c>
      <c r="D44" s="182" t="str">
        <f t="shared" ref="D44:D45" si="8">MID(A44,5,80)</f>
        <v/>
      </c>
      <c r="E44" s="120">
        <f>COUNTIF(COMPRAS!$F$2:F9967,A44)+COUNTIF(COMPRAS!$F$2:F9967,C44)</f>
        <v>0</v>
      </c>
      <c r="F44" s="177">
        <f>SUMIF(COMPRAS!$F$2:F9966,A44,COMPRAS!$P$2:P9966)+SUMIF(COMPRAS!$F$2:F9966,C44,COMPRAS!$P$2:P9966)</f>
        <v>0</v>
      </c>
      <c r="G44" s="178">
        <f>SUMIF(COMPRAS!$F$2:F9966,A44,COMPRAS!$Q$2:Q9966)+SUMIF(COMPRAS!$F$2:F9966,C44,COMPRAS!$Q$2:Q9966)</f>
        <v>0</v>
      </c>
      <c r="H44" s="178">
        <f>SUMIF(COMPRAS!$F$2:F9966,A44,COMPRAS!$R$2:R9966)+SUMIF(COMPRAS!$F$2:F9966,C44,COMPRAS!$R$2:R9966)</f>
        <v>0</v>
      </c>
      <c r="I44" s="178">
        <f>SUMIF(COMPRAS!$F$2:F9966,A44,COMPRAS!$O$2:O9966)+SUMIF(COMPRAS!$F$2:F9966,C44,COMPRAS!$O$2:O9966)</f>
        <v>0</v>
      </c>
      <c r="J44" s="178">
        <f>SUMIF(COMPRAS!$F$2:F9966,A44,COMPRAS!$S$2:S9966)+SUMIF(COMPRAS!$F$2:F9966,C44,COMPRAS!$S$2:S9966)</f>
        <v>0</v>
      </c>
      <c r="K44" s="175">
        <f>SUMIF(COMPRAS!$F$2:F10007,A44,COMPRAS!$T$2:T10007)+SUMIF(COMPRAS!$F$2:F10007,C44,COMPRAS!$T$2:T10007)</f>
        <v>0</v>
      </c>
      <c r="L44" s="178">
        <f t="shared" si="3"/>
        <v>0</v>
      </c>
      <c r="M44" s="180"/>
    </row>
    <row r="45" spans="1:13" ht="15" thickBot="1" x14ac:dyDescent="0.4">
      <c r="A45" s="172" t="s">
        <v>161</v>
      </c>
      <c r="B45" s="162" t="str">
        <f t="shared" si="6"/>
        <v>no</v>
      </c>
      <c r="C45" s="119" t="str">
        <f t="shared" si="7"/>
        <v>-</v>
      </c>
      <c r="D45" s="182" t="str">
        <f t="shared" si="8"/>
        <v/>
      </c>
      <c r="E45" s="120">
        <f>COUNTIF(COMPRAS!$F$2:F9968,A45)+COUNTIF(COMPRAS!$F$2:F9968,C45)</f>
        <v>0</v>
      </c>
      <c r="F45" s="177">
        <f>SUMIF(COMPRAS!$F$2:F9966,A45,COMPRAS!$P$2:P9966)+SUMIF(COMPRAS!$F$2:F9966,C45,COMPRAS!$P$2:P9966)</f>
        <v>0</v>
      </c>
      <c r="G45" s="178">
        <f>SUMIF(COMPRAS!$F$2:F9966,A45,COMPRAS!$Q$2:Q9966)+SUMIF(COMPRAS!$F$2:F9966,C45,COMPRAS!$Q$2:Q9966)</f>
        <v>0</v>
      </c>
      <c r="H45" s="178">
        <f>SUMIF(COMPRAS!$F$2:F9966,A45,COMPRAS!$R$2:R9966)+SUMIF(COMPRAS!$F$2:F9966,C45,COMPRAS!$R$2:R9966)</f>
        <v>0</v>
      </c>
      <c r="I45" s="178">
        <f>SUMIF(COMPRAS!$F$2:F9966,A45,COMPRAS!$O$2:O9966)+SUMIF(COMPRAS!$F$2:F9966,C45,COMPRAS!$O$2:O9966)</f>
        <v>0</v>
      </c>
      <c r="J45" s="178">
        <f>SUMIF(COMPRAS!$F$2:F9966,A45,COMPRAS!$S$2:S9966)+SUMIF(COMPRAS!$F$2:F9966,C45,COMPRAS!$S$2:S9966)</f>
        <v>0</v>
      </c>
      <c r="K45" s="175">
        <f>SUMIF(COMPRAS!$F$2:F10008,A45,COMPRAS!$T$2:T10008)+SUMIF(COMPRAS!$F$2:F10008,C45,COMPRAS!$T$2:T10008)</f>
        <v>0</v>
      </c>
      <c r="L45" s="178">
        <f>H45*0.14</f>
        <v>0</v>
      </c>
      <c r="M45" s="180"/>
    </row>
    <row r="46" spans="1:13" ht="15" thickBot="1" x14ac:dyDescent="0.4">
      <c r="A46" s="172" t="s">
        <v>161</v>
      </c>
      <c r="B46" s="162" t="s">
        <v>136</v>
      </c>
      <c r="C46" s="119" t="str">
        <f t="shared" si="4"/>
        <v>-</v>
      </c>
      <c r="D46" s="179" t="s">
        <v>438</v>
      </c>
      <c r="E46" s="121"/>
      <c r="F46" s="266">
        <f>+F22+F6</f>
        <v>0</v>
      </c>
      <c r="G46" s="266">
        <f t="shared" ref="G46:L46" si="9">+G22+G6</f>
        <v>0</v>
      </c>
      <c r="H46" s="266">
        <f t="shared" si="9"/>
        <v>0</v>
      </c>
      <c r="I46" s="266">
        <f t="shared" si="9"/>
        <v>0</v>
      </c>
      <c r="J46" s="266">
        <f t="shared" si="9"/>
        <v>0</v>
      </c>
      <c r="K46" s="266">
        <f t="shared" si="9"/>
        <v>0</v>
      </c>
      <c r="L46" s="266">
        <f t="shared" si="9"/>
        <v>0</v>
      </c>
      <c r="M46" s="163"/>
    </row>
    <row r="47" spans="1:13" ht="15" thickBot="1" x14ac:dyDescent="0.4">
      <c r="A47" s="172" t="s">
        <v>161</v>
      </c>
      <c r="B47" s="162" t="s">
        <v>136</v>
      </c>
      <c r="C47" s="122"/>
      <c r="D47" s="184" t="s">
        <v>437</v>
      </c>
      <c r="E47" s="123">
        <f>SUM(E3:E46)</f>
        <v>0</v>
      </c>
      <c r="F47" s="267">
        <f>SUM(F7:F21)+SUM(F3:F5)+SUM(F23:F45)</f>
        <v>0</v>
      </c>
      <c r="G47" s="267">
        <f t="shared" ref="G47:L47" si="10">SUM(G7:G21)+SUM(G3:G5)+SUM(G23:G45)</f>
        <v>0</v>
      </c>
      <c r="H47" s="267">
        <f t="shared" si="10"/>
        <v>0</v>
      </c>
      <c r="I47" s="267">
        <f t="shared" si="10"/>
        <v>0</v>
      </c>
      <c r="J47" s="267">
        <f t="shared" si="10"/>
        <v>0</v>
      </c>
      <c r="K47" s="267">
        <f t="shared" si="10"/>
        <v>0</v>
      </c>
      <c r="L47" s="267">
        <f t="shared" si="10"/>
        <v>0</v>
      </c>
      <c r="M47" s="163"/>
    </row>
    <row r="48" spans="1:13" ht="15" thickBot="1" x14ac:dyDescent="0.4">
      <c r="A48" s="162"/>
      <c r="B48" s="162" t="s">
        <v>136</v>
      </c>
      <c r="C48" s="124"/>
      <c r="D48" s="186" t="str">
        <f t="shared" si="2"/>
        <v/>
      </c>
      <c r="E48" s="125"/>
      <c r="F48" s="187"/>
      <c r="G48" s="187"/>
      <c r="H48" s="187"/>
      <c r="I48" s="187"/>
      <c r="J48" s="188"/>
      <c r="K48" s="171"/>
      <c r="L48" s="171"/>
      <c r="M48" s="163"/>
    </row>
    <row r="49" spans="1:13" ht="16" thickBot="1" x14ac:dyDescent="0.4">
      <c r="A49" s="161"/>
      <c r="B49" s="162" t="s">
        <v>136</v>
      </c>
      <c r="C49" s="301" t="s">
        <v>184</v>
      </c>
      <c r="D49" s="302"/>
      <c r="E49" s="299"/>
      <c r="F49" s="298"/>
      <c r="G49" s="298"/>
      <c r="H49" s="298"/>
      <c r="I49" s="298"/>
      <c r="J49" s="298"/>
      <c r="K49" s="298"/>
      <c r="L49" s="300"/>
      <c r="M49" s="163"/>
    </row>
    <row r="50" spans="1:13" ht="15" thickBot="1" x14ac:dyDescent="0.4">
      <c r="A50" s="162" t="s">
        <v>137</v>
      </c>
      <c r="B50" s="162" t="s">
        <v>136</v>
      </c>
      <c r="C50" s="189" t="s">
        <v>137</v>
      </c>
      <c r="D50" s="190" t="s">
        <v>185</v>
      </c>
      <c r="E50" s="191" t="s">
        <v>186</v>
      </c>
      <c r="F50" s="192" t="s">
        <v>187</v>
      </c>
      <c r="G50" s="192" t="s">
        <v>188</v>
      </c>
      <c r="H50" s="170" t="s">
        <v>189</v>
      </c>
      <c r="I50" s="192" t="s">
        <v>190</v>
      </c>
      <c r="J50" s="170" t="s">
        <v>132</v>
      </c>
      <c r="K50" s="192" t="s">
        <v>182</v>
      </c>
      <c r="L50" s="170" t="s">
        <v>183</v>
      </c>
      <c r="M50" s="163"/>
    </row>
    <row r="51" spans="1:13" ht="15" thickBot="1" x14ac:dyDescent="0.4">
      <c r="A51" s="116" t="s">
        <v>162</v>
      </c>
      <c r="B51" s="162" t="str">
        <f>IF(E51&gt;0,"si","no")</f>
        <v>no</v>
      </c>
      <c r="C51" s="117" t="str">
        <f t="shared" ref="C51:C62" si="11">MID(A51,1,2)</f>
        <v>04</v>
      </c>
      <c r="D51" s="193" t="str">
        <f t="shared" ref="D51:D62" si="12">MID(A51,4,80)</f>
        <v>N/C Ventas</v>
      </c>
      <c r="E51" s="178">
        <f>COUNTIF(VENTAS!$E$2:E24869,A51)+COUNTIF(VENTAS!$E$2:E24869,C51)</f>
        <v>0</v>
      </c>
      <c r="F51" s="178">
        <f>SUMIF(VENTAS!$E$2:E24869,A51,VENTAS!$J$2:J24869)+SUMIF(VENTAS!$E$2:E24869,C51,VENTAS!$J$2:J24869)</f>
        <v>0</v>
      </c>
      <c r="G51" s="178">
        <f>SUMIF(VENTAS!$E$2:E24869,A51,VENTAS!$K$2:K24869)+SUMIF(VENTAS!$E$2:E24869,C51,VENTAS!$K$2:K42869)</f>
        <v>0</v>
      </c>
      <c r="H51" s="178">
        <f>SUMIF(VENTAS!$E$2:E29880,A51,VENTAS!$L$2:L29880)+SUMIF(VENTAS!$E$2:E29880,C51,VENTAS!$L$2:L29880)</f>
        <v>0</v>
      </c>
      <c r="I51" s="178">
        <f>SUMIF(VENTAS!$E$2:E24869,A51,VENTAS!$I$2:I24869)+SUMIF(VENTAS!$E$2:E24869,C51,VENTAS!$I$2:I24869)</f>
        <v>0</v>
      </c>
      <c r="J51" s="178">
        <f>SUMIF(VENTAS!$E$2:E29880,A51,VENTAS!$X$2:X29880)+SUMIF(VENTAS!$E$2:E29880,C51,VENTAS!$X$2:X29880)</f>
        <v>0</v>
      </c>
      <c r="K51" s="178">
        <f>SUMIF(VENTAS!$E$2:E29880,A51,VENTAS!$M$2:M29880)+SUMIF(VENTAS!$E$2:E29880,C51,VENTAS!$M$2:M29880)</f>
        <v>0</v>
      </c>
      <c r="L51" s="178">
        <f>+H51*0.14</f>
        <v>0</v>
      </c>
      <c r="M51" s="163"/>
    </row>
    <row r="52" spans="1:13" ht="15" thickBot="1" x14ac:dyDescent="0.4">
      <c r="A52" s="116" t="s">
        <v>163</v>
      </c>
      <c r="B52" s="162" t="str">
        <f t="shared" ref="B52:B65" si="13">IF(E52&gt;0,"si","no")</f>
        <v>no</v>
      </c>
      <c r="C52" s="119" t="str">
        <f t="shared" si="11"/>
        <v>05</v>
      </c>
      <c r="D52" s="194" t="str">
        <f t="shared" si="12"/>
        <v>N/D Ventas</v>
      </c>
      <c r="E52" s="178">
        <f>COUNTIF(VENTAS!$E$2:E24870,A52)+COUNTIF(VENTAS!$E$2:E24870,C52)</f>
        <v>0</v>
      </c>
      <c r="F52" s="178">
        <f>SUMIF(VENTAS!$E$2:E24870,A52,VENTAS!$J$2:J24870)+SUMIF(VENTAS!$E$2:E24870,C52,VENTAS!$J$2:J24870)</f>
        <v>0</v>
      </c>
      <c r="G52" s="178">
        <f>SUMIF(VENTAS!$E$2:E24870,A52,VENTAS!$K$2:K24870)+SUMIF(VENTAS!$E$2:E24870,C52,VENTAS!$K$2:K42870)</f>
        <v>0</v>
      </c>
      <c r="H52" s="178">
        <f>SUMIF(VENTAS!$E$2:E29881,A52,VENTAS!$L$2:L29881)+SUMIF(VENTAS!$E$2:E29881,C52,VENTAS!$L$2:L29881)</f>
        <v>0</v>
      </c>
      <c r="I52" s="178">
        <f>SUMIF(VENTAS!$E$2:E24870,A52,VENTAS!$I$2:I24870)+SUMIF(VENTAS!$E$2:E24870,C52,VENTAS!$I$2:I24870)</f>
        <v>0</v>
      </c>
      <c r="J52" s="178">
        <f>SUMIF(VENTAS!$E$2:E29881,A52,VENTAS!$X$2:X29881)+SUMIF(VENTAS!$E$2:E29881,C52,VENTAS!$X$2:X29881)</f>
        <v>0</v>
      </c>
      <c r="K52" s="178">
        <f>SUMIF(VENTAS!$E$2:E29881,A52,VENTAS!$M$2:M29881)+SUMIF(VENTAS!$E$2:E29881,C52,VENTAS!$M$2:M29881)</f>
        <v>0</v>
      </c>
      <c r="L52" s="178">
        <f t="shared" ref="L52:L65" si="14">+H52*0.14</f>
        <v>0</v>
      </c>
      <c r="M52" s="181"/>
    </row>
    <row r="53" spans="1:13" ht="15" thickBot="1" x14ac:dyDescent="0.4">
      <c r="A53" s="116" t="s">
        <v>164</v>
      </c>
      <c r="B53" s="162" t="str">
        <f t="shared" si="13"/>
        <v>no</v>
      </c>
      <c r="C53" s="119" t="str">
        <f t="shared" si="11"/>
        <v>18</v>
      </c>
      <c r="D53" s="194" t="str">
        <f t="shared" si="12"/>
        <v>Documentos aut utiL  en Vts exp N/C N/D</v>
      </c>
      <c r="E53" s="178">
        <f>COUNTIF(VENTAS!$E$2:E24871,A53)+COUNTIF(VENTAS!$E$2:E24871,C53)</f>
        <v>0</v>
      </c>
      <c r="F53" s="178">
        <f>SUMIF(VENTAS!$E$2:E24871,A53,VENTAS!$J$2:J24871)+SUMIF(VENTAS!$E$2:E24871,C53,VENTAS!$J$2:J24871)</f>
        <v>0</v>
      </c>
      <c r="G53" s="178">
        <f>SUMIF(VENTAS!$E$2:E24871,A53,VENTAS!$K$2:K24871)+SUMIF(VENTAS!$E$2:E24871,C53,VENTAS!$K$2:K42871)</f>
        <v>0</v>
      </c>
      <c r="H53" s="178">
        <f>SUMIF(VENTAS!$E$2:E29882,A53,VENTAS!$L$2:L29882)+SUMIF(VENTAS!$E$2:E29882,C53,VENTAS!$L$2:L29882)</f>
        <v>0</v>
      </c>
      <c r="I53" s="178">
        <f>SUMIF(VENTAS!$E$2:E24871,A53,VENTAS!$I$2:I24871)+SUMIF(VENTAS!$E$2:E24871,C53,VENTAS!$I$2:I24871)</f>
        <v>0</v>
      </c>
      <c r="J53" s="178">
        <f>SUMIF(VENTAS!$E$2:E29882,A53,VENTAS!$X$2:X29882)+SUMIF(VENTAS!$E$2:E29882,C53,VENTAS!$X$2:X29882)</f>
        <v>0</v>
      </c>
      <c r="K53" s="178">
        <f>SUMIF(VENTAS!$E$2:E29882,A53,VENTAS!$M$2:M29882)+SUMIF(VENTAS!$E$2:E29882,C53,VENTAS!$M$2:M29882)</f>
        <v>0</v>
      </c>
      <c r="L53" s="178">
        <f t="shared" si="14"/>
        <v>0</v>
      </c>
      <c r="M53" s="163"/>
    </row>
    <row r="54" spans="1:13" ht="15" thickBot="1" x14ac:dyDescent="0.4">
      <c r="A54" s="116" t="s">
        <v>165</v>
      </c>
      <c r="B54" s="162" t="str">
        <f t="shared" si="13"/>
        <v>no</v>
      </c>
      <c r="C54" s="119" t="str">
        <f t="shared" si="11"/>
        <v>44</v>
      </c>
      <c r="D54" s="194" t="str">
        <f t="shared" si="12"/>
        <v xml:space="preserve">Comprobante de contribuciones y aportes </v>
      </c>
      <c r="E54" s="178">
        <f>COUNTIF(VENTAS!$E$2:E24872,A54)+COUNTIF(VENTAS!$E$2:E24872,C54)</f>
        <v>0</v>
      </c>
      <c r="F54" s="178">
        <f>SUMIF(VENTAS!$E$2:E24872,A54,VENTAS!$J$2:J24872)+SUMIF(VENTAS!$E$2:E24872,C54,VENTAS!$J$2:J24872)</f>
        <v>0</v>
      </c>
      <c r="G54" s="178">
        <f>SUMIF(VENTAS!$E$2:E24872,A54,VENTAS!$K$2:K24872)+SUMIF(VENTAS!$E$2:E24872,C54,VENTAS!$K$2:K42872)</f>
        <v>0</v>
      </c>
      <c r="H54" s="178">
        <f>SUMIF(VENTAS!$E$2:E29883,A54,VENTAS!$L$2:L29883)+SUMIF(VENTAS!$E$2:E29883,C54,VENTAS!$L$2:L29883)</f>
        <v>0</v>
      </c>
      <c r="I54" s="178">
        <f>SUMIF(VENTAS!$E$2:E24872,A54,VENTAS!$I$2:I24872)+SUMIF(VENTAS!$E$2:E24872,C54,VENTAS!$I$2:I24872)</f>
        <v>0</v>
      </c>
      <c r="J54" s="178">
        <f>SUMIF(VENTAS!$E$2:E29883,A54,VENTAS!$X$2:X29883)+SUMIF(VENTAS!$E$2:E29883,C54,VENTAS!$X$2:X29883)</f>
        <v>0</v>
      </c>
      <c r="K54" s="178">
        <f>SUMIF(VENTAS!$E$2:E29883,A54,VENTAS!$M$2:M29883)+SUMIF(VENTAS!$E$2:E29883,C54,VENTAS!$M$2:M29883)</f>
        <v>0</v>
      </c>
      <c r="L54" s="178">
        <f t="shared" si="14"/>
        <v>0</v>
      </c>
      <c r="M54" s="181"/>
    </row>
    <row r="55" spans="1:13" ht="15" thickBot="1" x14ac:dyDescent="0.4">
      <c r="A55" s="116" t="s">
        <v>166</v>
      </c>
      <c r="B55" s="162" t="str">
        <f t="shared" si="13"/>
        <v>no</v>
      </c>
      <c r="C55" s="119" t="str">
        <f t="shared" si="11"/>
        <v>49</v>
      </c>
      <c r="D55" s="194" t="str">
        <f t="shared" si="12"/>
        <v>Proveedor Directo de Exportador Bajo Régimen Especial</v>
      </c>
      <c r="E55" s="178">
        <f>COUNTIF(VENTAS!$E$2:E24873,A55)+COUNTIF(VENTAS!$E$2:E24873,C55)</f>
        <v>0</v>
      </c>
      <c r="F55" s="178">
        <f>SUMIF(VENTAS!$E$2:E24873,A55,VENTAS!$J$2:J24873)+SUMIF(VENTAS!$E$2:E24873,C55,VENTAS!$J$2:J24873)</f>
        <v>0</v>
      </c>
      <c r="G55" s="178">
        <f>SUMIF(VENTAS!$E$2:E24873,A55,VENTAS!$K$2:K24873)+SUMIF(VENTAS!$E$2:E24873,C55,VENTAS!$K$2:K42873)</f>
        <v>0</v>
      </c>
      <c r="H55" s="178">
        <f>SUMIF(VENTAS!$E$2:E29884,A55,VENTAS!$L$2:L29884)+SUMIF(VENTAS!$E$2:E29884,C55,VENTAS!$L$2:L29884)</f>
        <v>0</v>
      </c>
      <c r="I55" s="178">
        <f>SUMIF(VENTAS!$E$2:E24873,A55,VENTAS!$I$2:I24873)+SUMIF(VENTAS!$E$2:E24873,C55,VENTAS!$I$2:I24873)</f>
        <v>0</v>
      </c>
      <c r="J55" s="178">
        <f>SUMIF(VENTAS!$E$2:E29884,A55,VENTAS!$X$2:X29884)+SUMIF(VENTAS!$E$2:E29884,C55,VENTAS!$X$2:X29884)</f>
        <v>0</v>
      </c>
      <c r="K55" s="178">
        <f>SUMIF(VENTAS!$E$2:E29884,A55,VENTAS!$M$2:M29884)+SUMIF(VENTAS!$E$2:E29884,C55,VENTAS!$M$2:M29884)</f>
        <v>0</v>
      </c>
      <c r="L55" s="178">
        <f t="shared" si="14"/>
        <v>0</v>
      </c>
      <c r="M55" s="181"/>
    </row>
    <row r="56" spans="1:13" ht="15" thickBot="1" x14ac:dyDescent="0.4">
      <c r="A56" s="116" t="s">
        <v>167</v>
      </c>
      <c r="B56" s="162" t="str">
        <f t="shared" si="13"/>
        <v>no</v>
      </c>
      <c r="C56" s="119" t="str">
        <f t="shared" si="11"/>
        <v>50</v>
      </c>
      <c r="D56" s="194" t="str">
        <f t="shared" si="12"/>
        <v>A Inst. Estado y Empr. Públicas que percibe ingreso exento de Imp. Renta</v>
      </c>
      <c r="E56" s="178">
        <f>COUNTIF(VENTAS!$E$2:E24874,A56)+COUNTIF(VENTAS!$E$2:E24874,C56)</f>
        <v>0</v>
      </c>
      <c r="F56" s="178">
        <f>SUMIF(VENTAS!$E$2:E24874,A56,VENTAS!$J$2:J24874)+SUMIF(VENTAS!$E$2:E24874,C56,VENTAS!$J$2:J24874)</f>
        <v>0</v>
      </c>
      <c r="G56" s="178">
        <f>SUMIF(VENTAS!$E$2:E24874,A56,VENTAS!$K$2:K24874)+SUMIF(VENTAS!$E$2:E24874,C56,VENTAS!$K$2:K42874)</f>
        <v>0</v>
      </c>
      <c r="H56" s="178">
        <f>SUMIF(VENTAS!$E$2:E29885,A56,VENTAS!$L$2:L29885)+SUMIF(VENTAS!$E$2:E29885,C56,VENTAS!$L$2:L29885)</f>
        <v>0</v>
      </c>
      <c r="I56" s="178">
        <f>SUMIF(VENTAS!$E$2:E24874,A56,VENTAS!$I$2:I24874)+SUMIF(VENTAS!$E$2:E24874,C56,VENTAS!$I$2:I24874)</f>
        <v>0</v>
      </c>
      <c r="J56" s="178">
        <f>SUMIF(VENTAS!$E$2:E29885,A56,VENTAS!$X$2:X29885)+SUMIF(VENTAS!$E$2:E29885,C56,VENTAS!$X$2:X29885)</f>
        <v>0</v>
      </c>
      <c r="K56" s="178">
        <f>SUMIF(VENTAS!$E$2:E29885,A56,VENTAS!$M$2:M29885)+SUMIF(VENTAS!$E$2:E29885,C56,VENTAS!$M$2:M29885)</f>
        <v>0</v>
      </c>
      <c r="L56" s="178">
        <f t="shared" si="14"/>
        <v>0</v>
      </c>
      <c r="M56" s="181"/>
    </row>
    <row r="57" spans="1:13" ht="15" thickBot="1" x14ac:dyDescent="0.4">
      <c r="A57" s="116" t="s">
        <v>168</v>
      </c>
      <c r="B57" s="162" t="str">
        <f t="shared" si="13"/>
        <v>no</v>
      </c>
      <c r="C57" s="119" t="str">
        <f>MID(A57,1,2)</f>
        <v>51</v>
      </c>
      <c r="D57" s="194" t="str">
        <f>MID(A57,4,80)</f>
        <v>N/C A Inst. Estado y Empr. Públicas que percibe ingreso exento de Imp. Renta</v>
      </c>
      <c r="E57" s="178">
        <f>COUNTIF(VENTAS!$E$2:E24875,A57)+COUNTIF(VENTAS!$E$2:E24875,C57)</f>
        <v>0</v>
      </c>
      <c r="F57" s="178">
        <f>SUMIF(VENTAS!$E$2:E24875,A57,VENTAS!$J$2:J24875)+SUMIF(VENTAS!$E$2:E24875,C57,VENTAS!$J$2:J24875)</f>
        <v>0</v>
      </c>
      <c r="G57" s="178">
        <f>SUMIF(VENTAS!$E$2:E24875,A57,VENTAS!$K$2:K24875)+SUMIF(VENTAS!$E$2:E24875,C57,VENTAS!$K$2:K42875)</f>
        <v>0</v>
      </c>
      <c r="H57" s="178">
        <f>SUMIF(VENTAS!$E$2:E29886,A57,VENTAS!$L$2:L29886)+SUMIF(VENTAS!$E$2:E29886,C57,VENTAS!$L$2:L29886)</f>
        <v>0</v>
      </c>
      <c r="I57" s="178">
        <f>SUMIF(VENTAS!$E$2:E24875,A57,VENTAS!$I$2:I24875)+SUMIF(VENTAS!$E$2:E24875,C57,VENTAS!$I$2:I24875)</f>
        <v>0</v>
      </c>
      <c r="J57" s="178">
        <f>SUMIF(VENTAS!$E$2:E29886,A57,VENTAS!$X$2:X29886)+SUMIF(VENTAS!$E$2:E29886,C57,VENTAS!$X$2:X29886)</f>
        <v>0</v>
      </c>
      <c r="K57" s="178">
        <f>SUMIF(VENTAS!$E$2:E29886,A57,VENTAS!$M$2:M29886)+SUMIF(VENTAS!$E$2:E29886,C57,VENTAS!$M$2:M29886)</f>
        <v>0</v>
      </c>
      <c r="L57" s="178">
        <f t="shared" si="14"/>
        <v>0</v>
      </c>
      <c r="M57" s="181"/>
    </row>
    <row r="58" spans="1:13" ht="15" thickBot="1" x14ac:dyDescent="0.4">
      <c r="A58" s="116" t="s">
        <v>169</v>
      </c>
      <c r="B58" s="162" t="str">
        <f t="shared" si="13"/>
        <v>no</v>
      </c>
      <c r="C58" s="119" t="str">
        <f>MID(A58,1,2)</f>
        <v>52</v>
      </c>
      <c r="D58" s="194" t="str">
        <f>MID(A58,4,80)</f>
        <v>N/D A Inst. Estado y Empr. Públicas que percibe ingreso exento de Imp. Renta</v>
      </c>
      <c r="E58" s="178">
        <f>COUNTIF(VENTAS!$E$2:E24876,A58)+COUNTIF(VENTAS!$E$2:E24876,C58)</f>
        <v>0</v>
      </c>
      <c r="F58" s="178">
        <f>SUMIF(VENTAS!$E$2:E24876,A58,VENTAS!$J$2:J24876)+SUMIF(VENTAS!$E$2:E24876,C58,VENTAS!$J$2:J24876)</f>
        <v>0</v>
      </c>
      <c r="G58" s="178">
        <f>SUMIF(VENTAS!$E$2:E24876,A58,VENTAS!$K$2:K24876)+SUMIF(VENTAS!$E$2:E24876,C58,VENTAS!$K$2:K42876)</f>
        <v>0</v>
      </c>
      <c r="H58" s="178">
        <f>SUMIF(VENTAS!$E$2:E29887,A58,VENTAS!$L$2:L29887)+SUMIF(VENTAS!$E$2:E29887,C58,VENTAS!$L$2:L29887)</f>
        <v>0</v>
      </c>
      <c r="I58" s="178">
        <f>SUMIF(VENTAS!$E$2:E24876,A58,VENTAS!$I$2:I24876)+SUMIF(VENTAS!$E$2:E24876,C58,VENTAS!$I$2:I24876)</f>
        <v>0</v>
      </c>
      <c r="J58" s="178">
        <f>SUMIF(VENTAS!$E$2:E29887,A58,VENTAS!$X$2:X29887)+SUMIF(VENTAS!$E$2:E29887,C58,VENTAS!$X$2:X29887)</f>
        <v>0</v>
      </c>
      <c r="K58" s="178">
        <f>SUMIF(VENTAS!$E$2:E29887,A58,VENTAS!$M$2:M29887)+SUMIF(VENTAS!$E$2:E29887,C58,VENTAS!$M$2:M29887)</f>
        <v>0</v>
      </c>
      <c r="L58" s="178">
        <f t="shared" si="14"/>
        <v>0</v>
      </c>
      <c r="M58" s="181"/>
    </row>
    <row r="59" spans="1:13" ht="15" thickBot="1" x14ac:dyDescent="0.4">
      <c r="A59" s="116" t="s">
        <v>152</v>
      </c>
      <c r="B59" s="162" t="str">
        <f t="shared" si="13"/>
        <v>no</v>
      </c>
      <c r="C59" s="119" t="str">
        <f>MID(A59,1,2)</f>
        <v>41</v>
      </c>
      <c r="D59" s="194" t="str">
        <f>MID(A59,4,80)</f>
        <v>Comprobante de venta emitido por reembolso</v>
      </c>
      <c r="E59" s="178">
        <f>COUNTIF(VENTAS!$E$2:E24877,A59)+COUNTIF(VENTAS!$E$2:E24877,C59)</f>
        <v>0</v>
      </c>
      <c r="F59" s="178">
        <f>SUMIF(VENTAS!$E$2:E24877,A59,VENTAS!$J$2:J24877)+SUMIF(VENTAS!$E$2:E24877,C59,VENTAS!$J$2:J24877)</f>
        <v>0</v>
      </c>
      <c r="G59" s="178">
        <f>SUMIF(VENTAS!$E$2:E24877,A59,VENTAS!$K$2:K24877)+SUMIF(VENTAS!$E$2:E24877,C59,VENTAS!$K$2:K42877)</f>
        <v>0</v>
      </c>
      <c r="H59" s="178">
        <f>SUMIF(VENTAS!$E$2:E29888,A59,VENTAS!$L$2:L29888)+SUMIF(VENTAS!$E$2:E29888,C59,VENTAS!$L$2:L29888)</f>
        <v>0</v>
      </c>
      <c r="I59" s="178">
        <f>SUMIF(VENTAS!$E$2:E24877,A59,VENTAS!$I$2:I24877)+SUMIF(VENTAS!$E$2:E24877,C59,VENTAS!$I$2:I24877)</f>
        <v>0</v>
      </c>
      <c r="J59" s="178">
        <f>SUMIF(VENTAS!$E$2:E29888,A59,VENTAS!$X$2:X29888)+SUMIF(VENTAS!$E$2:E29888,C59,VENTAS!$X$2:X29888)</f>
        <v>0</v>
      </c>
      <c r="K59" s="178">
        <f>SUMIF(VENTAS!$E$2:E29888,A59,VENTAS!$M$2:M29888)+SUMIF(VENTAS!$E$2:E29888,C59,VENTAS!$M$2:M29888)</f>
        <v>0</v>
      </c>
      <c r="L59" s="178">
        <f t="shared" si="14"/>
        <v>0</v>
      </c>
      <c r="M59" s="181"/>
    </row>
    <row r="60" spans="1:13" ht="15" thickBot="1" x14ac:dyDescent="0.4">
      <c r="A60" s="116" t="s">
        <v>156</v>
      </c>
      <c r="B60" s="162" t="str">
        <f t="shared" si="13"/>
        <v>no</v>
      </c>
      <c r="C60" s="119" t="str">
        <f>MID(A60,1,2)</f>
        <v>47</v>
      </c>
      <c r="D60" s="194" t="str">
        <f>MID(A60,4,80)</f>
        <v>N/C por Reembolso Emitida por Intermediario</v>
      </c>
      <c r="E60" s="178">
        <f>COUNTIF(VENTAS!$E$2:E24878,A60)+COUNTIF(VENTAS!$E$2:E24878,C60)</f>
        <v>0</v>
      </c>
      <c r="F60" s="178">
        <f>SUMIF(VENTAS!$E$2:E24878,A60,VENTAS!$J$2:J24878)+SUMIF(VENTAS!$E$2:E24878,C60,VENTAS!$J$2:J24878)</f>
        <v>0</v>
      </c>
      <c r="G60" s="178">
        <f>SUMIF(VENTAS!$E$2:E24878,A60,VENTAS!$K$2:K24878)+SUMIF(VENTAS!$E$2:E24878,C60,VENTAS!$K$2:K42878)</f>
        <v>0</v>
      </c>
      <c r="H60" s="178">
        <f>SUMIF(VENTAS!$E$2:E29889,A60,VENTAS!$L$2:L29889)+SUMIF(VENTAS!$E$2:E29889,C60,VENTAS!$L$2:L29889)</f>
        <v>0</v>
      </c>
      <c r="I60" s="178">
        <f>SUMIF(VENTAS!$E$2:E24878,A60,VENTAS!$I$2:I24878)+SUMIF(VENTAS!$E$2:E24878,C60,VENTAS!$I$2:I24878)</f>
        <v>0</v>
      </c>
      <c r="J60" s="178">
        <f>SUMIF(VENTAS!$E$2:E29889,A60,VENTAS!$X$2:X29889)+SUMIF(VENTAS!$E$2:E29889,C60,VENTAS!$X$2:X29889)</f>
        <v>0</v>
      </c>
      <c r="K60" s="178">
        <f>SUMIF(VENTAS!$E$2:E29889,A60,VENTAS!$M$2:M29889)+SUMIF(VENTAS!$E$2:E29889,C60,VENTAS!$M$2:M29889)</f>
        <v>0</v>
      </c>
      <c r="L60" s="178">
        <f t="shared" si="14"/>
        <v>0</v>
      </c>
      <c r="M60" s="181"/>
    </row>
    <row r="61" spans="1:13" ht="15" thickBot="1" x14ac:dyDescent="0.4">
      <c r="A61" s="116" t="s">
        <v>157</v>
      </c>
      <c r="B61" s="162" t="str">
        <f t="shared" si="13"/>
        <v>no</v>
      </c>
      <c r="C61" s="119" t="str">
        <f>MID(A61,1,2)</f>
        <v>48</v>
      </c>
      <c r="D61" s="194" t="str">
        <f>MID(A61,4,80)</f>
        <v>N/D por Reembolso Emitida por Intermediario</v>
      </c>
      <c r="E61" s="178">
        <f>COUNTIF(VENTAS!$E$2:E24879,A61)+COUNTIF(VENTAS!$E$2:E24879,C61)</f>
        <v>0</v>
      </c>
      <c r="F61" s="178">
        <f>SUMIF(VENTAS!$E$2:E24879,A61,VENTAS!$J$2:J24879)+SUMIF(VENTAS!$E$2:E24879,C61,VENTAS!$J$2:J24879)</f>
        <v>0</v>
      </c>
      <c r="G61" s="178">
        <f>SUMIF(VENTAS!$E$2:E24879,A61,VENTAS!$K$2:K24879)+SUMIF(VENTAS!$E$2:E24879,C61,VENTAS!$K$2:K42879)</f>
        <v>0</v>
      </c>
      <c r="H61" s="178">
        <f>SUMIF(VENTAS!$E$2:E29890,A61,VENTAS!$L$2:L29890)+SUMIF(VENTAS!$E$2:E29890,C61,VENTAS!$L$2:L29890)</f>
        <v>0</v>
      </c>
      <c r="I61" s="178">
        <f>SUMIF(VENTAS!$E$2:E24879,A61,VENTAS!$I$2:I24879)+SUMIF(VENTAS!$E$2:E24879,C61,VENTAS!$I$2:I24879)</f>
        <v>0</v>
      </c>
      <c r="J61" s="178">
        <f>SUMIF(VENTAS!$E$2:E29890,A61,VENTAS!$X$2:X29890)+SUMIF(VENTAS!$E$2:E29890,C61,VENTAS!$X$2:X29890)</f>
        <v>0</v>
      </c>
      <c r="K61" s="178">
        <f>SUMIF(VENTAS!$E$2:E29890,A61,VENTAS!$M$2:M29890)+SUMIF(VENTAS!$E$2:E29890,C61,VENTAS!$M$2:M29890)</f>
        <v>0</v>
      </c>
      <c r="L61" s="178">
        <f t="shared" si="14"/>
        <v>0</v>
      </c>
      <c r="M61" s="181"/>
    </row>
    <row r="62" spans="1:13" ht="15" thickBot="1" x14ac:dyDescent="0.4">
      <c r="A62" s="116" t="s">
        <v>157</v>
      </c>
      <c r="B62" s="162" t="str">
        <f t="shared" si="13"/>
        <v>no</v>
      </c>
      <c r="C62" s="126" t="str">
        <f t="shared" si="11"/>
        <v>48</v>
      </c>
      <c r="D62" s="195" t="str">
        <f t="shared" si="12"/>
        <v>N/D por Reembolso Emitida por Intermediario</v>
      </c>
      <c r="E62" s="178">
        <f>COUNTIF(VENTAS!$E$2:E24880,A62)+COUNTIF(VENTAS!$E$2:E24880,C62)</f>
        <v>0</v>
      </c>
      <c r="F62" s="178">
        <f>SUMIF(VENTAS!$E$2:E24880,A62,VENTAS!$J$2:J24880)+SUMIF(VENTAS!$E$2:E24880,C62,VENTAS!$J$2:J24880)</f>
        <v>0</v>
      </c>
      <c r="G62" s="178">
        <f>SUMIF(VENTAS!$E$2:E24880,A62,VENTAS!$K$2:K24880)+SUMIF(VENTAS!$E$2:E24880,C62,VENTAS!$K$2:K42880)</f>
        <v>0</v>
      </c>
      <c r="H62" s="178">
        <f>SUMIF(VENTAS!$E$2:E29891,A62,VENTAS!$L$2:L29891)+SUMIF(VENTAS!$E$2:E29891,C62,VENTAS!$L$2:L29891)</f>
        <v>0</v>
      </c>
      <c r="I62" s="178">
        <f>SUMIF(VENTAS!$E$2:E24880,A62,VENTAS!$I$2:I24880)+SUMIF(VENTAS!$E$2:E24880,C62,VENTAS!$I$2:I24880)</f>
        <v>0</v>
      </c>
      <c r="J62" s="178">
        <f>SUMIF(VENTAS!$E$2:E29891,A62,VENTAS!$X$2:X29891)+SUMIF(VENTAS!$E$2:E29891,C62,VENTAS!$X$2:X29891)</f>
        <v>0</v>
      </c>
      <c r="K62" s="178">
        <f>SUMIF(VENTAS!$E$2:E29891,A62,VENTAS!$M$2:M29891)+SUMIF(VENTAS!$E$2:E29891,C62,VENTAS!$M$2:M29891)</f>
        <v>0</v>
      </c>
      <c r="L62" s="178">
        <f t="shared" si="14"/>
        <v>0</v>
      </c>
      <c r="M62" s="181"/>
    </row>
    <row r="63" spans="1:13" ht="15" thickBot="1" x14ac:dyDescent="0.4">
      <c r="A63" s="116" t="s">
        <v>158</v>
      </c>
      <c r="B63" s="162" t="str">
        <f t="shared" si="13"/>
        <v>no</v>
      </c>
      <c r="C63" s="127" t="str">
        <f>MID(A63,1,3)</f>
        <v>294</v>
      </c>
      <c r="D63" s="195" t="str">
        <f>MID(A63,5,80)</f>
        <v>Liquidación de compra de Bienes Muebles Usados</v>
      </c>
      <c r="E63" s="178">
        <f>COUNTIF(VENTAS!$E$2:E24881,A63)+COUNTIF(VENTAS!$E$2:E24881,C63)</f>
        <v>0</v>
      </c>
      <c r="F63" s="178">
        <f>SUMIF(VENTAS!$E$2:E24881,A63,VENTAS!$J$2:J24881)+SUMIF(VENTAS!$E$2:E24881,C63,VENTAS!$J$2:J24881)</f>
        <v>0</v>
      </c>
      <c r="G63" s="178">
        <f>SUMIF(VENTAS!$E$2:E24881,A63,VENTAS!$K$2:K24881)+SUMIF(VENTAS!$E$2:E24881,C63,VENTAS!$K$2:K42881)</f>
        <v>0</v>
      </c>
      <c r="H63" s="178">
        <f>SUMIF(VENTAS!$E$2:E29892,A63,VENTAS!$L$2:L29892)+SUMIF(VENTAS!$E$2:E29892,C63,VENTAS!$L$2:L29892)</f>
        <v>0</v>
      </c>
      <c r="I63" s="178">
        <f>SUMIF(VENTAS!$E$2:E24881,A63,VENTAS!$I$2:I24881)+SUMIF(VENTAS!$E$2:E24881,C63,VENTAS!$I$2:I24881)</f>
        <v>0</v>
      </c>
      <c r="J63" s="178">
        <f>SUMIF(VENTAS!$E$2:E29892,A63,VENTAS!$X$2:X29892)+SUMIF(VENTAS!$E$2:E29892,C63,VENTAS!$X$2:X29892)</f>
        <v>0</v>
      </c>
      <c r="K63" s="178">
        <f>SUMIF(VENTAS!$E$2:E29892,A63,VENTAS!$M$2:M29892)+SUMIF(VENTAS!$E$2:E29892,C63,VENTAS!$M$2:M29892)</f>
        <v>0</v>
      </c>
      <c r="L63" s="178">
        <f t="shared" si="14"/>
        <v>0</v>
      </c>
      <c r="M63" s="163"/>
    </row>
    <row r="64" spans="1:13" ht="15" thickBot="1" x14ac:dyDescent="0.4">
      <c r="A64" s="116" t="s">
        <v>170</v>
      </c>
      <c r="B64" s="162" t="str">
        <f t="shared" si="13"/>
        <v>no</v>
      </c>
      <c r="C64" s="127" t="str">
        <f t="shared" ref="C64:C65" si="15">MID(A64,1,3)</f>
        <v>344</v>
      </c>
      <c r="D64" s="195" t="str">
        <f t="shared" ref="D64:D65" si="16">MID(A64,5,80)</f>
        <v xml:space="preserve">Liquidación de compra de vehículos usados </v>
      </c>
      <c r="E64" s="178">
        <f>COUNTIF(VENTAS!$E$2:E24882,A64)+COUNTIF(VENTAS!$E$2:E24882,C64)</f>
        <v>0</v>
      </c>
      <c r="F64" s="178">
        <f>SUMIF(VENTAS!$E$2:E24882,A64,VENTAS!$J$2:J24882)+SUMIF(VENTAS!$E$2:E24882,C64,VENTAS!$J$2:J24882)</f>
        <v>0</v>
      </c>
      <c r="G64" s="178">
        <f>SUMIF(VENTAS!$E$2:E24882,A64,VENTAS!$K$2:K24882)+SUMIF(VENTAS!$E$2:E24882,C64,VENTAS!$K$2:K42882)</f>
        <v>0</v>
      </c>
      <c r="H64" s="178">
        <f>SUMIF(VENTAS!$E$2:E29893,A64,VENTAS!$L$2:L29893)+SUMIF(VENTAS!$E$2:E29893,C64,VENTAS!$L$2:L29893)</f>
        <v>0</v>
      </c>
      <c r="I64" s="178">
        <f>SUMIF(VENTAS!$E$2:E24882,A64,VENTAS!$I$2:I24882)+SUMIF(VENTAS!$E$2:E24882,C64,VENTAS!$I$2:I24882)</f>
        <v>0</v>
      </c>
      <c r="J64" s="178">
        <f>SUMIF(VENTAS!$E$2:E29893,A64,VENTAS!$X$2:X29893)+SUMIF(VENTAS!$E$2:E29893,C64,VENTAS!$X$2:X29893)</f>
        <v>0</v>
      </c>
      <c r="K64" s="178">
        <f>SUMIF(VENTAS!$E$2:E29893,A64,VENTAS!$M$2:M29893)+SUMIF(VENTAS!$E$2:E29893,C64,VENTAS!$M$2:M29893)</f>
        <v>0</v>
      </c>
      <c r="L64" s="178">
        <f t="shared" si="14"/>
        <v>0</v>
      </c>
      <c r="M64" s="163"/>
    </row>
    <row r="65" spans="1:13" ht="15" thickBot="1" x14ac:dyDescent="0.4">
      <c r="A65" s="116" t="s">
        <v>159</v>
      </c>
      <c r="B65" s="162" t="str">
        <f t="shared" si="13"/>
        <v>no</v>
      </c>
      <c r="C65" s="127" t="str">
        <f t="shared" si="15"/>
        <v>364</v>
      </c>
      <c r="D65" s="195" t="str">
        <f t="shared" si="16"/>
        <v>Acta Entrega-Recepción PET</v>
      </c>
      <c r="E65" s="178">
        <f>COUNTIF(VENTAS!$E$2:E24883,A65)+COUNTIF(VENTAS!$E$2:E24883,C65)</f>
        <v>0</v>
      </c>
      <c r="F65" s="178">
        <f>SUMIF(VENTAS!$E$2:E24883,A65,VENTAS!$J$2:J24883)+SUMIF(VENTAS!$E$2:E24883,C65,VENTAS!$J$2:J24883)</f>
        <v>0</v>
      </c>
      <c r="G65" s="178">
        <f>SUMIF(VENTAS!$E$2:E24883,A65,VENTAS!$K$2:K24883)+SUMIF(VENTAS!$E$2:E24883,C65,VENTAS!$K$2:K42883)</f>
        <v>0</v>
      </c>
      <c r="H65" s="178">
        <f>SUMIF(VENTAS!$E$2:E29894,A65,VENTAS!$L$2:L29894)+SUMIF(VENTAS!$E$2:E29894,C65,VENTAS!$L$2:L29894)</f>
        <v>0</v>
      </c>
      <c r="I65" s="178">
        <f>SUMIF(VENTAS!$E$2:E24883,A65,VENTAS!$I$2:I24883)+SUMIF(VENTAS!$E$2:E24883,C65,VENTAS!$I$2:I24883)</f>
        <v>0</v>
      </c>
      <c r="J65" s="178">
        <f>SUMIF(VENTAS!$E$2:E29894,A65,VENTAS!$X$2:X29894)+SUMIF(VENTAS!$E$2:E29894,C65,VENTAS!$X$2:X29894)</f>
        <v>0</v>
      </c>
      <c r="K65" s="178">
        <f>SUMIF(VENTAS!$E$2:E29894,A65,VENTAS!$M$2:M29894)+SUMIF(VENTAS!$E$2:E29894,C65,VENTAS!$M$2:M29894)</f>
        <v>0</v>
      </c>
      <c r="L65" s="178">
        <f t="shared" si="14"/>
        <v>0</v>
      </c>
      <c r="M65" s="163"/>
    </row>
    <row r="66" spans="1:13" x14ac:dyDescent="0.35">
      <c r="A66" s="116" t="s">
        <v>160</v>
      </c>
      <c r="B66" s="162" t="s">
        <v>136</v>
      </c>
      <c r="C66" s="128"/>
      <c r="D66" s="196"/>
      <c r="E66" s="129"/>
      <c r="F66" s="183">
        <f>+F51+F57+F60</f>
        <v>0</v>
      </c>
      <c r="G66" s="183">
        <f t="shared" ref="G66:L66" si="17">+G51+G57+G60</f>
        <v>0</v>
      </c>
      <c r="H66" s="183">
        <f t="shared" si="17"/>
        <v>0</v>
      </c>
      <c r="I66" s="183">
        <f t="shared" si="17"/>
        <v>0</v>
      </c>
      <c r="J66" s="183">
        <f t="shared" si="17"/>
        <v>0</v>
      </c>
      <c r="K66" s="183">
        <f t="shared" si="17"/>
        <v>0</v>
      </c>
      <c r="L66" s="183">
        <f t="shared" si="17"/>
        <v>0</v>
      </c>
      <c r="M66" s="163"/>
    </row>
    <row r="67" spans="1:13" ht="15" thickBot="1" x14ac:dyDescent="0.4">
      <c r="A67" s="116" t="s">
        <v>160</v>
      </c>
      <c r="B67" s="162" t="s">
        <v>136</v>
      </c>
      <c r="C67" s="122"/>
      <c r="D67" s="197" t="s">
        <v>22</v>
      </c>
      <c r="E67" s="130">
        <f>SUM(E51:E66)</f>
        <v>0</v>
      </c>
      <c r="F67" s="185">
        <f>+SUM(F52:F56)+SUM(F58:F59)+SUM(F61:F65)</f>
        <v>0</v>
      </c>
      <c r="G67" s="185">
        <f t="shared" ref="G67:L67" si="18">+SUM(G52:G56)+SUM(G58:G59)+SUM(G61:G65)</f>
        <v>0</v>
      </c>
      <c r="H67" s="185">
        <f t="shared" si="18"/>
        <v>0</v>
      </c>
      <c r="I67" s="185">
        <f t="shared" si="18"/>
        <v>0</v>
      </c>
      <c r="J67" s="185">
        <f t="shared" si="18"/>
        <v>0</v>
      </c>
      <c r="K67" s="185">
        <f t="shared" si="18"/>
        <v>0</v>
      </c>
      <c r="L67" s="185">
        <f t="shared" si="18"/>
        <v>0</v>
      </c>
      <c r="M67" s="163"/>
    </row>
    <row r="68" spans="1:13" x14ac:dyDescent="0.35">
      <c r="A68" s="116" t="s">
        <v>160</v>
      </c>
      <c r="B68" s="162" t="s">
        <v>136</v>
      </c>
      <c r="C68" s="124"/>
      <c r="D68" s="198"/>
      <c r="E68" s="125"/>
      <c r="F68" s="187"/>
      <c r="G68" s="187"/>
      <c r="H68" s="187"/>
      <c r="I68" s="187"/>
      <c r="J68" s="199"/>
      <c r="K68" s="171"/>
      <c r="L68" s="171"/>
      <c r="M68" s="171"/>
    </row>
    <row r="69" spans="1:13" ht="15" customHeight="1" thickBot="1" x14ac:dyDescent="0.4">
      <c r="A69" s="116" t="s">
        <v>160</v>
      </c>
      <c r="B69" s="162" t="s">
        <v>136</v>
      </c>
      <c r="C69" s="303" t="s">
        <v>191</v>
      </c>
      <c r="D69" s="304"/>
      <c r="E69" s="285"/>
      <c r="F69" s="305"/>
      <c r="G69" s="305"/>
      <c r="H69" s="305"/>
      <c r="I69" s="305"/>
      <c r="J69" s="305"/>
      <c r="K69" s="305"/>
      <c r="L69" s="305"/>
      <c r="M69" s="180"/>
    </row>
    <row r="70" spans="1:13" ht="15" customHeight="1" thickBot="1" x14ac:dyDescent="0.4">
      <c r="A70" s="162" t="s">
        <v>137</v>
      </c>
      <c r="B70" s="162" t="s">
        <v>136</v>
      </c>
      <c r="C70" s="200" t="s">
        <v>137</v>
      </c>
      <c r="D70" s="306" t="s">
        <v>185</v>
      </c>
      <c r="E70" s="307"/>
      <c r="F70" s="308" t="s">
        <v>186</v>
      </c>
      <c r="G70" s="309"/>
      <c r="H70" s="282" t="s">
        <v>192</v>
      </c>
      <c r="I70" s="283"/>
      <c r="J70" s="283"/>
      <c r="K70" s="283"/>
      <c r="L70" s="283"/>
      <c r="M70" s="180"/>
    </row>
    <row r="71" spans="1:13" ht="16" thickBot="1" x14ac:dyDescent="0.4">
      <c r="A71" s="201" t="s">
        <v>139</v>
      </c>
      <c r="B71" s="162" t="str">
        <f>IF(F71&gt;0,"si","no")</f>
        <v>no</v>
      </c>
      <c r="C71" s="119" t="s">
        <v>193</v>
      </c>
      <c r="D71" s="295" t="s">
        <v>194</v>
      </c>
      <c r="E71" s="296"/>
      <c r="F71" s="202">
        <f>COUNTIF(EXPORTACIONES!$Q$2:Q4997,A78)+COUNTIF(EXPORTACIONES!$Q$2:Q4997,C71)</f>
        <v>0</v>
      </c>
      <c r="G71" s="203"/>
      <c r="H71" s="204">
        <f>SUMIF(EXPORTACIONES!$Q$2:Q4997,A78,EXPORTACIONES!$AF$2:AF4997)+SUMIF(EXPORTACIONES!$Q$2:Q4997,C71,EXPORTACIONES!$AF$2:AF4997)</f>
        <v>0</v>
      </c>
      <c r="I71" s="205"/>
      <c r="J71" s="206"/>
      <c r="K71" s="206"/>
      <c r="L71" s="206"/>
      <c r="M71" s="180"/>
    </row>
    <row r="72" spans="1:13" ht="16" customHeight="1" thickBot="1" x14ac:dyDescent="0.4">
      <c r="A72" s="201" t="s">
        <v>171</v>
      </c>
      <c r="B72" s="162" t="str">
        <f t="shared" ref="B72:B77" si="19">IF(F72&gt;0,"si","no")</f>
        <v>no</v>
      </c>
      <c r="C72" s="119" t="s">
        <v>195</v>
      </c>
      <c r="D72" s="295" t="s">
        <v>196</v>
      </c>
      <c r="E72" s="296"/>
      <c r="F72" s="202">
        <f>COUNTIF(EXPORTACIONES!$Q$2:Q4998,A79)+COUNTIF(EXPORTACIONES!$Q$2:Q4998,C72)</f>
        <v>0</v>
      </c>
      <c r="G72" s="203"/>
      <c r="H72" s="204">
        <f>SUMIF(EXPORTACIONES!$Q$2:Q4998,A79,EXPORTACIONES!$AF$2:AF4998)+SUMIF(EXPORTACIONES!$Q$2:Q4998,C72,EXPORTACIONES!$AF$2:AF4998)</f>
        <v>0</v>
      </c>
      <c r="I72" s="205"/>
      <c r="J72" s="206"/>
      <c r="K72" s="206"/>
      <c r="L72" s="206"/>
      <c r="M72" s="180"/>
    </row>
    <row r="73" spans="1:13" ht="16" customHeight="1" thickBot="1" x14ac:dyDescent="0.4">
      <c r="A73" s="201" t="s">
        <v>172</v>
      </c>
      <c r="B73" s="162" t="str">
        <f t="shared" si="19"/>
        <v>no</v>
      </c>
      <c r="C73" s="119" t="s">
        <v>197</v>
      </c>
      <c r="D73" s="295" t="s">
        <v>198</v>
      </c>
      <c r="E73" s="296"/>
      <c r="F73" s="202">
        <f>COUNTIF(EXPORTACIONES!$Q$2:Q4999,A80)+COUNTIF(EXPORTACIONES!$Q$2:Q4999,C73)</f>
        <v>0</v>
      </c>
      <c r="G73" s="203"/>
      <c r="H73" s="204">
        <f>SUMIF(EXPORTACIONES!$Q$2:Q4999,A80,EXPORTACIONES!$AF$2:AF4999)+SUMIF(EXPORTACIONES!$Q$2:Q4999,C73,EXPORTACIONES!$AF$2:AF4999)</f>
        <v>0</v>
      </c>
      <c r="I73" s="205"/>
      <c r="J73" s="206"/>
      <c r="K73" s="206"/>
      <c r="L73" s="206"/>
      <c r="M73" s="180"/>
    </row>
    <row r="74" spans="1:13" ht="16" customHeight="1" thickBot="1" x14ac:dyDescent="0.4">
      <c r="A74" s="201" t="s">
        <v>173</v>
      </c>
      <c r="B74" s="162" t="str">
        <f t="shared" si="19"/>
        <v>no</v>
      </c>
      <c r="C74" s="119" t="s">
        <v>199</v>
      </c>
      <c r="D74" s="295" t="s">
        <v>200</v>
      </c>
      <c r="E74" s="296"/>
      <c r="F74" s="202">
        <f>COUNTIF(EXPORTACIONES!$Q$2:Q5000,A81)+COUNTIF(EXPORTACIONES!$Q$2:Q5000,C74)</f>
        <v>0</v>
      </c>
      <c r="G74" s="203"/>
      <c r="H74" s="204">
        <f>SUMIF(EXPORTACIONES!$Q$2:Q5000,A81,EXPORTACIONES!$AF$2:AF5000)+SUMIF(EXPORTACIONES!$Q$2:Q5000,C74,EXPORTACIONES!$AF$2:AF5000)</f>
        <v>0</v>
      </c>
      <c r="I74" s="205"/>
      <c r="J74" s="206"/>
      <c r="K74" s="206"/>
      <c r="L74" s="206"/>
      <c r="M74" s="180"/>
    </row>
    <row r="75" spans="1:13" ht="16" customHeight="1" thickBot="1" x14ac:dyDescent="0.4">
      <c r="A75" s="201" t="s">
        <v>152</v>
      </c>
      <c r="B75" s="162" t="str">
        <f t="shared" si="19"/>
        <v>no</v>
      </c>
      <c r="C75" s="119">
        <v>41</v>
      </c>
      <c r="D75" s="295" t="s">
        <v>201</v>
      </c>
      <c r="E75" s="296"/>
      <c r="F75" s="202">
        <f>COUNTIF(EXPORTACIONES!$Q$2:Q5001,A82)+COUNTIF(EXPORTACIONES!$Q$2:Q5001,C75)</f>
        <v>0</v>
      </c>
      <c r="G75" s="203"/>
      <c r="H75" s="204">
        <f>SUMIF(EXPORTACIONES!$Q$2:Q5001,A82,EXPORTACIONES!$AF$2:AF5001)+SUMIF(EXPORTACIONES!$Q$2:Q5001,C75,EXPORTACIONES!$AF$2:AF5001)</f>
        <v>0</v>
      </c>
      <c r="I75" s="205"/>
      <c r="J75" s="206"/>
      <c r="K75" s="206"/>
      <c r="L75" s="206"/>
      <c r="M75" s="163"/>
    </row>
    <row r="76" spans="1:13" ht="16" customHeight="1" thickBot="1" x14ac:dyDescent="0.4">
      <c r="A76" s="201" t="s">
        <v>156</v>
      </c>
      <c r="B76" s="162" t="str">
        <f t="shared" si="19"/>
        <v>no</v>
      </c>
      <c r="C76" s="119" t="s">
        <v>202</v>
      </c>
      <c r="D76" s="295" t="s">
        <v>203</v>
      </c>
      <c r="E76" s="296"/>
      <c r="F76" s="202">
        <f>COUNTIF(EXPORTACIONES!$Q$2:Q5002,A83)+COUNTIF(EXPORTACIONES!$Q$2:Q5002,C76)</f>
        <v>0</v>
      </c>
      <c r="G76" s="203"/>
      <c r="H76" s="204">
        <f>SUMIF(EXPORTACIONES!$Q$2:Q5002,A83,EXPORTACIONES!$AF$2:AF5002)+SUMIF(EXPORTACIONES!$Q$2:Q5002,C76,EXPORTACIONES!$AF$2:AF5002)</f>
        <v>0</v>
      </c>
      <c r="I76" s="205"/>
      <c r="J76" s="206"/>
      <c r="K76" s="206"/>
      <c r="L76" s="206"/>
      <c r="M76" s="163"/>
    </row>
    <row r="77" spans="1:13" ht="16" customHeight="1" thickBot="1" x14ac:dyDescent="0.4">
      <c r="A77" s="201" t="s">
        <v>157</v>
      </c>
      <c r="B77" s="162" t="str">
        <f t="shared" si="19"/>
        <v>no</v>
      </c>
      <c r="C77" s="119" t="s">
        <v>204</v>
      </c>
      <c r="D77" s="295" t="s">
        <v>205</v>
      </c>
      <c r="E77" s="296"/>
      <c r="F77" s="202">
        <f>COUNTIF(EXPORTACIONES!$Q$2:Q5003,A84)+COUNTIF(EXPORTACIONES!$Q$2:Q5003,C77)</f>
        <v>0</v>
      </c>
      <c r="G77" s="203"/>
      <c r="H77" s="204">
        <f>SUMIF(EXPORTACIONES!$Q$2:Q5003,A84,EXPORTACIONES!$AF$2:AF5003)+SUMIF(EXPORTACIONES!$Q$2:Q5003,C77,EXPORTACIONES!$AF$2:AF5003)</f>
        <v>0</v>
      </c>
      <c r="I77" s="205"/>
      <c r="J77" s="206"/>
      <c r="K77" s="206"/>
      <c r="L77" s="206"/>
      <c r="M77" s="163"/>
    </row>
    <row r="78" spans="1:13" ht="15.5" x14ac:dyDescent="0.35">
      <c r="A78" s="201" t="s">
        <v>161</v>
      </c>
      <c r="B78" s="162" t="s">
        <v>136</v>
      </c>
      <c r="C78" s="128"/>
      <c r="D78" s="196"/>
      <c r="E78" s="131"/>
      <c r="F78" s="207"/>
      <c r="G78" s="208"/>
      <c r="H78" s="209">
        <f>+H76+H72</f>
        <v>0</v>
      </c>
      <c r="I78" s="210"/>
      <c r="J78" s="211"/>
      <c r="K78" s="211"/>
      <c r="L78" s="211"/>
      <c r="M78" s="163"/>
    </row>
    <row r="79" spans="1:13" ht="16" thickBot="1" x14ac:dyDescent="0.4">
      <c r="A79" s="201" t="s">
        <v>161</v>
      </c>
      <c r="B79" s="162" t="s">
        <v>136</v>
      </c>
      <c r="C79" s="132"/>
      <c r="D79" s="212" t="s">
        <v>22</v>
      </c>
      <c r="E79" s="133"/>
      <c r="F79" s="213">
        <f>+SUM(F77,F73:F75,F71)</f>
        <v>0</v>
      </c>
      <c r="G79" s="213">
        <f t="shared" ref="G79:H79" si="20">+SUM(G77,G73:G75,G71)</f>
        <v>0</v>
      </c>
      <c r="H79" s="268">
        <f t="shared" si="20"/>
        <v>0</v>
      </c>
      <c r="I79" s="215"/>
      <c r="J79" s="216"/>
      <c r="K79" s="216"/>
      <c r="L79" s="216"/>
      <c r="M79" s="163"/>
    </row>
    <row r="80" spans="1:13" ht="15.5" x14ac:dyDescent="0.35">
      <c r="A80" s="201" t="s">
        <v>161</v>
      </c>
      <c r="B80" s="162" t="s">
        <v>136</v>
      </c>
      <c r="C80" s="134"/>
      <c r="D80" s="217"/>
      <c r="E80" s="125"/>
      <c r="F80" s="187"/>
      <c r="G80" s="187"/>
      <c r="H80" s="187"/>
      <c r="I80" s="187"/>
      <c r="J80" s="188"/>
      <c r="K80" s="171"/>
      <c r="L80" s="171"/>
      <c r="M80" s="163"/>
    </row>
    <row r="81" spans="1:13" ht="16" customHeight="1" thickBot="1" x14ac:dyDescent="0.4">
      <c r="A81" s="201">
        <v>0</v>
      </c>
      <c r="B81" s="162" t="s">
        <v>136</v>
      </c>
      <c r="C81" s="303" t="s">
        <v>206</v>
      </c>
      <c r="D81" s="304"/>
      <c r="E81" s="285"/>
      <c r="F81" s="305"/>
      <c r="G81" s="305"/>
      <c r="H81" s="305"/>
      <c r="I81" s="305"/>
      <c r="J81" s="305"/>
      <c r="K81" s="305"/>
      <c r="L81" s="305"/>
      <c r="M81" s="163"/>
    </row>
    <row r="82" spans="1:13" ht="15" thickBot="1" x14ac:dyDescent="0.4">
      <c r="A82" s="162" t="s">
        <v>138</v>
      </c>
      <c r="B82" s="162" t="s">
        <v>136</v>
      </c>
      <c r="C82" s="124"/>
      <c r="D82" s="186"/>
      <c r="E82" s="125"/>
      <c r="F82" s="187"/>
      <c r="G82" s="187"/>
      <c r="H82" s="187"/>
      <c r="I82" s="187"/>
      <c r="J82" s="188"/>
      <c r="K82" s="218"/>
      <c r="L82" s="218"/>
      <c r="M82" s="163"/>
    </row>
    <row r="83" spans="1:13" ht="15" thickBot="1" x14ac:dyDescent="0.4">
      <c r="A83" s="162" t="s">
        <v>138</v>
      </c>
      <c r="B83" s="162" t="s">
        <v>136</v>
      </c>
      <c r="C83" s="135" t="s">
        <v>207</v>
      </c>
      <c r="D83" s="219"/>
      <c r="E83" s="136"/>
      <c r="F83" s="220"/>
      <c r="G83" s="221"/>
      <c r="H83" s="222"/>
      <c r="I83" s="222"/>
      <c r="J83" s="137">
        <f>COUNT(ANULADOS!$E$6:E1947)+SUMIF(ANULADOS!$B$6:B1947,"&lt;&gt;""",ANULADOS!$F$6:F1947)-SUMIF(ANULADOS!$B$6:B1947,"&lt;&gt;""",ANULADOS!$E$6:E1947)</f>
        <v>0</v>
      </c>
      <c r="K83" s="223"/>
      <c r="L83" s="224"/>
      <c r="M83" s="163"/>
    </row>
    <row r="84" spans="1:13" ht="15" thickBot="1" x14ac:dyDescent="0.4">
      <c r="A84" s="162" t="s">
        <v>138</v>
      </c>
      <c r="B84" s="162" t="s">
        <v>136</v>
      </c>
      <c r="C84" s="124"/>
      <c r="D84" s="186"/>
      <c r="E84" s="125"/>
      <c r="F84" s="187"/>
      <c r="G84" s="187"/>
      <c r="H84" s="187"/>
      <c r="I84" s="187"/>
      <c r="J84" s="188"/>
      <c r="K84" s="223"/>
      <c r="L84" s="224"/>
      <c r="M84" s="163"/>
    </row>
    <row r="85" spans="1:13" ht="15" thickBot="1" x14ac:dyDescent="0.4">
      <c r="A85" s="162"/>
      <c r="B85" s="162" t="s">
        <v>136</v>
      </c>
      <c r="C85" s="124"/>
      <c r="D85" s="198"/>
      <c r="E85" s="125"/>
      <c r="F85" s="187"/>
      <c r="G85" s="187"/>
      <c r="H85" s="187"/>
      <c r="I85" s="187"/>
      <c r="J85" s="188"/>
      <c r="K85" s="218"/>
      <c r="L85" s="218"/>
      <c r="M85" s="163"/>
    </row>
    <row r="86" spans="1:13" ht="15.5" customHeight="1" x14ac:dyDescent="0.35">
      <c r="A86" s="161"/>
      <c r="B86" s="162" t="s">
        <v>136</v>
      </c>
      <c r="C86" s="310" t="s">
        <v>208</v>
      </c>
      <c r="D86" s="311"/>
      <c r="E86" s="275"/>
      <c r="F86" s="281"/>
      <c r="G86" s="281"/>
      <c r="H86" s="281"/>
      <c r="I86" s="281"/>
      <c r="J86" s="281"/>
      <c r="K86" s="281"/>
      <c r="L86" s="281"/>
      <c r="M86" s="225">
        <f>J86</f>
        <v>0</v>
      </c>
    </row>
    <row r="87" spans="1:13" ht="15.5" customHeight="1" x14ac:dyDescent="0.35">
      <c r="A87" s="161"/>
      <c r="B87" s="162" t="s">
        <v>136</v>
      </c>
      <c r="C87" s="293" t="s">
        <v>209</v>
      </c>
      <c r="D87" s="294"/>
      <c r="E87" s="285"/>
      <c r="F87" s="286"/>
      <c r="G87" s="286"/>
      <c r="H87" s="286"/>
      <c r="I87" s="286"/>
      <c r="J87" s="286"/>
      <c r="K87" s="286"/>
      <c r="L87" s="286"/>
      <c r="M87" s="225">
        <f t="shared" ref="M87:M150" si="21">J87</f>
        <v>0</v>
      </c>
    </row>
    <row r="88" spans="1:13" ht="15" thickBot="1" x14ac:dyDescent="0.4">
      <c r="A88" s="226" t="s">
        <v>137</v>
      </c>
      <c r="B88" s="162" t="s">
        <v>136</v>
      </c>
      <c r="C88" s="227" t="s">
        <v>137</v>
      </c>
      <c r="D88" s="228" t="s">
        <v>210</v>
      </c>
      <c r="E88" s="229"/>
      <c r="F88" s="230"/>
      <c r="G88" s="231" t="s">
        <v>186</v>
      </c>
      <c r="H88" s="231" t="s">
        <v>211</v>
      </c>
      <c r="I88" s="231"/>
      <c r="J88" s="231" t="s">
        <v>212</v>
      </c>
      <c r="K88" s="231"/>
      <c r="L88" s="231"/>
      <c r="M88" s="232" t="str">
        <f t="shared" si="21"/>
        <v>Valor Retenido</v>
      </c>
    </row>
    <row r="89" spans="1:13" ht="15" customHeight="1" thickBot="1" x14ac:dyDescent="0.4">
      <c r="A89" s="233"/>
      <c r="B89" s="162" t="str">
        <f>IF(H89&gt;0,"si","no")</f>
        <v>no</v>
      </c>
      <c r="C89" s="234">
        <v>303</v>
      </c>
      <c r="D89" s="289" t="s">
        <v>213</v>
      </c>
      <c r="E89" s="290" t="s">
        <v>213</v>
      </c>
      <c r="F89" s="291" t="s">
        <v>213</v>
      </c>
      <c r="G89" s="138">
        <f>COUNTIF(COMPRAS!$AP$2:$AP$9966,C89)+COUNTIF(COMPRAS!$BD$2:$BD$9966,C89)+COUNTIF(COMPRAS!$BP$2:$BP$9966,C89)+COUNTIF(COMPRAS!$BV$2:$BV$9966,C89)</f>
        <v>0</v>
      </c>
      <c r="H89" s="139">
        <f>SUMIF(COMPRAS!$AP$2:AP9966,C89,COMPRAS!$AQ$2:AQ9966)+SUMIF(COMPRAS!$BD$2:BD9966,C89,COMPRAS!$BE$2:BE9966)+SUMIF(COMPRAS!$BP$2:BP9966,C89,COMPRAS!$BQ$2:BQ9966)+SUMIF(COMPRAS!$BV$2:BV9966,C89,COMPRAS!$BW$2:BW9966)</f>
        <v>0</v>
      </c>
      <c r="I89" s="139"/>
      <c r="J89" s="139">
        <f>SUMIF(COMPRAS!$AP$2:AP9966,C89,COMPRAS!$AS$2:AS9966)+SUMIF(COMPRAS!$BD$2:BD9966,C89,COMPRAS!$BG$2:BG9966)+SUMIF(COMPRAS!$BP$2:BP9966,C89,COMPRAS!$BS$2:BS9966)+SUMIF(COMPRAS!$BV$2:BV9966,C89,COMPRAS!$BY$2:BY9966)</f>
        <v>0</v>
      </c>
      <c r="K89" s="223"/>
      <c r="L89" s="235">
        <f>H89</f>
        <v>0</v>
      </c>
      <c r="M89" s="232">
        <f t="shared" si="21"/>
        <v>0</v>
      </c>
    </row>
    <row r="90" spans="1:13" ht="15" customHeight="1" thickBot="1" x14ac:dyDescent="0.4">
      <c r="A90" s="233"/>
      <c r="B90" s="162" t="str">
        <f t="shared" ref="B90:B153" si="22">IF(H90&gt;0,"si","no")</f>
        <v>no</v>
      </c>
      <c r="C90" s="234">
        <v>304</v>
      </c>
      <c r="D90" s="289" t="s">
        <v>232</v>
      </c>
      <c r="E90" s="290" t="s">
        <v>213</v>
      </c>
      <c r="F90" s="291" t="s">
        <v>213</v>
      </c>
      <c r="G90" s="138">
        <f>COUNTIF(COMPRAS!$AP$2:$AP$9966,C90)+COUNTIF(COMPRAS!$BD$2:$BD$9966,C90)+COUNTIF(COMPRAS!$BP$2:$BP$9966,C90)+COUNTIF(COMPRAS!$BV$2:$BV$9966,C90)</f>
        <v>0</v>
      </c>
      <c r="H90" s="139">
        <f>SUMIF(COMPRAS!$AP$2:AP9966,C90,COMPRAS!$AQ$2:AQ9966)+SUMIF(COMPRAS!$BD$2:BD9966,C90,COMPRAS!$BE$2:BE9966)+SUMIF(COMPRAS!$BP$2:BP9966,C90,COMPRAS!$BQ$2:BQ9966)+SUMIF(COMPRAS!$BV$2:BV9966,C90,COMPRAS!$BW$2:BW9966)</f>
        <v>0</v>
      </c>
      <c r="I90" s="139"/>
      <c r="J90" s="139">
        <f>SUMIF(COMPRAS!$AP$2:AP9966,C90,COMPRAS!$AS$2:AS9966)+SUMIF(COMPRAS!$BD$2:BD9966,C90,COMPRAS!$BG$2:BG9966)+SUMIF(COMPRAS!$BP$2:BP9966,C90,COMPRAS!$BS$2:BS9966)+SUMIF(COMPRAS!$BV$2:BV9966,C90,COMPRAS!$BY$2:BY9966)</f>
        <v>0</v>
      </c>
      <c r="K90" s="223"/>
      <c r="L90" s="235">
        <f t="shared" ref="L90:L153" si="23">H90</f>
        <v>0</v>
      </c>
      <c r="M90" s="232">
        <f t="shared" si="21"/>
        <v>0</v>
      </c>
    </row>
    <row r="91" spans="1:13" ht="15" customHeight="1" thickBot="1" x14ac:dyDescent="0.4">
      <c r="A91" s="162"/>
      <c r="B91" s="162" t="str">
        <f t="shared" si="22"/>
        <v>no</v>
      </c>
      <c r="C91" s="234" t="s">
        <v>233</v>
      </c>
      <c r="D91" s="289" t="s">
        <v>234</v>
      </c>
      <c r="E91" s="290" t="s">
        <v>213</v>
      </c>
      <c r="F91" s="291" t="s">
        <v>213</v>
      </c>
      <c r="G91" s="140">
        <f>COUNTIF(COMPRAS!$AP$2:$AP$9966,C91)+COUNTIF(COMPRAS!$BD$2:$BD$9966,C91)+COUNTIF(COMPRAS!$BP$2:$BP$9966,C91)+COUNTIF(COMPRAS!$BV$2:$BV$9966,C91)</f>
        <v>0</v>
      </c>
      <c r="H91" s="141">
        <f>SUMIF(COMPRAS!$AP$2:AP9966,C91,COMPRAS!$AQ$2:AQ9966)+SUMIF(COMPRAS!$BD$2:BD9966,C91,COMPRAS!$BE$2:BE9966)+SUMIF(COMPRAS!$BP$2:BP9966,C91,COMPRAS!$BQ$2:BQ9966)+SUMIF(COMPRAS!$BV$2:BV9966,C91,COMPRAS!$BW$2:BW9966)</f>
        <v>0</v>
      </c>
      <c r="I91" s="141"/>
      <c r="J91" s="141">
        <f>SUMIF(COMPRAS!$AP$2:AP9966,C91,COMPRAS!$AS$2:AS9966)+SUMIF(COMPRAS!$BD$2:BD9966,C91,COMPRAS!$BG$2:BG9966)+SUMIF(COMPRAS!$BP$2:BP9966,C91,COMPRAS!$BS$2:BS9966)+SUMIF(COMPRAS!$BV$2:BV9966,C91,COMPRAS!$BY$2:BY9966)</f>
        <v>0</v>
      </c>
      <c r="K91" s="236"/>
      <c r="L91" s="237">
        <f t="shared" si="23"/>
        <v>0</v>
      </c>
      <c r="M91" s="232">
        <f t="shared" si="21"/>
        <v>0</v>
      </c>
    </row>
    <row r="92" spans="1:13" ht="15" customHeight="1" thickBot="1" x14ac:dyDescent="0.4">
      <c r="A92" s="233"/>
      <c r="B92" s="162" t="str">
        <f t="shared" si="22"/>
        <v>no</v>
      </c>
      <c r="C92" s="234" t="s">
        <v>235</v>
      </c>
      <c r="D92" s="289" t="s">
        <v>236</v>
      </c>
      <c r="E92" s="290" t="s">
        <v>213</v>
      </c>
      <c r="F92" s="291" t="s">
        <v>213</v>
      </c>
      <c r="G92" s="140">
        <f>COUNTIF(COMPRAS!$AP$2:$AP$9966,C92)+COUNTIF(COMPRAS!$BD$2:$BD$9966,C92)+COUNTIF(COMPRAS!$BP$2:$BP$9966,C92)+COUNTIF(COMPRAS!$BV$2:$BV$9966,C92)</f>
        <v>0</v>
      </c>
      <c r="H92" s="141">
        <f>SUMIF(COMPRAS!$AP$2:AP9966,C92,COMPRAS!$AQ$2:AQ9966)+SUMIF(COMPRAS!$BD$2:BD9966,C92,COMPRAS!$BE$2:BE9966)+SUMIF(COMPRAS!$BP$2:BP9966,C92,COMPRAS!$BQ$2:BQ9966)+SUMIF(COMPRAS!$BV$2:BV9966,C92,COMPRAS!$BW$2:BW9966)</f>
        <v>0</v>
      </c>
      <c r="I92" s="141"/>
      <c r="J92" s="141">
        <f>SUMIF(COMPRAS!$AP$2:AP9966,C92,COMPRAS!$AS$2:AS9966)+SUMIF(COMPRAS!$BD$2:BD9966,C92,COMPRAS!$BG$2:BG9966)+SUMIF(COMPRAS!$BP$2:BP9966,C92,COMPRAS!$BS$2:BS9966)+SUMIF(COMPRAS!$BV$2:BV9966,C92,COMPRAS!$BY$2:BY9966)</f>
        <v>0</v>
      </c>
      <c r="K92" s="236"/>
      <c r="L92" s="237">
        <f t="shared" si="23"/>
        <v>0</v>
      </c>
      <c r="M92" s="232">
        <f t="shared" si="21"/>
        <v>0</v>
      </c>
    </row>
    <row r="93" spans="1:13" ht="15" customHeight="1" thickBot="1" x14ac:dyDescent="0.4">
      <c r="A93" s="233"/>
      <c r="B93" s="162" t="str">
        <f t="shared" si="22"/>
        <v>no</v>
      </c>
      <c r="C93" s="234" t="s">
        <v>237</v>
      </c>
      <c r="D93" s="289" t="s">
        <v>238</v>
      </c>
      <c r="E93" s="290" t="s">
        <v>213</v>
      </c>
      <c r="F93" s="291" t="s">
        <v>213</v>
      </c>
      <c r="G93" s="140">
        <f>COUNTIF(COMPRAS!$AP$2:$AP$9966,C93)+COUNTIF(COMPRAS!$BD$2:$BD$9966,C93)+COUNTIF(COMPRAS!$BP$2:$BP$9966,C93)+COUNTIF(COMPRAS!$BV$2:$BV$9966,C93)</f>
        <v>0</v>
      </c>
      <c r="H93" s="141">
        <f>SUMIF(COMPRAS!$AP$2:AP9966,C93,COMPRAS!$AQ$2:AQ9966)+SUMIF(COMPRAS!$BD$2:BD9966,C93,COMPRAS!$BE$2:BE9966)+SUMIF(COMPRAS!$BP$2:BP9966,C93,COMPRAS!$BQ$2:BQ9966)+SUMIF(COMPRAS!$BV$2:BV9966,C93,COMPRAS!$BW$2:BW9966)</f>
        <v>0</v>
      </c>
      <c r="I93" s="141"/>
      <c r="J93" s="141">
        <f>SUMIF(COMPRAS!$AP$2:AP9966,C93,COMPRAS!$AS$2:AS9966)+SUMIF(COMPRAS!$BD$2:BD9966,C93,COMPRAS!$BG$2:BG9966)+SUMIF(COMPRAS!$BP$2:BP9966,C93,COMPRAS!$BS$2:BS9966)+SUMIF(COMPRAS!$BV$2:BV9966,C93,COMPRAS!$BY$2:BY9966)</f>
        <v>0</v>
      </c>
      <c r="K93" s="236"/>
      <c r="L93" s="237">
        <f t="shared" si="23"/>
        <v>0</v>
      </c>
      <c r="M93" s="238"/>
    </row>
    <row r="94" spans="1:13" ht="15" customHeight="1" thickBot="1" x14ac:dyDescent="0.4">
      <c r="A94" s="233"/>
      <c r="B94" s="162" t="str">
        <f t="shared" si="22"/>
        <v>no</v>
      </c>
      <c r="C94" s="234" t="s">
        <v>239</v>
      </c>
      <c r="D94" s="289" t="s">
        <v>240</v>
      </c>
      <c r="E94" s="290" t="s">
        <v>213</v>
      </c>
      <c r="F94" s="291" t="s">
        <v>213</v>
      </c>
      <c r="G94" s="140">
        <f>COUNTIF(COMPRAS!$AP$2:$AP$9966,C94)+COUNTIF(COMPRAS!$BD$2:$BD$9966,C94)+COUNTIF(COMPRAS!$BP$2:$BP$9966,C94)+COUNTIF(COMPRAS!$BV$2:$BV$9966,C94)</f>
        <v>0</v>
      </c>
      <c r="H94" s="141">
        <f>SUMIF(COMPRAS!$AP$2:AP9966,C94,COMPRAS!$AQ$2:AQ9966)+SUMIF(COMPRAS!$BD$2:BD9966,C94,COMPRAS!$BE$2:BE9966)+SUMIF(COMPRAS!$BP$2:BP9966,C94,COMPRAS!$BQ$2:BQ9966)+SUMIF(COMPRAS!$BV$2:BV9966,C94,COMPRAS!$BW$2:BW9966)</f>
        <v>0</v>
      </c>
      <c r="I94" s="141"/>
      <c r="J94" s="141">
        <f>SUMIF(COMPRAS!$AP$2:AP9966,C94,COMPRAS!$AS$2:AS9966)+SUMIF(COMPRAS!$BD$2:BD9966,C94,COMPRAS!$BG$2:BG9966)+SUMIF(COMPRAS!$BP$2:BP9966,C94,COMPRAS!$BS$2:BS9966)+SUMIF(COMPRAS!$BV$2:BV9966,C94,COMPRAS!$BY$2:BY9966)</f>
        <v>0</v>
      </c>
      <c r="K94" s="236"/>
      <c r="L94" s="237">
        <f t="shared" si="23"/>
        <v>0</v>
      </c>
      <c r="M94" s="232">
        <f t="shared" si="21"/>
        <v>0</v>
      </c>
    </row>
    <row r="95" spans="1:13" ht="15" customHeight="1" thickBot="1" x14ac:dyDescent="0.4">
      <c r="A95" s="233"/>
      <c r="B95" s="162" t="str">
        <f t="shared" si="22"/>
        <v>no</v>
      </c>
      <c r="C95" s="234" t="s">
        <v>241</v>
      </c>
      <c r="D95" s="289" t="s">
        <v>242</v>
      </c>
      <c r="E95" s="290" t="s">
        <v>213</v>
      </c>
      <c r="F95" s="291" t="s">
        <v>213</v>
      </c>
      <c r="G95" s="140">
        <f>COUNTIF(COMPRAS!$AP$2:$AP$9966,C95)+COUNTIF(COMPRAS!$BD$2:$BD$9966,C95)+COUNTIF(COMPRAS!$BP$2:$BP$9966,C95)+COUNTIF(COMPRAS!$BV$2:$BV$9966,C95)</f>
        <v>0</v>
      </c>
      <c r="H95" s="141">
        <f>SUMIF(COMPRAS!$AP$2:AP9966,C95,COMPRAS!$AQ$2:AQ9966)+SUMIF(COMPRAS!$BD$2:BD9966,C95,COMPRAS!$BE$2:BE9966)+SUMIF(COMPRAS!$BP$2:BP9966,C95,COMPRAS!$BQ$2:BQ9966)+SUMIF(COMPRAS!$BV$2:BV9966,C95,COMPRAS!$BW$2:BW9966)</f>
        <v>0</v>
      </c>
      <c r="I95" s="141"/>
      <c r="J95" s="141">
        <f>SUMIF(COMPRAS!$AP$2:AP9966,C95,COMPRAS!$AS$2:AS9966)+SUMIF(COMPRAS!$BD$2:BD9966,C95,COMPRAS!$BG$2:BG9966)+SUMIF(COMPRAS!$BP$2:BP9966,C95,COMPRAS!$BS$2:BS9966)+SUMIF(COMPRAS!$BV$2:BV9966,C95,COMPRAS!$BY$2:BY9966)</f>
        <v>0</v>
      </c>
      <c r="K95" s="236"/>
      <c r="L95" s="237">
        <f t="shared" si="23"/>
        <v>0</v>
      </c>
      <c r="M95" s="232">
        <f t="shared" si="21"/>
        <v>0</v>
      </c>
    </row>
    <row r="96" spans="1:13" ht="15" customHeight="1" thickBot="1" x14ac:dyDescent="0.4">
      <c r="A96" s="162"/>
      <c r="B96" s="162" t="str">
        <f t="shared" si="22"/>
        <v>no</v>
      </c>
      <c r="C96" s="234">
        <v>307</v>
      </c>
      <c r="D96" s="289" t="s">
        <v>243</v>
      </c>
      <c r="E96" s="290" t="s">
        <v>213</v>
      </c>
      <c r="F96" s="291" t="s">
        <v>213</v>
      </c>
      <c r="G96" s="138">
        <f>COUNTIF(COMPRAS!$AP$2:$AP$9966,C96)+COUNTIF(COMPRAS!$BD$2:$BD$9966,C96)+COUNTIF(COMPRAS!$BP$2:$BP$9966,C96)+COUNTIF(COMPRAS!$BV$2:$BV$9966,C96)</f>
        <v>0</v>
      </c>
      <c r="H96" s="139">
        <f>SUMIF(COMPRAS!$AP$2:AP9966,C96,COMPRAS!$AQ$2:AQ9966)+SUMIF(COMPRAS!$BD$2:BD9966,C96,COMPRAS!$BE$2:BE9966)+SUMIF(COMPRAS!$BP$2:BP9966,C96,COMPRAS!$BQ$2:BQ9966)+SUMIF(COMPRAS!$BV$2:BV9966,C96,COMPRAS!$BW$2:BW9966)</f>
        <v>0</v>
      </c>
      <c r="I96" s="139"/>
      <c r="J96" s="142">
        <f>SUMIF(COMPRAS!$AP$2:AP9966,C96,COMPRAS!$AS$2:AS9966)+SUMIF(COMPRAS!$BD$2:BD9966,C96,COMPRAS!$BG$2:BG9966)+SUMIF(COMPRAS!$BP$2:BP9966,C96,COMPRAS!$BS$2:BS9966)+SUMIF(COMPRAS!$BV$2:BV9966,C96,COMPRAS!$BY$2:BY9966)</f>
        <v>0</v>
      </c>
      <c r="K96" s="223"/>
      <c r="L96" s="235">
        <f t="shared" si="23"/>
        <v>0</v>
      </c>
      <c r="M96" s="232">
        <f t="shared" si="21"/>
        <v>0</v>
      </c>
    </row>
    <row r="97" spans="1:13" ht="15" customHeight="1" thickBot="1" x14ac:dyDescent="0.4">
      <c r="A97" s="233"/>
      <c r="B97" s="162" t="str">
        <f t="shared" si="22"/>
        <v>no</v>
      </c>
      <c r="C97" s="234">
        <v>308</v>
      </c>
      <c r="D97" s="289" t="s">
        <v>244</v>
      </c>
      <c r="E97" s="290" t="s">
        <v>213</v>
      </c>
      <c r="F97" s="291" t="s">
        <v>213</v>
      </c>
      <c r="G97" s="140">
        <f>COUNTIF(COMPRAS!$AP$2:$AP$9966,C97)+COUNTIF(COMPRAS!$BD$2:$BD$9966,C97)+COUNTIF(COMPRAS!$BP$2:$BP$9966,C97)+COUNTIF(COMPRAS!$BV$2:$BV$9966,C97)</f>
        <v>0</v>
      </c>
      <c r="H97" s="141">
        <f>SUMIF(COMPRAS!$AP$2:AP9966,C97,COMPRAS!$AQ$2:AQ9966)+SUMIF(COMPRAS!$BD$2:BD9966,C97,COMPRAS!$BE$2:BE9966)+SUMIF(COMPRAS!$BP$2:BP9966,C97,COMPRAS!$BQ$2:BQ9966)+SUMIF(COMPRAS!$BV$2:BV9966,C97,COMPRAS!$BW$2:BW9966)</f>
        <v>0</v>
      </c>
      <c r="I97" s="141"/>
      <c r="J97" s="143">
        <f>SUMIF(COMPRAS!$AP$2:AP9966,C97,COMPRAS!$AS$2:AS9966)+SUMIF(COMPRAS!$BD$2:BD9966,C97,COMPRAS!$BG$2:BG9966)+SUMIF(COMPRAS!$BP$2:BP9966,C97,COMPRAS!$BS$2:BS9966)+SUMIF(COMPRAS!$BV$2:BV9966,C97,COMPRAS!$BY$2:BY9966)</f>
        <v>0</v>
      </c>
      <c r="K97" s="236"/>
      <c r="L97" s="237">
        <f t="shared" si="23"/>
        <v>0</v>
      </c>
      <c r="M97" s="232">
        <f t="shared" si="21"/>
        <v>0</v>
      </c>
    </row>
    <row r="98" spans="1:13" ht="15" customHeight="1" thickBot="1" x14ac:dyDescent="0.4">
      <c r="A98" s="233"/>
      <c r="B98" s="162" t="str">
        <f t="shared" si="22"/>
        <v>no</v>
      </c>
      <c r="C98" s="234">
        <v>309</v>
      </c>
      <c r="D98" s="289" t="s">
        <v>245</v>
      </c>
      <c r="E98" s="290" t="s">
        <v>213</v>
      </c>
      <c r="F98" s="291" t="s">
        <v>213</v>
      </c>
      <c r="G98" s="138">
        <f>COUNTIF(COMPRAS!$AP$2:$AP$9966,C98)+COUNTIF(COMPRAS!$BD$2:$BD$9966,C98)+COUNTIF(COMPRAS!$BP$2:$BP$9966,C98)+COUNTIF(COMPRAS!$BV$2:$BV$9966,C98)</f>
        <v>0</v>
      </c>
      <c r="H98" s="139">
        <f>SUMIF(COMPRAS!$AP$2:AP9966,C98,COMPRAS!$AQ$2:AQ9966)+SUMIF(COMPRAS!$BD$2:BD9966,C98,COMPRAS!$BE$2:BE9966)+SUMIF(COMPRAS!$BP$2:BP9966,C98,COMPRAS!$BQ$2:BQ9966)+SUMIF(COMPRAS!$BV$2:BV9966,C98,COMPRAS!$BW$2:BW9966)</f>
        <v>0</v>
      </c>
      <c r="I98" s="139"/>
      <c r="J98" s="142">
        <f>SUMIF(COMPRAS!$AP$2:AP9966,C98,COMPRAS!$AS$2:AS9966)+SUMIF(COMPRAS!$BD$2:BD9966,C98,COMPRAS!$BG$2:BG9966)+SUMIF(COMPRAS!$BP$2:BP9966,C98,COMPRAS!$BS$2:BS9966)+SUMIF(COMPRAS!$BV$2:BV9966,C98,COMPRAS!$BY$2:BY9966)</f>
        <v>0</v>
      </c>
      <c r="K98" s="223"/>
      <c r="L98" s="235">
        <f t="shared" si="23"/>
        <v>0</v>
      </c>
      <c r="M98" s="239"/>
    </row>
    <row r="99" spans="1:13" ht="15" customHeight="1" thickBot="1" x14ac:dyDescent="0.4">
      <c r="A99" s="233"/>
      <c r="B99" s="162" t="str">
        <f t="shared" si="22"/>
        <v>no</v>
      </c>
      <c r="C99" s="234">
        <v>310</v>
      </c>
      <c r="D99" s="289" t="s">
        <v>246</v>
      </c>
      <c r="E99" s="290" t="s">
        <v>213</v>
      </c>
      <c r="F99" s="291" t="s">
        <v>213</v>
      </c>
      <c r="G99" s="138">
        <f>COUNTIF(COMPRAS!$AP$2:$AP$9966,C99)+COUNTIF(COMPRAS!$BD$2:$BD$9966,C99)+COUNTIF(COMPRAS!$BP$2:$BP$9966,C99)+COUNTIF(COMPRAS!$BV$2:$BV$9966,C99)</f>
        <v>0</v>
      </c>
      <c r="H99" s="139">
        <f>SUMIF(COMPRAS!$AP$2:AP9966,C99,COMPRAS!$AQ$2:AQ9966)+SUMIF(COMPRAS!$BD$2:BD9966,C99,COMPRAS!$BE$2:BE9966)+SUMIF(COMPRAS!$BP$2:BP9966,C99,COMPRAS!$BQ$2:BQ9966)+SUMIF(COMPRAS!$BV$2:BV9966,C99,COMPRAS!$BW$2:BW9966)</f>
        <v>0</v>
      </c>
      <c r="I99" s="139"/>
      <c r="J99" s="142">
        <f>SUMIF(COMPRAS!$AP$2:AP9966,C99,COMPRAS!$AS$2:AS9966)+SUMIF(COMPRAS!$BD$2:BD9966,C99,COMPRAS!$BG$2:BG9966)+SUMIF(COMPRAS!$BP$2:BP9966,C99,COMPRAS!$BS$2:BS9966)+SUMIF(COMPRAS!$BV$2:BV9966,C99,COMPRAS!$BY$2:BY9966)</f>
        <v>0</v>
      </c>
      <c r="K99" s="223"/>
      <c r="L99" s="235">
        <f t="shared" si="23"/>
        <v>0</v>
      </c>
      <c r="M99" s="232">
        <f t="shared" si="21"/>
        <v>0</v>
      </c>
    </row>
    <row r="100" spans="1:13" ht="15" customHeight="1" thickBot="1" x14ac:dyDescent="0.4">
      <c r="A100" s="233"/>
      <c r="B100" s="162" t="str">
        <f t="shared" si="22"/>
        <v>no</v>
      </c>
      <c r="C100" s="234">
        <v>311</v>
      </c>
      <c r="D100" s="289" t="s">
        <v>247</v>
      </c>
      <c r="E100" s="290" t="s">
        <v>213</v>
      </c>
      <c r="F100" s="291" t="s">
        <v>213</v>
      </c>
      <c r="G100" s="140">
        <f>COUNTIF(COMPRAS!$AP$2:$AP$9966,C100)+COUNTIF(COMPRAS!$BD$2:$BD$9966,C100)+COUNTIF(COMPRAS!$BP$2:$BP$9966,C100)+COUNTIF(COMPRAS!$BV$2:$BV$9966,C100)</f>
        <v>0</v>
      </c>
      <c r="H100" s="141">
        <f>SUMIF(COMPRAS!$AP$2:AP9966,C100,COMPRAS!$AQ$2:AQ9966)+SUMIF(COMPRAS!$BD$2:BD9966,C100,COMPRAS!$BE$2:BE9966)+SUMIF(COMPRAS!$BP$2:BP9966,C100,COMPRAS!$BQ$2:BQ9966)+SUMIF(COMPRAS!$BV$2:BV9966,C100,COMPRAS!$BW$2:BW9966)</f>
        <v>0</v>
      </c>
      <c r="I100" s="141"/>
      <c r="J100" s="143">
        <f>SUMIF(COMPRAS!$AP$2:AP9966,C100,COMPRAS!$AS$2:AS9966)+SUMIF(COMPRAS!$BD$2:BD9966,C100,COMPRAS!$BG$2:BG9966)+SUMIF(COMPRAS!$BP$2:BP9966,C100,COMPRAS!$BS$2:BS9966)+SUMIF(COMPRAS!$BV$2:BV9966,C100,COMPRAS!$BY$2:BY9966)</f>
        <v>0</v>
      </c>
      <c r="K100" s="236"/>
      <c r="L100" s="237">
        <f t="shared" si="23"/>
        <v>0</v>
      </c>
      <c r="M100" s="232">
        <f t="shared" si="21"/>
        <v>0</v>
      </c>
    </row>
    <row r="101" spans="1:13" ht="15" customHeight="1" thickBot="1" x14ac:dyDescent="0.4">
      <c r="A101" s="233"/>
      <c r="B101" s="162" t="str">
        <f t="shared" si="22"/>
        <v>no</v>
      </c>
      <c r="C101" s="234">
        <v>312</v>
      </c>
      <c r="D101" s="289" t="s">
        <v>248</v>
      </c>
      <c r="E101" s="290" t="s">
        <v>213</v>
      </c>
      <c r="F101" s="291" t="s">
        <v>213</v>
      </c>
      <c r="G101" s="138">
        <f>COUNTIF(COMPRAS!$AP$2:$AP$9966,C101)+COUNTIF(COMPRAS!$BD$2:$BD$9966,C101)+COUNTIF(COMPRAS!$BP$2:$BP$9966,C101)+COUNTIF(COMPRAS!$BV$2:$BV$9966,C101)</f>
        <v>0</v>
      </c>
      <c r="H101" s="139">
        <f>SUMIF(COMPRAS!$AP$2:AP9966,C101,COMPRAS!$AQ$2:AQ9966)+SUMIF(COMPRAS!$BD$2:BD9966,C101,COMPRAS!$BE$2:BE9966)+SUMIF(COMPRAS!$BP$2:BP9966,C101,COMPRAS!$BQ$2:BQ9966)+SUMIF(COMPRAS!$BV$2:BV9966,C101,COMPRAS!$BW$2:BW9966)</f>
        <v>0</v>
      </c>
      <c r="I101" s="139"/>
      <c r="J101" s="142">
        <f>SUMIF(COMPRAS!$AP$2:AP9966,C101,COMPRAS!$AS$2:AS9966)+SUMIF(COMPRAS!$BD$2:BD9966,C101,COMPRAS!$BG$2:BG9966)+SUMIF(COMPRAS!$BP$2:BP9966,C101,COMPRAS!$BS$2:BS9966)+SUMIF(COMPRAS!$BV$2:BV9966,C101,COMPRAS!$BY$2:BY9966)</f>
        <v>0</v>
      </c>
      <c r="K101" s="223"/>
      <c r="L101" s="235">
        <f t="shared" si="23"/>
        <v>0</v>
      </c>
      <c r="M101" s="232">
        <f t="shared" si="21"/>
        <v>0</v>
      </c>
    </row>
    <row r="102" spans="1:13" ht="15" customHeight="1" thickBot="1" x14ac:dyDescent="0.4">
      <c r="A102" s="233"/>
      <c r="B102" s="162" t="str">
        <f t="shared" si="22"/>
        <v>no</v>
      </c>
      <c r="C102" s="234" t="s">
        <v>249</v>
      </c>
      <c r="D102" s="289" t="s">
        <v>250</v>
      </c>
      <c r="E102" s="290" t="s">
        <v>213</v>
      </c>
      <c r="F102" s="291" t="s">
        <v>213</v>
      </c>
      <c r="G102" s="140">
        <f>COUNTIF(COMPRAS!$AP$2:$AP$9966,C102)+COUNTIF(COMPRAS!$BD$2:$BD$9966,C102)+COUNTIF(COMPRAS!$BP$2:$BP$9966,C102)+COUNTIF(COMPRAS!$BV$2:$BV$9966,C102)</f>
        <v>0</v>
      </c>
      <c r="H102" s="141">
        <f>SUMIF(COMPRAS!$AP$2:AP9966,C102,COMPRAS!$AQ$2:AQ9966)+SUMIF(COMPRAS!$BD$2:BD9966,C102,COMPRAS!$BE$2:BE9966)+SUMIF(COMPRAS!$BP$2:BP9966,C102,COMPRAS!$BQ$2:BQ9966)+SUMIF(COMPRAS!$BV$2:BV9966,C102,COMPRAS!$BW$2:BW9966)</f>
        <v>0</v>
      </c>
      <c r="I102" s="141"/>
      <c r="J102" s="143">
        <f>SUMIF(COMPRAS!$AP$2:AP9966,C102,COMPRAS!$AS$2:AS9966)+SUMIF(COMPRAS!$BD$2:BD9966,C102,COMPRAS!$BG$2:BG9966)+SUMIF(COMPRAS!$BP$2:BP9966,C102,COMPRAS!$BS$2:BS9966)+SUMIF(COMPRAS!$BV$2:BV9966,C102,COMPRAS!$BY$2:BY9966)</f>
        <v>0</v>
      </c>
      <c r="K102" s="236"/>
      <c r="L102" s="237">
        <f t="shared" si="23"/>
        <v>0</v>
      </c>
      <c r="M102" s="232">
        <f t="shared" si="21"/>
        <v>0</v>
      </c>
    </row>
    <row r="103" spans="1:13" ht="15" customHeight="1" thickBot="1" x14ac:dyDescent="0.4">
      <c r="A103" s="233"/>
      <c r="B103" s="162" t="str">
        <f t="shared" si="22"/>
        <v>no</v>
      </c>
      <c r="C103" s="234" t="s">
        <v>251</v>
      </c>
      <c r="D103" s="289" t="s">
        <v>252</v>
      </c>
      <c r="E103" s="290" t="s">
        <v>213</v>
      </c>
      <c r="F103" s="291" t="s">
        <v>213</v>
      </c>
      <c r="G103" s="140">
        <f>COUNTIF(COMPRAS!$AP$2:$AP$9966,C103)+COUNTIF(COMPRAS!$BD$2:$BD$9966,C103)+COUNTIF(COMPRAS!$BP$2:$BP$9966,C103)+COUNTIF(COMPRAS!$BV$2:$BV$9966,C103)</f>
        <v>0</v>
      </c>
      <c r="H103" s="141">
        <f>SUMIF(COMPRAS!$AP$2:AP9966,C103,COMPRAS!$AQ$2:AQ9966)+SUMIF(COMPRAS!$BD$2:BD9966,C103,COMPRAS!$BE$2:BE9966)+SUMIF(COMPRAS!$BP$2:BP9966,C103,COMPRAS!$BQ$2:BQ9966)+SUMIF(COMPRAS!$BV$2:BV9966,C103,COMPRAS!$BW$2:BW9966)</f>
        <v>0</v>
      </c>
      <c r="I103" s="141"/>
      <c r="J103" s="143">
        <f>SUMIF(COMPRAS!$AP$2:AP9966,C103,COMPRAS!$AS$2:AS9966)+SUMIF(COMPRAS!$BD$2:BD9966,C103,COMPRAS!$BG$2:BG9966)+SUMIF(COMPRAS!$BP$2:BP9966,C103,COMPRAS!$BS$2:BS9966)+SUMIF(COMPRAS!$BV$2:BV9966,C103,COMPRAS!$BY$2:BY9966)</f>
        <v>0</v>
      </c>
      <c r="K103" s="236"/>
      <c r="L103" s="237">
        <f t="shared" si="23"/>
        <v>0</v>
      </c>
      <c r="M103" s="232">
        <f t="shared" si="21"/>
        <v>0</v>
      </c>
    </row>
    <row r="104" spans="1:13" ht="15" customHeight="1" thickBot="1" x14ac:dyDescent="0.4">
      <c r="A104" s="233"/>
      <c r="B104" s="162" t="str">
        <f t="shared" si="22"/>
        <v>no</v>
      </c>
      <c r="C104" s="234" t="s">
        <v>253</v>
      </c>
      <c r="D104" s="289" t="s">
        <v>254</v>
      </c>
      <c r="E104" s="290" t="s">
        <v>213</v>
      </c>
      <c r="F104" s="291" t="s">
        <v>213</v>
      </c>
      <c r="G104" s="140">
        <f>COUNTIF(COMPRAS!$AP$2:$AP$9966,C104)+COUNTIF(COMPRAS!$BD$2:$BD$9966,C104)+COUNTIF(COMPRAS!$BP$2:$BP$9966,C104)+COUNTIF(COMPRAS!$BV$2:$BV$9966,C104)</f>
        <v>0</v>
      </c>
      <c r="H104" s="141">
        <f>SUMIF(COMPRAS!$AP$2:AP9966,C104,COMPRAS!$AQ$2:AQ9966)+SUMIF(COMPRAS!$BD$2:BD9966,C104,COMPRAS!$BE$2:BE9966)+SUMIF(COMPRAS!$BP$2:BP9966,C104,COMPRAS!$BQ$2:BQ9966)+SUMIF(COMPRAS!$BV$2:BV9966,C104,COMPRAS!$BW$2:BW9966)</f>
        <v>0</v>
      </c>
      <c r="I104" s="141"/>
      <c r="J104" s="143">
        <f>SUMIF(COMPRAS!$AP$2:AP9966,C104,COMPRAS!$AS$2:AS9966)+SUMIF(COMPRAS!$BD$2:BD9966,C104,COMPRAS!$BG$2:BG9966)+SUMIF(COMPRAS!$BP$2:BP9966,C104,COMPRAS!$BS$2:BS9966)+SUMIF(COMPRAS!$BV$2:BV9966,C104,COMPRAS!$BY$2:BY9966)</f>
        <v>0</v>
      </c>
      <c r="K104" s="236"/>
      <c r="L104" s="237">
        <f t="shared" si="23"/>
        <v>0</v>
      </c>
      <c r="M104" s="232">
        <f t="shared" si="21"/>
        <v>0</v>
      </c>
    </row>
    <row r="105" spans="1:13" ht="15" customHeight="1" thickBot="1" x14ac:dyDescent="0.4">
      <c r="A105" s="233"/>
      <c r="B105" s="162" t="str">
        <f t="shared" si="22"/>
        <v>no</v>
      </c>
      <c r="C105" s="234" t="s">
        <v>255</v>
      </c>
      <c r="D105" s="289" t="s">
        <v>256</v>
      </c>
      <c r="E105" s="290" t="s">
        <v>213</v>
      </c>
      <c r="F105" s="291" t="s">
        <v>213</v>
      </c>
      <c r="G105" s="140">
        <f>COUNTIF(COMPRAS!$AP$2:$AP$9966,C105)+COUNTIF(COMPRAS!$BD$2:$BD$9966,C105)+COUNTIF(COMPRAS!$BP$2:$BP$9966,C105)+COUNTIF(COMPRAS!$BV$2:$BV$9966,C105)</f>
        <v>0</v>
      </c>
      <c r="H105" s="141">
        <f>SUMIF(COMPRAS!$AP$2:AP9966,C105,COMPRAS!$AQ$2:AQ9966)+SUMIF(COMPRAS!$BD$2:BD9966,C105,COMPRAS!$BE$2:BE9966)+SUMIF(COMPRAS!$BP$2:BP9966,C105,COMPRAS!$BQ$2:BQ9966)+SUMIF(COMPRAS!$BV$2:BV9966,C105,COMPRAS!$BW$2:BW9966)</f>
        <v>0</v>
      </c>
      <c r="I105" s="141"/>
      <c r="J105" s="143">
        <f>SUMIF(COMPRAS!$AP$2:AP9966,C105,COMPRAS!$AS$2:AS9966)+SUMIF(COMPRAS!$BD$2:BD9966,C105,COMPRAS!$BG$2:BG9966)+SUMIF(COMPRAS!$BP$2:BP9966,C105,COMPRAS!$BS$2:BS9966)+SUMIF(COMPRAS!$BV$2:BV9966,C105,COMPRAS!$BY$2:BY9966)</f>
        <v>0</v>
      </c>
      <c r="K105" s="236"/>
      <c r="L105" s="237">
        <f t="shared" si="23"/>
        <v>0</v>
      </c>
      <c r="M105" s="238"/>
    </row>
    <row r="106" spans="1:13" ht="15" customHeight="1" thickBot="1" x14ac:dyDescent="0.4">
      <c r="A106" s="233"/>
      <c r="B106" s="162" t="str">
        <f t="shared" si="22"/>
        <v>no</v>
      </c>
      <c r="C106" s="234" t="s">
        <v>257</v>
      </c>
      <c r="D106" s="289" t="s">
        <v>258</v>
      </c>
      <c r="E106" s="290" t="s">
        <v>213</v>
      </c>
      <c r="F106" s="291" t="s">
        <v>213</v>
      </c>
      <c r="G106" s="140">
        <f>COUNTIF(COMPRAS!$AP$2:$AP$9966,C106)+COUNTIF(COMPRAS!$BD$2:$BD$9966,C106)+COUNTIF(COMPRAS!$BP$2:$BP$9966,C106)+COUNTIF(COMPRAS!$BV$2:$BV$9966,C106)</f>
        <v>0</v>
      </c>
      <c r="H106" s="141">
        <f>SUMIF(COMPRAS!$AP$2:AP9966,C106,COMPRAS!$AQ$2:AQ9966)+SUMIF(COMPRAS!$BD$2:BD9966,C106,COMPRAS!$BE$2:BE9966)+SUMIF(COMPRAS!$BP$2:BP9966,C106,COMPRAS!$BQ$2:BQ9966)+SUMIF(COMPRAS!$BV$2:BV9966,C106,COMPRAS!$BW$2:BW9966)</f>
        <v>0</v>
      </c>
      <c r="I106" s="141"/>
      <c r="J106" s="143">
        <f>SUMIF(COMPRAS!$AP$2:AP9966,C106,COMPRAS!$AS$2:AS9966)+SUMIF(COMPRAS!$BD$2:BD9966,C106,COMPRAS!$BG$2:BG9966)+SUMIF(COMPRAS!$BP$2:BP9966,C106,COMPRAS!$BS$2:BS9966)+SUMIF(COMPRAS!$BV$2:BV9966,C106,COMPRAS!$BY$2:BY9966)</f>
        <v>0</v>
      </c>
      <c r="K106" s="236"/>
      <c r="L106" s="237">
        <f t="shared" si="23"/>
        <v>0</v>
      </c>
      <c r="M106" s="232">
        <f t="shared" si="21"/>
        <v>0</v>
      </c>
    </row>
    <row r="107" spans="1:13" ht="15" customHeight="1" thickBot="1" x14ac:dyDescent="0.4">
      <c r="A107" s="233"/>
      <c r="B107" s="162" t="str">
        <f t="shared" si="22"/>
        <v>no</v>
      </c>
      <c r="C107" s="234" t="s">
        <v>259</v>
      </c>
      <c r="D107" s="289" t="s">
        <v>260</v>
      </c>
      <c r="E107" s="290" t="s">
        <v>213</v>
      </c>
      <c r="F107" s="291" t="s">
        <v>213</v>
      </c>
      <c r="G107" s="140">
        <f>COUNTIF(COMPRAS!$AP$2:$AP$9966,C107)+COUNTIF(COMPRAS!$BD$2:$BD$9966,C107)+COUNTIF(COMPRAS!$BP$2:$BP$9966,C107)+COUNTIF(COMPRAS!$BV$2:$BV$9966,C107)</f>
        <v>0</v>
      </c>
      <c r="H107" s="141">
        <f>SUMIF(COMPRAS!$AP$2:AP9966,C107,COMPRAS!$AQ$2:AQ9966)+SUMIF(COMPRAS!$BD$2:BD9966,C107,COMPRAS!$BE$2:BE9966)+SUMIF(COMPRAS!$BP$2:BP9966,C107,COMPRAS!$BQ$2:BQ9966)+SUMIF(COMPRAS!$BV$2:BV9966,C107,COMPRAS!$BW$2:BW9966)</f>
        <v>0</v>
      </c>
      <c r="I107" s="141"/>
      <c r="J107" s="143">
        <f>SUMIF(COMPRAS!$AP$2:AP9966,C107,COMPRAS!$AS$2:AS9966)+SUMIF(COMPRAS!$BD$2:BD9966,C107,COMPRAS!$BG$2:BG9966)+SUMIF(COMPRAS!$BP$2:BP9966,C107,COMPRAS!$BS$2:BS9966)+SUMIF(COMPRAS!$BV$2:BV9966,C107,COMPRAS!$BY$2:BY9966)</f>
        <v>0</v>
      </c>
      <c r="K107" s="236"/>
      <c r="L107" s="237">
        <f t="shared" si="23"/>
        <v>0</v>
      </c>
      <c r="M107" s="232">
        <f t="shared" si="21"/>
        <v>0</v>
      </c>
    </row>
    <row r="108" spans="1:13" ht="15" customHeight="1" thickBot="1" x14ac:dyDescent="0.4">
      <c r="A108" s="233"/>
      <c r="B108" s="162" t="str">
        <f t="shared" si="22"/>
        <v>no</v>
      </c>
      <c r="C108" s="234">
        <v>319</v>
      </c>
      <c r="D108" s="289" t="s">
        <v>261</v>
      </c>
      <c r="E108" s="290" t="s">
        <v>213</v>
      </c>
      <c r="F108" s="291" t="s">
        <v>213</v>
      </c>
      <c r="G108" s="138">
        <f>COUNTIF(COMPRAS!$AP$2:$AP$9966,C108)+COUNTIF(COMPRAS!$BD$2:$BD$9966,C108)+COUNTIF(COMPRAS!$BP$2:$BP$9966,C108)+COUNTIF(COMPRAS!$BV$2:$BV$9966,C108)</f>
        <v>0</v>
      </c>
      <c r="H108" s="139">
        <f>SUMIF(COMPRAS!$AP$2:AP9966,C108,COMPRAS!$AQ$2:AQ9966)+SUMIF(COMPRAS!$BD$2:BD9966,C108,COMPRAS!$BE$2:BE9966)+SUMIF(COMPRAS!$BP$2:BP9966,C108,COMPRAS!$BQ$2:BQ9966)+SUMIF(COMPRAS!$BV$2:BV9966,C108,COMPRAS!$BW$2:BW9966)</f>
        <v>0</v>
      </c>
      <c r="I108" s="139"/>
      <c r="J108" s="142">
        <f>SUMIF(COMPRAS!$AP$2:AP9966,C108,COMPRAS!$AS$2:AS9966)+SUMIF(COMPRAS!$BD$2:BD9966,C108,COMPRAS!$BG$2:BG9966)+SUMIF(COMPRAS!$BP$2:BP9966,C108,COMPRAS!$BS$2:BS9966)+SUMIF(COMPRAS!$BV$2:BV9966,C108,COMPRAS!$BY$2:BY9966)</f>
        <v>0</v>
      </c>
      <c r="K108" s="223"/>
      <c r="L108" s="235">
        <f t="shared" si="23"/>
        <v>0</v>
      </c>
      <c r="M108" s="232">
        <f t="shared" si="21"/>
        <v>0</v>
      </c>
    </row>
    <row r="109" spans="1:13" ht="15" customHeight="1" thickBot="1" x14ac:dyDescent="0.4">
      <c r="A109" s="233"/>
      <c r="B109" s="162" t="str">
        <f t="shared" si="22"/>
        <v>no</v>
      </c>
      <c r="C109" s="234">
        <v>320</v>
      </c>
      <c r="D109" s="289" t="s">
        <v>262</v>
      </c>
      <c r="E109" s="290" t="s">
        <v>213</v>
      </c>
      <c r="F109" s="291" t="s">
        <v>213</v>
      </c>
      <c r="G109" s="138">
        <f>COUNTIF(COMPRAS!$AP$2:$AP$9966,C109)+COUNTIF(COMPRAS!$BD$2:$BD$9966,C109)+COUNTIF(COMPRAS!$BP$2:$BP$9966,C109)+COUNTIF(COMPRAS!$BV$2:$BV$9966,C109)</f>
        <v>0</v>
      </c>
      <c r="H109" s="139">
        <f>SUMIF(COMPRAS!$AP$2:AP9966,C109,COMPRAS!$AQ$2:AQ9966)+SUMIF(COMPRAS!$BD$2:BD9966,C109,COMPRAS!$BE$2:BE9966)+SUMIF(COMPRAS!$BP$2:BP9966,C109,COMPRAS!$BQ$2:BQ9966)+SUMIF(COMPRAS!$BV$2:BV9966,C109,COMPRAS!$BW$2:BW9966)</f>
        <v>0</v>
      </c>
      <c r="I109" s="139"/>
      <c r="J109" s="142">
        <f>SUMIF(COMPRAS!$AP$2:AP9966,C109,COMPRAS!$AS$2:AS9966)+SUMIF(COMPRAS!$BD$2:BD9966,C109,COMPRAS!$BG$2:BG9966)+SUMIF(COMPRAS!$BP$2:BP9966,C109,COMPRAS!$BS$2:BS9966)+SUMIF(COMPRAS!$BV$2:BV9966,C109,COMPRAS!$BY$2:BY9966)</f>
        <v>0</v>
      </c>
      <c r="K109" s="223"/>
      <c r="L109" s="235">
        <f t="shared" si="23"/>
        <v>0</v>
      </c>
      <c r="M109" s="232">
        <f t="shared" si="21"/>
        <v>0</v>
      </c>
    </row>
    <row r="110" spans="1:13" ht="15" customHeight="1" thickBot="1" x14ac:dyDescent="0.4">
      <c r="A110" s="233"/>
      <c r="B110" s="162" t="str">
        <f t="shared" si="22"/>
        <v>no</v>
      </c>
      <c r="C110" s="234">
        <v>322</v>
      </c>
      <c r="D110" s="289" t="s">
        <v>263</v>
      </c>
      <c r="E110" s="290" t="s">
        <v>213</v>
      </c>
      <c r="F110" s="291" t="s">
        <v>213</v>
      </c>
      <c r="G110" s="140">
        <f>COUNTIF(COMPRAS!$AP$2:$AP$9966,C110)+COUNTIF(COMPRAS!$BD$2:$BD$9966,C110)+COUNTIF(COMPRAS!$BP$2:$BP$9966,C110)+COUNTIF(COMPRAS!$BV$2:$BV$9966,C110)</f>
        <v>0</v>
      </c>
      <c r="H110" s="141">
        <f>SUMIF(COMPRAS!$AP$2:AP9966,C110,COMPRAS!$AQ$2:AQ9966)+SUMIF(COMPRAS!$BD$2:BD9966,C110,COMPRAS!$BE$2:BE9966)+SUMIF(COMPRAS!$BP$2:BP9966,C110,COMPRAS!$BQ$2:BQ9966)+SUMIF(COMPRAS!$BV$2:BV9966,C110,COMPRAS!$BW$2:BW9966)</f>
        <v>0</v>
      </c>
      <c r="I110" s="141"/>
      <c r="J110" s="143">
        <f>SUMIF(COMPRAS!$AP$2:AP9966,C110,COMPRAS!$AS$2:AS9966)+SUMIF(COMPRAS!$BD$2:BD9966,C110,COMPRAS!$BG$2:BG9966)+SUMIF(COMPRAS!$BP$2:BP9966,C110,COMPRAS!$BS$2:BS9966)+SUMIF(COMPRAS!$BV$2:BV9966,C110,COMPRAS!$BY$2:BY9966)</f>
        <v>0</v>
      </c>
      <c r="K110" s="236"/>
      <c r="L110" s="237">
        <f t="shared" si="23"/>
        <v>0</v>
      </c>
      <c r="M110" s="232">
        <f t="shared" si="21"/>
        <v>0</v>
      </c>
    </row>
    <row r="111" spans="1:13" ht="15" customHeight="1" thickBot="1" x14ac:dyDescent="0.4">
      <c r="A111" s="233"/>
      <c r="B111" s="162" t="str">
        <f t="shared" si="22"/>
        <v>no</v>
      </c>
      <c r="C111" s="234">
        <v>323</v>
      </c>
      <c r="D111" s="289" t="s">
        <v>264</v>
      </c>
      <c r="E111" s="290" t="s">
        <v>213</v>
      </c>
      <c r="F111" s="291" t="s">
        <v>213</v>
      </c>
      <c r="G111" s="140">
        <f>COUNTIF(COMPRAS!$AP$2:$AP$9966,C111)+COUNTIF(COMPRAS!$BD$2:$BD$9966,C111)+COUNTIF(COMPRAS!$BP$2:$BP$9966,C111)+COUNTIF(COMPRAS!$BV$2:$BV$9966,C111)</f>
        <v>0</v>
      </c>
      <c r="H111" s="141">
        <f>SUMIF(COMPRAS!$AP$2:AP9966,C111,COMPRAS!$AQ$2:AQ9966)+SUMIF(COMPRAS!$BD$2:BD9966,C111,COMPRAS!$BE$2:BE9966)+SUMIF(COMPRAS!$BP$2:BP9966,C111,COMPRAS!$BQ$2:BQ9966)+SUMIF(COMPRAS!$BV$2:BV9966,C111,COMPRAS!$BW$2:BW9966)</f>
        <v>0</v>
      </c>
      <c r="I111" s="141"/>
      <c r="J111" s="143">
        <f>SUMIF(COMPRAS!$AP$2:AP9966,C111,COMPRAS!$AS$2:AS9966)+SUMIF(COMPRAS!$BD$2:BD9966,C111,COMPRAS!$BG$2:BG9966)+SUMIF(COMPRAS!$BP$2:BP9966,C111,COMPRAS!$BS$2:BS9966)+SUMIF(COMPRAS!$BV$2:BV9966,C111,COMPRAS!$BY$2:BY9966)</f>
        <v>0</v>
      </c>
      <c r="K111" s="236"/>
      <c r="L111" s="237">
        <f t="shared" si="23"/>
        <v>0</v>
      </c>
      <c r="M111" s="232">
        <f t="shared" si="21"/>
        <v>0</v>
      </c>
    </row>
    <row r="112" spans="1:13" ht="15" customHeight="1" thickBot="1" x14ac:dyDescent="0.4">
      <c r="A112" s="233"/>
      <c r="B112" s="162" t="str">
        <f t="shared" si="22"/>
        <v>no</v>
      </c>
      <c r="C112" s="234" t="s">
        <v>265</v>
      </c>
      <c r="D112" s="289" t="s">
        <v>266</v>
      </c>
      <c r="E112" s="290" t="s">
        <v>213</v>
      </c>
      <c r="F112" s="291" t="s">
        <v>213</v>
      </c>
      <c r="G112" s="140">
        <f>COUNTIF(COMPRAS!$AP$2:$AP$9966,C112)+COUNTIF(COMPRAS!$BD$2:$BD$9966,C112)+COUNTIF(COMPRAS!$BP$2:$BP$9966,C112)+COUNTIF(COMPRAS!$BV$2:$BV$9966,C112)</f>
        <v>0</v>
      </c>
      <c r="H112" s="141">
        <f>SUMIF(COMPRAS!$AP$2:AP9966,C112,COMPRAS!$AQ$2:AQ9966)+SUMIF(COMPRAS!$BD$2:BD9966,C112,COMPRAS!$BE$2:BE9966)+SUMIF(COMPRAS!$BP$2:BP9966,C112,COMPRAS!$BQ$2:BQ9966)+SUMIF(COMPRAS!$BV$2:BV9966,C112,COMPRAS!$BW$2:BW9966)</f>
        <v>0</v>
      </c>
      <c r="I112" s="141"/>
      <c r="J112" s="143">
        <f>SUMIF(COMPRAS!$AP$2:AP9966,C112,COMPRAS!$AS$2:AS9966)+SUMIF(COMPRAS!$BD$2:BD9966,C112,COMPRAS!$BG$2:BG9966)+SUMIF(COMPRAS!$BP$2:BP9966,C112,COMPRAS!$BS$2:BS9966)+SUMIF(COMPRAS!$BV$2:BV9966,C112,COMPRAS!$BY$2:BY9966)</f>
        <v>0</v>
      </c>
      <c r="K112" s="236"/>
      <c r="L112" s="237">
        <f t="shared" si="23"/>
        <v>0</v>
      </c>
      <c r="M112" s="232">
        <f t="shared" si="21"/>
        <v>0</v>
      </c>
    </row>
    <row r="113" spans="1:13" ht="15" customHeight="1" thickBot="1" x14ac:dyDescent="0.4">
      <c r="A113" s="233"/>
      <c r="B113" s="162" t="str">
        <f t="shared" si="22"/>
        <v>no</v>
      </c>
      <c r="C113" s="234" t="s">
        <v>267</v>
      </c>
      <c r="D113" s="289" t="s">
        <v>268</v>
      </c>
      <c r="E113" s="290" t="s">
        <v>213</v>
      </c>
      <c r="F113" s="291" t="s">
        <v>213</v>
      </c>
      <c r="G113" s="140">
        <f>COUNTIF(COMPRAS!$AP$2:$AP$9966,C113)+COUNTIF(COMPRAS!$BD$2:$BD$9966,C113)+COUNTIF(COMPRAS!$BP$2:$BP$9966,C113)+COUNTIF(COMPRAS!$BV$2:$BV$9966,C113)</f>
        <v>0</v>
      </c>
      <c r="H113" s="141">
        <f>SUMIF(COMPRAS!$AP$2:AP9966,C113,COMPRAS!$AQ$2:AQ9966)+SUMIF(COMPRAS!$BD$2:BD9966,C113,COMPRAS!$BE$2:BE9966)+SUMIF(COMPRAS!$BP$2:BP9966,C113,COMPRAS!$BQ$2:BQ9966)+SUMIF(COMPRAS!$BV$2:BV9966,C113,COMPRAS!$BW$2:BW9966)</f>
        <v>0</v>
      </c>
      <c r="I113" s="141"/>
      <c r="J113" s="141">
        <f>SUMIF(COMPRAS!$AP$2:AP9966,C113,COMPRAS!$AS$2:AS9966)+SUMIF(COMPRAS!$BD$2:BD9966,C113,COMPRAS!$BG$2:BG9966)+SUMIF(COMPRAS!$BP$2:BP9966,C113,COMPRAS!$BS$2:BS9966)+SUMIF(COMPRAS!$BV$2:BV9966,C113,COMPRAS!$BY$2:BY9966)</f>
        <v>0</v>
      </c>
      <c r="K113" s="236"/>
      <c r="L113" s="237">
        <f t="shared" si="23"/>
        <v>0</v>
      </c>
      <c r="M113" s="232">
        <f t="shared" si="21"/>
        <v>0</v>
      </c>
    </row>
    <row r="114" spans="1:13" ht="15" customHeight="1" thickBot="1" x14ac:dyDescent="0.4">
      <c r="A114" s="233"/>
      <c r="B114" s="162" t="str">
        <f t="shared" si="22"/>
        <v>no</v>
      </c>
      <c r="C114" s="234" t="s">
        <v>269</v>
      </c>
      <c r="D114" s="289" t="s">
        <v>270</v>
      </c>
      <c r="E114" s="290" t="s">
        <v>213</v>
      </c>
      <c r="F114" s="291" t="s">
        <v>213</v>
      </c>
      <c r="G114" s="140">
        <f>COUNTIF(COMPRAS!$AP$2:$AP$9966,C114)+COUNTIF(COMPRAS!$BD$2:$BD$9966,C114)+COUNTIF(COMPRAS!$BP$2:$BP$9966,C114)+COUNTIF(COMPRAS!$BV$2:$BV$9966,C114)</f>
        <v>0</v>
      </c>
      <c r="H114" s="141">
        <f>SUMIF(COMPRAS!$AP$2:AP9966,C114,COMPRAS!$AQ$2:AQ9966)+SUMIF(COMPRAS!$BD$2:BD9966,C114,COMPRAS!$BE$2:BE9966)+SUMIF(COMPRAS!$BP$2:BP9966,C114,COMPRAS!$BQ$2:BQ9966)+SUMIF(COMPRAS!$BV$2:BV9966,C114,COMPRAS!$BW$2:BW9966)</f>
        <v>0</v>
      </c>
      <c r="I114" s="141"/>
      <c r="J114" s="141">
        <f>SUMIF(COMPRAS!$AP$2:AP9966,C114,COMPRAS!$AS$2:AS9966)+SUMIF(COMPRAS!$BD$2:BD9966,C114,COMPRAS!$BG$2:BG9966)+SUMIF(COMPRAS!$BP$2:BP9966,C114,COMPRAS!$BS$2:BS9966)+SUMIF(COMPRAS!$BV$2:BV9966,C114,COMPRAS!$BY$2:BY9966)</f>
        <v>0</v>
      </c>
      <c r="K114" s="236"/>
      <c r="L114" s="237">
        <f t="shared" si="23"/>
        <v>0</v>
      </c>
      <c r="M114" s="232">
        <f t="shared" si="21"/>
        <v>0</v>
      </c>
    </row>
    <row r="115" spans="1:13" ht="15" customHeight="1" thickBot="1" x14ac:dyDescent="0.4">
      <c r="A115" s="233"/>
      <c r="B115" s="162" t="str">
        <f t="shared" si="22"/>
        <v>no</v>
      </c>
      <c r="C115" s="234" t="s">
        <v>271</v>
      </c>
      <c r="D115" s="289" t="s">
        <v>272</v>
      </c>
      <c r="E115" s="290" t="s">
        <v>213</v>
      </c>
      <c r="F115" s="291" t="s">
        <v>213</v>
      </c>
      <c r="G115" s="140">
        <f>COUNTIF(COMPRAS!$AP$2:$AP$9966,C115)+COUNTIF(COMPRAS!$BD$2:$BD$9966,C115)+COUNTIF(COMPRAS!$BP$2:$BP$9966,C115)+COUNTIF(COMPRAS!$BV$2:$BV$9966,C115)</f>
        <v>0</v>
      </c>
      <c r="H115" s="141">
        <f>SUMIF(COMPRAS!$AP$2:AP9966,C115,COMPRAS!$AQ$2:AQ9966)+SUMIF(COMPRAS!$BD$2:BD9966,C115,COMPRAS!$BE$2:BE9966)+SUMIF(COMPRAS!$BP$2:BP9966,C115,COMPRAS!$BQ$2:BQ9966)+SUMIF(COMPRAS!$BV$2:BV9966,C115,COMPRAS!$BW$2:BW9966)</f>
        <v>0</v>
      </c>
      <c r="I115" s="141"/>
      <c r="J115" s="141">
        <f>SUMIF(COMPRAS!$AP$2:AP9966,C115,COMPRAS!$AS$2:AS9966)+SUMIF(COMPRAS!$BD$2:BD9966,C115,COMPRAS!$BG$2:BG9966)+SUMIF(COMPRAS!$BP$2:BP9966,C115,COMPRAS!$BS$2:BS9966)+SUMIF(COMPRAS!$BV$2:BV9966,C115,COMPRAS!$BY$2:BY9966)</f>
        <v>0</v>
      </c>
      <c r="K115" s="236"/>
      <c r="L115" s="237">
        <f t="shared" si="23"/>
        <v>0</v>
      </c>
      <c r="M115" s="232">
        <f t="shared" si="21"/>
        <v>0</v>
      </c>
    </row>
    <row r="116" spans="1:13" ht="15" customHeight="1" thickBot="1" x14ac:dyDescent="0.4">
      <c r="A116" s="233"/>
      <c r="B116" s="162" t="str">
        <f t="shared" si="22"/>
        <v>no</v>
      </c>
      <c r="C116" s="234" t="s">
        <v>273</v>
      </c>
      <c r="D116" s="289" t="s">
        <v>274</v>
      </c>
      <c r="E116" s="290" t="s">
        <v>213</v>
      </c>
      <c r="F116" s="291" t="s">
        <v>213</v>
      </c>
      <c r="G116" s="140">
        <f>COUNTIF(COMPRAS!$AP$2:$AP$9966,C116)+COUNTIF(COMPRAS!$BD$2:$BD$9966,C116)+COUNTIF(COMPRAS!$BP$2:$BP$9966,C116)+COUNTIF(COMPRAS!$BV$2:$BV$9966,C116)</f>
        <v>0</v>
      </c>
      <c r="H116" s="141">
        <f>SUMIF(COMPRAS!$AP$2:AP9966,C116,COMPRAS!$AQ$2:AQ9966)+SUMIF(COMPRAS!$BD$2:BD9966,C116,COMPRAS!$BE$2:BE9966)+SUMIF(COMPRAS!$BP$2:BP9966,C116,COMPRAS!$BQ$2:BQ9966)+SUMIF(COMPRAS!$BV$2:BV9966,C116,COMPRAS!$BW$2:BW9966)</f>
        <v>0</v>
      </c>
      <c r="I116" s="141"/>
      <c r="J116" s="141">
        <f>SUMIF(COMPRAS!$AP$2:AP9966,C116,COMPRAS!$AS$2:AS9966)+SUMIF(COMPRAS!$BD$2:BD9966,C116,COMPRAS!$BG$2:BG9966)+SUMIF(COMPRAS!$BP$2:BP9966,C116,COMPRAS!$BS$2:BS9966)+SUMIF(COMPRAS!$BV$2:BV9966,C116,COMPRAS!$BY$2:BY9966)</f>
        <v>0</v>
      </c>
      <c r="K116" s="236"/>
      <c r="L116" s="237">
        <f t="shared" si="23"/>
        <v>0</v>
      </c>
      <c r="M116" s="232">
        <f t="shared" si="21"/>
        <v>0</v>
      </c>
    </row>
    <row r="117" spans="1:13" ht="15" customHeight="1" thickBot="1" x14ac:dyDescent="0.4">
      <c r="A117" s="233"/>
      <c r="B117" s="162" t="str">
        <f t="shared" si="22"/>
        <v>no</v>
      </c>
      <c r="C117" s="234" t="s">
        <v>275</v>
      </c>
      <c r="D117" s="289" t="s">
        <v>276</v>
      </c>
      <c r="E117" s="290" t="s">
        <v>213</v>
      </c>
      <c r="F117" s="291" t="s">
        <v>213</v>
      </c>
      <c r="G117" s="140">
        <f>COUNTIF(COMPRAS!$AP$2:$AP$9966,C117)+COUNTIF(COMPRAS!$BD$2:$BD$9966,C117)+COUNTIF(COMPRAS!$BP$2:$BP$9966,C117)+COUNTIF(COMPRAS!$BV$2:$BV$9966,C117)</f>
        <v>0</v>
      </c>
      <c r="H117" s="141">
        <f>SUMIF(COMPRAS!$AP$2:AP9966,C117,COMPRAS!$AQ$2:AQ9966)+SUMIF(COMPRAS!$BD$2:BD9966,C117,COMPRAS!$BE$2:BE9966)+SUMIF(COMPRAS!$BP$2:BP9966,C117,COMPRAS!$BQ$2:BQ9966)+SUMIF(COMPRAS!$BV$2:BV9966,C117,COMPRAS!$BW$2:BW9966)</f>
        <v>0</v>
      </c>
      <c r="I117" s="141"/>
      <c r="J117" s="141">
        <f>SUMIF(COMPRAS!$AP$2:AP9966,C117,COMPRAS!$AS$2:AS9966)+SUMIF(COMPRAS!$BD$2:BD9966,C117,COMPRAS!$BG$2:BG9966)+SUMIF(COMPRAS!$BP$2:BP9966,C117,COMPRAS!$BS$2:BS9966)+SUMIF(COMPRAS!$BV$2:BV9966,C117,COMPRAS!$BY$2:BY9966)</f>
        <v>0</v>
      </c>
      <c r="K117" s="236"/>
      <c r="L117" s="237">
        <f t="shared" si="23"/>
        <v>0</v>
      </c>
      <c r="M117" s="232">
        <f t="shared" si="21"/>
        <v>0</v>
      </c>
    </row>
    <row r="118" spans="1:13" ht="15" customHeight="1" thickBot="1" x14ac:dyDescent="0.4">
      <c r="A118" s="233"/>
      <c r="B118" s="162" t="str">
        <f t="shared" si="22"/>
        <v>no</v>
      </c>
      <c r="C118" s="234" t="s">
        <v>277</v>
      </c>
      <c r="D118" s="289" t="s">
        <v>278</v>
      </c>
      <c r="E118" s="290" t="s">
        <v>213</v>
      </c>
      <c r="F118" s="291" t="s">
        <v>213</v>
      </c>
      <c r="G118" s="140">
        <f>COUNTIF(COMPRAS!$AP$2:$AP$9966,C118)+COUNTIF(COMPRAS!$BD$2:$BD$9966,C118)+COUNTIF(COMPRAS!$BP$2:$BP$9966,C118)+COUNTIF(COMPRAS!$BV$2:$BV$9966,C118)</f>
        <v>0</v>
      </c>
      <c r="H118" s="141">
        <f>SUMIF(COMPRAS!$AP$2:AP9966,C118,COMPRAS!$AQ$2:AQ9966)+SUMIF(COMPRAS!$BD$2:BD9966,C118,COMPRAS!$BE$2:BE9966)+SUMIF(COMPRAS!$BP$2:BP9966,C118,COMPRAS!$BQ$2:BQ9966)+SUMIF(COMPRAS!$BV$2:BV9966,C118,COMPRAS!$BW$2:BW9966)</f>
        <v>0</v>
      </c>
      <c r="I118" s="141"/>
      <c r="J118" s="141">
        <f>SUMIF(COMPRAS!$AP$2:AP9966,C118,COMPRAS!$AS$2:AS9966)+SUMIF(COMPRAS!$BD$2:BD9966,C118,COMPRAS!$BG$2:BG9966)+SUMIF(COMPRAS!$BP$2:BP9966,C118,COMPRAS!$BS$2:BS9966)+SUMIF(COMPRAS!$BV$2:BV9966,C118,COMPRAS!$BY$2:BY9966)</f>
        <v>0</v>
      </c>
      <c r="K118" s="236"/>
      <c r="L118" s="237">
        <f t="shared" si="23"/>
        <v>0</v>
      </c>
      <c r="M118" s="232">
        <f t="shared" si="21"/>
        <v>0</v>
      </c>
    </row>
    <row r="119" spans="1:13" ht="15" customHeight="1" thickBot="1" x14ac:dyDescent="0.4">
      <c r="A119" s="233"/>
      <c r="B119" s="162" t="str">
        <f t="shared" si="22"/>
        <v>no</v>
      </c>
      <c r="C119" s="234" t="s">
        <v>279</v>
      </c>
      <c r="D119" s="289" t="s">
        <v>280</v>
      </c>
      <c r="E119" s="290" t="s">
        <v>213</v>
      </c>
      <c r="F119" s="291" t="s">
        <v>213</v>
      </c>
      <c r="G119" s="140">
        <f>COUNTIF(COMPRAS!$AP$2:$AP$9966,C119)+COUNTIF(COMPRAS!$BD$2:$BD$9966,C119)+COUNTIF(COMPRAS!$BP$2:$BP$9966,C119)+COUNTIF(COMPRAS!$BV$2:$BV$9966,C119)</f>
        <v>0</v>
      </c>
      <c r="H119" s="141">
        <f>SUMIF(COMPRAS!$AP$2:AP9966,C119,COMPRAS!$AQ$2:AQ9966)+SUMIF(COMPRAS!$BD$2:BD9966,C119,COMPRAS!$BE$2:BE9966)+SUMIF(COMPRAS!$BP$2:BP9966,C119,COMPRAS!$BQ$2:BQ9966)+SUMIF(COMPRAS!$BV$2:BV9966,C119,COMPRAS!$BW$2:BW9966)</f>
        <v>0</v>
      </c>
      <c r="I119" s="141"/>
      <c r="J119" s="141">
        <f>SUMIF(COMPRAS!$AP$2:AP9966,C119,COMPRAS!$AS$2:AS9966)+SUMIF(COMPRAS!$BD$2:BD9966,C119,COMPRAS!$BG$2:BG9966)+SUMIF(COMPRAS!$BP$2:BP9966,C119,COMPRAS!$BS$2:BS9966)+SUMIF(COMPRAS!$BV$2:BV9966,C119,COMPRAS!$BY$2:BY9966)</f>
        <v>0</v>
      </c>
      <c r="K119" s="236"/>
      <c r="L119" s="237">
        <f t="shared" si="23"/>
        <v>0</v>
      </c>
      <c r="M119" s="232">
        <f t="shared" si="21"/>
        <v>0</v>
      </c>
    </row>
    <row r="120" spans="1:13" ht="15" customHeight="1" thickBot="1" x14ac:dyDescent="0.4">
      <c r="A120" s="233"/>
      <c r="B120" s="162" t="str">
        <f t="shared" si="22"/>
        <v>no</v>
      </c>
      <c r="C120" s="234" t="s">
        <v>281</v>
      </c>
      <c r="D120" s="289" t="s">
        <v>282</v>
      </c>
      <c r="E120" s="290" t="s">
        <v>213</v>
      </c>
      <c r="F120" s="291" t="s">
        <v>213</v>
      </c>
      <c r="G120" s="140">
        <f>COUNTIF(COMPRAS!$AP$2:$AP$9966,C120)+COUNTIF(COMPRAS!$BD$2:$BD$9966,C120)+COUNTIF(COMPRAS!$BP$2:$BP$9966,C120)+COUNTIF(COMPRAS!$BV$2:$BV$9966,C120)</f>
        <v>0</v>
      </c>
      <c r="H120" s="141">
        <f>SUMIF(COMPRAS!$AP$2:AP9966,C120,COMPRAS!$AQ$2:AQ9966)+SUMIF(COMPRAS!$BD$2:BD9966,C120,COMPRAS!$BE$2:BE9966)+SUMIF(COMPRAS!$BP$2:BP9966,C120,COMPRAS!$BQ$2:BQ9966)+SUMIF(COMPRAS!$BV$2:BV9966,C120,COMPRAS!$BW$2:BW9966)</f>
        <v>0</v>
      </c>
      <c r="I120" s="141"/>
      <c r="J120" s="141">
        <f>SUMIF(COMPRAS!$AP$2:AP9966,C120,COMPRAS!$AS$2:AS9966)+SUMIF(COMPRAS!$BD$2:BD9966,C120,COMPRAS!$BG$2:BG9966)+SUMIF(COMPRAS!$BP$2:BP9966,C120,COMPRAS!$BS$2:BS9966)+SUMIF(COMPRAS!$BV$2:BV9966,C120,COMPRAS!$BY$2:BY9966)</f>
        <v>0</v>
      </c>
      <c r="K120" s="236"/>
      <c r="L120" s="237">
        <f t="shared" si="23"/>
        <v>0</v>
      </c>
      <c r="M120" s="232">
        <f t="shared" si="21"/>
        <v>0</v>
      </c>
    </row>
    <row r="121" spans="1:13" ht="15" customHeight="1" thickBot="1" x14ac:dyDescent="0.4">
      <c r="A121" s="233"/>
      <c r="B121" s="162" t="str">
        <f t="shared" si="22"/>
        <v>no</v>
      </c>
      <c r="C121" s="234" t="s">
        <v>283</v>
      </c>
      <c r="D121" s="289" t="s">
        <v>284</v>
      </c>
      <c r="E121" s="290" t="s">
        <v>213</v>
      </c>
      <c r="F121" s="291" t="s">
        <v>213</v>
      </c>
      <c r="G121" s="140">
        <f>COUNTIF(COMPRAS!$AP$2:$AP$9966,C121)+COUNTIF(COMPRAS!$BD$2:$BD$9966,C121)+COUNTIF(COMPRAS!$BP$2:$BP$9966,C121)+COUNTIF(COMPRAS!$BV$2:$BV$9966,C121)</f>
        <v>0</v>
      </c>
      <c r="H121" s="141">
        <f>SUMIF(COMPRAS!$AP$2:AP9966,C121,COMPRAS!$AQ$2:AQ9966)+SUMIF(COMPRAS!$BD$2:BD9966,C121,COMPRAS!$BE$2:BE9966)+SUMIF(COMPRAS!$BP$2:BP9966,C121,COMPRAS!$BQ$2:BQ9966)+SUMIF(COMPRAS!$BV$2:BV9966,C121,COMPRAS!$BW$2:BW9966)</f>
        <v>0</v>
      </c>
      <c r="I121" s="141"/>
      <c r="J121" s="141">
        <f>SUMIF(COMPRAS!$AP$2:AP9966,C121,COMPRAS!$AS$2:AS9966)+SUMIF(COMPRAS!$BD$2:BD9966,C121,COMPRAS!$BG$2:BG9966)+SUMIF(COMPRAS!$BP$2:BP9966,C121,COMPRAS!$BS$2:BS9966)+SUMIF(COMPRAS!$BV$2:BV9966,C121,COMPRAS!$BY$2:BY9966)</f>
        <v>0</v>
      </c>
      <c r="K121" s="236"/>
      <c r="L121" s="237">
        <f t="shared" si="23"/>
        <v>0</v>
      </c>
      <c r="M121" s="232">
        <f t="shared" si="21"/>
        <v>0</v>
      </c>
    </row>
    <row r="122" spans="1:13" ht="15" customHeight="1" thickBot="1" x14ac:dyDescent="0.4">
      <c r="A122" s="233"/>
      <c r="B122" s="162" t="str">
        <f t="shared" si="22"/>
        <v>no</v>
      </c>
      <c r="C122" s="234" t="s">
        <v>285</v>
      </c>
      <c r="D122" s="289" t="s">
        <v>286</v>
      </c>
      <c r="E122" s="290" t="s">
        <v>213</v>
      </c>
      <c r="F122" s="291" t="s">
        <v>213</v>
      </c>
      <c r="G122" s="140">
        <f>COUNTIF(COMPRAS!$AP$2:$AP$9966,C122)+COUNTIF(COMPRAS!$BD$2:$BD$9966,C122)+COUNTIF(COMPRAS!$BP$2:$BP$9966,C122)+COUNTIF(COMPRAS!$BV$2:$BV$9966,C122)</f>
        <v>0</v>
      </c>
      <c r="H122" s="141">
        <f>SUMIF(COMPRAS!$AP$2:AP9966,C122,COMPRAS!$AQ$2:AQ9966)+SUMIF(COMPRAS!$BD$2:BD9966,C122,COMPRAS!$BE$2:BE9966)+SUMIF(COMPRAS!$BP$2:BP9966,C122,COMPRAS!$BQ$2:BQ9966)+SUMIF(COMPRAS!$BV$2:BV9966,C122,COMPRAS!$BW$2:BW9966)</f>
        <v>0</v>
      </c>
      <c r="I122" s="141"/>
      <c r="J122" s="141">
        <f>SUMIF(COMPRAS!$AP$2:AP9966,C122,COMPRAS!$AS$2:AS9966)+SUMIF(COMPRAS!$BD$2:BD9966,C122,COMPRAS!$BG$2:BG9966)+SUMIF(COMPRAS!$BP$2:BP9966,C122,COMPRAS!$BS$2:BS9966)+SUMIF(COMPRAS!$BV$2:BV9966,C122,COMPRAS!$BY$2:BY9966)</f>
        <v>0</v>
      </c>
      <c r="K122" s="236"/>
      <c r="L122" s="237">
        <f t="shared" si="23"/>
        <v>0</v>
      </c>
      <c r="M122" s="232">
        <f t="shared" si="21"/>
        <v>0</v>
      </c>
    </row>
    <row r="123" spans="1:13" ht="15" customHeight="1" thickBot="1" x14ac:dyDescent="0.4">
      <c r="A123" s="233"/>
      <c r="B123" s="162" t="str">
        <f t="shared" si="22"/>
        <v>no</v>
      </c>
      <c r="C123" s="234" t="s">
        <v>287</v>
      </c>
      <c r="D123" s="289" t="s">
        <v>288</v>
      </c>
      <c r="E123" s="290" t="s">
        <v>213</v>
      </c>
      <c r="F123" s="291" t="s">
        <v>213</v>
      </c>
      <c r="G123" s="140">
        <f>COUNTIF(COMPRAS!$AP$2:$AP$9966,C123)+COUNTIF(COMPRAS!$BD$2:$BD$9966,C123)+COUNTIF(COMPRAS!$BP$2:$BP$9966,C123)+COUNTIF(COMPRAS!$BV$2:$BV$9966,C123)</f>
        <v>0</v>
      </c>
      <c r="H123" s="141">
        <f>SUMIF(COMPRAS!$AP$2:AP9966,C123,COMPRAS!$AQ$2:AQ9966)+SUMIF(COMPRAS!$BD$2:BD9966,C123,COMPRAS!$BE$2:BE9966)+SUMIF(COMPRAS!$BP$2:BP9966,C123,COMPRAS!$BQ$2:BQ9966)+SUMIF(COMPRAS!$BV$2:BV9966,C123,COMPRAS!$BW$2:BW9966)</f>
        <v>0</v>
      </c>
      <c r="I123" s="141"/>
      <c r="J123" s="141">
        <f>SUMIF(COMPRAS!$AP$2:AP9966,C123,COMPRAS!$AS$2:AS9966)+SUMIF(COMPRAS!$BD$2:BD9966,C123,COMPRAS!$BG$2:BG9966)+SUMIF(COMPRAS!$BP$2:BP9966,C123,COMPRAS!$BS$2:BS9966)+SUMIF(COMPRAS!$BV$2:BV9966,C123,COMPRAS!$BY$2:BY9966)</f>
        <v>0</v>
      </c>
      <c r="K123" s="236"/>
      <c r="L123" s="237">
        <f t="shared" si="23"/>
        <v>0</v>
      </c>
      <c r="M123" s="232">
        <f t="shared" si="21"/>
        <v>0</v>
      </c>
    </row>
    <row r="124" spans="1:13" ht="15" customHeight="1" thickBot="1" x14ac:dyDescent="0.4">
      <c r="A124" s="233"/>
      <c r="B124" s="162" t="str">
        <f t="shared" si="22"/>
        <v>no</v>
      </c>
      <c r="C124" s="234" t="s">
        <v>289</v>
      </c>
      <c r="D124" s="289" t="s">
        <v>290</v>
      </c>
      <c r="E124" s="290" t="s">
        <v>213</v>
      </c>
      <c r="F124" s="291" t="s">
        <v>213</v>
      </c>
      <c r="G124" s="140">
        <f>COUNTIF(COMPRAS!$AP$2:$AP$9966,C124)+COUNTIF(COMPRAS!$BD$2:$BD$9966,C124)+COUNTIF(COMPRAS!$BP$2:$BP$9966,C124)+COUNTIF(COMPRAS!$BV$2:$BV$9966,C124)</f>
        <v>0</v>
      </c>
      <c r="H124" s="141">
        <f>SUMIF(COMPRAS!$AP$2:AP9966,C124,COMPRAS!$AQ$2:AQ9966)+SUMIF(COMPRAS!$BD$2:BD9966,C124,COMPRAS!$BE$2:BE9966)+SUMIF(COMPRAS!$BP$2:BP9966,C124,COMPRAS!$BQ$2:BQ9966)+SUMIF(COMPRAS!$BV$2:BV9966,C124,COMPRAS!$BW$2:BW9966)</f>
        <v>0</v>
      </c>
      <c r="I124" s="141"/>
      <c r="J124" s="141">
        <f>SUMIF(COMPRAS!$AP$2:AP9966,C124,COMPRAS!$AS$2:AS9966)+SUMIF(COMPRAS!$BD$2:BD9966,C124,COMPRAS!$BG$2:BG9966)+SUMIF(COMPRAS!$BP$2:BP9966,C124,COMPRAS!$BS$2:BS9966)+SUMIF(COMPRAS!$BV$2:BV9966,C124,COMPRAS!$BY$2:BY9966)</f>
        <v>0</v>
      </c>
      <c r="K124" s="236"/>
      <c r="L124" s="237">
        <f t="shared" si="23"/>
        <v>0</v>
      </c>
      <c r="M124" s="232">
        <f t="shared" si="21"/>
        <v>0</v>
      </c>
    </row>
    <row r="125" spans="1:13" ht="15" customHeight="1" thickBot="1" x14ac:dyDescent="0.4">
      <c r="A125" s="233"/>
      <c r="B125" s="162" t="str">
        <f t="shared" si="22"/>
        <v>no</v>
      </c>
      <c r="C125" s="234" t="s">
        <v>291</v>
      </c>
      <c r="D125" s="289" t="s">
        <v>292</v>
      </c>
      <c r="E125" s="290" t="s">
        <v>213</v>
      </c>
      <c r="F125" s="291" t="s">
        <v>213</v>
      </c>
      <c r="G125" s="140">
        <f>COUNTIF(COMPRAS!$AP$2:$AP$9966,C125)+COUNTIF(COMPRAS!$BD$2:$BD$9966,C125)+COUNTIF(COMPRAS!$BP$2:$BP$9966,C125)+COUNTIF(COMPRAS!$BV$2:$BV$9966,C125)</f>
        <v>0</v>
      </c>
      <c r="H125" s="141">
        <f>SUMIF(COMPRAS!$AP$2:AP9966,C125,COMPRAS!$AQ$2:AQ9966)+SUMIF(COMPRAS!$BD$2:BD9966,C125,COMPRAS!$BE$2:BE9966)+SUMIF(COMPRAS!$BP$2:BP9966,C125,COMPRAS!$BQ$2:BQ9966)+SUMIF(COMPRAS!$BV$2:BV9966,C125,COMPRAS!$BW$2:BW9966)</f>
        <v>0</v>
      </c>
      <c r="I125" s="141"/>
      <c r="J125" s="141">
        <f>SUMIF(COMPRAS!$AP$2:AP9966,C125,COMPRAS!$AS$2:AS9966)+SUMIF(COMPRAS!$BD$2:BD9966,C125,COMPRAS!$BG$2:BG9966)+SUMIF(COMPRAS!$BP$2:BP9966,C125,COMPRAS!$BS$2:BS9966)+SUMIF(COMPRAS!$BV$2:BV9966,C125,COMPRAS!$BY$2:BY9966)</f>
        <v>0</v>
      </c>
      <c r="K125" s="236"/>
      <c r="L125" s="237">
        <f t="shared" si="23"/>
        <v>0</v>
      </c>
      <c r="M125" s="232">
        <f t="shared" si="21"/>
        <v>0</v>
      </c>
    </row>
    <row r="126" spans="1:13" ht="15" customHeight="1" thickBot="1" x14ac:dyDescent="0.4">
      <c r="A126" s="233"/>
      <c r="B126" s="162" t="str">
        <f t="shared" si="22"/>
        <v>no</v>
      </c>
      <c r="C126" s="234" t="s">
        <v>293</v>
      </c>
      <c r="D126" s="289" t="s">
        <v>294</v>
      </c>
      <c r="E126" s="290" t="s">
        <v>213</v>
      </c>
      <c r="F126" s="291" t="s">
        <v>213</v>
      </c>
      <c r="G126" s="140">
        <f>COUNTIF(COMPRAS!$AP$2:$AP$9966,C126)+COUNTIF(COMPRAS!$BD$2:$BD$9966,C126)+COUNTIF(COMPRAS!$BP$2:$BP$9966,C126)+COUNTIF(COMPRAS!$BV$2:$BV$9966,C126)</f>
        <v>0</v>
      </c>
      <c r="H126" s="141">
        <f>SUMIF(COMPRAS!$AP$2:AP9966,C126,COMPRAS!$AQ$2:AQ9966)+SUMIF(COMPRAS!$BD$2:BD9966,C126,COMPRAS!$BE$2:BE9966)+SUMIF(COMPRAS!$BP$2:BP9966,C126,COMPRAS!$BQ$2:BQ9966)+SUMIF(COMPRAS!$BV$2:BV9966,C126,COMPRAS!$BW$2:BW9966)</f>
        <v>0</v>
      </c>
      <c r="I126" s="141"/>
      <c r="J126" s="141">
        <f>SUMIF(COMPRAS!$AP$2:AP9966,C126,COMPRAS!$AS$2:AS9966)+SUMIF(COMPRAS!$BD$2:BD9966,C126,COMPRAS!$BG$2:BG9966)+SUMIF(COMPRAS!$BP$2:BP9966,C126,COMPRAS!$BS$2:BS9966)+SUMIF(COMPRAS!$BV$2:BV9966,C126,COMPRAS!$BY$2:BY9966)</f>
        <v>0</v>
      </c>
      <c r="K126" s="236"/>
      <c r="L126" s="237">
        <f t="shared" si="23"/>
        <v>0</v>
      </c>
      <c r="M126" s="232">
        <f t="shared" si="21"/>
        <v>0</v>
      </c>
    </row>
    <row r="127" spans="1:13" ht="15" customHeight="1" thickBot="1" x14ac:dyDescent="0.4">
      <c r="A127" s="233"/>
      <c r="B127" s="162" t="str">
        <f t="shared" si="22"/>
        <v>no</v>
      </c>
      <c r="C127" s="234" t="s">
        <v>295</v>
      </c>
      <c r="D127" s="289" t="s">
        <v>296</v>
      </c>
      <c r="E127" s="290" t="s">
        <v>213</v>
      </c>
      <c r="F127" s="291" t="s">
        <v>213</v>
      </c>
      <c r="G127" s="140">
        <f>COUNTIF(COMPRAS!$AP$2:$AP$9966,C127)+COUNTIF(COMPRAS!$BD$2:$BD$9966,C127)+COUNTIF(COMPRAS!$BP$2:$BP$9966,C127)+COUNTIF(COMPRAS!$BV$2:$BV$9966,C127)</f>
        <v>0</v>
      </c>
      <c r="H127" s="141">
        <f>SUMIF(COMPRAS!$AP$2:AP9966,C127,COMPRAS!$AQ$2:AQ9966)+SUMIF(COMPRAS!$BD$2:BD9966,C127,COMPRAS!$BE$2:BE9966)+SUMIF(COMPRAS!$BP$2:BP9966,C127,COMPRAS!$BQ$2:BQ9966)+SUMIF(COMPRAS!$BV$2:BV9966,C127,COMPRAS!$BW$2:BW9966)</f>
        <v>0</v>
      </c>
      <c r="I127" s="141"/>
      <c r="J127" s="141">
        <f>SUMIF(COMPRAS!$AP$2:AP9966,C127,COMPRAS!$AS$2:AS9966)+SUMIF(COMPRAS!$BD$2:BD9966,C127,COMPRAS!$BG$2:BG9966)+SUMIF(COMPRAS!$BP$2:BP9966,C127,COMPRAS!$BS$2:BS9966)+SUMIF(COMPRAS!$BV$2:BV9966,C127,COMPRAS!$BY$2:BY9966)</f>
        <v>0</v>
      </c>
      <c r="K127" s="236"/>
      <c r="L127" s="237">
        <f t="shared" si="23"/>
        <v>0</v>
      </c>
      <c r="M127" s="232">
        <f t="shared" si="21"/>
        <v>0</v>
      </c>
    </row>
    <row r="128" spans="1:13" ht="15" customHeight="1" thickBot="1" x14ac:dyDescent="0.4">
      <c r="A128" s="233"/>
      <c r="B128" s="162" t="str">
        <f t="shared" si="22"/>
        <v>no</v>
      </c>
      <c r="C128" s="234" t="s">
        <v>297</v>
      </c>
      <c r="D128" s="289" t="s">
        <v>298</v>
      </c>
      <c r="E128" s="290" t="s">
        <v>213</v>
      </c>
      <c r="F128" s="291" t="s">
        <v>213</v>
      </c>
      <c r="G128" s="140">
        <f>COUNTIF(COMPRAS!$AP$2:$AP$9966,C128)+COUNTIF(COMPRAS!$BD$2:$BD$9966,C128)+COUNTIF(COMPRAS!$BP$2:$BP$9966,C128)+COUNTIF(COMPRAS!$BV$2:$BV$9966,C128)</f>
        <v>0</v>
      </c>
      <c r="H128" s="141">
        <f>SUMIF(COMPRAS!$AP$2:AP9966,C128,COMPRAS!$AQ$2:AQ9966)+SUMIF(COMPRAS!$BD$2:BD9966,C128,COMPRAS!$BE$2:BE9966)+SUMIF(COMPRAS!$BP$2:BP9966,C128,COMPRAS!$BQ$2:BQ9966)+SUMIF(COMPRAS!$BV$2:BV9966,C128,COMPRAS!$BW$2:BW9966)</f>
        <v>0</v>
      </c>
      <c r="I128" s="141"/>
      <c r="J128" s="141">
        <f>SUMIF(COMPRAS!$AP$2:AP9966,C128,COMPRAS!$AS$2:AS9966)+SUMIF(COMPRAS!$BD$2:BD9966,C128,COMPRAS!$BG$2:BG9966)+SUMIF(COMPRAS!$BP$2:BP9966,C128,COMPRAS!$BS$2:BS9966)+SUMIF(COMPRAS!$BV$2:BV9966,C128,COMPRAS!$BY$2:BY9966)</f>
        <v>0</v>
      </c>
      <c r="K128" s="236"/>
      <c r="L128" s="237">
        <f t="shared" si="23"/>
        <v>0</v>
      </c>
      <c r="M128" s="232">
        <f t="shared" si="21"/>
        <v>0</v>
      </c>
    </row>
    <row r="129" spans="1:13" ht="15" customHeight="1" thickBot="1" x14ac:dyDescent="0.4">
      <c r="A129" s="233"/>
      <c r="B129" s="162" t="str">
        <f t="shared" si="22"/>
        <v>no</v>
      </c>
      <c r="C129" s="234" t="s">
        <v>299</v>
      </c>
      <c r="D129" s="289" t="s">
        <v>300</v>
      </c>
      <c r="E129" s="290" t="s">
        <v>213</v>
      </c>
      <c r="F129" s="291" t="s">
        <v>213</v>
      </c>
      <c r="G129" s="140">
        <f>COUNTIF(COMPRAS!$AP$2:$AP$9966,C129)+COUNTIF(COMPRAS!$BD$2:$BD$9966,C129)+COUNTIF(COMPRAS!$BP$2:$BP$9966,C129)+COUNTIF(COMPRAS!$BV$2:$BV$9966,C129)</f>
        <v>0</v>
      </c>
      <c r="H129" s="141">
        <f>SUMIF(COMPRAS!$AP$2:AP9966,C129,COMPRAS!$AQ$2:AQ9966)+SUMIF(COMPRAS!$BD$2:BD9966,C129,COMPRAS!$BE$2:BE9966)+SUMIF(COMPRAS!$BP$2:BP9966,C129,COMPRAS!$BQ$2:BQ9966)+SUMIF(COMPRAS!$BV$2:BV9966,C129,COMPRAS!$BW$2:BW9966)</f>
        <v>0</v>
      </c>
      <c r="I129" s="141"/>
      <c r="J129" s="141">
        <f>SUMIF(COMPRAS!$AP$2:AP9966,C129,COMPRAS!$AS$2:AS9966)+SUMIF(COMPRAS!$BD$2:BD9966,C129,COMPRAS!$BG$2:BG9966)+SUMIF(COMPRAS!$BP$2:BP9966,C129,COMPRAS!$BS$2:BS9966)+SUMIF(COMPRAS!$BV$2:BV9966,C129,COMPRAS!$BY$2:BY9966)</f>
        <v>0</v>
      </c>
      <c r="K129" s="236"/>
      <c r="L129" s="237">
        <f t="shared" si="23"/>
        <v>0</v>
      </c>
      <c r="M129" s="232">
        <f t="shared" si="21"/>
        <v>0</v>
      </c>
    </row>
    <row r="130" spans="1:13" ht="15" customHeight="1" thickBot="1" x14ac:dyDescent="0.4">
      <c r="A130" s="233"/>
      <c r="B130" s="162" t="str">
        <f t="shared" si="22"/>
        <v>no</v>
      </c>
      <c r="C130" s="234" t="s">
        <v>301</v>
      </c>
      <c r="D130" s="289" t="s">
        <v>302</v>
      </c>
      <c r="E130" s="290" t="s">
        <v>213</v>
      </c>
      <c r="F130" s="291" t="s">
        <v>213</v>
      </c>
      <c r="G130" s="140">
        <f>COUNTIF(COMPRAS!$AP$2:$AP$9966,C130)+COUNTIF(COMPRAS!$BD$2:$BD$9966,C130)+COUNTIF(COMPRAS!$BP$2:$BP$9966,C130)+COUNTIF(COMPRAS!$BV$2:$BV$9966,C130)</f>
        <v>0</v>
      </c>
      <c r="H130" s="141">
        <f>SUMIF(COMPRAS!$AP$2:AP9966,C130,COMPRAS!$AQ$2:AQ9966)+SUMIF(COMPRAS!$BD$2:BD9966,C130,COMPRAS!$BE$2:BE9966)+SUMIF(COMPRAS!$BP$2:BP9966,C130,COMPRAS!$BQ$2:BQ9966)+SUMIF(COMPRAS!$BV$2:BV9966,C130,COMPRAS!$BW$2:BW9966)</f>
        <v>0</v>
      </c>
      <c r="I130" s="141"/>
      <c r="J130" s="141">
        <f>SUMIF(COMPRAS!$AP$2:AP9966,C130,COMPRAS!$AS$2:AS9966)+SUMIF(COMPRAS!$BD$2:BD9966,C130,COMPRAS!$BG$2:BG9966)+SUMIF(COMPRAS!$BP$2:BP9966,C130,COMPRAS!$BS$2:BS9966)+SUMIF(COMPRAS!$BV$2:BV9966,C130,COMPRAS!$BY$2:BY9966)</f>
        <v>0</v>
      </c>
      <c r="K130" s="236"/>
      <c r="L130" s="237">
        <f t="shared" si="23"/>
        <v>0</v>
      </c>
      <c r="M130" s="232">
        <f t="shared" si="21"/>
        <v>0</v>
      </c>
    </row>
    <row r="131" spans="1:13" ht="15" customHeight="1" thickBot="1" x14ac:dyDescent="0.4">
      <c r="A131" s="233"/>
      <c r="B131" s="162" t="str">
        <f t="shared" si="22"/>
        <v>no</v>
      </c>
      <c r="C131" s="234" t="s">
        <v>303</v>
      </c>
      <c r="D131" s="289" t="s">
        <v>304</v>
      </c>
      <c r="E131" s="290" t="s">
        <v>213</v>
      </c>
      <c r="F131" s="291" t="s">
        <v>213</v>
      </c>
      <c r="G131" s="140">
        <f>COUNTIF(COMPRAS!$AP$2:$AP$9966,C131)+COUNTIF(COMPRAS!$BD$2:$BD$9966,C131)+COUNTIF(COMPRAS!$BP$2:$BP$9966,C131)+COUNTIF(COMPRAS!$BV$2:$BV$9966,C131)</f>
        <v>0</v>
      </c>
      <c r="H131" s="141">
        <f>SUMIF(COMPRAS!$AP$2:AP9966,C131,COMPRAS!$AQ$2:AQ9966)+SUMIF(COMPRAS!$BD$2:BD9966,C131,COMPRAS!$BE$2:BE9966)+SUMIF(COMPRAS!$BP$2:BP9966,C131,COMPRAS!$BQ$2:BQ9966)+SUMIF(COMPRAS!$BV$2:BV9966,C131,COMPRAS!$BW$2:BW9966)</f>
        <v>0</v>
      </c>
      <c r="I131" s="141"/>
      <c r="J131" s="141">
        <f>SUMIF(COMPRAS!$AP$2:AP9966,C131,COMPRAS!$AS$2:AS9966)+SUMIF(COMPRAS!$BD$2:BD9966,C131,COMPRAS!$BG$2:BG9966)+SUMIF(COMPRAS!$BP$2:BP9966,C131,COMPRAS!$BS$2:BS9966)+SUMIF(COMPRAS!$BV$2:BV9966,C131,COMPRAS!$BY$2:BY9966)</f>
        <v>0</v>
      </c>
      <c r="K131" s="236"/>
      <c r="L131" s="237">
        <f t="shared" si="23"/>
        <v>0</v>
      </c>
      <c r="M131" s="232">
        <f t="shared" si="21"/>
        <v>0</v>
      </c>
    </row>
    <row r="132" spans="1:13" ht="15" customHeight="1" thickBot="1" x14ac:dyDescent="0.4">
      <c r="A132" s="233"/>
      <c r="B132" s="162" t="str">
        <f t="shared" si="22"/>
        <v>no</v>
      </c>
      <c r="C132" s="234">
        <v>325</v>
      </c>
      <c r="D132" s="289" t="s">
        <v>305</v>
      </c>
      <c r="E132" s="290" t="s">
        <v>213</v>
      </c>
      <c r="F132" s="291" t="s">
        <v>213</v>
      </c>
      <c r="G132" s="140">
        <f>COUNTIF(COMPRAS!$AP$2:$AP$9966,C132)+COUNTIF(COMPRAS!$BD$2:$BD$9966,C132)+COUNTIF(COMPRAS!$BP$2:$BP$9966,C132)+COUNTIF(COMPRAS!$BV$2:$BV$9966,C132)</f>
        <v>0</v>
      </c>
      <c r="H132" s="141">
        <f>SUMIF(COMPRAS!$AP$2:AP9966,C132,COMPRAS!$AQ$2:AQ9966)+SUMIF(COMPRAS!$BD$2:BD9966,C132,COMPRAS!$BE$2:BE9966)+SUMIF(COMPRAS!$BP$2:BP9966,C132,COMPRAS!$BQ$2:BQ9966)+SUMIF(COMPRAS!$BV$2:BV9966,C132,COMPRAS!$BW$2:BW9966)</f>
        <v>0</v>
      </c>
      <c r="I132" s="141"/>
      <c r="J132" s="141">
        <f>SUMIF(COMPRAS!$AP$2:AP9966,C132,COMPRAS!$AS$2:AS9966)+SUMIF(COMPRAS!$BD$2:BD9966,C132,COMPRAS!$BG$2:BG9966)+SUMIF(COMPRAS!$BP$2:BP9966,C132,COMPRAS!$BS$2:BS9966)+SUMIF(COMPRAS!$BV$2:BV9966,C132,COMPRAS!$BY$2:BY9966)</f>
        <v>0</v>
      </c>
      <c r="K132" s="236"/>
      <c r="L132" s="237">
        <f t="shared" si="23"/>
        <v>0</v>
      </c>
      <c r="M132" s="239"/>
    </row>
    <row r="133" spans="1:13" ht="15" customHeight="1" thickBot="1" x14ac:dyDescent="0.4">
      <c r="A133" s="233"/>
      <c r="B133" s="162" t="str">
        <f t="shared" si="22"/>
        <v>no</v>
      </c>
      <c r="C133" s="234" t="s">
        <v>306</v>
      </c>
      <c r="D133" s="289" t="s">
        <v>307</v>
      </c>
      <c r="E133" s="290" t="s">
        <v>213</v>
      </c>
      <c r="F133" s="291" t="s">
        <v>213</v>
      </c>
      <c r="G133" s="140">
        <f>COUNTIF(COMPRAS!$AP$2:$AP$9966,C133)+COUNTIF(COMPRAS!$BD$2:$BD$9966,C133)+COUNTIF(COMPRAS!$BP$2:$BP$9966,C133)+COUNTIF(COMPRAS!$BV$2:$BV$9966,C133)</f>
        <v>0</v>
      </c>
      <c r="H133" s="141">
        <f>SUMIF(COMPRAS!$AP$2:AP9966,C133,COMPRAS!$AQ$2:AQ9966)+SUMIF(COMPRAS!$BD$2:BD9966,C133,COMPRAS!$BE$2:BE9966)+SUMIF(COMPRAS!$BP$2:BP9966,C133,COMPRAS!$BQ$2:BQ9966)+SUMIF(COMPRAS!$BV$2:BV9966,C133,COMPRAS!$BW$2:BW9966)</f>
        <v>0</v>
      </c>
      <c r="I133" s="141"/>
      <c r="J133" s="141">
        <f>SUMIF(COMPRAS!$AP$2:AP9966,C133,COMPRAS!$AS$2:AS9966)+SUMIF(COMPRAS!$BD$2:BD9966,C133,COMPRAS!$BG$2:BG9966)+SUMIF(COMPRAS!$BP$2:BP9966,C133,COMPRAS!$BS$2:BS9966)+SUMIF(COMPRAS!$BV$2:BV9966,C133,COMPRAS!$BY$2:BY9966)</f>
        <v>0</v>
      </c>
      <c r="K133" s="236"/>
      <c r="L133" s="237">
        <f t="shared" si="23"/>
        <v>0</v>
      </c>
      <c r="M133" s="232">
        <f t="shared" si="21"/>
        <v>0</v>
      </c>
    </row>
    <row r="134" spans="1:13" ht="15" customHeight="1" thickBot="1" x14ac:dyDescent="0.4">
      <c r="A134" s="233"/>
      <c r="B134" s="162" t="str">
        <f t="shared" si="22"/>
        <v>no</v>
      </c>
      <c r="C134" s="234">
        <v>326</v>
      </c>
      <c r="D134" s="289" t="s">
        <v>308</v>
      </c>
      <c r="E134" s="290" t="s">
        <v>213</v>
      </c>
      <c r="F134" s="291" t="s">
        <v>213</v>
      </c>
      <c r="G134" s="140">
        <f>COUNTIF(COMPRAS!$AP$2:$AP$9966,C134)+COUNTIF(COMPRAS!$BD$2:$BD$9966,C134)+COUNTIF(COMPRAS!$BP$2:$BP$9966,C134)+COUNTIF(COMPRAS!$BV$2:$BV$9966,C134)</f>
        <v>0</v>
      </c>
      <c r="H134" s="141">
        <f>SUMIF(COMPRAS!$AP$2:AP9966,C134,COMPRAS!$AQ$2:AQ9966)+SUMIF(COMPRAS!$BD$2:BD9966,C134,COMPRAS!$BE$2:BE9966)+SUMIF(COMPRAS!$BP$2:BP9966,C134,COMPRAS!$BQ$2:BQ9966)+SUMIF(COMPRAS!$BV$2:BV9966,C134,COMPRAS!$BW$2:BW9966)</f>
        <v>0</v>
      </c>
      <c r="I134" s="141"/>
      <c r="J134" s="141">
        <f>SUMIF(COMPRAS!$AP$2:AP9966,C134,COMPRAS!$AS$2:AS9966)+SUMIF(COMPRAS!$BD$2:BD9966,C134,COMPRAS!$BG$2:BG9966)+SUMIF(COMPRAS!$BP$2:BP9966,C134,COMPRAS!$BS$2:BS9966)+SUMIF(COMPRAS!$BV$2:BV9966,C134,COMPRAS!$BY$2:BY9966)</f>
        <v>0</v>
      </c>
      <c r="K134" s="236"/>
      <c r="L134" s="237">
        <f t="shared" si="23"/>
        <v>0</v>
      </c>
      <c r="M134" s="232">
        <f t="shared" si="21"/>
        <v>0</v>
      </c>
    </row>
    <row r="135" spans="1:13" ht="15" customHeight="1" thickBot="1" x14ac:dyDescent="0.4">
      <c r="A135" s="233"/>
      <c r="B135" s="162" t="str">
        <f t="shared" si="22"/>
        <v>no</v>
      </c>
      <c r="C135" s="234">
        <v>327</v>
      </c>
      <c r="D135" s="289" t="s">
        <v>309</v>
      </c>
      <c r="E135" s="290" t="s">
        <v>213</v>
      </c>
      <c r="F135" s="291" t="s">
        <v>213</v>
      </c>
      <c r="G135" s="138">
        <f>COUNTIF(COMPRAS!$AP$2:$AP$9966,C135)+COUNTIF(COMPRAS!$BD$2:$BD$9966,C135)+COUNTIF(COMPRAS!$BP$2:$BP$9966,C135)+COUNTIF(COMPRAS!$BV$2:$BV$9966,C135)</f>
        <v>0</v>
      </c>
      <c r="H135" s="139">
        <f>SUMIF(COMPRAS!$AP$2:AP9966,C135,COMPRAS!$AQ$2:AQ9966)+SUMIF(COMPRAS!$BD$2:BD9966,C135,COMPRAS!$BE$2:BE9966)+SUMIF(COMPRAS!$BP$2:BP9966,C135,COMPRAS!$BQ$2:BQ9966)+SUMIF(COMPRAS!$BV$2:BV9966,C135,COMPRAS!$BW$2:BW9966)</f>
        <v>0</v>
      </c>
      <c r="I135" s="139"/>
      <c r="J135" s="139">
        <f>SUMIF(COMPRAS!$AP$2:AP9966,C135,COMPRAS!$AS$2:AS9966)+SUMIF(COMPRAS!$BD$2:BD9966,C135,COMPRAS!$BG$2:BG9966)+SUMIF(COMPRAS!$BP$2:BP9966,C135,COMPRAS!$BS$2:BS9966)+SUMIF(COMPRAS!$BV$2:BV9966,C135,COMPRAS!$BY$2:BY9966)</f>
        <v>0</v>
      </c>
      <c r="K135" s="223"/>
      <c r="L135" s="235">
        <f t="shared" si="23"/>
        <v>0</v>
      </c>
      <c r="M135" s="232">
        <f t="shared" si="21"/>
        <v>0</v>
      </c>
    </row>
    <row r="136" spans="1:13" ht="15" customHeight="1" thickBot="1" x14ac:dyDescent="0.4">
      <c r="A136" s="233"/>
      <c r="B136" s="162" t="str">
        <f t="shared" si="22"/>
        <v>no</v>
      </c>
      <c r="C136" s="234">
        <v>328</v>
      </c>
      <c r="D136" s="289" t="s">
        <v>310</v>
      </c>
      <c r="E136" s="290" t="s">
        <v>213</v>
      </c>
      <c r="F136" s="291" t="s">
        <v>213</v>
      </c>
      <c r="G136" s="140">
        <f>COUNTIF(COMPRAS!$AP$2:$AP$9966,C136)+COUNTIF(COMPRAS!$BD$2:$BD$9966,C136)+COUNTIF(COMPRAS!$BP$2:$BP$9966,C136)+COUNTIF(COMPRAS!$BV$2:$BV$9966,C136)</f>
        <v>0</v>
      </c>
      <c r="H136" s="141">
        <f>SUMIF(COMPRAS!$AP$2:AP9966,C136,COMPRAS!$AQ$2:AQ9966)+SUMIF(COMPRAS!$BD$2:BD9966,C136,COMPRAS!$BE$2:BE9966)+SUMIF(COMPRAS!$BP$2:BP9966,C136,COMPRAS!$BQ$2:BQ9966)+SUMIF(COMPRAS!$BV$2:BV9966,C136,COMPRAS!$BW$2:BW9966)</f>
        <v>0</v>
      </c>
      <c r="I136" s="141"/>
      <c r="J136" s="141">
        <f>SUMIF(COMPRAS!$AP$2:AP9966,C136,COMPRAS!$AS$2:AS9966)+SUMIF(COMPRAS!$BD$2:BD9966,C136,COMPRAS!$BG$2:BG9966)+SUMIF(COMPRAS!$BP$2:BP9966,C136,COMPRAS!$BS$2:BS9966)+SUMIF(COMPRAS!$BV$2:BV9966,C136,COMPRAS!$BY$2:BY9966)</f>
        <v>0</v>
      </c>
      <c r="K136" s="236"/>
      <c r="L136" s="237">
        <f t="shared" si="23"/>
        <v>0</v>
      </c>
      <c r="M136" s="232">
        <f t="shared" si="21"/>
        <v>0</v>
      </c>
    </row>
    <row r="137" spans="1:13" ht="15" customHeight="1" thickBot="1" x14ac:dyDescent="0.4">
      <c r="A137" s="233"/>
      <c r="B137" s="162" t="str">
        <f t="shared" si="22"/>
        <v>no</v>
      </c>
      <c r="C137" s="234">
        <v>329</v>
      </c>
      <c r="D137" s="289" t="s">
        <v>311</v>
      </c>
      <c r="E137" s="290" t="s">
        <v>213</v>
      </c>
      <c r="F137" s="291" t="s">
        <v>213</v>
      </c>
      <c r="G137" s="140">
        <f>COUNTIF(COMPRAS!$AP$2:$AP$9966,C137)+COUNTIF(COMPRAS!$BD$2:$BD$9966,C137)+COUNTIF(COMPRAS!$BP$2:$BP$9966,C137)+COUNTIF(COMPRAS!$BV$2:$BV$9966,C137)</f>
        <v>0</v>
      </c>
      <c r="H137" s="141">
        <f>SUMIF(COMPRAS!$AP$2:AP9966,C137,COMPRAS!$AQ$2:AQ9966)+SUMIF(COMPRAS!$BD$2:BD9966,C137,COMPRAS!$BE$2:BE9966)+SUMIF(COMPRAS!$BP$2:BP9966,C137,COMPRAS!$BQ$2:BQ9966)+SUMIF(COMPRAS!$BV$2:BV9966,C137,COMPRAS!$BW$2:BW9966)</f>
        <v>0</v>
      </c>
      <c r="I137" s="141"/>
      <c r="J137" s="141">
        <f>SUMIF(COMPRAS!$AP$2:AP9966,C137,COMPRAS!$AS$2:AS9966)+SUMIF(COMPRAS!$BD$2:BD9966,C137,COMPRAS!$BG$2:BG9966)+SUMIF(COMPRAS!$BP$2:BP9966,C137,COMPRAS!$BS$2:BS9966)+SUMIF(COMPRAS!$BV$2:BV9966,C137,COMPRAS!$BY$2:BY9966)</f>
        <v>0</v>
      </c>
      <c r="K137" s="236"/>
      <c r="L137" s="237">
        <f t="shared" si="23"/>
        <v>0</v>
      </c>
      <c r="M137" s="232">
        <f t="shared" si="21"/>
        <v>0</v>
      </c>
    </row>
    <row r="138" spans="1:13" ht="15" customHeight="1" thickBot="1" x14ac:dyDescent="0.4">
      <c r="A138" s="233"/>
      <c r="B138" s="162" t="str">
        <f t="shared" si="22"/>
        <v>no</v>
      </c>
      <c r="C138" s="234">
        <v>330</v>
      </c>
      <c r="D138" s="289" t="s">
        <v>312</v>
      </c>
      <c r="E138" s="290" t="s">
        <v>213</v>
      </c>
      <c r="F138" s="291" t="s">
        <v>213</v>
      </c>
      <c r="G138" s="140">
        <f>COUNTIF(COMPRAS!$AP$2:$AP$9966,C138)+COUNTIF(COMPRAS!$BD$2:$BD$9966,C138)+COUNTIF(COMPRAS!$BP$2:$BP$9966,C138)+COUNTIF(COMPRAS!$BV$2:$BV$9966,C138)</f>
        <v>0</v>
      </c>
      <c r="H138" s="141">
        <f>SUMIF(COMPRAS!$AP$2:AP9966,C138,COMPRAS!$AQ$2:AQ9966)+SUMIF(COMPRAS!$BD$2:BD9966,C138,COMPRAS!$BE$2:BE9966)+SUMIF(COMPRAS!$BP$2:BP9966,C138,COMPRAS!$BQ$2:BQ9966)+SUMIF(COMPRAS!$BV$2:BV9966,C138,COMPRAS!$BW$2:BW9966)</f>
        <v>0</v>
      </c>
      <c r="I138" s="141"/>
      <c r="J138" s="141">
        <f>SUMIF(COMPRAS!$AP$2:AP9966,C138,COMPRAS!$AS$2:AS9966)+SUMIF(COMPRAS!$BD$2:BD9966,C138,COMPRAS!$BG$2:BG9966)+SUMIF(COMPRAS!$BP$2:BP9966,C138,COMPRAS!$BS$2:BS9966)+SUMIF(COMPRAS!$BV$2:BV9966,C138,COMPRAS!$BY$2:BY9966)</f>
        <v>0</v>
      </c>
      <c r="K138" s="236"/>
      <c r="L138" s="237">
        <f t="shared" si="23"/>
        <v>0</v>
      </c>
      <c r="M138" s="232">
        <f t="shared" si="21"/>
        <v>0</v>
      </c>
    </row>
    <row r="139" spans="1:13" ht="15" customHeight="1" thickBot="1" x14ac:dyDescent="0.4">
      <c r="A139" s="233"/>
      <c r="B139" s="162" t="str">
        <f t="shared" si="22"/>
        <v>no</v>
      </c>
      <c r="C139" s="234">
        <v>331</v>
      </c>
      <c r="D139" s="289" t="s">
        <v>313</v>
      </c>
      <c r="E139" s="290" t="s">
        <v>213</v>
      </c>
      <c r="F139" s="291" t="s">
        <v>213</v>
      </c>
      <c r="G139" s="140">
        <f>COUNTIF(COMPRAS!$AP$2:$AP$9966,C139)+COUNTIF(COMPRAS!$BD$2:$BD$9966,C139)+COUNTIF(COMPRAS!$BP$2:$BP$9966,C139)+COUNTIF(COMPRAS!$BV$2:$BV$9966,C139)</f>
        <v>0</v>
      </c>
      <c r="H139" s="141">
        <f>SUMIF(COMPRAS!$AP$2:AP9966,C139,COMPRAS!$AQ$2:AQ9966)+SUMIF(COMPRAS!$BD$2:BD9966,C139,COMPRAS!$BE$2:BE9966)+SUMIF(COMPRAS!$BP$2:BP9966,C139,COMPRAS!$BQ$2:BQ9966)+SUMIF(COMPRAS!$BV$2:BV9966,C139,COMPRAS!$BW$2:BW9966)</f>
        <v>0</v>
      </c>
      <c r="I139" s="141"/>
      <c r="J139" s="141">
        <f>SUMIF(COMPRAS!$AP$2:AP9966,C139,COMPRAS!$AS$2:AS9966)+SUMIF(COMPRAS!$BD$2:BD9966,C139,COMPRAS!$BG$2:BG9966)+SUMIF(COMPRAS!$BP$2:BP9966,C139,COMPRAS!$BS$2:BS9966)+SUMIF(COMPRAS!$BV$2:BV9966,C139,COMPRAS!$BY$2:BY9966)</f>
        <v>0</v>
      </c>
      <c r="K139" s="236"/>
      <c r="L139" s="237">
        <f t="shared" si="23"/>
        <v>0</v>
      </c>
      <c r="M139" s="225">
        <f>J138+J139</f>
        <v>0</v>
      </c>
    </row>
    <row r="140" spans="1:13" ht="15" customHeight="1" thickBot="1" x14ac:dyDescent="0.4">
      <c r="A140" s="233"/>
      <c r="B140" s="162" t="str">
        <f t="shared" si="22"/>
        <v>no</v>
      </c>
      <c r="C140" s="234">
        <v>332</v>
      </c>
      <c r="D140" s="289" t="s">
        <v>314</v>
      </c>
      <c r="E140" s="290" t="s">
        <v>213</v>
      </c>
      <c r="F140" s="291" t="s">
        <v>213</v>
      </c>
      <c r="G140" s="140">
        <f>COUNTIF(COMPRAS!$AP$2:$AP$9966,C140)+COUNTIF(COMPRAS!$BD$2:$BD$9966,C140)+COUNTIF(COMPRAS!$BP$2:$BP$9966,C140)+COUNTIF(COMPRAS!$BV$2:$BV$9966,C140)</f>
        <v>0</v>
      </c>
      <c r="H140" s="141">
        <f>SUMIF(COMPRAS!$AP$2:AP9966,C140,COMPRAS!$AQ$2:AQ9966)+SUMIF(COMPRAS!$BD$2:BD9966,C140,COMPRAS!$BE$2:BE9966)+SUMIF(COMPRAS!$BP$2:BP9966,C140,COMPRAS!$BQ$2:BQ9966)+SUMIF(COMPRAS!$BV$2:BV9966,C140,COMPRAS!$BW$2:BW9966)</f>
        <v>0</v>
      </c>
      <c r="I140" s="141"/>
      <c r="J140" s="141">
        <f>SUMIF(COMPRAS!$AP$2:AP9966,C140,COMPRAS!$AS$2:AS9966)+SUMIF(COMPRAS!$BD$2:BD9966,C140,COMPRAS!$BG$2:BG9966)+SUMIF(COMPRAS!$BP$2:BP9966,C140,COMPRAS!$BS$2:BS9966)+SUMIF(COMPRAS!$BV$2:BV9966,C140,COMPRAS!$BY$2:BY9966)</f>
        <v>0</v>
      </c>
      <c r="K140" s="236"/>
      <c r="L140" s="237">
        <f t="shared" si="23"/>
        <v>0</v>
      </c>
      <c r="M140" s="232">
        <f t="shared" si="21"/>
        <v>0</v>
      </c>
    </row>
    <row r="141" spans="1:13" ht="15" customHeight="1" thickBot="1" x14ac:dyDescent="0.4">
      <c r="A141" s="233"/>
      <c r="B141" s="162" t="str">
        <f t="shared" si="22"/>
        <v>no</v>
      </c>
      <c r="C141" s="234" t="s">
        <v>315</v>
      </c>
      <c r="D141" s="289" t="s">
        <v>316</v>
      </c>
      <c r="E141" s="290" t="s">
        <v>213</v>
      </c>
      <c r="F141" s="291" t="s">
        <v>213</v>
      </c>
      <c r="G141" s="140">
        <f>COUNTIF(COMPRAS!$AP$2:$AP$9966,C141)+COUNTIF(COMPRAS!$BD$2:$BD$9966,C141)+COUNTIF(COMPRAS!$BP$2:$BP$9966,C141)+COUNTIF(COMPRAS!$BV$2:$BV$9966,C141)</f>
        <v>0</v>
      </c>
      <c r="H141" s="141">
        <f>SUMIF(COMPRAS!$AP$2:AP9966,C141,COMPRAS!$AQ$2:AQ9966)+SUMIF(COMPRAS!$BD$2:BD9966,C141,COMPRAS!$BE$2:BE9966)+SUMIF(COMPRAS!$BP$2:BP9966,C141,COMPRAS!$BQ$2:BQ9966)+SUMIF(COMPRAS!$BV$2:BV9966,C141,COMPRAS!$BW$2:BW9966)</f>
        <v>0</v>
      </c>
      <c r="I141" s="141"/>
      <c r="J141" s="141">
        <f>SUMIF(COMPRAS!$AP$2:AP9966,C141,COMPRAS!$AS$2:AS9966)+SUMIF(COMPRAS!$BD$2:BD9966,C141,COMPRAS!$BG$2:BG9966)+SUMIF(COMPRAS!$BP$2:BP9966,C141,COMPRAS!$BS$2:BS9966)+SUMIF(COMPRAS!$BV$2:BV9966,C141,COMPRAS!$BY$2:BY9966)</f>
        <v>0</v>
      </c>
      <c r="K141" s="236"/>
      <c r="L141" s="237">
        <f t="shared" si="23"/>
        <v>0</v>
      </c>
      <c r="M141" s="232">
        <f t="shared" si="21"/>
        <v>0</v>
      </c>
    </row>
    <row r="142" spans="1:13" ht="15" customHeight="1" thickBot="1" x14ac:dyDescent="0.4">
      <c r="A142" s="233"/>
      <c r="B142" s="162" t="str">
        <f t="shared" si="22"/>
        <v>no</v>
      </c>
      <c r="C142" s="234" t="s">
        <v>317</v>
      </c>
      <c r="D142" s="289" t="s">
        <v>318</v>
      </c>
      <c r="E142" s="290" t="s">
        <v>213</v>
      </c>
      <c r="F142" s="291" t="s">
        <v>213</v>
      </c>
      <c r="G142" s="140">
        <f>COUNTIF(COMPRAS!$AP$2:$AP$9966,C142)+COUNTIF(COMPRAS!$BD$2:$BD$9966,C142)+COUNTIF(COMPRAS!$BP$2:$BP$9966,C142)+COUNTIF(COMPRAS!$BV$2:$BV$9966,C142)</f>
        <v>0</v>
      </c>
      <c r="H142" s="141">
        <f>SUMIF(COMPRAS!$AP$2:AP9966,C142,COMPRAS!$AQ$2:AQ9966)+SUMIF(COMPRAS!$BD$2:BD9966,C142,COMPRAS!$BE$2:BE9966)+SUMIF(COMPRAS!$BP$2:BP9966,C142,COMPRAS!$BQ$2:BQ9966)+SUMIF(COMPRAS!$BV$2:BV9966,C142,COMPRAS!$BW$2:BW9966)</f>
        <v>0</v>
      </c>
      <c r="I142" s="141"/>
      <c r="J142" s="141">
        <f>SUMIF(COMPRAS!$AP$2:AP9966,C142,COMPRAS!$AS$2:AS9966)+SUMIF(COMPRAS!$BD$2:BD9966,C142,COMPRAS!$BG$2:BG9966)+SUMIF(COMPRAS!$BP$2:BP9966,C142,COMPRAS!$BS$2:BS9966)+SUMIF(COMPRAS!$BV$2:BV9966,C142,COMPRAS!$BY$2:BY9966)</f>
        <v>0</v>
      </c>
      <c r="K142" s="236"/>
      <c r="L142" s="237">
        <f t="shared" si="23"/>
        <v>0</v>
      </c>
      <c r="M142" s="232">
        <f t="shared" si="21"/>
        <v>0</v>
      </c>
    </row>
    <row r="143" spans="1:13" ht="15" customHeight="1" thickBot="1" x14ac:dyDescent="0.4">
      <c r="A143" s="233"/>
      <c r="B143" s="162" t="str">
        <f t="shared" si="22"/>
        <v>no</v>
      </c>
      <c r="C143" s="234" t="s">
        <v>319</v>
      </c>
      <c r="D143" s="289" t="s">
        <v>320</v>
      </c>
      <c r="E143" s="290" t="s">
        <v>213</v>
      </c>
      <c r="F143" s="291" t="s">
        <v>213</v>
      </c>
      <c r="G143" s="140">
        <f>COUNTIF(COMPRAS!$AP$2:$AP$9966,C143)+COUNTIF(COMPRAS!$BD$2:$BD$9966,C143)+COUNTIF(COMPRAS!$BP$2:$BP$9966,C143)+COUNTIF(COMPRAS!$BV$2:$BV$9966,C143)</f>
        <v>0</v>
      </c>
      <c r="H143" s="141">
        <f>SUMIF(COMPRAS!$AP$2:AP9966,C143,COMPRAS!$AQ$2:AQ9966)+SUMIF(COMPRAS!$BD$2:BD9966,C143,COMPRAS!$BE$2:BE9966)+SUMIF(COMPRAS!$BP$2:BP9966,C143,COMPRAS!$BQ$2:BQ9966)+SUMIF(COMPRAS!$BV$2:BV9966,C143,COMPRAS!$BW$2:BW9966)</f>
        <v>0</v>
      </c>
      <c r="I143" s="141"/>
      <c r="J143" s="141">
        <f>SUMIF(COMPRAS!$AP$2:AP9966,C143,COMPRAS!$AS$2:AS9966)+SUMIF(COMPRAS!$BD$2:BD9966,C143,COMPRAS!$BG$2:BG9966)+SUMIF(COMPRAS!$BP$2:BP9966,C143,COMPRAS!$BS$2:BS9966)+SUMIF(COMPRAS!$BV$2:BV9966,C143,COMPRAS!$BY$2:BY9966)</f>
        <v>0</v>
      </c>
      <c r="K143" s="236"/>
      <c r="L143" s="237">
        <f t="shared" si="23"/>
        <v>0</v>
      </c>
      <c r="M143" s="232">
        <f t="shared" si="21"/>
        <v>0</v>
      </c>
    </row>
    <row r="144" spans="1:13" ht="15" customHeight="1" thickBot="1" x14ac:dyDescent="0.4">
      <c r="A144" s="233"/>
      <c r="B144" s="162" t="str">
        <f t="shared" si="22"/>
        <v>no</v>
      </c>
      <c r="C144" s="234" t="s">
        <v>321</v>
      </c>
      <c r="D144" s="289" t="s">
        <v>322</v>
      </c>
      <c r="E144" s="290" t="s">
        <v>213</v>
      </c>
      <c r="F144" s="291" t="s">
        <v>213</v>
      </c>
      <c r="G144" s="140">
        <f>COUNTIF(COMPRAS!$AP$2:$AP$9966,C144)+COUNTIF(COMPRAS!$BD$2:$BD$9966,C144)+COUNTIF(COMPRAS!$BP$2:$BP$9966,C144)+COUNTIF(COMPRAS!$BV$2:$BV$9966,C144)</f>
        <v>0</v>
      </c>
      <c r="H144" s="141">
        <f>SUMIF(COMPRAS!$AP$2:AP9966,C144,COMPRAS!$AQ$2:AQ9966)+SUMIF(COMPRAS!$BD$2:BD9966,C144,COMPRAS!$BE$2:BE9966)+SUMIF(COMPRAS!$BP$2:BP9966,C144,COMPRAS!$BQ$2:BQ9966)+SUMIF(COMPRAS!$BV$2:BV9966,C144,COMPRAS!$BW$2:BW9966)</f>
        <v>0</v>
      </c>
      <c r="I144" s="141"/>
      <c r="J144" s="141">
        <f>SUMIF(COMPRAS!$AP$2:AP9966,C144,COMPRAS!$AS$2:AS9966)+SUMIF(COMPRAS!$BD$2:BD9966,C144,COMPRAS!$BG$2:BG9966)+SUMIF(COMPRAS!$BP$2:BP9966,C144,COMPRAS!$BS$2:BS9966)+SUMIF(COMPRAS!$BV$2:BV9966,C144,COMPRAS!$BY$2:BY9966)</f>
        <v>0</v>
      </c>
      <c r="K144" s="236"/>
      <c r="L144" s="237">
        <f t="shared" si="23"/>
        <v>0</v>
      </c>
      <c r="M144" s="232">
        <f>L5</f>
        <v>0</v>
      </c>
    </row>
    <row r="145" spans="1:13" ht="15" customHeight="1" thickBot="1" x14ac:dyDescent="0.4">
      <c r="A145" s="233"/>
      <c r="B145" s="162" t="str">
        <f t="shared" si="22"/>
        <v>no</v>
      </c>
      <c r="C145" s="234" t="s">
        <v>323</v>
      </c>
      <c r="D145" s="289" t="s">
        <v>324</v>
      </c>
      <c r="E145" s="290" t="s">
        <v>213</v>
      </c>
      <c r="F145" s="291" t="s">
        <v>213</v>
      </c>
      <c r="G145" s="140">
        <f>COUNTIF(COMPRAS!$AP$2:$AP$9966,C145)+COUNTIF(COMPRAS!$BD$2:$BD$9966,C145)+COUNTIF(COMPRAS!$BP$2:$BP$9966,C145)+COUNTIF(COMPRAS!$BV$2:$BV$9966,C145)</f>
        <v>0</v>
      </c>
      <c r="H145" s="141">
        <f>SUMIF(COMPRAS!$AP$2:AP9966,C145,COMPRAS!$AQ$2:AQ9966)+SUMIF(COMPRAS!$BD$2:BD9966,C145,COMPRAS!$BE$2:BE9966)+SUMIF(COMPRAS!$BP$2:BP9966,C145,COMPRAS!$BQ$2:BQ9966)+SUMIF(COMPRAS!$BV$2:BV9966,C145,COMPRAS!$BW$2:BW9966)</f>
        <v>0</v>
      </c>
      <c r="I145" s="141"/>
      <c r="J145" s="141">
        <f>SUMIF(COMPRAS!$AP$2:AP9966,C145,COMPRAS!$AS$2:AS9966)+SUMIF(COMPRAS!$BD$2:BD9966,C145,COMPRAS!$BG$2:BG9966)+SUMIF(COMPRAS!$BP$2:BP9966,C145,COMPRAS!$BS$2:BS9966)+SUMIF(COMPRAS!$BV$2:BV9966,C145,COMPRAS!$BY$2:BY9966)</f>
        <v>0</v>
      </c>
      <c r="K145" s="236"/>
      <c r="L145" s="237">
        <f t="shared" si="23"/>
        <v>0</v>
      </c>
      <c r="M145" s="232">
        <f t="shared" si="21"/>
        <v>0</v>
      </c>
    </row>
    <row r="146" spans="1:13" ht="15" customHeight="1" thickBot="1" x14ac:dyDescent="0.4">
      <c r="A146" s="233"/>
      <c r="B146" s="162" t="str">
        <f t="shared" si="22"/>
        <v>no</v>
      </c>
      <c r="C146" s="234" t="s">
        <v>325</v>
      </c>
      <c r="D146" s="289" t="s">
        <v>326</v>
      </c>
      <c r="E146" s="290" t="s">
        <v>213</v>
      </c>
      <c r="F146" s="291" t="s">
        <v>213</v>
      </c>
      <c r="G146" s="140">
        <f>COUNTIF(COMPRAS!$AP$2:$AP$9966,C146)+COUNTIF(COMPRAS!$BD$2:$BD$9966,C146)+COUNTIF(COMPRAS!$BP$2:$BP$9966,C146)+COUNTIF(COMPRAS!$BV$2:$BV$9966,C146)</f>
        <v>0</v>
      </c>
      <c r="H146" s="141">
        <f>SUMIF(COMPRAS!$AP$2:AP9966,C146,COMPRAS!$AQ$2:AQ9966)+SUMIF(COMPRAS!$BD$2:BD9966,C146,COMPRAS!$BE$2:BE9966)+SUMIF(COMPRAS!$BP$2:BP9966,C146,COMPRAS!$BQ$2:BQ9966)+SUMIF(COMPRAS!$BV$2:BV9966,C146,COMPRAS!$BW$2:BW9966)</f>
        <v>0</v>
      </c>
      <c r="I146" s="141"/>
      <c r="J146" s="141">
        <f>SUMIF(COMPRAS!$AP$2:AP9966,C146,COMPRAS!$AS$2:AS9966)+SUMIF(COMPRAS!$BD$2:BD9966,C146,COMPRAS!$BG$2:BG9966)+SUMIF(COMPRAS!$BP$2:BP9966,C146,COMPRAS!$BS$2:BS9966)+SUMIF(COMPRAS!$BV$2:BV9966,C146,COMPRAS!$BY$2:BY9966)</f>
        <v>0</v>
      </c>
      <c r="K146" s="236"/>
      <c r="L146" s="237">
        <f t="shared" si="23"/>
        <v>0</v>
      </c>
      <c r="M146" s="232">
        <f t="shared" si="21"/>
        <v>0</v>
      </c>
    </row>
    <row r="147" spans="1:13" ht="15" customHeight="1" thickBot="1" x14ac:dyDescent="0.4">
      <c r="A147" s="233"/>
      <c r="B147" s="162" t="str">
        <f>IF(I5&gt;0,"si","no")</f>
        <v>no</v>
      </c>
      <c r="C147" s="234" t="s">
        <v>327</v>
      </c>
      <c r="D147" s="289" t="s">
        <v>328</v>
      </c>
      <c r="E147" s="290" t="s">
        <v>213</v>
      </c>
      <c r="F147" s="291" t="s">
        <v>213</v>
      </c>
      <c r="G147" s="140">
        <f>COUNTIF(COMPRAS!$AP$2:$AP$9966,C5)+COUNTIF(COMPRAS!$BD$2:$BD$9966,C5)+COUNTIF(COMPRAS!$BP$2:$BP$9966,C5)+COUNTIF(COMPRAS!$BV$2:$BV$9966,C5)</f>
        <v>0</v>
      </c>
      <c r="H147" s="141">
        <f>SUMIF(COMPRAS!$AP$2:AP9966,C5,COMPRAS!$AQ$2:AQ9966)+SUMIF(COMPRAS!$BD$2:BD9966,C5,COMPRAS!$BE$2:BE9966)+SUMIF(COMPRAS!$BP$2:BP9966,C5,COMPRAS!$BQ$2:BQ9966)+SUMIF(COMPRAS!$BV$2:BV9966,C5,COMPRAS!$BW$2:BW9966)</f>
        <v>0</v>
      </c>
      <c r="I147" s="141"/>
      <c r="J147" s="141">
        <f>SUMIF(COMPRAS!$AP$2:AP9966,C5,COMPRAS!$AS$2:AS9966)+SUMIF(COMPRAS!$BD$2:BD9966,C5,COMPRAS!$BG$2:BG9966)+SUMIF(COMPRAS!$BP$2:BP9966,C5,COMPRAS!$BS$2:BS9966)+SUMIF(COMPRAS!$BV$2:BV9966,C5,COMPRAS!$BY$2:BY9966)</f>
        <v>0</v>
      </c>
      <c r="K147" s="236"/>
      <c r="L147" s="237">
        <f>I5</f>
        <v>0</v>
      </c>
      <c r="M147" s="232">
        <f t="shared" si="21"/>
        <v>0</v>
      </c>
    </row>
    <row r="148" spans="1:13" ht="15" customHeight="1" thickBot="1" x14ac:dyDescent="0.4">
      <c r="A148" s="233"/>
      <c r="B148" s="162" t="str">
        <f t="shared" si="22"/>
        <v>no</v>
      </c>
      <c r="C148" s="234" t="s">
        <v>329</v>
      </c>
      <c r="D148" s="289" t="s">
        <v>330</v>
      </c>
      <c r="E148" s="290" t="s">
        <v>213</v>
      </c>
      <c r="F148" s="291" t="s">
        <v>213</v>
      </c>
      <c r="G148" s="140">
        <f>COUNTIF(COMPRAS!$AP$2:$AP$9966,C148)+COUNTIF(COMPRAS!$BD$2:$BD$9966,C148)+COUNTIF(COMPRAS!$BP$2:$BP$9966,C148)+COUNTIF(COMPRAS!$BV$2:$BV$9966,C148)</f>
        <v>0</v>
      </c>
      <c r="H148" s="141">
        <f>SUMIF(COMPRAS!$AP$2:AP9966,C148,COMPRAS!$AQ$2:AQ9966)+SUMIF(COMPRAS!$BD$2:BD9966,C148,COMPRAS!$BE$2:BE9966)+SUMIF(COMPRAS!$BP$2:BP9966,C148,COMPRAS!$BQ$2:BQ9966)+SUMIF(COMPRAS!$BV$2:BV9966,C148,COMPRAS!$BW$2:BW9966)</f>
        <v>0</v>
      </c>
      <c r="I148" s="141"/>
      <c r="J148" s="141">
        <f>SUMIF(COMPRAS!$AP$2:AP9966,C148,COMPRAS!$AS$2:AS9966)+SUMIF(COMPRAS!$BD$2:BD9966,C148,COMPRAS!$BG$2:BG9966)+SUMIF(COMPRAS!$BP$2:BP9966,C148,COMPRAS!$BS$2:BS9966)+SUMIF(COMPRAS!$BV$2:BV9966,C148,COMPRAS!$BY$2:BY9966)</f>
        <v>0</v>
      </c>
      <c r="K148" s="236"/>
      <c r="L148" s="237">
        <f t="shared" si="23"/>
        <v>0</v>
      </c>
      <c r="M148" s="232">
        <f t="shared" si="21"/>
        <v>0</v>
      </c>
    </row>
    <row r="149" spans="1:13" ht="15" customHeight="1" thickBot="1" x14ac:dyDescent="0.4">
      <c r="A149" s="233"/>
      <c r="B149" s="162" t="str">
        <f t="shared" si="22"/>
        <v>no</v>
      </c>
      <c r="C149" s="234">
        <v>333</v>
      </c>
      <c r="D149" s="289" t="s">
        <v>331</v>
      </c>
      <c r="E149" s="290" t="s">
        <v>213</v>
      </c>
      <c r="F149" s="291" t="s">
        <v>213</v>
      </c>
      <c r="G149" s="140">
        <f>COUNTIF(COMPRAS!$AP$2:$AP$9966,C149)+COUNTIF(COMPRAS!$BD$2:$BD$9966,C149)+COUNTIF(COMPRAS!$BP$2:$BP$9966,C149)+COUNTIF(COMPRAS!$BV$2:$BV$9966,C149)</f>
        <v>0</v>
      </c>
      <c r="H149" s="141">
        <f>SUMIF(COMPRAS!$AP$2:AP9966,C149,COMPRAS!$AQ$2:AQ9966)+SUMIF(COMPRAS!$BD$2:BD9966,C149,COMPRAS!$BE$2:BE9966)+SUMIF(COMPRAS!$BP$2:BP9966,C149,COMPRAS!$BQ$2:BQ9966)+SUMIF(COMPRAS!$BV$2:BV9966,C149,COMPRAS!$BW$2:BW9966)</f>
        <v>0</v>
      </c>
      <c r="I149" s="141"/>
      <c r="J149" s="141">
        <f>SUMIF(COMPRAS!$AP$2:AP408,C149,COMPRAS!$AS$2:AS408)+SUMIF(COMPRAS!$BD$2:BD408,C149,COMPRAS!$BG$2:BG408)+SUMIF(COMPRAS!$BP$2:BP408,C149,COMPRAS!$BS$2:BS408)+SUMIF(COMPRAS!$BV$2:BV408,C149,COMPRAS!$BY$2:BY408)</f>
        <v>0</v>
      </c>
      <c r="K149" s="236"/>
      <c r="L149" s="237">
        <f t="shared" si="23"/>
        <v>0</v>
      </c>
      <c r="M149" s="232">
        <f t="shared" si="21"/>
        <v>0</v>
      </c>
    </row>
    <row r="150" spans="1:13" ht="15" customHeight="1" thickBot="1" x14ac:dyDescent="0.4">
      <c r="A150" s="233"/>
      <c r="B150" s="162" t="str">
        <f t="shared" si="22"/>
        <v>no</v>
      </c>
      <c r="C150" s="234">
        <v>334</v>
      </c>
      <c r="D150" s="289" t="s">
        <v>332</v>
      </c>
      <c r="E150" s="290" t="s">
        <v>213</v>
      </c>
      <c r="F150" s="291" t="s">
        <v>213</v>
      </c>
      <c r="G150" s="140">
        <f>COUNTIF(COMPRAS!$AP$2:$AP$9966,C150)+COUNTIF(COMPRAS!$BD$2:$BD$9966,C150)+COUNTIF(COMPRAS!$BP$2:$BP$9966,C150)+COUNTIF(COMPRAS!$BV$2:$BV$9966,C150)</f>
        <v>0</v>
      </c>
      <c r="H150" s="141">
        <f>SUMIF(COMPRAS!$AP$2:AP9966,C150,COMPRAS!$AQ$2:AQ9966)+SUMIF(COMPRAS!$BD$2:BD9966,C150,COMPRAS!$BE$2:BE9966)+SUMIF(COMPRAS!$BP$2:BP9966,C150,COMPRAS!$BQ$2:BQ9966)+SUMIF(COMPRAS!$BV$2:BV9966,C150,COMPRAS!$BW$2:BW9966)</f>
        <v>0</v>
      </c>
      <c r="I150" s="141"/>
      <c r="J150" s="141">
        <f>SUMIF(COMPRAS!$AP$2:AP9966,C150,COMPRAS!$AS$2:AS9966)+SUMIF(COMPRAS!$BD$2:BD9966,C150,COMPRAS!$BG$2:BG9966)+SUMIF(COMPRAS!$BP$2:BP9966,C150,COMPRAS!$BS$2:BS9966)+SUMIF(COMPRAS!$BV$2:BV9966,C150,COMPRAS!$BY$2:BY9966)</f>
        <v>0</v>
      </c>
      <c r="K150" s="236"/>
      <c r="L150" s="237">
        <f t="shared" si="23"/>
        <v>0</v>
      </c>
      <c r="M150" s="232">
        <f t="shared" si="21"/>
        <v>0</v>
      </c>
    </row>
    <row r="151" spans="1:13" ht="15" customHeight="1" thickBot="1" x14ac:dyDescent="0.4">
      <c r="A151" s="233"/>
      <c r="B151" s="162" t="str">
        <f t="shared" si="22"/>
        <v>no</v>
      </c>
      <c r="C151" s="234">
        <v>335</v>
      </c>
      <c r="D151" s="289" t="s">
        <v>333</v>
      </c>
      <c r="E151" s="290" t="s">
        <v>213</v>
      </c>
      <c r="F151" s="291" t="s">
        <v>213</v>
      </c>
      <c r="G151" s="140">
        <f>COUNTIF(COMPRAS!$AP$2:$AP$9966,C151)+COUNTIF(COMPRAS!$BD$2:$BD$9966,C151)+COUNTIF(COMPRAS!$BP$2:$BP$9966,C151)+COUNTIF(COMPRAS!$BV$2:$BV$9966,C151)</f>
        <v>0</v>
      </c>
      <c r="H151" s="141">
        <f>SUMIF(COMPRAS!$AP$2:AP9966,C151,COMPRAS!$AQ$2:AQ9966)+SUMIF(COMPRAS!$BD$2:BD9966,C151,COMPRAS!$BE$2:BE9966)+SUMIF(COMPRAS!$BP$2:BP9966,C151,COMPRAS!$BQ$2:BQ9966)+SUMIF(COMPRAS!$BV$2:BV9966,C151,COMPRAS!$BW$2:BW9966)</f>
        <v>0</v>
      </c>
      <c r="I151" s="141"/>
      <c r="J151" s="141">
        <f>SUMIF(COMPRAS!$AP$2:AP9966,C151,COMPRAS!$AS$2:AS9966)+SUMIF(COMPRAS!$BD$2:BD9966,C151,COMPRAS!$BG$2:BG9966)+SUMIF(COMPRAS!$BP$2:BP9966,C151,COMPRAS!$BS$2:BS9966)+SUMIF(COMPRAS!$BV$2:BV9966,C151,COMPRAS!$BY$2:BY9966)</f>
        <v>0</v>
      </c>
      <c r="K151" s="236"/>
      <c r="L151" s="237">
        <f t="shared" si="23"/>
        <v>0</v>
      </c>
      <c r="M151" s="232">
        <f t="shared" ref="M151:M219" si="24">J151</f>
        <v>0</v>
      </c>
    </row>
    <row r="152" spans="1:13" ht="15" customHeight="1" thickBot="1" x14ac:dyDescent="0.4">
      <c r="A152" s="233"/>
      <c r="B152" s="162" t="str">
        <f t="shared" si="22"/>
        <v>no</v>
      </c>
      <c r="C152" s="234">
        <v>336</v>
      </c>
      <c r="D152" s="289" t="s">
        <v>334</v>
      </c>
      <c r="E152" s="290" t="s">
        <v>213</v>
      </c>
      <c r="F152" s="291" t="s">
        <v>213</v>
      </c>
      <c r="G152" s="138">
        <f>COUNTIF(COMPRAS!$AP$2:$AP$9966,C152)+COUNTIF(COMPRAS!$BD$2:$BD$9966,C152)+COUNTIF(COMPRAS!$BP$2:$BP$9966,C152)+COUNTIF(COMPRAS!$BV$2:$BV$9966,C152)</f>
        <v>0</v>
      </c>
      <c r="H152" s="139">
        <f>SUMIF(COMPRAS!$AP$2:AP9966,C152,COMPRAS!$AQ$2:AQ9966)+SUMIF(COMPRAS!$BD$2:BD9966,C152,COMPRAS!$BE$2:BE9966)+SUMIF(COMPRAS!$BP$2:BP9966,C152,COMPRAS!$BQ$2:BQ9966)+SUMIF(COMPRAS!$BV$2:BV9966,C152,COMPRAS!$BW$2:BW9966)</f>
        <v>0</v>
      </c>
      <c r="I152" s="139"/>
      <c r="J152" s="139">
        <f>SUMIF(COMPRAS!$AP$2:AP9966,C152,COMPRAS!$AS$2:AS9966)+SUMIF(COMPRAS!$BD$2:BD9966,C152,COMPRAS!$BG$2:BG9966)+SUMIF(COMPRAS!$BP$2:BP9966,C152,COMPRAS!$BS$2:BS9966)+SUMIF(COMPRAS!$BV$2:BV9966,C152,COMPRAS!$BY$2:BY9966)</f>
        <v>0</v>
      </c>
      <c r="K152" s="223"/>
      <c r="L152" s="235">
        <f t="shared" si="23"/>
        <v>0</v>
      </c>
      <c r="M152" s="232">
        <f t="shared" si="24"/>
        <v>0</v>
      </c>
    </row>
    <row r="153" spans="1:13" ht="15" customHeight="1" thickBot="1" x14ac:dyDescent="0.4">
      <c r="A153" s="233"/>
      <c r="B153" s="162" t="str">
        <f t="shared" si="22"/>
        <v>no</v>
      </c>
      <c r="C153" s="234">
        <v>337</v>
      </c>
      <c r="D153" s="289" t="s">
        <v>335</v>
      </c>
      <c r="E153" s="290" t="s">
        <v>213</v>
      </c>
      <c r="F153" s="291" t="s">
        <v>213</v>
      </c>
      <c r="G153" s="140">
        <f>COUNTIF(COMPRAS!$AP$2:$AP$9966,C153)+COUNTIF(COMPRAS!$BD$2:$BD$9966,C153)+COUNTIF(COMPRAS!$BP$2:$BP$9966,C153)+COUNTIF(COMPRAS!$BV$2:$BV$9966,C153)</f>
        <v>0</v>
      </c>
      <c r="H153" s="141">
        <f>SUMIF(COMPRAS!$AP$2:AP9966,C153,COMPRAS!$AQ$2:AQ9966)+SUMIF(COMPRAS!$BD$2:BD9966,C153,COMPRAS!$BE$2:BE9966)+SUMIF(COMPRAS!$BP$2:BP9966,C153,COMPRAS!$BQ$2:BQ9966)+SUMIF(COMPRAS!$BV$2:BV9966,C153,COMPRAS!$BW$2:BW9966)</f>
        <v>0</v>
      </c>
      <c r="I153" s="141"/>
      <c r="J153" s="141">
        <f>SUMIF(COMPRAS!$AP$2:AP9966,C153,COMPRAS!$AS$2:AS9966)+SUMIF(COMPRAS!$BD$2:BD9966,C153,COMPRAS!$BG$2:BG9966)+SUMIF(COMPRAS!$BP$2:BP9966,C153,COMPRAS!$BS$2:BS9966)+SUMIF(COMPRAS!$BV$2:BV9966,C153,COMPRAS!$BY$2:BY9966)</f>
        <v>0</v>
      </c>
      <c r="K153" s="236"/>
      <c r="L153" s="237">
        <f t="shared" si="23"/>
        <v>0</v>
      </c>
      <c r="M153" s="238"/>
    </row>
    <row r="154" spans="1:13" ht="15" customHeight="1" thickBot="1" x14ac:dyDescent="0.4">
      <c r="A154" s="233"/>
      <c r="B154" s="162" t="str">
        <f t="shared" ref="B154:B222" si="25">IF(H154&gt;0,"si","no")</f>
        <v>no</v>
      </c>
      <c r="C154" s="234">
        <v>338</v>
      </c>
      <c r="D154" s="289" t="s">
        <v>336</v>
      </c>
      <c r="E154" s="290" t="s">
        <v>213</v>
      </c>
      <c r="F154" s="291" t="s">
        <v>213</v>
      </c>
      <c r="G154" s="140">
        <f>COUNTIF(COMPRAS!$AP$2:$AP$9966,C154)+COUNTIF(COMPRAS!$BD$2:$BD$9966,C154)+COUNTIF(COMPRAS!$BP$2:$BP$9966,C154)+COUNTIF(COMPRAS!$BV$2:$BV$9966,C154)</f>
        <v>0</v>
      </c>
      <c r="H154" s="141">
        <f>SUMIF(COMPRAS!$AP$2:AP9966,C154,COMPRAS!$AQ$2:AQ9966)+SUMIF(COMPRAS!$BD$2:BD9966,C154,COMPRAS!$BE$2:BE9966)+SUMIF(COMPRAS!$BP$2:BP9966,C154,COMPRAS!$BQ$2:BQ9966)+SUMIF(COMPRAS!$BV$2:BV9966,C154,COMPRAS!$BW$2:BW9966)</f>
        <v>0</v>
      </c>
      <c r="I154" s="141"/>
      <c r="J154" s="141">
        <f>SUMIF(COMPRAS!$AP$2:AP9966,C154,COMPRAS!$AS$2:AS9966)+SUMIF(COMPRAS!$BD$2:BD9966,C154,COMPRAS!$BG$2:BG9966)+SUMIF(COMPRAS!$BP$2:BP9966,C154,COMPRAS!$BS$2:BS9966)+SUMIF(COMPRAS!$BV$2:BV9966,C154,COMPRAS!$BY$2:BY9966)</f>
        <v>0</v>
      </c>
      <c r="K154" s="236"/>
      <c r="L154" s="237">
        <f t="shared" ref="L154:L222" si="26">H154</f>
        <v>0</v>
      </c>
      <c r="M154" s="232">
        <f t="shared" si="24"/>
        <v>0</v>
      </c>
    </row>
    <row r="155" spans="1:13" ht="15" customHeight="1" thickBot="1" x14ac:dyDescent="0.4">
      <c r="A155" s="233"/>
      <c r="B155" s="162" t="str">
        <f t="shared" si="25"/>
        <v>no</v>
      </c>
      <c r="C155" s="234">
        <v>339</v>
      </c>
      <c r="D155" s="289" t="s">
        <v>337</v>
      </c>
      <c r="E155" s="290" t="s">
        <v>213</v>
      </c>
      <c r="F155" s="291" t="s">
        <v>213</v>
      </c>
      <c r="G155" s="140">
        <f>COUNTIF(COMPRAS!$AP$2:$AP$9966,C155)+COUNTIF(COMPRAS!$BD$2:$BD$9966,C155)+COUNTIF(COMPRAS!$BP$2:$BP$9966,C155)+COUNTIF(COMPRAS!$BV$2:$BV$9966,C155)</f>
        <v>0</v>
      </c>
      <c r="H155" s="141">
        <f>SUMIF(COMPRAS!$AP$2:AP9966,C155,COMPRAS!$AQ$2:AQ9966)+SUMIF(COMPRAS!$BD$2:BD9966,C155,COMPRAS!$BE$2:BE9966)+SUMIF(COMPRAS!$BP$2:BP9966,C155,COMPRAS!$BQ$2:BQ9966)+SUMIF(COMPRAS!$BV$2:BV9966,C155,COMPRAS!$BW$2:BW9966)</f>
        <v>0</v>
      </c>
      <c r="I155" s="141"/>
      <c r="J155" s="141">
        <f>SUMIF(COMPRAS!$AP$2:AP9966,C155,COMPRAS!$AS$2:AS9966)+SUMIF(COMPRAS!$BD$2:BD9966,C155,COMPRAS!$BG$2:BG9966)+SUMIF(COMPRAS!$BP$2:BP9966,C155,COMPRAS!$BS$2:BS9966)+SUMIF(COMPRAS!$BV$2:BV9966,C155,COMPRAS!$BY$2:BY9966)</f>
        <v>0</v>
      </c>
      <c r="K155" s="236"/>
      <c r="L155" s="237">
        <f t="shared" si="26"/>
        <v>0</v>
      </c>
      <c r="M155" s="232">
        <f t="shared" si="24"/>
        <v>0</v>
      </c>
    </row>
    <row r="156" spans="1:13" ht="15" customHeight="1" thickBot="1" x14ac:dyDescent="0.4">
      <c r="A156" s="233"/>
      <c r="B156" s="162" t="str">
        <f t="shared" si="25"/>
        <v>no</v>
      </c>
      <c r="C156" s="234">
        <v>340</v>
      </c>
      <c r="D156" s="289" t="s">
        <v>338</v>
      </c>
      <c r="E156" s="290" t="s">
        <v>213</v>
      </c>
      <c r="F156" s="291" t="s">
        <v>213</v>
      </c>
      <c r="G156" s="140">
        <f>COUNTIF(COMPRAS!$AP$2:$AP$9966,C156)+COUNTIF(COMPRAS!$BD$2:$BD$9966,C156)+COUNTIF(COMPRAS!$BP$2:$BP$9966,C156)+COUNTIF(COMPRAS!$BV$2:$BV$9966,C156)</f>
        <v>0</v>
      </c>
      <c r="H156" s="141">
        <f>SUMIF(COMPRAS!$AP$2:AP9966,C156,COMPRAS!$AQ$2:AQ9966)+SUMIF(COMPRAS!$BD$2:BD9966,C156,COMPRAS!$BE$2:BE9966)+SUMIF(COMPRAS!$BP$2:BP9966,C156,COMPRAS!$BQ$2:BQ9966)+SUMIF(COMPRAS!$BV$2:BV9966,C156,COMPRAS!$BW$2:BW9966)</f>
        <v>0</v>
      </c>
      <c r="I156" s="141"/>
      <c r="J156" s="141">
        <f>SUMIF(COMPRAS!$AP$2:AP9966,C156,COMPRAS!$AS$2:AS9966)+SUMIF(COMPRAS!$BD$2:BD9966,C156,COMPRAS!$BG$2:BG9966)+SUMIF(COMPRAS!$BP$2:BP9966,C156,COMPRAS!$BS$2:BS9966)+SUMIF(COMPRAS!$BV$2:BV9966,C156,COMPRAS!$BY$2:BY9966)</f>
        <v>0</v>
      </c>
      <c r="K156" s="236"/>
      <c r="L156" s="237">
        <f t="shared" si="26"/>
        <v>0</v>
      </c>
      <c r="M156" s="225">
        <f t="shared" si="24"/>
        <v>0</v>
      </c>
    </row>
    <row r="157" spans="1:13" ht="15" customHeight="1" thickBot="1" x14ac:dyDescent="0.4">
      <c r="A157" s="233"/>
      <c r="B157" s="162" t="str">
        <f t="shared" si="25"/>
        <v>no</v>
      </c>
      <c r="C157" s="234">
        <v>341</v>
      </c>
      <c r="D157" s="289" t="s">
        <v>339</v>
      </c>
      <c r="E157" s="290" t="s">
        <v>213</v>
      </c>
      <c r="F157" s="291" t="s">
        <v>213</v>
      </c>
      <c r="G157" s="140">
        <f>COUNTIF(COMPRAS!$AP$2:$AP$9966,C157)+COUNTIF(COMPRAS!$BD$2:$BD$9966,C157)+COUNTIF(COMPRAS!$BP$2:$BP$9966,C157)+COUNTIF(COMPRAS!$BV$2:$BV$9966,C157)</f>
        <v>0</v>
      </c>
      <c r="H157" s="141">
        <f>SUMIF(COMPRAS!$AP$2:AP9966,C157,COMPRAS!$AQ$2:AQ9966)+SUMIF(COMPRAS!$BD$2:BD9966,C157,COMPRAS!$BE$2:BE9966)+SUMIF(COMPRAS!$BP$2:BP9966,C157,COMPRAS!$BQ$2:BQ9966)+SUMIF(COMPRAS!$BV$2:BV9966,C157,COMPRAS!$BW$2:BW9966)</f>
        <v>0</v>
      </c>
      <c r="I157" s="141"/>
      <c r="J157" s="141">
        <f>SUMIF(COMPRAS!$AP$2:AP9966,C157,COMPRAS!$AS$2:AS9966)+SUMIF(COMPRAS!$BD$2:BD9966,C157,COMPRAS!$BG$2:BG9966)+SUMIF(COMPRAS!$BP$2:BP9966,C157,COMPRAS!$BS$2:BS9966)+SUMIF(COMPRAS!$BV$2:BV9966,C157,COMPRAS!$BY$2:BY9966)</f>
        <v>0</v>
      </c>
      <c r="K157" s="236"/>
      <c r="L157" s="237">
        <f t="shared" si="26"/>
        <v>0</v>
      </c>
      <c r="M157" s="232">
        <f t="shared" si="24"/>
        <v>0</v>
      </c>
    </row>
    <row r="158" spans="1:13" ht="15" customHeight="1" thickBot="1" x14ac:dyDescent="0.4">
      <c r="A158" s="233"/>
      <c r="B158" s="162" t="str">
        <f t="shared" si="25"/>
        <v>no</v>
      </c>
      <c r="C158" s="234">
        <v>342</v>
      </c>
      <c r="D158" s="289" t="s">
        <v>340</v>
      </c>
      <c r="E158" s="290" t="s">
        <v>213</v>
      </c>
      <c r="F158" s="291" t="s">
        <v>213</v>
      </c>
      <c r="G158" s="140">
        <f>COUNTIF(COMPRAS!$AP$2:$AP$9966,C158)+COUNTIF(COMPRAS!$BD$2:$BD$9966,C158)+COUNTIF(COMPRAS!$BP$2:$BP$9966,C158)+COUNTIF(COMPRAS!$BV$2:$BV$9966,C158)</f>
        <v>0</v>
      </c>
      <c r="H158" s="141">
        <f>SUMIF(COMPRAS!$AP$2:AP9966,C158,COMPRAS!$AQ$2:AQ9966)+SUMIF(COMPRAS!$BD$2:BD9966,C158,COMPRAS!$BE$2:BE9966)+SUMIF(COMPRAS!$BP$2:BP9966,C158,COMPRAS!$BQ$2:BQ9966)+SUMIF(COMPRAS!$BV$2:BV9966,C158,COMPRAS!$BW$2:BW9966)</f>
        <v>0</v>
      </c>
      <c r="I158" s="141"/>
      <c r="J158" s="141">
        <f>SUMIF(COMPRAS!$AP$2:AP9966,C158,COMPRAS!$AS$2:AS9966)+SUMIF(COMPRAS!$BD$2:BD9966,C158,COMPRAS!$BG$2:BG9966)+SUMIF(COMPRAS!$BP$2:BP9966,C158,COMPRAS!$BS$2:BS9966)+SUMIF(COMPRAS!$BV$2:BV9966,C158,COMPRAS!$BY$2:BY9966)</f>
        <v>0</v>
      </c>
      <c r="K158" s="236"/>
      <c r="L158" s="237">
        <f t="shared" si="26"/>
        <v>0</v>
      </c>
      <c r="M158" s="232">
        <f t="shared" si="24"/>
        <v>0</v>
      </c>
    </row>
    <row r="159" spans="1:13" ht="15" customHeight="1" thickBot="1" x14ac:dyDescent="0.4">
      <c r="A159" s="233"/>
      <c r="B159" s="162" t="str">
        <f t="shared" si="25"/>
        <v>no</v>
      </c>
      <c r="C159" s="234">
        <v>343</v>
      </c>
      <c r="D159" s="289" t="s">
        <v>341</v>
      </c>
      <c r="E159" s="290" t="s">
        <v>213</v>
      </c>
      <c r="F159" s="291" t="s">
        <v>213</v>
      </c>
      <c r="G159" s="140">
        <f>COUNTIF(COMPRAS!$AP$2:$AP$9966,C159)+COUNTIF(COMPRAS!$BD$2:$BD$9966,C159)+COUNTIF(COMPRAS!$BP$2:$BP$9966,C159)+COUNTIF(COMPRAS!$BV$2:$BV$9966,C159)</f>
        <v>0</v>
      </c>
      <c r="H159" s="141">
        <f>SUMIF(COMPRAS!$AP$2:AP9966,C159,COMPRAS!$AQ$2:AQ9966)+SUMIF(COMPRAS!$BD$2:BD9966,C159,COMPRAS!$BE$2:BE9966)+SUMIF(COMPRAS!$BP$2:BP9966,C159,COMPRAS!$BQ$2:BQ9966)+SUMIF(COMPRAS!$BV$2:BV9966,C159,COMPRAS!$BW$2:BW9966)</f>
        <v>0</v>
      </c>
      <c r="I159" s="141"/>
      <c r="J159" s="143">
        <f>SUMIF(COMPRAS!$AP$2:AP9966,C159,COMPRAS!$AS$2:AS9966)+SUMIF(COMPRAS!$BD$2:BD9966,C159,COMPRAS!$BG$2:BG9966)+SUMIF(COMPRAS!$BP$2:BP9966,C159,COMPRAS!$BS$2:BS9966)+SUMIF(COMPRAS!$BV$2:BV9966,C159,COMPRAS!$BY$2:BY9966)</f>
        <v>0</v>
      </c>
      <c r="K159" s="236"/>
      <c r="L159" s="237">
        <f t="shared" si="26"/>
        <v>0</v>
      </c>
      <c r="M159" s="232">
        <f t="shared" si="24"/>
        <v>0</v>
      </c>
    </row>
    <row r="160" spans="1:13" ht="15" customHeight="1" thickBot="1" x14ac:dyDescent="0.4">
      <c r="A160" s="233"/>
      <c r="B160" s="162" t="str">
        <f t="shared" si="25"/>
        <v>no</v>
      </c>
      <c r="C160" s="234" t="s">
        <v>342</v>
      </c>
      <c r="D160" s="289" t="s">
        <v>343</v>
      </c>
      <c r="E160" s="290" t="s">
        <v>213</v>
      </c>
      <c r="F160" s="291" t="s">
        <v>213</v>
      </c>
      <c r="G160" s="140">
        <f>COUNTIF(COMPRAS!$AP$2:$AP$9966,C160)+COUNTIF(COMPRAS!$BD$2:$BD$9966,C160)+COUNTIF(COMPRAS!$BP$2:$BP$9966,C160)+COUNTIF(COMPRAS!$BV$2:$BV$9966,C160)</f>
        <v>0</v>
      </c>
      <c r="H160" s="141">
        <f>SUMIF(COMPRAS!$AP$2:AP9966,C160,COMPRAS!$AQ$2:AQ9966)+SUMIF(COMPRAS!$BD$2:BD9966,C160,COMPRAS!$BE$2:BE9966)+SUMIF(COMPRAS!$BP$2:BP9966,C160,COMPRAS!$BQ$2:BQ9966)+SUMIF(COMPRAS!$BV$2:BV9966,C160,COMPRAS!$BW$2:BW9966)</f>
        <v>0</v>
      </c>
      <c r="I160" s="141"/>
      <c r="J160" s="141">
        <f>SUMIF(COMPRAS!$AP$2:AP9966,C160,COMPRAS!$AS$2:AS9966)+SUMIF(COMPRAS!$BD$2:BD9966,C160,COMPRAS!$BG$2:BG9966)+SUMIF(COMPRAS!$BP$2:BP9966,C160,COMPRAS!$BS$2:BS9966)+SUMIF(COMPRAS!$BV$2:BV9966,C160,COMPRAS!$BY$2:BY9966)</f>
        <v>0</v>
      </c>
      <c r="K160" s="236"/>
      <c r="L160" s="237">
        <f t="shared" si="26"/>
        <v>0</v>
      </c>
      <c r="M160" s="232">
        <f t="shared" si="24"/>
        <v>0</v>
      </c>
    </row>
    <row r="161" spans="1:13" ht="15" customHeight="1" thickBot="1" x14ac:dyDescent="0.4">
      <c r="A161" s="233"/>
      <c r="B161" s="162" t="str">
        <f t="shared" si="25"/>
        <v>no</v>
      </c>
      <c r="C161" s="234" t="s">
        <v>344</v>
      </c>
      <c r="D161" s="289" t="s">
        <v>345</v>
      </c>
      <c r="E161" s="290" t="s">
        <v>213</v>
      </c>
      <c r="F161" s="291" t="s">
        <v>213</v>
      </c>
      <c r="G161" s="140">
        <f>COUNTIF(COMPRAS!$AP$2:$AP$9966,C161)+COUNTIF(COMPRAS!$BD$2:$BD$9966,C161)+COUNTIF(COMPRAS!$BP$2:$BP$9966,C161)+COUNTIF(COMPRAS!$BV$2:$BV$9966,C161)</f>
        <v>0</v>
      </c>
      <c r="H161" s="141">
        <f>SUMIF(COMPRAS!$AP$2:AP9966,C161,COMPRAS!$AQ$2:AQ9966)+SUMIF(COMPRAS!$BD$2:BD9966,C161,COMPRAS!$BE$2:BE9966)+SUMIF(COMPRAS!$BP$2:BP9966,C161,COMPRAS!$BQ$2:BQ9966)+SUMIF(COMPRAS!$BV$2:BV9966,C161,COMPRAS!$BW$2:BW9966)</f>
        <v>0</v>
      </c>
      <c r="I161" s="141"/>
      <c r="J161" s="141">
        <f>SUMIF(COMPRAS!$AP$2:AP9966,C161,COMPRAS!$AS$2:AS9966)+SUMIF(COMPRAS!$BD$2:BD9966,C161,COMPRAS!$BG$2:BG9966)+SUMIF(COMPRAS!$BP$2:BP9966,C161,COMPRAS!$BS$2:BS9966)+SUMIF(COMPRAS!$BV$2:BV9966,C161,COMPRAS!$BY$2:BY9966)</f>
        <v>0</v>
      </c>
      <c r="K161" s="236"/>
      <c r="L161" s="237">
        <f t="shared" si="26"/>
        <v>0</v>
      </c>
      <c r="M161" s="232">
        <f t="shared" si="24"/>
        <v>0</v>
      </c>
    </row>
    <row r="162" spans="1:13" ht="15" customHeight="1" thickBot="1" x14ac:dyDescent="0.4">
      <c r="A162" s="233"/>
      <c r="B162" s="162" t="str">
        <f t="shared" si="25"/>
        <v>no</v>
      </c>
      <c r="C162" s="234" t="s">
        <v>346</v>
      </c>
      <c r="D162" s="289" t="s">
        <v>347</v>
      </c>
      <c r="E162" s="290" t="s">
        <v>213</v>
      </c>
      <c r="F162" s="291" t="s">
        <v>213</v>
      </c>
      <c r="G162" s="140">
        <f>COUNTIF(COMPRAS!$AP$2:$AP$9966,C162)+COUNTIF(COMPRAS!$BD$2:$BD$9966,C162)+COUNTIF(COMPRAS!$BP$2:$BP$9966,C162)+COUNTIF(COMPRAS!$BV$2:$BV$9966,C162)</f>
        <v>0</v>
      </c>
      <c r="H162" s="141">
        <f>SUMIF(COMPRAS!$AP$2:AP9966,C162,COMPRAS!$AQ$2:AQ9966)+SUMIF(COMPRAS!$BD$2:BD9966,C162,COMPRAS!$BE$2:BE9966)+SUMIF(COMPRAS!$BP$2:BP9966,C162,COMPRAS!$BQ$2:BQ9966)+SUMIF(COMPRAS!$BV$2:BV9966,C162,COMPRAS!$BW$2:BW9966)</f>
        <v>0</v>
      </c>
      <c r="I162" s="141"/>
      <c r="J162" s="141">
        <f>SUMIF(COMPRAS!$AP$2:AP9966,C162,COMPRAS!$AS$2:AS9966)+SUMIF(COMPRAS!$BD$2:BD9966,C162,COMPRAS!$BG$2:BG9966)+SUMIF(COMPRAS!$BP$2:BP9966,C162,COMPRAS!$BS$2:BS9966)+SUMIF(COMPRAS!$BV$2:BV9966,C162,COMPRAS!$BY$2:BY9966)</f>
        <v>0</v>
      </c>
      <c r="K162" s="236"/>
      <c r="L162" s="237">
        <f t="shared" si="26"/>
        <v>0</v>
      </c>
      <c r="M162" s="232">
        <f t="shared" si="24"/>
        <v>0</v>
      </c>
    </row>
    <row r="163" spans="1:13" ht="15" customHeight="1" thickBot="1" x14ac:dyDescent="0.4">
      <c r="A163" s="233"/>
      <c r="B163" s="162" t="str">
        <f t="shared" si="25"/>
        <v>no</v>
      </c>
      <c r="C163" s="234">
        <v>344</v>
      </c>
      <c r="D163" s="289" t="s">
        <v>348</v>
      </c>
      <c r="E163" s="290" t="s">
        <v>213</v>
      </c>
      <c r="F163" s="291" t="s">
        <v>213</v>
      </c>
      <c r="G163" s="140">
        <f>COUNTIF(COMPRAS!$AP$2:$AP$9966,C163)+COUNTIF(COMPRAS!$BD$2:$BD$9966,C163)+COUNTIF(COMPRAS!$BP$2:$BP$9966,C163)+COUNTIF(COMPRAS!$BV$2:$BV$9966,C163)</f>
        <v>0</v>
      </c>
      <c r="H163" s="141">
        <f>SUMIF(COMPRAS!$AP$2:AP9966,C163,COMPRAS!$AQ$2:AQ9966)+SUMIF(COMPRAS!$BD$2:BD9966,C163,COMPRAS!$BE$2:BE9966)+SUMIF(COMPRAS!$BP$2:BP9966,C163,COMPRAS!$BQ$2:BQ9966)+SUMIF(COMPRAS!$BV$2:BV9966,C163,COMPRAS!$BW$2:BW9966)</f>
        <v>0</v>
      </c>
      <c r="I163" s="141"/>
      <c r="J163" s="141">
        <f>SUMIF(COMPRAS!$AP$2:AP9966,C163,COMPRAS!$AS$2:AS9966)+SUMIF(COMPRAS!$BD$2:BD9966,C163,COMPRAS!$BG$2:BG9966)+SUMIF(COMPRAS!$BP$2:BP9966,C163,COMPRAS!$BS$2:BS9966)+SUMIF(COMPRAS!$BV$2:BV9966,C163,COMPRAS!$BY$2:BY9966)</f>
        <v>0</v>
      </c>
      <c r="K163" s="236"/>
      <c r="L163" s="237">
        <f t="shared" si="26"/>
        <v>0</v>
      </c>
      <c r="M163" s="232">
        <f t="shared" si="24"/>
        <v>0</v>
      </c>
    </row>
    <row r="164" spans="1:13" ht="15" customHeight="1" thickBot="1" x14ac:dyDescent="0.4">
      <c r="A164" s="162"/>
      <c r="B164" s="162" t="str">
        <f t="shared" si="25"/>
        <v>no</v>
      </c>
      <c r="C164" s="234" t="s">
        <v>349</v>
      </c>
      <c r="D164" s="289" t="s">
        <v>350</v>
      </c>
      <c r="E164" s="290" t="s">
        <v>213</v>
      </c>
      <c r="F164" s="291" t="s">
        <v>213</v>
      </c>
      <c r="G164" s="140">
        <f>COUNTIF(COMPRAS!$AP$2:$AP$9966,C164)+COUNTIF(COMPRAS!$BD$2:$BD$9966,C164)+COUNTIF(COMPRAS!$BP$2:$BP$9966,C164)+COUNTIF(COMPRAS!$BV$2:$BV$9966,C164)</f>
        <v>0</v>
      </c>
      <c r="H164" s="141">
        <f>SUMIF(COMPRAS!$AP$2:AP9966,C164,COMPRAS!$AQ$2:AQ9966)+SUMIF(COMPRAS!$BD$2:BD9966,C164,COMPRAS!$BE$2:BE9966)+SUMIF(COMPRAS!$BP$2:BP9966,C164,COMPRAS!$BQ$2:BQ9966)+SUMIF(COMPRAS!$BV$2:BV9966,C164,COMPRAS!$BW$2:BW9966)</f>
        <v>0</v>
      </c>
      <c r="I164" s="141"/>
      <c r="J164" s="141">
        <f>SUMIF(COMPRAS!$AP$2:AP9966,C164,COMPRAS!$AS$2:AS9966)+SUMIF(COMPRAS!$BD$2:BD9966,C164,COMPRAS!$BG$2:BG9966)+SUMIF(COMPRAS!$BP$2:BP9966,C164,COMPRAS!$BS$2:BS9966)+SUMIF(COMPRAS!$BV$2:BV9966,C164,COMPRAS!$BY$2:BY9966)</f>
        <v>0</v>
      </c>
      <c r="K164" s="236"/>
      <c r="L164" s="237">
        <f t="shared" si="26"/>
        <v>0</v>
      </c>
      <c r="M164" s="232">
        <f t="shared" si="24"/>
        <v>0</v>
      </c>
    </row>
    <row r="165" spans="1:13" ht="15" customHeight="1" thickBot="1" x14ac:dyDescent="0.4">
      <c r="A165" s="162"/>
      <c r="B165" s="162" t="str">
        <f t="shared" si="25"/>
        <v>no</v>
      </c>
      <c r="C165" s="234" t="s">
        <v>351</v>
      </c>
      <c r="D165" s="289" t="s">
        <v>352</v>
      </c>
      <c r="E165" s="290" t="s">
        <v>213</v>
      </c>
      <c r="F165" s="291" t="s">
        <v>213</v>
      </c>
      <c r="G165" s="140">
        <f>COUNTIF(COMPRAS!$AP$2:$AP$9966,C165)+COUNTIF(COMPRAS!$BD$2:$BD$9966,C165)+COUNTIF(COMPRAS!$BP$2:$BP$9966,C165)+COUNTIF(COMPRAS!$BV$2:$BV$9966,C165)</f>
        <v>0</v>
      </c>
      <c r="H165" s="141">
        <f>SUMIF(COMPRAS!$AP$2:AP9966,C165,COMPRAS!$AQ$2:AQ9966)+SUMIF(COMPRAS!$BD$2:BD9966,C165,COMPRAS!$BE$2:BE9966)+SUMIF(COMPRAS!$BP$2:BP9966,C165,COMPRAS!$BQ$2:BQ9966)+SUMIF(COMPRAS!$BV$2:BV9966,C165,COMPRAS!$BW$2:BW9966)</f>
        <v>0</v>
      </c>
      <c r="I165" s="141"/>
      <c r="J165" s="141">
        <f>SUMIF(COMPRAS!$AP$2:AP9966,C165,COMPRAS!$AS$2:AS9966)+SUMIF(COMPRAS!$BD$2:BD9966,C165,COMPRAS!$BG$2:BG9966)+SUMIF(COMPRAS!$BP$2:BP9966,C165,COMPRAS!$BS$2:BS9966)+SUMIF(COMPRAS!$BV$2:BV9966,C165,COMPRAS!$BY$2:BY9966)</f>
        <v>0</v>
      </c>
      <c r="K165" s="236"/>
      <c r="L165" s="237">
        <f t="shared" si="26"/>
        <v>0</v>
      </c>
      <c r="M165" s="232">
        <f t="shared" si="24"/>
        <v>0</v>
      </c>
    </row>
    <row r="166" spans="1:13" ht="15" customHeight="1" thickBot="1" x14ac:dyDescent="0.4">
      <c r="A166" s="162"/>
      <c r="B166" s="162" t="str">
        <f t="shared" si="25"/>
        <v>no</v>
      </c>
      <c r="C166" s="234">
        <v>345</v>
      </c>
      <c r="D166" s="289" t="s">
        <v>353</v>
      </c>
      <c r="E166" s="290" t="s">
        <v>213</v>
      </c>
      <c r="F166" s="291" t="s">
        <v>213</v>
      </c>
      <c r="G166" s="140">
        <f>COUNTIF(COMPRAS!$AP$2:$AP$9966,C166)+COUNTIF(COMPRAS!$BD$2:$BD$9966,C166)+COUNTIF(COMPRAS!$BP$2:$BP$9966,C166)+COUNTIF(COMPRAS!$BV$2:$BV$9966,C166)</f>
        <v>0</v>
      </c>
      <c r="H166" s="141">
        <f>SUMIF(COMPRAS!$AP$2:AP9966,C166,COMPRAS!$AQ$2:AQ9966)+SUMIF(COMPRAS!$BD$2:BD9966,C166,COMPRAS!$BE$2:BE9966)+SUMIF(COMPRAS!$BP$2:BP9966,C166,COMPRAS!$BQ$2:BQ9966)+SUMIF(COMPRAS!$BV$2:BV9966,C166,COMPRAS!$BW$2:BW9966)</f>
        <v>0</v>
      </c>
      <c r="I166" s="141"/>
      <c r="J166" s="141">
        <f>SUMIF(COMPRAS!$AP$2:AP9966,C166,COMPRAS!$AS$2:AS9966)+SUMIF(COMPRAS!$BD$2:BD9966,C166,COMPRAS!$BG$2:BG9966)+SUMIF(COMPRAS!$BP$2:BP9966,C166,COMPRAS!$BS$2:BS9966)+SUMIF(COMPRAS!$BV$2:BV9966,C166,COMPRAS!$BY$2:BY9966)</f>
        <v>0</v>
      </c>
      <c r="K166" s="236"/>
      <c r="L166" s="237">
        <f t="shared" si="26"/>
        <v>0</v>
      </c>
      <c r="M166" s="232">
        <f t="shared" si="24"/>
        <v>0</v>
      </c>
    </row>
    <row r="167" spans="1:13" ht="15" customHeight="1" thickBot="1" x14ac:dyDescent="0.4">
      <c r="A167" s="162"/>
      <c r="B167" s="162" t="str">
        <f t="shared" si="25"/>
        <v>no</v>
      </c>
      <c r="C167" s="234">
        <v>346</v>
      </c>
      <c r="D167" s="289" t="s">
        <v>354</v>
      </c>
      <c r="E167" s="290" t="s">
        <v>213</v>
      </c>
      <c r="F167" s="291" t="s">
        <v>213</v>
      </c>
      <c r="G167" s="140">
        <f>COUNTIF(COMPRAS!$AP$2:$AP$9966,C167)+COUNTIF(COMPRAS!$BD$2:$BD$9966,C167)+COUNTIF(COMPRAS!$BP$2:$BP$9966,C167)+COUNTIF(COMPRAS!$BV$2:$BV$9966,C167)</f>
        <v>0</v>
      </c>
      <c r="H167" s="141">
        <f>SUMIF(COMPRAS!$AP$2:AP9966,C167,COMPRAS!$AQ$2:AQ9966)+SUMIF(COMPRAS!$BD$2:BD9966,C167,COMPRAS!$BE$2:BE9966)+SUMIF(COMPRAS!$BP$2:BP9966,C167,COMPRAS!$BQ$2:BQ9966)+SUMIF(COMPRAS!$BV$2:BV9966,C167,COMPRAS!$BW$2:BW9966)</f>
        <v>0</v>
      </c>
      <c r="I167" s="141"/>
      <c r="J167" s="141">
        <f>SUMIF(COMPRAS!$AP$2:AP9966,C167,COMPRAS!$AS$2:AS9966)+SUMIF(COMPRAS!$BD$2:BD9966,C167,COMPRAS!$BG$2:BG9966)+SUMIF(COMPRAS!$BP$2:BP9966,C167,COMPRAS!$BS$2:BS9966)+SUMIF(COMPRAS!$BV$2:BV9966,C167,COMPRAS!$BY$2:BY9966)</f>
        <v>0</v>
      </c>
      <c r="K167" s="236"/>
      <c r="L167" s="237">
        <f t="shared" si="26"/>
        <v>0</v>
      </c>
      <c r="M167" s="232">
        <f t="shared" si="24"/>
        <v>0</v>
      </c>
    </row>
    <row r="168" spans="1:13" ht="15" customHeight="1" thickBot="1" x14ac:dyDescent="0.4">
      <c r="A168" s="162"/>
      <c r="B168" s="162" t="str">
        <f t="shared" si="25"/>
        <v>no</v>
      </c>
      <c r="C168" s="234" t="s">
        <v>355</v>
      </c>
      <c r="D168" s="289" t="s">
        <v>356</v>
      </c>
      <c r="E168" s="290" t="s">
        <v>213</v>
      </c>
      <c r="F168" s="291" t="s">
        <v>213</v>
      </c>
      <c r="G168" s="140">
        <f>COUNTIF(COMPRAS!$AP$2:$AP$9966,C168)+COUNTIF(COMPRAS!$BD$2:$BD$9966,C168)+COUNTIF(COMPRAS!$BP$2:$BP$9966,C168)+COUNTIF(COMPRAS!$BV$2:$BV$9966,C168)</f>
        <v>0</v>
      </c>
      <c r="H168" s="141">
        <f>SUMIF(COMPRAS!$AP$2:AP9966,C168,COMPRAS!$AQ$2:AQ9966)+SUMIF(COMPRAS!$BD$2:BD9966,C168,COMPRAS!$BE$2:BE9966)+SUMIF(COMPRAS!$BP$2:BP9966,C168,COMPRAS!$BQ$2:BQ9966)+SUMIF(COMPRAS!$BV$2:BV9966,C168,COMPRAS!$BW$2:BW9966)</f>
        <v>0</v>
      </c>
      <c r="I168" s="141"/>
      <c r="J168" s="141">
        <f>SUMIF(COMPRAS!$AP$2:AP9966,C168,COMPRAS!$AS$2:AS9966)+SUMIF(COMPRAS!$BD$2:BD9966,C168,COMPRAS!$BG$2:BG9966)+SUMIF(COMPRAS!$BP$2:BP9966,C168,COMPRAS!$BS$2:BS9966)+SUMIF(COMPRAS!$BV$2:BV9966,C168,COMPRAS!$BY$2:BY9966)</f>
        <v>0</v>
      </c>
      <c r="K168" s="236"/>
      <c r="L168" s="237">
        <f t="shared" si="26"/>
        <v>0</v>
      </c>
      <c r="M168" s="232">
        <f t="shared" si="24"/>
        <v>0</v>
      </c>
    </row>
    <row r="169" spans="1:13" ht="15" customHeight="1" thickBot="1" x14ac:dyDescent="0.4">
      <c r="A169" s="162"/>
      <c r="B169" s="162" t="str">
        <f t="shared" si="25"/>
        <v>no</v>
      </c>
      <c r="C169" s="234" t="s">
        <v>357</v>
      </c>
      <c r="D169" s="289" t="s">
        <v>358</v>
      </c>
      <c r="E169" s="290" t="s">
        <v>213</v>
      </c>
      <c r="F169" s="291" t="s">
        <v>213</v>
      </c>
      <c r="G169" s="140">
        <f>COUNTIF(COMPRAS!$AP$2:$AP$9966,C169)+COUNTIF(COMPRAS!$BD$2:$BD$9966,C169)+COUNTIF(COMPRAS!$BP$2:$BP$9966,C169)+COUNTIF(COMPRAS!$BV$2:$BV$9966,C169)</f>
        <v>0</v>
      </c>
      <c r="H169" s="141">
        <f>SUMIF(COMPRAS!$AP$2:AP9966,C169,COMPRAS!$AQ$2:AQ9966)+SUMIF(COMPRAS!$BD$2:BD9966,C169,COMPRAS!$BE$2:BE9966)+SUMIF(COMPRAS!$BP$2:BP9966,C169,COMPRAS!$BQ$2:BQ9966)+SUMIF(COMPRAS!$BV$2:BV9966,C169,COMPRAS!$BW$2:BW9966)</f>
        <v>0</v>
      </c>
      <c r="I169" s="141"/>
      <c r="J169" s="141">
        <f>SUMIF(COMPRAS!$AP$2:AP9966,C169,COMPRAS!$AS$2:AS9966)+SUMIF(COMPRAS!$BD$2:BD9966,C169,COMPRAS!$BG$2:BG9966)+SUMIF(COMPRAS!$BP$2:BP9966,C169,COMPRAS!$BS$2:BS9966)+SUMIF(COMPRAS!$BV$2:BV9966,C169,COMPRAS!$BY$2:BY9966)</f>
        <v>0</v>
      </c>
      <c r="K169" s="236"/>
      <c r="L169" s="237">
        <f t="shared" si="26"/>
        <v>0</v>
      </c>
      <c r="M169" s="232">
        <f t="shared" si="24"/>
        <v>0</v>
      </c>
    </row>
    <row r="170" spans="1:13" ht="15" customHeight="1" thickBot="1" x14ac:dyDescent="0.4">
      <c r="A170" s="162"/>
      <c r="B170" s="162" t="str">
        <f t="shared" si="25"/>
        <v>no</v>
      </c>
      <c r="C170" s="234" t="s">
        <v>359</v>
      </c>
      <c r="D170" s="289" t="s">
        <v>360</v>
      </c>
      <c r="E170" s="290" t="s">
        <v>213</v>
      </c>
      <c r="F170" s="291" t="s">
        <v>213</v>
      </c>
      <c r="G170" s="140">
        <f>COUNTIF(COMPRAS!$AP$2:$AP$9966,C170)+COUNTIF(COMPRAS!$BD$2:$BD$9966,C170)+COUNTIF(COMPRAS!$BP$2:$BP$9966,C170)+COUNTIF(COMPRAS!$BV$2:$BV$9966,C170)</f>
        <v>0</v>
      </c>
      <c r="H170" s="141">
        <f>SUMIF(COMPRAS!$AP$2:AP9966,C170,COMPRAS!$AQ$2:AQ9966)+SUMIF(COMPRAS!$BD$2:BD9966,C170,COMPRAS!$BE$2:BE9966)+SUMIF(COMPRAS!$BP$2:BP9966,C170,COMPRAS!$BQ$2:BQ9966)+SUMIF(COMPRAS!$BV$2:BV9966,C170,COMPRAS!$BW$2:BW9966)</f>
        <v>0</v>
      </c>
      <c r="I170" s="141"/>
      <c r="J170" s="141">
        <f>SUMIF(COMPRAS!$AP$2:AP9966,C170,COMPRAS!$AS$2:AS9966)+SUMIF(COMPRAS!$BD$2:BD9966,C170,COMPRAS!$BG$2:BG9966)+SUMIF(COMPRAS!$BP$2:BP9966,C170,COMPRAS!$BS$2:BS9966)+SUMIF(COMPRAS!$BV$2:BV9966,C170,COMPRAS!$BY$2:BY9966)</f>
        <v>0</v>
      </c>
      <c r="K170" s="236"/>
      <c r="L170" s="237">
        <f t="shared" si="26"/>
        <v>0</v>
      </c>
      <c r="M170" s="232">
        <f t="shared" si="24"/>
        <v>0</v>
      </c>
    </row>
    <row r="171" spans="1:13" ht="15" customHeight="1" thickBot="1" x14ac:dyDescent="0.4">
      <c r="A171" s="162"/>
      <c r="B171" s="162" t="str">
        <f t="shared" si="25"/>
        <v>no</v>
      </c>
      <c r="C171" s="234" t="s">
        <v>361</v>
      </c>
      <c r="D171" s="289" t="s">
        <v>362</v>
      </c>
      <c r="E171" s="290" t="s">
        <v>213</v>
      </c>
      <c r="F171" s="291" t="s">
        <v>213</v>
      </c>
      <c r="G171" s="140">
        <f>COUNTIF(COMPRAS!$AP$2:$AP$9966,C171)+COUNTIF(COMPRAS!$BD$2:$BD$9966,C171)+COUNTIF(COMPRAS!$BP$2:$BP$9966,C171)+COUNTIF(COMPRAS!$BV$2:$BV$9966,C171)</f>
        <v>0</v>
      </c>
      <c r="H171" s="141">
        <f>SUMIF(COMPRAS!$AP$2:AP9966,C171,COMPRAS!$AQ$2:AQ9966)+SUMIF(COMPRAS!$BD$2:BD9966,C171,COMPRAS!$BE$2:BE9966)+SUMIF(COMPRAS!$BP$2:BP9966,C171,COMPRAS!$BQ$2:BQ9966)+SUMIF(COMPRAS!$BV$2:BV9966,C171,COMPRAS!$BW$2:BW9966)</f>
        <v>0</v>
      </c>
      <c r="I171" s="141"/>
      <c r="J171" s="141">
        <f>SUMIF(COMPRAS!$AP$2:AP9966,C171,COMPRAS!$AS$2:AS9966)+SUMIF(COMPRAS!$BD$2:BD9966,C171,COMPRAS!$BG$2:BG9966)+SUMIF(COMPRAS!$BP$2:BP9966,C171,COMPRAS!$BS$2:BS9966)+SUMIF(COMPRAS!$BV$2:BV9966,C171,COMPRAS!$BY$2:BY9966)</f>
        <v>0</v>
      </c>
      <c r="K171" s="236"/>
      <c r="L171" s="237">
        <f t="shared" si="26"/>
        <v>0</v>
      </c>
      <c r="M171" s="232">
        <f t="shared" si="24"/>
        <v>0</v>
      </c>
    </row>
    <row r="172" spans="1:13" ht="15" customHeight="1" thickBot="1" x14ac:dyDescent="0.4">
      <c r="A172" s="162"/>
      <c r="B172" s="162" t="str">
        <f t="shared" si="25"/>
        <v>no</v>
      </c>
      <c r="C172" s="234">
        <v>500</v>
      </c>
      <c r="D172" s="289" t="s">
        <v>363</v>
      </c>
      <c r="E172" s="290" t="s">
        <v>213</v>
      </c>
      <c r="F172" s="291" t="s">
        <v>213</v>
      </c>
      <c r="G172" s="140">
        <f>COUNTIF(COMPRAS!$AP$2:$AP$9966,C172)+COUNTIF(COMPRAS!$BD$2:$BD$9966,C172)+COUNTIF(COMPRAS!$BP$2:$BP$9966,C172)+COUNTIF(COMPRAS!$BV$2:$BV$9966,C172)</f>
        <v>0</v>
      </c>
      <c r="H172" s="141">
        <f>SUMIF(COMPRAS!$AP$2:AP9966,C172,COMPRAS!$AQ$2:AQ9966)+SUMIF(COMPRAS!$BD$2:BD9966,C172,COMPRAS!$BE$2:BE9966)+SUMIF(COMPRAS!$BP$2:BP9966,C172,COMPRAS!$BQ$2:BQ9966)+SUMIF(COMPRAS!$BV$2:BV9966,C172,COMPRAS!$BW$2:BW9966)</f>
        <v>0</v>
      </c>
      <c r="I172" s="141"/>
      <c r="J172" s="141">
        <f>SUMIF(COMPRAS!$AP$2:AP9966,C172,COMPRAS!$AS$2:AS9966)+SUMIF(COMPRAS!$BD$2:BD9966,C172,COMPRAS!$BG$2:BG9966)+SUMIF(COMPRAS!$BP$2:BP9966,C172,COMPRAS!$BS$2:BS9966)+SUMIF(COMPRAS!$BV$2:BV9966,C172,COMPRAS!$BY$2:BY9966)</f>
        <v>0</v>
      </c>
      <c r="K172" s="236"/>
      <c r="L172" s="237">
        <f t="shared" si="26"/>
        <v>0</v>
      </c>
      <c r="M172" s="232">
        <f t="shared" si="24"/>
        <v>0</v>
      </c>
    </row>
    <row r="173" spans="1:13" ht="15" customHeight="1" thickBot="1" x14ac:dyDescent="0.4">
      <c r="A173" s="162"/>
      <c r="B173" s="162" t="str">
        <f t="shared" si="25"/>
        <v>no</v>
      </c>
      <c r="C173" s="234">
        <v>501</v>
      </c>
      <c r="D173" s="289" t="s">
        <v>364</v>
      </c>
      <c r="E173" s="290" t="s">
        <v>213</v>
      </c>
      <c r="F173" s="291" t="s">
        <v>213</v>
      </c>
      <c r="G173" s="140">
        <f>COUNTIF(COMPRAS!$AP$2:$AP$9966,C173)+COUNTIF(COMPRAS!$BD$2:$BD$9966,C173)+COUNTIF(COMPRAS!$BP$2:$BP$9966,C173)+COUNTIF(COMPRAS!$BV$2:$BV$9966,C173)</f>
        <v>0</v>
      </c>
      <c r="H173" s="141">
        <f>SUMIF(COMPRAS!$AP$2:AP9966,C173,COMPRAS!$AQ$2:AQ9966)+SUMIF(COMPRAS!$BD$2:BD9966,C173,COMPRAS!$BE$2:BE9966)+SUMIF(COMPRAS!$BP$2:BP9966,C173,COMPRAS!$BQ$2:BQ9966)+SUMIF(COMPRAS!$BV$2:BV9966,C173,COMPRAS!$BW$2:BW9966)</f>
        <v>0</v>
      </c>
      <c r="I173" s="141"/>
      <c r="J173" s="141">
        <f>SUMIF(COMPRAS!$AP$2:AP9966,C173,COMPRAS!$AS$2:AS9966)+SUMIF(COMPRAS!$BD$2:BD9966,C173,COMPRAS!$BG$2:BG9966)+SUMIF(COMPRAS!$BP$2:BP9966,C173,COMPRAS!$BS$2:BS9966)+SUMIF(COMPRAS!$BV$2:BV9966,C173,COMPRAS!$BY$2:BY9966)</f>
        <v>0</v>
      </c>
      <c r="K173" s="236"/>
      <c r="L173" s="237">
        <f t="shared" si="26"/>
        <v>0</v>
      </c>
      <c r="M173" s="232">
        <f t="shared" si="24"/>
        <v>0</v>
      </c>
    </row>
    <row r="174" spans="1:13" ht="15" customHeight="1" thickBot="1" x14ac:dyDescent="0.4">
      <c r="A174" s="162"/>
      <c r="B174" s="162" t="str">
        <f t="shared" si="25"/>
        <v>no</v>
      </c>
      <c r="C174" s="234" t="s">
        <v>365</v>
      </c>
      <c r="D174" s="289" t="s">
        <v>366</v>
      </c>
      <c r="E174" s="290" t="s">
        <v>213</v>
      </c>
      <c r="F174" s="291" t="s">
        <v>213</v>
      </c>
      <c r="G174" s="140">
        <f>COUNTIF(COMPRAS!$AP$2:$AP$9966,C174)+COUNTIF(COMPRAS!$BD$2:$BD$9966,C174)+COUNTIF(COMPRAS!$BP$2:$BP$9966,C174)+COUNTIF(COMPRAS!$BV$2:$BV$9966,C174)</f>
        <v>0</v>
      </c>
      <c r="H174" s="141">
        <f>SUMIF(COMPRAS!$AP$2:AP9966,C174,COMPRAS!$AQ$2:AQ9966)+SUMIF(COMPRAS!$BD$2:BD9966,C174,COMPRAS!$BE$2:BE9966)+SUMIF(COMPRAS!$BP$2:BP9966,C174,COMPRAS!$BQ$2:BQ9966)+SUMIF(COMPRAS!$BV$2:BV9966,C174,COMPRAS!$BW$2:BW9966)</f>
        <v>0</v>
      </c>
      <c r="I174" s="141"/>
      <c r="J174" s="141">
        <f>SUMIF(COMPRAS!$AP$2:AP9966,C174,COMPRAS!$AS$2:AS9966)+SUMIF(COMPRAS!$BD$2:BD9966,C174,COMPRAS!$BG$2:BG9966)+SUMIF(COMPRAS!$BP$2:BP9966,C174,COMPRAS!$BS$2:BS9966)+SUMIF(COMPRAS!$BV$2:BV9966,C174,COMPRAS!$BY$2:BY9966)</f>
        <v>0</v>
      </c>
      <c r="K174" s="236"/>
      <c r="L174" s="237">
        <f t="shared" si="26"/>
        <v>0</v>
      </c>
      <c r="M174" s="232">
        <f t="shared" si="24"/>
        <v>0</v>
      </c>
    </row>
    <row r="175" spans="1:13" ht="15" customHeight="1" thickBot="1" x14ac:dyDescent="0.4">
      <c r="A175" s="162"/>
      <c r="B175" s="162" t="str">
        <f t="shared" si="25"/>
        <v>no</v>
      </c>
      <c r="C175" s="234">
        <v>503</v>
      </c>
      <c r="D175" s="289" t="s">
        <v>367</v>
      </c>
      <c r="E175" s="290" t="s">
        <v>213</v>
      </c>
      <c r="F175" s="291" t="s">
        <v>213</v>
      </c>
      <c r="G175" s="140">
        <f>COUNTIF(COMPRAS!$AP$2:$AP$9966,C175)+COUNTIF(COMPRAS!$BD$2:$BD$9966,C175)+COUNTIF(COMPRAS!$BP$2:$BP$9966,C175)+COUNTIF(COMPRAS!$BV$2:$BV$9966,C175)</f>
        <v>0</v>
      </c>
      <c r="H175" s="141">
        <f>SUMIF(COMPRAS!$AP$2:AP9966,C175,COMPRAS!$AQ$2:AQ9966)+SUMIF(COMPRAS!$BD$2:BD9966,C175,COMPRAS!$BE$2:BE9966)+SUMIF(COMPRAS!$BP$2:BP9966,C175,COMPRAS!$BQ$2:BQ9966)+SUMIF(COMPRAS!$BV$2:BV9966,C175,COMPRAS!$BW$2:BW9966)</f>
        <v>0</v>
      </c>
      <c r="I175" s="141"/>
      <c r="J175" s="141">
        <f>SUMIF(COMPRAS!$AP$2:AP9966,C175,COMPRAS!$AS$2:AS9966)+SUMIF(COMPRAS!$BD$2:BD9966,C175,COMPRAS!$BG$2:BG9966)+SUMIF(COMPRAS!$BP$2:BP9966,C175,COMPRAS!$BS$2:BS9966)+SUMIF(COMPRAS!$BV$2:BV9966,C175,COMPRAS!$BY$2:BY9966)</f>
        <v>0</v>
      </c>
      <c r="K175" s="236"/>
      <c r="L175" s="237">
        <f t="shared" si="26"/>
        <v>0</v>
      </c>
      <c r="M175" s="232">
        <f t="shared" si="24"/>
        <v>0</v>
      </c>
    </row>
    <row r="176" spans="1:13" ht="15" customHeight="1" thickBot="1" x14ac:dyDescent="0.4">
      <c r="A176" s="162"/>
      <c r="B176" s="162" t="str">
        <f t="shared" si="25"/>
        <v>no</v>
      </c>
      <c r="C176" s="234">
        <v>504</v>
      </c>
      <c r="D176" s="289" t="s">
        <v>368</v>
      </c>
      <c r="E176" s="290" t="s">
        <v>213</v>
      </c>
      <c r="F176" s="291" t="s">
        <v>213</v>
      </c>
      <c r="G176" s="140">
        <f>COUNTIF(COMPRAS!$AP$2:$AP$9966,C176)+COUNTIF(COMPRAS!$BD$2:$BD$9966,C176)+COUNTIF(COMPRAS!$BP$2:$BP$9966,C176)+COUNTIF(COMPRAS!$BV$2:$BV$9966,C176)</f>
        <v>0</v>
      </c>
      <c r="H176" s="141">
        <f>SUMIF(COMPRAS!$AP$2:AP9966,C176,COMPRAS!$AQ$2:AQ9966)+SUMIF(COMPRAS!$BD$2:BD9966,C176,COMPRAS!$BE$2:BE9966)+SUMIF(COMPRAS!$BP$2:BP9966,C176,COMPRAS!$BQ$2:BQ9966)+SUMIF(COMPRAS!$BV$2:BV9966,C176,COMPRAS!$BW$2:BW9966)</f>
        <v>0</v>
      </c>
      <c r="I176" s="141"/>
      <c r="J176" s="141">
        <f>SUMIF(COMPRAS!$AP$2:AP9966,C176,COMPRAS!$AS$2:AS9966)+SUMIF(COMPRAS!$BD$2:BD9966,C176,COMPRAS!$BG$2:BG9966)+SUMIF(COMPRAS!$BP$2:BP9966,C176,COMPRAS!$BS$2:BS9966)+SUMIF(COMPRAS!$BV$2:BV9966,C176,COMPRAS!$BY$2:BY9966)</f>
        <v>0</v>
      </c>
      <c r="K176" s="236"/>
      <c r="L176" s="237">
        <f t="shared" si="26"/>
        <v>0</v>
      </c>
      <c r="M176" s="232">
        <f t="shared" si="24"/>
        <v>0</v>
      </c>
    </row>
    <row r="177" spans="1:13" ht="15" customHeight="1" thickBot="1" x14ac:dyDescent="0.4">
      <c r="A177" s="162"/>
      <c r="B177" s="162" t="str">
        <f t="shared" si="25"/>
        <v>no</v>
      </c>
      <c r="C177" s="234" t="s">
        <v>369</v>
      </c>
      <c r="D177" s="289" t="s">
        <v>370</v>
      </c>
      <c r="E177" s="290" t="s">
        <v>213</v>
      </c>
      <c r="F177" s="291" t="s">
        <v>213</v>
      </c>
      <c r="G177" s="140">
        <f>COUNTIF(COMPRAS!$AP$2:$AP$9966,C177)+COUNTIF(COMPRAS!$BD$2:$BD$9966,C177)+COUNTIF(COMPRAS!$BP$2:$BP$9966,C177)+COUNTIF(COMPRAS!$BV$2:$BV$9966,C177)</f>
        <v>0</v>
      </c>
      <c r="H177" s="141">
        <f>SUMIF(COMPRAS!$AP$2:AP9966,C177,COMPRAS!$AQ$2:AQ9966)+SUMIF(COMPRAS!$BD$2:BD9966,C177,COMPRAS!$BE$2:BE9966)+SUMIF(COMPRAS!$BP$2:BP9966,C177,COMPRAS!$BQ$2:BQ9966)+SUMIF(COMPRAS!$BV$2:BV9966,C177,COMPRAS!$BW$2:BW9966)</f>
        <v>0</v>
      </c>
      <c r="I177" s="141"/>
      <c r="J177" s="141">
        <f>SUMIF(COMPRAS!$AP$2:AP9966,C177,COMPRAS!$AS$2:AS9966)+SUMIF(COMPRAS!$BD$2:BD9966,C177,COMPRAS!$BG$2:BG9966)+SUMIF(COMPRAS!$BP$2:BP9966,C177,COMPRAS!$BS$2:BS9966)+SUMIF(COMPRAS!$BV$2:BV9966,C177,COMPRAS!$BY$2:BY9966)</f>
        <v>0</v>
      </c>
      <c r="K177" s="236"/>
      <c r="L177" s="237">
        <f t="shared" si="26"/>
        <v>0</v>
      </c>
      <c r="M177" s="232">
        <f t="shared" si="24"/>
        <v>0</v>
      </c>
    </row>
    <row r="178" spans="1:13" ht="15" customHeight="1" thickBot="1" x14ac:dyDescent="0.4">
      <c r="A178" s="162"/>
      <c r="B178" s="162" t="str">
        <f t="shared" si="25"/>
        <v>no</v>
      </c>
      <c r="C178" s="234" t="s">
        <v>371</v>
      </c>
      <c r="D178" s="289" t="s">
        <v>372</v>
      </c>
      <c r="E178" s="290" t="s">
        <v>213</v>
      </c>
      <c r="F178" s="291" t="s">
        <v>213</v>
      </c>
      <c r="G178" s="140">
        <f>COUNTIF(COMPRAS!$AP$2:$AP$9966,C178)+COUNTIF(COMPRAS!$BD$2:$BD$9966,C178)+COUNTIF(COMPRAS!$BP$2:$BP$9966,C178)+COUNTIF(COMPRAS!$BV$2:$BV$9966,C178)</f>
        <v>0</v>
      </c>
      <c r="H178" s="141">
        <f>SUMIF(COMPRAS!$AP$2:AP9966,C178,COMPRAS!$AQ$2:AQ9966)+SUMIF(COMPRAS!$BD$2:BD9966,C178,COMPRAS!$BE$2:BE9966)+SUMIF(COMPRAS!$BP$2:BP9966,C178,COMPRAS!$BQ$2:BQ9966)+SUMIF(COMPRAS!$BV$2:BV9966,C178,COMPRAS!$BW$2:BW9966)</f>
        <v>0</v>
      </c>
      <c r="I178" s="141"/>
      <c r="J178" s="141">
        <f>SUMIF(COMPRAS!$AP$2:AP9966,C178,COMPRAS!$AS$2:AS9966)+SUMIF(COMPRAS!$BD$2:BD9966,C178,COMPRAS!$BG$2:BG9966)+SUMIF(COMPRAS!$BP$2:BP9966,C178,COMPRAS!$BS$2:BS9966)+SUMIF(COMPRAS!$BV$2:BV9966,C178,COMPRAS!$BY$2:BY9966)</f>
        <v>0</v>
      </c>
      <c r="K178" s="236"/>
      <c r="L178" s="237">
        <f t="shared" si="26"/>
        <v>0</v>
      </c>
      <c r="M178" s="232">
        <f t="shared" si="24"/>
        <v>0</v>
      </c>
    </row>
    <row r="179" spans="1:13" ht="15" customHeight="1" thickBot="1" x14ac:dyDescent="0.4">
      <c r="A179" s="162"/>
      <c r="B179" s="162" t="str">
        <f t="shared" si="25"/>
        <v>no</v>
      </c>
      <c r="C179" s="234" t="s">
        <v>373</v>
      </c>
      <c r="D179" s="289" t="s">
        <v>374</v>
      </c>
      <c r="E179" s="290" t="s">
        <v>213</v>
      </c>
      <c r="F179" s="291" t="s">
        <v>213</v>
      </c>
      <c r="G179" s="140">
        <f>COUNTIF(COMPRAS!$AP$2:$AP$9966,C179)+COUNTIF(COMPRAS!$BD$2:$BD$9966,C179)+COUNTIF(COMPRAS!$BP$2:$BP$9966,C179)+COUNTIF(COMPRAS!$BV$2:$BV$9966,C179)</f>
        <v>0</v>
      </c>
      <c r="H179" s="141">
        <f>SUMIF(COMPRAS!$AP$2:AP9966,C179,COMPRAS!$AQ$2:AQ9966)+SUMIF(COMPRAS!$BD$2:BD9966,C179,COMPRAS!$BE$2:BE9966)+SUMIF(COMPRAS!$BP$2:BP9966,C179,COMPRAS!$BQ$2:BQ9966)+SUMIF(COMPRAS!$BV$2:BV9966,C179,COMPRAS!$BW$2:BW9966)</f>
        <v>0</v>
      </c>
      <c r="I179" s="141"/>
      <c r="J179" s="141">
        <f>SUMIF(COMPRAS!$AP$2:AP9966,C179,COMPRAS!$AS$2:AS9966)+SUMIF(COMPRAS!$BD$2:BD9966,C179,COMPRAS!$BG$2:BG9966)+SUMIF(COMPRAS!$BP$2:BP9966,C179,COMPRAS!$BS$2:BS9966)+SUMIF(COMPRAS!$BV$2:BV9966,C179,COMPRAS!$BY$2:BY9966)</f>
        <v>0</v>
      </c>
      <c r="K179" s="236"/>
      <c r="L179" s="237">
        <f t="shared" si="26"/>
        <v>0</v>
      </c>
      <c r="M179" s="232">
        <f t="shared" si="24"/>
        <v>0</v>
      </c>
    </row>
    <row r="180" spans="1:13" ht="15" customHeight="1" thickBot="1" x14ac:dyDescent="0.4">
      <c r="A180" s="162"/>
      <c r="B180" s="162" t="str">
        <f t="shared" si="25"/>
        <v>no</v>
      </c>
      <c r="C180" s="234" t="s">
        <v>375</v>
      </c>
      <c r="D180" s="289" t="s">
        <v>376</v>
      </c>
      <c r="E180" s="290" t="s">
        <v>213</v>
      </c>
      <c r="F180" s="291" t="s">
        <v>213</v>
      </c>
      <c r="G180" s="140">
        <f>COUNTIF(COMPRAS!$AP$2:$AP$9966,C180)+COUNTIF(COMPRAS!$BD$2:$BD$9966,C180)+COUNTIF(COMPRAS!$BP$2:$BP$9966,C180)+COUNTIF(COMPRAS!$BV$2:$BV$9966,C180)</f>
        <v>0</v>
      </c>
      <c r="H180" s="141">
        <f>SUMIF(COMPRAS!$AP$2:AP9966,C180,COMPRAS!$AQ$2:AQ9966)+SUMIF(COMPRAS!$BD$2:BD9966,C180,COMPRAS!$BE$2:BE9966)+SUMIF(COMPRAS!$BP$2:BP9966,C180,COMPRAS!$BQ$2:BQ9966)+SUMIF(COMPRAS!$BV$2:BV9966,C180,COMPRAS!$BW$2:BW9966)</f>
        <v>0</v>
      </c>
      <c r="I180" s="141"/>
      <c r="J180" s="141">
        <f>SUMIF(COMPRAS!$AP$2:AP9966,C180,COMPRAS!$AS$2:AS9966)+SUMIF(COMPRAS!$BD$2:BD9966,C180,COMPRAS!$BG$2:BG9966)+SUMIF(COMPRAS!$BP$2:BP9966,C180,COMPRAS!$BS$2:BS9966)+SUMIF(COMPRAS!$BV$2:BV9966,C180,COMPRAS!$BY$2:BY9966)</f>
        <v>0</v>
      </c>
      <c r="K180" s="236"/>
      <c r="L180" s="237">
        <f t="shared" si="26"/>
        <v>0</v>
      </c>
      <c r="M180" s="232">
        <f>J5008</f>
        <v>0</v>
      </c>
    </row>
    <row r="181" spans="1:13" ht="15" customHeight="1" thickBot="1" x14ac:dyDescent="0.4">
      <c r="A181" s="162"/>
      <c r="B181" s="162" t="str">
        <f t="shared" si="25"/>
        <v>no</v>
      </c>
      <c r="C181" s="234" t="s">
        <v>377</v>
      </c>
      <c r="D181" s="289" t="s">
        <v>378</v>
      </c>
      <c r="E181" s="290" t="s">
        <v>213</v>
      </c>
      <c r="F181" s="291" t="s">
        <v>213</v>
      </c>
      <c r="G181" s="140">
        <f>COUNTIF(COMPRAS!$AP$2:$AP$9966,C181)+COUNTIF(COMPRAS!$BD$2:$BD$9966,C181)+COUNTIF(COMPRAS!$BP$2:$BP$9966,C181)+COUNTIF(COMPRAS!$BV$2:$BV$9966,C181)</f>
        <v>0</v>
      </c>
      <c r="H181" s="141">
        <f>SUMIF(COMPRAS!$AP$2:AP9966,C181,COMPRAS!$AQ$2:AQ9966)+SUMIF(COMPRAS!$BD$2:BD9966,C181,COMPRAS!$BE$2:BE9966)+SUMIF(COMPRAS!$BP$2:BP9966,C181,COMPRAS!$BQ$2:BQ9966)+SUMIF(COMPRAS!$BV$2:BV9966,C181,COMPRAS!$BW$2:BW9966)</f>
        <v>0</v>
      </c>
      <c r="I181" s="141"/>
      <c r="J181" s="141">
        <f>SUMIF(COMPRAS!$AP$2:AP9966,C181,COMPRAS!$AS$2:AS9966)+SUMIF(COMPRAS!$BD$2:BD9966,C181,COMPRAS!$BG$2:BG9966)+SUMIF(COMPRAS!$BP$2:BP9966,C181,COMPRAS!$BS$2:BS9966)+SUMIF(COMPRAS!$BV$2:BV9966,C181,COMPRAS!$BY$2:BY9966)</f>
        <v>0</v>
      </c>
      <c r="K181" s="236"/>
      <c r="L181" s="237">
        <f t="shared" si="26"/>
        <v>0</v>
      </c>
      <c r="M181" s="232">
        <f t="shared" si="24"/>
        <v>0</v>
      </c>
    </row>
    <row r="182" spans="1:13" ht="15" customHeight="1" thickBot="1" x14ac:dyDescent="0.4">
      <c r="A182" s="162"/>
      <c r="B182" s="162" t="str">
        <f t="shared" si="25"/>
        <v>no</v>
      </c>
      <c r="C182" s="234" t="s">
        <v>379</v>
      </c>
      <c r="D182" s="289" t="s">
        <v>380</v>
      </c>
      <c r="E182" s="290" t="s">
        <v>213</v>
      </c>
      <c r="F182" s="291" t="s">
        <v>213</v>
      </c>
      <c r="G182" s="140">
        <f>COUNTIF(COMPRAS!$AP$2:$AP$9966,C182)+COUNTIF(COMPRAS!$BD$2:$BD$9966,C182)+COUNTIF(COMPRAS!$BP$2:$BP$9966,C182)+COUNTIF(COMPRAS!$BV$2:$BV$9966,C182)</f>
        <v>0</v>
      </c>
      <c r="H182" s="141">
        <f>SUMIF(COMPRAS!$AP$2:AP9966,C182,COMPRAS!$AQ$2:AQ9966)+SUMIF(COMPRAS!$BD$2:BD9966,C182,COMPRAS!$BE$2:BE9966)+SUMIF(COMPRAS!$BP$2:BP9966,C182,COMPRAS!$BQ$2:BQ9966)+SUMIF(COMPRAS!$BV$2:BV9966,C182,COMPRAS!$BW$2:BW9966)</f>
        <v>0</v>
      </c>
      <c r="I182" s="141"/>
      <c r="J182" s="141">
        <f>SUMIF(COMPRAS!$AP$2:AP9966,C182,COMPRAS!$AS$2:AS9966)+SUMIF(COMPRAS!$BD$2:BD9966,C182,COMPRAS!$BG$2:BG9966)+SUMIF(COMPRAS!$BP$2:BP9966,C182,COMPRAS!$BS$2:BS9966)+SUMIF(COMPRAS!$BV$2:BV9966,C182,COMPRAS!$BY$2:BY9966)</f>
        <v>0</v>
      </c>
      <c r="K182" s="236"/>
      <c r="L182" s="237">
        <f t="shared" si="26"/>
        <v>0</v>
      </c>
      <c r="M182" s="232">
        <f t="shared" si="24"/>
        <v>0</v>
      </c>
    </row>
    <row r="183" spans="1:13" ht="15" customHeight="1" thickBot="1" x14ac:dyDescent="0.4">
      <c r="A183" s="162"/>
      <c r="B183" s="162" t="str">
        <f>IF(H5011&gt;0,"si","no")</f>
        <v>no</v>
      </c>
      <c r="C183" s="234" t="s">
        <v>381</v>
      </c>
      <c r="D183" s="289" t="s">
        <v>382</v>
      </c>
      <c r="E183" s="290" t="s">
        <v>213</v>
      </c>
      <c r="F183" s="291" t="s">
        <v>213</v>
      </c>
      <c r="G183" s="140">
        <f>COUNTIF(COMPRAS!$AP$2:$AP$9966,C5011)+COUNTIF(COMPRAS!$BD$2:$BD$9966,C5011)+COUNTIF(COMPRAS!$BP$2:$BP$9966,C5011)+COUNTIF(COMPRAS!$BV$2:$BV$9966,C5011)</f>
        <v>0</v>
      </c>
      <c r="H183" s="141">
        <f>SUMIF(COMPRAS!$AP$2:AP9966,C5011,COMPRAS!$AQ$2:AQ9966)+SUMIF(COMPRAS!$BD$2:BD9966,C5011,COMPRAS!$BE$2:BE9966)+SUMIF(COMPRAS!$BP$2:BP9966,C5011,COMPRAS!$BQ$2:BQ9966)+SUMIF(COMPRAS!$BV$2:BV9966,C5011,COMPRAS!$BW$2:BW9966)</f>
        <v>0</v>
      </c>
      <c r="I183" s="141"/>
      <c r="J183" s="141">
        <f>SUMIF(COMPRAS!$AP$2:AP9966,C5011,COMPRAS!$AS$2:AS9966)+SUMIF(COMPRAS!$BD$2:BD9966,C5011,COMPRAS!$BG$2:BG9966)+SUMIF(COMPRAS!$BP$2:BP9966,C5011,COMPRAS!$BS$2:BS9966)+SUMIF(COMPRAS!$BV$2:BV9966,C5011,COMPRAS!$BY$2:BY9966)</f>
        <v>0</v>
      </c>
      <c r="K183" s="236"/>
      <c r="L183" s="237">
        <f>H5011</f>
        <v>0</v>
      </c>
      <c r="M183" s="232">
        <f t="shared" si="24"/>
        <v>0</v>
      </c>
    </row>
    <row r="184" spans="1:13" ht="15" customHeight="1" thickBot="1" x14ac:dyDescent="0.4">
      <c r="A184" s="162"/>
      <c r="B184" s="162" t="str">
        <f t="shared" si="25"/>
        <v>no</v>
      </c>
      <c r="C184" s="234" t="s">
        <v>383</v>
      </c>
      <c r="D184" s="289" t="s">
        <v>384</v>
      </c>
      <c r="E184" s="290" t="s">
        <v>213</v>
      </c>
      <c r="F184" s="291" t="s">
        <v>213</v>
      </c>
      <c r="G184" s="140">
        <f>COUNTIF(COMPRAS!$AP$2:$AP$9966,C184)+COUNTIF(COMPRAS!$BD$2:$BD$9966,C184)+COUNTIF(COMPRAS!$BP$2:$BP$9966,C184)+COUNTIF(COMPRAS!$BV$2:$BV$9966,C184)</f>
        <v>0</v>
      </c>
      <c r="H184" s="141">
        <f>SUMIF(COMPRAS!$AP$2:AP9966,C184,COMPRAS!$AQ$2:AQ9966)+SUMIF(COMPRAS!$BD$2:BD9966,C184,COMPRAS!$BE$2:BE9966)+SUMIF(COMPRAS!$BP$2:BP9966,C184,COMPRAS!$BQ$2:BQ9966)+SUMIF(COMPRAS!$BV$2:BV9966,C184,COMPRAS!$BW$2:BW9966)</f>
        <v>0</v>
      </c>
      <c r="I184" s="141"/>
      <c r="J184" s="141">
        <f>SUMIF(COMPRAS!$AP$2:AP9966,C184,COMPRAS!$AS$2:AS9966)+SUMIF(COMPRAS!$BD$2:BD9966,C184,COMPRAS!$BG$2:BG9966)+SUMIF(COMPRAS!$BP$2:BP9966,C184,COMPRAS!$BS$2:BS9966)+SUMIF(COMPRAS!$BV$2:BV9966,C184,COMPRAS!$BY$2:BY9966)</f>
        <v>0</v>
      </c>
      <c r="K184" s="236"/>
      <c r="L184" s="237">
        <f t="shared" si="26"/>
        <v>0</v>
      </c>
      <c r="M184" s="232">
        <f t="shared" si="24"/>
        <v>0</v>
      </c>
    </row>
    <row r="185" spans="1:13" ht="15" customHeight="1" thickBot="1" x14ac:dyDescent="0.4">
      <c r="A185" s="162"/>
      <c r="B185" s="162" t="str">
        <f t="shared" si="25"/>
        <v>no</v>
      </c>
      <c r="C185" s="234" t="s">
        <v>385</v>
      </c>
      <c r="D185" s="289" t="s">
        <v>386</v>
      </c>
      <c r="E185" s="290" t="s">
        <v>213</v>
      </c>
      <c r="F185" s="291" t="s">
        <v>213</v>
      </c>
      <c r="G185" s="140">
        <f>COUNTIF(COMPRAS!$AP$2:$AP$9966,C185)+COUNTIF(COMPRAS!$BD$2:$BD$9966,C185)+COUNTIF(COMPRAS!$BP$2:$BP$9966,C185)+COUNTIF(COMPRAS!$BV$2:$BV$9966,C185)</f>
        <v>0</v>
      </c>
      <c r="H185" s="141">
        <f>SUMIF(COMPRAS!$AP$2:AP9966,C185,COMPRAS!$AQ$2:AQ9966)+SUMIF(COMPRAS!$BD$2:BD9966,C185,COMPRAS!$BE$2:BE9966)+SUMIF(COMPRAS!$BP$2:BP9966,C185,COMPRAS!$BQ$2:BQ9966)+SUMIF(COMPRAS!$BV$2:BV9966,C185,COMPRAS!$BW$2:BW9966)</f>
        <v>0</v>
      </c>
      <c r="I185" s="141"/>
      <c r="J185" s="141">
        <f>SUMIF(COMPRAS!$AP$2:AP9966,C185,COMPRAS!$AS$2:AS9966)+SUMIF(COMPRAS!$BD$2:BD9966,C185,COMPRAS!$BG$2:BG9966)+SUMIF(COMPRAS!$BP$2:BP9966,C185,COMPRAS!$BS$2:BS9966)+SUMIF(COMPRAS!$BV$2:BV9966,C185,COMPRAS!$BY$2:BY9966)</f>
        <v>0</v>
      </c>
      <c r="K185" s="236"/>
      <c r="L185" s="237">
        <f t="shared" si="26"/>
        <v>0</v>
      </c>
      <c r="M185" s="232">
        <f t="shared" si="24"/>
        <v>0</v>
      </c>
    </row>
    <row r="186" spans="1:13" ht="15" customHeight="1" thickBot="1" x14ac:dyDescent="0.4">
      <c r="A186" s="162"/>
      <c r="B186" s="162" t="str">
        <f t="shared" si="25"/>
        <v>no</v>
      </c>
      <c r="C186" s="234" t="s">
        <v>387</v>
      </c>
      <c r="D186" s="289" t="s">
        <v>388</v>
      </c>
      <c r="E186" s="290" t="s">
        <v>213</v>
      </c>
      <c r="F186" s="291" t="s">
        <v>213</v>
      </c>
      <c r="G186" s="140">
        <f>COUNTIF(COMPRAS!$AP$2:$AP$9966,C186)+COUNTIF(COMPRAS!$BD$2:$BD$9966,C186)+COUNTIF(COMPRAS!$BP$2:$BP$9966,C186)+COUNTIF(COMPRAS!$BV$2:$BV$9966,C186)</f>
        <v>0</v>
      </c>
      <c r="H186" s="141">
        <f>SUMIF(COMPRAS!$AP$2:AP9966,C186,COMPRAS!$AQ$2:AQ9966)+SUMIF(COMPRAS!$BD$2:BD9966,C186,COMPRAS!$BE$2:BE9966)+SUMIF(COMPRAS!$BP$2:BP9966,C186,COMPRAS!$BQ$2:BQ9966)+SUMIF(COMPRAS!$BV$2:BV9966,C186,COMPRAS!$BW$2:BW9966)</f>
        <v>0</v>
      </c>
      <c r="I186" s="141"/>
      <c r="J186" s="141">
        <f>SUMIF(COMPRAS!$AP$2:AP9966,C186,COMPRAS!$AS$2:AS9966)+SUMIF(COMPRAS!$BD$2:BD9966,C186,COMPRAS!$BG$2:BG9966)+SUMIF(COMPRAS!$BP$2:BP9966,C186,COMPRAS!$BS$2:BS9966)+SUMIF(COMPRAS!$BV$2:BV9966,C186,COMPRAS!$BY$2:BY9966)</f>
        <v>0</v>
      </c>
      <c r="K186" s="236"/>
      <c r="L186" s="237">
        <f t="shared" si="26"/>
        <v>0</v>
      </c>
      <c r="M186" s="232">
        <f t="shared" si="24"/>
        <v>0</v>
      </c>
    </row>
    <row r="187" spans="1:13" ht="15" customHeight="1" thickBot="1" x14ac:dyDescent="0.4">
      <c r="A187" s="162"/>
      <c r="B187" s="162" t="str">
        <f t="shared" si="25"/>
        <v>no</v>
      </c>
      <c r="C187" s="234">
        <v>505</v>
      </c>
      <c r="D187" s="289" t="s">
        <v>389</v>
      </c>
      <c r="E187" s="290" t="s">
        <v>213</v>
      </c>
      <c r="F187" s="291" t="s">
        <v>213</v>
      </c>
      <c r="G187" s="140">
        <f>COUNTIF(COMPRAS!$AP$2:$AP$9966,C187)+COUNTIF(COMPRAS!$BD$2:$BD$9966,C187)+COUNTIF(COMPRAS!$BP$2:$BP$9966,C187)+COUNTIF(COMPRAS!$BV$2:$BV$9966,C187)</f>
        <v>0</v>
      </c>
      <c r="H187" s="141">
        <f>SUMIF(COMPRAS!$AP$2:AP9966,C187,COMPRAS!$AQ$2:AQ9966)+SUMIF(COMPRAS!$BD$2:BD9966,C187,COMPRAS!$BE$2:BE9966)+SUMIF(COMPRAS!$BP$2:BP9966,C187,COMPRAS!$BQ$2:BQ9966)+SUMIF(COMPRAS!$BV$2:BV9966,C187,COMPRAS!$BW$2:BW9966)</f>
        <v>0</v>
      </c>
      <c r="I187" s="141"/>
      <c r="J187" s="141">
        <f>SUMIF(COMPRAS!$AP$2:AP9966,C187,COMPRAS!$AS$2:AS9966)+SUMIF(COMPRAS!$BD$2:BD9966,C187,COMPRAS!$BG$2:BG9966)+SUMIF(COMPRAS!$BP$2:BP9966,C187,COMPRAS!$BS$2:BS9966)+SUMIF(COMPRAS!$BV$2:BV9966,C187,COMPRAS!$BY$2:BY9966)</f>
        <v>0</v>
      </c>
      <c r="K187" s="236"/>
      <c r="L187" s="237">
        <f t="shared" si="26"/>
        <v>0</v>
      </c>
      <c r="M187" s="232">
        <f t="shared" si="24"/>
        <v>0</v>
      </c>
    </row>
    <row r="188" spans="1:13" ht="15" customHeight="1" thickBot="1" x14ac:dyDescent="0.4">
      <c r="A188" s="162"/>
      <c r="B188" s="162" t="str">
        <f t="shared" si="25"/>
        <v>no</v>
      </c>
      <c r="C188" s="234" t="s">
        <v>390</v>
      </c>
      <c r="D188" s="289" t="s">
        <v>391</v>
      </c>
      <c r="E188" s="290" t="s">
        <v>213</v>
      </c>
      <c r="F188" s="291" t="s">
        <v>213</v>
      </c>
      <c r="G188" s="140">
        <f>COUNTIF(COMPRAS!$AP$2:$AP$9966,C188)+COUNTIF(COMPRAS!$BD$2:$BD$9966,C188)+COUNTIF(COMPRAS!$BP$2:$BP$9966,C188)+COUNTIF(COMPRAS!$BV$2:$BV$9966,C188)</f>
        <v>0</v>
      </c>
      <c r="H188" s="141">
        <f>SUMIF(COMPRAS!$AP$2:AP9966,C188,COMPRAS!$AQ$2:AQ9966)+SUMIF(COMPRAS!$BD$2:BD9966,C188,COMPRAS!$BE$2:BE9966)+SUMIF(COMPRAS!$BP$2:BP9966,C188,COMPRAS!$BQ$2:BQ9966)+SUMIF(COMPRAS!$BV$2:BV9966,C188,COMPRAS!$BW$2:BW9966)</f>
        <v>0</v>
      </c>
      <c r="I188" s="141"/>
      <c r="J188" s="141">
        <f>SUMIF(COMPRAS!$AP$2:AP9966,C188,COMPRAS!$AS$2:AS9966)+SUMIF(COMPRAS!$BD$2:BD9966,C188,COMPRAS!$BG$2:BG9966)+SUMIF(COMPRAS!$BP$2:BP9966,C188,COMPRAS!$BS$2:BS9966)+SUMIF(COMPRAS!$BV$2:BV9966,C188,COMPRAS!$BY$2:BY9966)</f>
        <v>0</v>
      </c>
      <c r="K188" s="236"/>
      <c r="L188" s="237">
        <f t="shared" si="26"/>
        <v>0</v>
      </c>
      <c r="M188" s="232">
        <f t="shared" si="24"/>
        <v>0</v>
      </c>
    </row>
    <row r="189" spans="1:13" ht="15" customHeight="1" thickBot="1" x14ac:dyDescent="0.4">
      <c r="A189" s="162"/>
      <c r="B189" s="162" t="str">
        <f t="shared" si="25"/>
        <v>no</v>
      </c>
      <c r="C189" s="234" t="s">
        <v>392</v>
      </c>
      <c r="D189" s="289" t="s">
        <v>393</v>
      </c>
      <c r="E189" s="290" t="s">
        <v>213</v>
      </c>
      <c r="F189" s="291" t="s">
        <v>213</v>
      </c>
      <c r="G189" s="140">
        <f>COUNTIF(COMPRAS!$AP$2:$AP$9966,C189)+COUNTIF(COMPRAS!$BD$2:$BD$9966,C189)+COUNTIF(COMPRAS!$BP$2:$BP$9966,C189)+COUNTIF(COMPRAS!$BV$2:$BV$9966,C189)</f>
        <v>0</v>
      </c>
      <c r="H189" s="141">
        <f>SUMIF(COMPRAS!$AP$2:AP9966,C189,COMPRAS!$AQ$2:AQ9966)+SUMIF(COMPRAS!$BD$2:BD9966,C189,COMPRAS!$BE$2:BE9966)+SUMIF(COMPRAS!$BP$2:BP9966,C189,COMPRAS!$BQ$2:BQ9966)+SUMIF(COMPRAS!$BV$2:BV9966,C189,COMPRAS!$BW$2:BW9966)</f>
        <v>0</v>
      </c>
      <c r="I189" s="141"/>
      <c r="J189" s="141">
        <f>SUMIF(COMPRAS!$AP$2:AP9966,C189,COMPRAS!$AS$2:AS9966)+SUMIF(COMPRAS!$BD$2:BD9966,C189,COMPRAS!$BG$2:BG9966)+SUMIF(COMPRAS!$BP$2:BP9966,C189,COMPRAS!$BS$2:BS9966)+SUMIF(COMPRAS!$BV$2:BV9966,C189,COMPRAS!$BY$2:BY9966)</f>
        <v>0</v>
      </c>
      <c r="K189" s="236"/>
      <c r="L189" s="237">
        <f t="shared" si="26"/>
        <v>0</v>
      </c>
      <c r="M189" s="232">
        <f t="shared" si="24"/>
        <v>0</v>
      </c>
    </row>
    <row r="190" spans="1:13" ht="15" customHeight="1" thickBot="1" x14ac:dyDescent="0.4">
      <c r="A190" s="162"/>
      <c r="B190" s="162" t="str">
        <f t="shared" si="25"/>
        <v>no</v>
      </c>
      <c r="C190" s="234" t="s">
        <v>394</v>
      </c>
      <c r="D190" s="289" t="s">
        <v>395</v>
      </c>
      <c r="E190" s="290" t="s">
        <v>213</v>
      </c>
      <c r="F190" s="291" t="s">
        <v>213</v>
      </c>
      <c r="G190" s="140">
        <f>COUNTIF(COMPRAS!$AP$2:$AP$9966,C190)+COUNTIF(COMPRAS!$BD$2:$BD$9966,C190)+COUNTIF(COMPRAS!$BP$2:$BP$9966,C190)+COUNTIF(COMPRAS!$BV$2:$BV$9966,C190)</f>
        <v>0</v>
      </c>
      <c r="H190" s="141">
        <f>SUMIF(COMPRAS!$AP$2:AP9966,C190,COMPRAS!$AQ$2:AQ9966)+SUMIF(COMPRAS!$BD$2:BD9966,C190,COMPRAS!$BE$2:BE9966)+SUMIF(COMPRAS!$BP$2:BP9966,C190,COMPRAS!$BQ$2:BQ9966)+SUMIF(COMPRAS!$BV$2:BV9966,C190,COMPRAS!$BW$2:BW9966)</f>
        <v>0</v>
      </c>
      <c r="I190" s="141"/>
      <c r="J190" s="141">
        <f>SUMIF(COMPRAS!$AP$2:AP9966,C190,COMPRAS!$AS$2:AS9966)+SUMIF(COMPRAS!$BD$2:BD9966,C190,COMPRAS!$BG$2:BG9966)+SUMIF(COMPRAS!$BP$2:BP9966,C190,COMPRAS!$BS$2:BS9966)+SUMIF(COMPRAS!$BV$2:BV9966,C190,COMPRAS!$BY$2:BY9966)</f>
        <v>0</v>
      </c>
      <c r="K190" s="236"/>
      <c r="L190" s="237">
        <f t="shared" si="26"/>
        <v>0</v>
      </c>
      <c r="M190" s="232">
        <f t="shared" si="24"/>
        <v>0</v>
      </c>
    </row>
    <row r="191" spans="1:13" ht="15" customHeight="1" thickBot="1" x14ac:dyDescent="0.4">
      <c r="A191" s="162"/>
      <c r="B191" s="162" t="str">
        <f t="shared" si="25"/>
        <v>no</v>
      </c>
      <c r="C191" s="234" t="s">
        <v>396</v>
      </c>
      <c r="D191" s="289" t="s">
        <v>397</v>
      </c>
      <c r="E191" s="290" t="s">
        <v>213</v>
      </c>
      <c r="F191" s="291" t="s">
        <v>213</v>
      </c>
      <c r="G191" s="140">
        <f>COUNTIF(COMPRAS!$AP$2:$AP$9966,C191)+COUNTIF(COMPRAS!$BD$2:$BD$9966,C191)+COUNTIF(COMPRAS!$BP$2:$BP$9966,C191)+COUNTIF(COMPRAS!$BV$2:$BV$9966,C191)</f>
        <v>0</v>
      </c>
      <c r="H191" s="141">
        <f>SUMIF(COMPRAS!$AP$2:AP9966,C191,COMPRAS!$AQ$2:AQ9966)+SUMIF(COMPRAS!$BD$2:BD9966,C191,COMPRAS!$BE$2:BE9966)+SUMIF(COMPRAS!$BP$2:BP9966,C191,COMPRAS!$BQ$2:BQ9966)+SUMIF(COMPRAS!$BV$2:BV9966,C191,COMPRAS!$BW$2:BW9966)</f>
        <v>0</v>
      </c>
      <c r="I191" s="141"/>
      <c r="J191" s="141">
        <f>SUMIF(COMPRAS!$AP$2:AP9966,C191,COMPRAS!$AS$2:AS9966)+SUMIF(COMPRAS!$BD$2:BD9966,C191,COMPRAS!$BG$2:BG9966)+SUMIF(COMPRAS!$BP$2:BP9966,C191,COMPRAS!$BS$2:BS9966)+SUMIF(COMPRAS!$BV$2:BV9966,C191,COMPRAS!$BY$2:BY9966)</f>
        <v>0</v>
      </c>
      <c r="K191" s="236"/>
      <c r="L191" s="237">
        <f t="shared" si="26"/>
        <v>0</v>
      </c>
      <c r="M191" s="232">
        <f t="shared" si="24"/>
        <v>0</v>
      </c>
    </row>
    <row r="192" spans="1:13" ht="15" customHeight="1" thickBot="1" x14ac:dyDescent="0.4">
      <c r="A192" s="162"/>
      <c r="B192" s="162" t="str">
        <f t="shared" si="25"/>
        <v>no</v>
      </c>
      <c r="C192" s="234" t="s">
        <v>398</v>
      </c>
      <c r="D192" s="289" t="s">
        <v>399</v>
      </c>
      <c r="E192" s="290" t="s">
        <v>213</v>
      </c>
      <c r="F192" s="291" t="s">
        <v>213</v>
      </c>
      <c r="G192" s="140">
        <f>COUNTIF(COMPRAS!$AP$2:$AP$9966,C192)+COUNTIF(COMPRAS!$BD$2:$BD$9966,C192)+COUNTIF(COMPRAS!$BP$2:$BP$9966,C192)+COUNTIF(COMPRAS!$BV$2:$BV$9966,C192)</f>
        <v>0</v>
      </c>
      <c r="H192" s="141">
        <f>SUMIF(COMPRAS!$AP$2:AP9966,C192,COMPRAS!$AQ$2:AQ9966)+SUMIF(COMPRAS!$BD$2:BD9966,C192,COMPRAS!$BE$2:BE9966)+SUMIF(COMPRAS!$BP$2:BP9966,C192,COMPRAS!$BQ$2:BQ9966)+SUMIF(COMPRAS!$BV$2:BV9966,C192,COMPRAS!$BW$2:BW9966)</f>
        <v>0</v>
      </c>
      <c r="I192" s="141"/>
      <c r="J192" s="141">
        <f>SUMIF(COMPRAS!$AP$2:AP9966,C192,COMPRAS!$AS$2:AS9966)+SUMIF(COMPRAS!$BD$2:BD9966,C192,COMPRAS!$BG$2:BG9966)+SUMIF(COMPRAS!$BP$2:BP9966,C192,COMPRAS!$BS$2:BS9966)+SUMIF(COMPRAS!$BV$2:BV9966,C192,COMPRAS!$BY$2:BY9966)</f>
        <v>0</v>
      </c>
      <c r="K192" s="236"/>
      <c r="L192" s="237">
        <f t="shared" si="26"/>
        <v>0</v>
      </c>
      <c r="M192" s="232">
        <f t="shared" si="24"/>
        <v>0</v>
      </c>
    </row>
    <row r="193" spans="1:13" ht="15" customHeight="1" thickBot="1" x14ac:dyDescent="0.4">
      <c r="A193" s="162"/>
      <c r="B193" s="162" t="str">
        <f t="shared" si="25"/>
        <v>no</v>
      </c>
      <c r="C193" s="234" t="s">
        <v>400</v>
      </c>
      <c r="D193" s="289" t="s">
        <v>401</v>
      </c>
      <c r="E193" s="290" t="s">
        <v>213</v>
      </c>
      <c r="F193" s="291" t="s">
        <v>213</v>
      </c>
      <c r="G193" s="140">
        <f>COUNTIF(COMPRAS!$AP$2:$AP$9966,C193)+COUNTIF(COMPRAS!$BD$2:$BD$9966,C193)+COUNTIF(COMPRAS!$BP$2:$BP$9966,C193)+COUNTIF(COMPRAS!$BV$2:$BV$9966,C193)</f>
        <v>0</v>
      </c>
      <c r="H193" s="141">
        <f>SUMIF(COMPRAS!$AP$2:AP9966,C193,COMPRAS!$AQ$2:AQ9966)+SUMIF(COMPRAS!$BD$2:BD9966,C193,COMPRAS!$BE$2:BE9966)+SUMIF(COMPRAS!$BP$2:BP9966,C193,COMPRAS!$BQ$2:BQ9966)+SUMIF(COMPRAS!$BV$2:BV9966,C193,COMPRAS!$BW$2:BW9966)</f>
        <v>0</v>
      </c>
      <c r="I193" s="141"/>
      <c r="J193" s="141">
        <f>SUMIF(COMPRAS!$AP$2:AP9966,C193,COMPRAS!$AS$2:AS9966)+SUMIF(COMPRAS!$BD$2:BD9966,C193,COMPRAS!$BG$2:BG9966)+SUMIF(COMPRAS!$BP$2:BP9966,C193,COMPRAS!$BS$2:BS9966)+SUMIF(COMPRAS!$BV$2:BV9966,C193,COMPRAS!$BY$2:BY9966)</f>
        <v>0</v>
      </c>
      <c r="K193" s="236"/>
      <c r="L193" s="237">
        <f t="shared" si="26"/>
        <v>0</v>
      </c>
      <c r="M193" s="232">
        <f t="shared" si="24"/>
        <v>0</v>
      </c>
    </row>
    <row r="194" spans="1:13" ht="15" customHeight="1" thickBot="1" x14ac:dyDescent="0.4">
      <c r="A194" s="162"/>
      <c r="B194" s="162" t="str">
        <f t="shared" si="25"/>
        <v>no</v>
      </c>
      <c r="C194" s="234">
        <v>509</v>
      </c>
      <c r="D194" s="289" t="s">
        <v>402</v>
      </c>
      <c r="E194" s="290" t="s">
        <v>213</v>
      </c>
      <c r="F194" s="291" t="s">
        <v>213</v>
      </c>
      <c r="G194" s="140">
        <f>COUNTIF(COMPRAS!$AP$2:$AP$9966,C194)+COUNTIF(COMPRAS!$BD$2:$BD$9966,C194)+COUNTIF(COMPRAS!$BP$2:$BP$9966,C194)+COUNTIF(COMPRAS!$BV$2:$BV$9966,C194)</f>
        <v>0</v>
      </c>
      <c r="H194" s="141">
        <f>SUMIF(COMPRAS!$AP$2:AP9966,C194,COMPRAS!$AQ$2:AQ9966)+SUMIF(COMPRAS!$BD$2:BD9966,C194,COMPRAS!$BE$2:BE9966)+SUMIF(COMPRAS!$BP$2:BP9966,C194,COMPRAS!$BQ$2:BQ9966)+SUMIF(COMPRAS!$BV$2:BV9966,C194,COMPRAS!$BW$2:BW9966)</f>
        <v>0</v>
      </c>
      <c r="I194" s="141"/>
      <c r="J194" s="141">
        <f>SUMIF(COMPRAS!$AP$2:AP9966,C194,COMPRAS!$AS$2:AS9966)+SUMIF(COMPRAS!$BD$2:BD9966,C194,COMPRAS!$BG$2:BG9966)+SUMIF(COMPRAS!$BP$2:BP9966,C194,COMPRAS!$BS$2:BS9966)+SUMIF(COMPRAS!$BV$2:BV9966,C194,COMPRAS!$BY$2:BY9966)</f>
        <v>0</v>
      </c>
      <c r="K194" s="236"/>
      <c r="L194" s="237">
        <f t="shared" si="26"/>
        <v>0</v>
      </c>
      <c r="M194" s="232">
        <f t="shared" si="24"/>
        <v>0</v>
      </c>
    </row>
    <row r="195" spans="1:13" ht="15" customHeight="1" thickBot="1" x14ac:dyDescent="0.4">
      <c r="A195" s="162"/>
      <c r="B195" s="162" t="str">
        <f t="shared" si="25"/>
        <v>no</v>
      </c>
      <c r="C195" s="234" t="s">
        <v>403</v>
      </c>
      <c r="D195" s="289" t="s">
        <v>404</v>
      </c>
      <c r="E195" s="290" t="s">
        <v>213</v>
      </c>
      <c r="F195" s="291" t="s">
        <v>213</v>
      </c>
      <c r="G195" s="140">
        <f>COUNTIF(COMPRAS!$AP$2:$AP$9966,C195)+COUNTIF(COMPRAS!$BD$2:$BD$9966,C195)+COUNTIF(COMPRAS!$BP$2:$BP$9966,C195)+COUNTIF(COMPRAS!$BV$2:$BV$9966,C195)</f>
        <v>0</v>
      </c>
      <c r="H195" s="141">
        <f>SUMIF(COMPRAS!$AP$2:AP9966,C195,COMPRAS!$AQ$2:AQ9966)+SUMIF(COMPRAS!$BD$2:BD9966,C195,COMPRAS!$BE$2:BE9966)+SUMIF(COMPRAS!$BP$2:BP9966,C195,COMPRAS!$BQ$2:BQ9966)+SUMIF(COMPRAS!$BV$2:BV9966,C195,COMPRAS!$BW$2:BW9966)</f>
        <v>0</v>
      </c>
      <c r="I195" s="141"/>
      <c r="J195" s="141">
        <f>SUMIF(COMPRAS!$AP$2:AP9966,C195,COMPRAS!$AS$2:AS9966)+SUMIF(COMPRAS!$BD$2:BD9966,C195,COMPRAS!$BG$2:BG9966)+SUMIF(COMPRAS!$BP$2:BP9966,C195,COMPRAS!$BS$2:BS9966)+SUMIF(COMPRAS!$BV$2:BV9966,C195,COMPRAS!$BY$2:BY9966)</f>
        <v>0</v>
      </c>
      <c r="K195" s="236"/>
      <c r="L195" s="237">
        <f t="shared" si="26"/>
        <v>0</v>
      </c>
      <c r="M195" s="232">
        <f t="shared" si="24"/>
        <v>0</v>
      </c>
    </row>
    <row r="196" spans="1:13" ht="15" customHeight="1" thickBot="1" x14ac:dyDescent="0.4">
      <c r="A196" s="162"/>
      <c r="B196" s="162" t="str">
        <f t="shared" si="25"/>
        <v>no</v>
      </c>
      <c r="C196" s="234">
        <v>510</v>
      </c>
      <c r="D196" s="289" t="s">
        <v>405</v>
      </c>
      <c r="E196" s="290" t="s">
        <v>213</v>
      </c>
      <c r="F196" s="291" t="s">
        <v>213</v>
      </c>
      <c r="G196" s="140">
        <f>COUNTIF(COMPRAS!$AP$2:$AP$9966,C196)+COUNTIF(COMPRAS!$BD$2:$BD$9966,C196)+COUNTIF(COMPRAS!$BP$2:$BP$9966,C196)+COUNTIF(COMPRAS!$BV$2:$BV$9966,C196)</f>
        <v>0</v>
      </c>
      <c r="H196" s="141">
        <f>SUMIF(COMPRAS!$AP$2:AP9966,C196,COMPRAS!$AQ$2:AQ9966)+SUMIF(COMPRAS!$BD$2:BD9966,C196,COMPRAS!$BE$2:BE9966)+SUMIF(COMPRAS!$BP$2:BP9966,C196,COMPRAS!$BQ$2:BQ9966)+SUMIF(COMPRAS!$BV$2:BV9966,C196,COMPRAS!$BW$2:BW9966)</f>
        <v>0</v>
      </c>
      <c r="I196" s="141"/>
      <c r="J196" s="141">
        <f>SUMIF(COMPRAS!$AP$2:AP9966,C196,COMPRAS!$AS$2:AS9966)+SUMIF(COMPRAS!$BD$2:BD9966,C196,COMPRAS!$BG$2:BG9966)+SUMIF(COMPRAS!$BP$2:BP9966,C196,COMPRAS!$BS$2:BS9966)+SUMIF(COMPRAS!$BV$2:BV9966,C196,COMPRAS!$BY$2:BY9966)</f>
        <v>0</v>
      </c>
      <c r="K196" s="236"/>
      <c r="L196" s="237">
        <f t="shared" si="26"/>
        <v>0</v>
      </c>
      <c r="M196" s="232">
        <f t="shared" si="24"/>
        <v>0</v>
      </c>
    </row>
    <row r="197" spans="1:13" ht="15" customHeight="1" thickBot="1" x14ac:dyDescent="0.4">
      <c r="A197" s="162"/>
      <c r="B197" s="162" t="str">
        <f t="shared" si="25"/>
        <v>no</v>
      </c>
      <c r="C197" s="234">
        <v>511</v>
      </c>
      <c r="D197" s="289" t="s">
        <v>406</v>
      </c>
      <c r="E197" s="290" t="s">
        <v>213</v>
      </c>
      <c r="F197" s="291" t="s">
        <v>213</v>
      </c>
      <c r="G197" s="140">
        <f>COUNTIF(COMPRAS!$AP$2:$AP$9966,C197)+COUNTIF(COMPRAS!$BD$2:$BD$9966,C197)+COUNTIF(COMPRAS!$BP$2:$BP$9966,C197)+COUNTIF(COMPRAS!$BV$2:$BV$9966,C197)</f>
        <v>0</v>
      </c>
      <c r="H197" s="141">
        <f>SUMIF(COMPRAS!$AP$2:AP9966,C197,COMPRAS!$AQ$2:AQ9966)+SUMIF(COMPRAS!$BD$2:BD9966,C197,COMPRAS!$BE$2:BE9966)+SUMIF(COMPRAS!$BP$2:BP9966,C197,COMPRAS!$BQ$2:BQ9966)+SUMIF(COMPRAS!$BV$2:BV9966,C197,COMPRAS!$BW$2:BW9966)</f>
        <v>0</v>
      </c>
      <c r="I197" s="141"/>
      <c r="J197" s="141">
        <f>SUMIF(COMPRAS!$AP$2:AP9966,C197,COMPRAS!$AS$2:AS9966)+SUMIF(COMPRAS!$BD$2:BD9966,C197,COMPRAS!$BG$2:BG9966)+SUMIF(COMPRAS!$BP$2:BP9966,C197,COMPRAS!$BS$2:BS9966)+SUMIF(COMPRAS!$BV$2:BV9966,C197,COMPRAS!$BY$2:BY9966)</f>
        <v>0</v>
      </c>
      <c r="K197" s="236"/>
      <c r="L197" s="237">
        <f t="shared" si="26"/>
        <v>0</v>
      </c>
      <c r="M197" s="232">
        <f t="shared" si="24"/>
        <v>0</v>
      </c>
    </row>
    <row r="198" spans="1:13" ht="15" customHeight="1" thickBot="1" x14ac:dyDescent="0.4">
      <c r="A198" s="162"/>
      <c r="B198" s="162" t="str">
        <f t="shared" si="25"/>
        <v>no</v>
      </c>
      <c r="C198" s="234">
        <v>512</v>
      </c>
      <c r="D198" s="289" t="s">
        <v>407</v>
      </c>
      <c r="E198" s="290" t="s">
        <v>213</v>
      </c>
      <c r="F198" s="291" t="s">
        <v>213</v>
      </c>
      <c r="G198" s="140">
        <f>COUNTIF(COMPRAS!$AP$2:$AP$9966,C198)+COUNTIF(COMPRAS!$BD$2:$BD$9966,C198)+COUNTIF(COMPRAS!$BP$2:$BP$9966,C198)+COUNTIF(COMPRAS!$BV$2:$BV$9966,C198)</f>
        <v>0</v>
      </c>
      <c r="H198" s="141">
        <f>SUMIF(COMPRAS!$AP$2:AP9966,C198,COMPRAS!$AQ$2:AQ9966)+SUMIF(COMPRAS!$BD$2:BD9966,C198,COMPRAS!$BE$2:BE9966)+SUMIF(COMPRAS!$BP$2:BP9966,C198,COMPRAS!$BQ$2:BQ9966)+SUMIF(COMPRAS!$BV$2:BV9966,C198,COMPRAS!$BW$2:BW9966)</f>
        <v>0</v>
      </c>
      <c r="I198" s="141"/>
      <c r="J198" s="141">
        <f>SUMIF(COMPRAS!$AP$2:AP9966,C198,COMPRAS!$AS$2:AS9966)+SUMIF(COMPRAS!$BD$2:BD9966,C198,COMPRAS!$BG$2:BG9966)+SUMIF(COMPRAS!$BP$2:BP9966,C198,COMPRAS!$BS$2:BS9966)+SUMIF(COMPRAS!$BV$2:BV9966,C198,COMPRAS!$BY$2:BY9966)</f>
        <v>0</v>
      </c>
      <c r="K198" s="236"/>
      <c r="L198" s="237">
        <f t="shared" si="26"/>
        <v>0</v>
      </c>
      <c r="M198" s="232"/>
    </row>
    <row r="199" spans="1:13" ht="15" customHeight="1" thickBot="1" x14ac:dyDescent="0.4">
      <c r="A199" s="162"/>
      <c r="B199" s="162" t="str">
        <f t="shared" si="25"/>
        <v>no</v>
      </c>
      <c r="C199" s="234">
        <v>513</v>
      </c>
      <c r="D199" s="289" t="s">
        <v>408</v>
      </c>
      <c r="E199" s="290" t="s">
        <v>213</v>
      </c>
      <c r="F199" s="291" t="s">
        <v>213</v>
      </c>
      <c r="G199" s="140">
        <f>COUNTIF(COMPRAS!$AP$2:$AP$9966,C199)+COUNTIF(COMPRAS!$BD$2:$BD$9966,C199)+COUNTIF(COMPRAS!$BP$2:$BP$9966,C199)+COUNTIF(COMPRAS!$BV$2:$BV$9966,C199)</f>
        <v>0</v>
      </c>
      <c r="H199" s="141">
        <f>SUMIF(COMPRAS!$AP$2:AP9966,C199,COMPRAS!$AQ$2:AQ9966)+SUMIF(COMPRAS!$BD$2:BD9966,C199,COMPRAS!$BE$2:BE9966)+SUMIF(COMPRAS!$BP$2:BP9966,C199,COMPRAS!$BQ$2:BQ9966)+SUMIF(COMPRAS!$BV$2:BV9966,C199,COMPRAS!$BW$2:BW9966)</f>
        <v>0</v>
      </c>
      <c r="I199" s="141"/>
      <c r="J199" s="141">
        <f>SUMIF(COMPRAS!$AP$2:AP9966,C199,COMPRAS!$AS$2:AS9966)+SUMIF(COMPRAS!$BD$2:BD9966,C199,COMPRAS!$BG$2:BG9966)+SUMIF(COMPRAS!$BP$2:BP9966,C199,COMPRAS!$BS$2:BS9966)+SUMIF(COMPRAS!$BV$2:BV9966,C199,COMPRAS!$BY$2:BY9966)</f>
        <v>0</v>
      </c>
      <c r="K199" s="236"/>
      <c r="L199" s="237">
        <f t="shared" si="26"/>
        <v>0</v>
      </c>
      <c r="M199" s="232"/>
    </row>
    <row r="200" spans="1:13" ht="15" customHeight="1" thickBot="1" x14ac:dyDescent="0.4">
      <c r="A200" s="162"/>
      <c r="B200" s="162" t="str">
        <f t="shared" si="25"/>
        <v>no</v>
      </c>
      <c r="C200" s="234" t="s">
        <v>409</v>
      </c>
      <c r="D200" s="289" t="s">
        <v>410</v>
      </c>
      <c r="E200" s="290" t="s">
        <v>213</v>
      </c>
      <c r="F200" s="291" t="s">
        <v>213</v>
      </c>
      <c r="G200" s="140">
        <f>COUNTIF(COMPRAS!$AP$2:$AP$9966,C200)+COUNTIF(COMPRAS!$BD$2:$BD$9966,C200)+COUNTIF(COMPRAS!$BP$2:$BP$9966,C200)+COUNTIF(COMPRAS!$BV$2:$BV$9966,C200)</f>
        <v>0</v>
      </c>
      <c r="H200" s="141">
        <f>SUMIF(COMPRAS!$AP$2:AP9966,C200,COMPRAS!$AQ$2:AQ9966)+SUMIF(COMPRAS!$BD$2:BD9966,C200,COMPRAS!$BE$2:BE9966)+SUMIF(COMPRAS!$BP$2:BP9966,C200,COMPRAS!$BQ$2:BQ9966)+SUMIF(COMPRAS!$BV$2:BV9966,C200,COMPRAS!$BW$2:BW9966)</f>
        <v>0</v>
      </c>
      <c r="I200" s="141"/>
      <c r="J200" s="141">
        <f>SUMIF(COMPRAS!$AP$2:AP9966,C200,COMPRAS!$AS$2:AS9966)+SUMIF(COMPRAS!$BD$2:BD9966,C200,COMPRAS!$BG$2:BG9966)+SUMIF(COMPRAS!$BP$2:BP9966,C200,COMPRAS!$BS$2:BS9966)+SUMIF(COMPRAS!$BV$2:BV9966,C200,COMPRAS!$BY$2:BY9966)</f>
        <v>0</v>
      </c>
      <c r="K200" s="236"/>
      <c r="L200" s="237">
        <f t="shared" si="26"/>
        <v>0</v>
      </c>
      <c r="M200" s="232"/>
    </row>
    <row r="201" spans="1:13" ht="15" customHeight="1" thickBot="1" x14ac:dyDescent="0.4">
      <c r="A201" s="162"/>
      <c r="B201" s="162" t="str">
        <f t="shared" si="25"/>
        <v>no</v>
      </c>
      <c r="C201" s="234">
        <v>514</v>
      </c>
      <c r="D201" s="289" t="s">
        <v>411</v>
      </c>
      <c r="E201" s="290" t="s">
        <v>213</v>
      </c>
      <c r="F201" s="291" t="s">
        <v>213</v>
      </c>
      <c r="G201" s="140">
        <f>COUNTIF(COMPRAS!$AP$2:$AP$9966,C201)+COUNTIF(COMPRAS!$BD$2:$BD$9966,C201)+COUNTIF(COMPRAS!$BP$2:$BP$9966,C201)+COUNTIF(COMPRAS!$BV$2:$BV$9966,C201)</f>
        <v>0</v>
      </c>
      <c r="H201" s="141">
        <f>SUMIF(COMPRAS!$AP$2:AP9966,C201,COMPRAS!$AQ$2:AQ9966)+SUMIF(COMPRAS!$BD$2:BD9966,C201,COMPRAS!$BE$2:BE9966)+SUMIF(COMPRAS!$BP$2:BP9966,C201,COMPRAS!$BQ$2:BQ9966)+SUMIF(COMPRAS!$BV$2:BV9966,C201,COMPRAS!$BW$2:BW9966)</f>
        <v>0</v>
      </c>
      <c r="I201" s="141"/>
      <c r="J201" s="141">
        <f>SUMIF(COMPRAS!$AP$2:AP9966,C201,COMPRAS!$AS$2:AS9966)+SUMIF(COMPRAS!$BD$2:BD9966,C201,COMPRAS!$BG$2:BG9966)+SUMIF(COMPRAS!$BP$2:BP9966,C201,COMPRAS!$BS$2:BS9966)+SUMIF(COMPRAS!$BV$2:BV9966,C201,COMPRAS!$BY$2:BY9966)</f>
        <v>0</v>
      </c>
      <c r="K201" s="236"/>
      <c r="L201" s="237"/>
      <c r="M201" s="232"/>
    </row>
    <row r="202" spans="1:13" ht="15" customHeight="1" thickBot="1" x14ac:dyDescent="0.4">
      <c r="A202" s="162"/>
      <c r="B202" s="162" t="str">
        <f t="shared" si="25"/>
        <v>no</v>
      </c>
      <c r="C202" s="234">
        <v>515</v>
      </c>
      <c r="D202" s="289" t="s">
        <v>412</v>
      </c>
      <c r="E202" s="290" t="s">
        <v>213</v>
      </c>
      <c r="F202" s="291" t="s">
        <v>213</v>
      </c>
      <c r="G202" s="140">
        <f>COUNTIF(COMPRAS!$AP$2:$AP$9966,C202)+COUNTIF(COMPRAS!$BD$2:$BD$9966,C202)+COUNTIF(COMPRAS!$BP$2:$BP$9966,C202)+COUNTIF(COMPRAS!$BV$2:$BV$9966,C202)</f>
        <v>0</v>
      </c>
      <c r="H202" s="141">
        <f>SUMIF(COMPRAS!$AP$2:AP9966,C202,COMPRAS!$AQ$2:AQ9966)+SUMIF(COMPRAS!$BD$2:BD9966,C202,COMPRAS!$BE$2:BE9966)+SUMIF(COMPRAS!$BP$2:BP9966,C202,COMPRAS!$BQ$2:BQ9966)+SUMIF(COMPRAS!$BV$2:BV9966,C202,COMPRAS!$BW$2:BW9966)</f>
        <v>0</v>
      </c>
      <c r="I202" s="141"/>
      <c r="J202" s="141">
        <f>SUMIF(COMPRAS!$AP$2:AP9966,C202,COMPRAS!$AS$2:AS9966)+SUMIF(COMPRAS!$BD$2:BD9966,C202,COMPRAS!$BG$2:BG9966)+SUMIF(COMPRAS!$BP$2:BP9966,C202,COMPRAS!$BS$2:BS9966)+SUMIF(COMPRAS!$BV$2:BV9966,C202,COMPRAS!$BY$2:BY9966)</f>
        <v>0</v>
      </c>
      <c r="K202" s="236"/>
      <c r="L202" s="237"/>
      <c r="M202" s="232"/>
    </row>
    <row r="203" spans="1:13" ht="15" customHeight="1" thickBot="1" x14ac:dyDescent="0.4">
      <c r="A203" s="162"/>
      <c r="B203" s="162" t="str">
        <f t="shared" si="25"/>
        <v>no</v>
      </c>
      <c r="C203" s="234">
        <v>516</v>
      </c>
      <c r="D203" s="289" t="s">
        <v>413</v>
      </c>
      <c r="E203" s="290" t="s">
        <v>213</v>
      </c>
      <c r="F203" s="291" t="s">
        <v>213</v>
      </c>
      <c r="G203" s="140">
        <f>COUNTIF(COMPRAS!$AP$2:$AP$9966,C203)+COUNTIF(COMPRAS!$BD$2:$BD$9966,C203)+COUNTIF(COMPRAS!$BP$2:$BP$9966,C203)+COUNTIF(COMPRAS!$BV$2:$BV$9966,C203)</f>
        <v>0</v>
      </c>
      <c r="H203" s="141">
        <f>SUMIF(COMPRAS!$AP$2:AP9967,C203,COMPRAS!$AQ$2:AQ9967)+SUMIF(COMPRAS!$BD$2:BD9967,C203,COMPRAS!$BE$2:BE9967)+SUMIF(COMPRAS!$BP$2:BP9967,C203,COMPRAS!$BQ$2:BQ9967)+SUMIF(COMPRAS!$BV$2:BV9967,C203,COMPRAS!$BW$2:BW9967)</f>
        <v>0</v>
      </c>
      <c r="I203" s="141"/>
      <c r="J203" s="141">
        <f>SUMIF(COMPRAS!$AP$2:AP9967,C203,COMPRAS!$AS$2:AS9967)+SUMIF(COMPRAS!$BD$2:BD9967,C203,COMPRAS!$BG$2:BG9967)+SUMIF(COMPRAS!$BP$2:BP9967,C203,COMPRAS!$BS$2:BS9967)+SUMIF(COMPRAS!$BV$2:BV9967,C203,COMPRAS!$BY$2:BY9967)</f>
        <v>0</v>
      </c>
      <c r="K203" s="236"/>
      <c r="L203" s="237"/>
      <c r="M203" s="232"/>
    </row>
    <row r="204" spans="1:13" ht="15" customHeight="1" thickBot="1" x14ac:dyDescent="0.4">
      <c r="A204" s="162"/>
      <c r="B204" s="162" t="str">
        <f t="shared" si="25"/>
        <v>no</v>
      </c>
      <c r="C204" s="234">
        <v>517</v>
      </c>
      <c r="D204" s="289" t="s">
        <v>414</v>
      </c>
      <c r="E204" s="290" t="s">
        <v>213</v>
      </c>
      <c r="F204" s="291" t="s">
        <v>213</v>
      </c>
      <c r="G204" s="140">
        <f>COUNTIF(COMPRAS!$AP$2:$AP$9966,C204)+COUNTIF(COMPRAS!$BD$2:$BD$9966,C204)+COUNTIF(COMPRAS!$BP$2:$BP$9966,C204)+COUNTIF(COMPRAS!$BV$2:$BV$9966,C204)</f>
        <v>0</v>
      </c>
      <c r="H204" s="141">
        <f>SUMIF(COMPRAS!$AP$2:AP9968,C204,COMPRAS!$AQ$2:AQ9968)+SUMIF(COMPRAS!$BD$2:BD9968,C204,COMPRAS!$BE$2:BE9968)+SUMIF(COMPRAS!$BP$2:BP9968,C204,COMPRAS!$BQ$2:BQ9968)+SUMIF(COMPRAS!$BV$2:BV9968,C204,COMPRAS!$BW$2:BW9968)</f>
        <v>0</v>
      </c>
      <c r="I204" s="141"/>
      <c r="J204" s="141">
        <f>SUMIF(COMPRAS!$AP$2:AP9968,C204,COMPRAS!$AS$2:AS9968)+SUMIF(COMPRAS!$BD$2:BD9968,C204,COMPRAS!$BG$2:BG9968)+SUMIF(COMPRAS!$BP$2:BP9968,C204,COMPRAS!$BS$2:BS9968)+SUMIF(COMPRAS!$BV$2:BV9968,C204,COMPRAS!$BY$2:BY9968)</f>
        <v>0</v>
      </c>
      <c r="K204" s="236"/>
      <c r="L204" s="237"/>
      <c r="M204" s="232"/>
    </row>
    <row r="205" spans="1:13" ht="15" customHeight="1" thickBot="1" x14ac:dyDescent="0.4">
      <c r="A205" s="162"/>
      <c r="B205" s="162" t="str">
        <f t="shared" si="25"/>
        <v>no</v>
      </c>
      <c r="C205" s="234">
        <v>518</v>
      </c>
      <c r="D205" s="289" t="s">
        <v>415</v>
      </c>
      <c r="E205" s="290" t="s">
        <v>213</v>
      </c>
      <c r="F205" s="291" t="s">
        <v>213</v>
      </c>
      <c r="G205" s="140">
        <f>COUNTIF(COMPRAS!$AP$2:$AP$9966,C205)+COUNTIF(COMPRAS!$BD$2:$BD$9966,C205)+COUNTIF(COMPRAS!$BP$2:$BP$9966,C205)+COUNTIF(COMPRAS!$BV$2:$BV$9966,C205)</f>
        <v>0</v>
      </c>
      <c r="H205" s="141">
        <f>SUMIF(COMPRAS!$AP$2:AP9969,C205,COMPRAS!$AQ$2:AQ9969)+SUMIF(COMPRAS!$BD$2:BD9969,C205,COMPRAS!$BE$2:BE9969)+SUMIF(COMPRAS!$BP$2:BP9969,C205,COMPRAS!$BQ$2:BQ9969)+SUMIF(COMPRAS!$BV$2:BV9969,C205,COMPRAS!$BW$2:BW9969)</f>
        <v>0</v>
      </c>
      <c r="I205" s="141"/>
      <c r="J205" s="141">
        <f>SUMIF(COMPRAS!$AP$2:AP9969,C205,COMPRAS!$AS$2:AS9969)+SUMIF(COMPRAS!$BD$2:BD9969,C205,COMPRAS!$BG$2:BG9969)+SUMIF(COMPRAS!$BP$2:BP9969,C205,COMPRAS!$BS$2:BS9969)+SUMIF(COMPRAS!$BV$2:BV9969,C205,COMPRAS!$BY$2:BY9969)</f>
        <v>0</v>
      </c>
      <c r="K205" s="236"/>
      <c r="L205" s="237"/>
      <c r="M205" s="232"/>
    </row>
    <row r="206" spans="1:13" ht="15" customHeight="1" thickBot="1" x14ac:dyDescent="0.4">
      <c r="A206" s="162"/>
      <c r="B206" s="162" t="str">
        <f t="shared" si="25"/>
        <v>no</v>
      </c>
      <c r="C206" s="234">
        <v>519</v>
      </c>
      <c r="D206" s="289" t="s">
        <v>416</v>
      </c>
      <c r="E206" s="290" t="s">
        <v>213</v>
      </c>
      <c r="F206" s="291" t="s">
        <v>213</v>
      </c>
      <c r="G206" s="140">
        <f>COUNTIF(COMPRAS!$AP$2:$AP$9966,C206)+COUNTIF(COMPRAS!$BD$2:$BD$9966,C206)+COUNTIF(COMPRAS!$BP$2:$BP$9966,C206)+COUNTIF(COMPRAS!$BV$2:$BV$9966,C206)</f>
        <v>0</v>
      </c>
      <c r="H206" s="141">
        <f>SUMIF(COMPRAS!$AP$2:AP9970,C206,COMPRAS!$AQ$2:AQ9970)+SUMIF(COMPRAS!$BD$2:BD9970,C206,COMPRAS!$BE$2:BE9970)+SUMIF(COMPRAS!$BP$2:BP9970,C206,COMPRAS!$BQ$2:BQ9970)+SUMIF(COMPRAS!$BV$2:BV9970,C206,COMPRAS!$BW$2:BW9970)</f>
        <v>0</v>
      </c>
      <c r="I206" s="141"/>
      <c r="J206" s="141">
        <f>SUMIF(COMPRAS!$AP$2:AP9970,C206,COMPRAS!$AS$2:AS9970)+SUMIF(COMPRAS!$BD$2:BD9970,C206,COMPRAS!$BG$2:BG9970)+SUMIF(COMPRAS!$BP$2:BP9970,C206,COMPRAS!$BS$2:BS9970)+SUMIF(COMPRAS!$BV$2:BV9970,C206,COMPRAS!$BY$2:BY9970)</f>
        <v>0</v>
      </c>
      <c r="K206" s="236"/>
      <c r="L206" s="237"/>
      <c r="M206" s="232"/>
    </row>
    <row r="207" spans="1:13" ht="15" customHeight="1" thickBot="1" x14ac:dyDescent="0.4">
      <c r="A207" s="162"/>
      <c r="B207" s="162" t="str">
        <f t="shared" si="25"/>
        <v>no</v>
      </c>
      <c r="C207" s="234" t="s">
        <v>417</v>
      </c>
      <c r="D207" s="289" t="s">
        <v>418</v>
      </c>
      <c r="E207" s="290" t="s">
        <v>213</v>
      </c>
      <c r="F207" s="291" t="s">
        <v>213</v>
      </c>
      <c r="G207" s="140">
        <f>COUNTIF(COMPRAS!$AP$2:$AP$9966,C207)+COUNTIF(COMPRAS!$BD$2:$BD$9966,C207)+COUNTIF(COMPRAS!$BP$2:$BP$9966,C207)+COUNTIF(COMPRAS!$BV$2:$BV$9966,C207)</f>
        <v>0</v>
      </c>
      <c r="H207" s="141">
        <f>SUMIF(COMPRAS!$AP$2:AP9971,C207,COMPRAS!$AQ$2:AQ9971)+SUMIF(COMPRAS!$BD$2:BD9971,C207,COMPRAS!$BE$2:BE9971)+SUMIF(COMPRAS!$BP$2:BP9971,C207,COMPRAS!$BQ$2:BQ9971)+SUMIF(COMPRAS!$BV$2:BV9971,C207,COMPRAS!$BW$2:BW9971)</f>
        <v>0</v>
      </c>
      <c r="I207" s="141"/>
      <c r="J207" s="141">
        <f>SUMIF(COMPRAS!$AP$2:AP9971,C207,COMPRAS!$AS$2:AS9971)+SUMIF(COMPRAS!$BD$2:BD9971,C207,COMPRAS!$BG$2:BG9971)+SUMIF(COMPRAS!$BP$2:BP9971,C207,COMPRAS!$BS$2:BS9971)+SUMIF(COMPRAS!$BV$2:BV9971,C207,COMPRAS!$BY$2:BY9971)</f>
        <v>0</v>
      </c>
      <c r="K207" s="236"/>
      <c r="L207" s="237"/>
      <c r="M207" s="232"/>
    </row>
    <row r="208" spans="1:13" ht="15" customHeight="1" thickBot="1" x14ac:dyDescent="0.4">
      <c r="A208" s="162"/>
      <c r="B208" s="162" t="str">
        <f t="shared" si="25"/>
        <v>no</v>
      </c>
      <c r="C208" s="234" t="s">
        <v>419</v>
      </c>
      <c r="D208" s="289" t="s">
        <v>420</v>
      </c>
      <c r="E208" s="290" t="s">
        <v>213</v>
      </c>
      <c r="F208" s="291" t="s">
        <v>213</v>
      </c>
      <c r="G208" s="140">
        <f>COUNTIF(COMPRAS!$AP$2:$AP$9966,C208)+COUNTIF(COMPRAS!$BD$2:$BD$9966,C208)+COUNTIF(COMPRAS!$BP$2:$BP$9966,C208)+COUNTIF(COMPRAS!$BV$2:$BV$9966,C208)</f>
        <v>0</v>
      </c>
      <c r="H208" s="141">
        <f>SUMIF(COMPRAS!$AP$2:AP9972,C208,COMPRAS!$AQ$2:AQ9972)+SUMIF(COMPRAS!$BD$2:BD9972,C208,COMPRAS!$BE$2:BE9972)+SUMIF(COMPRAS!$BP$2:BP9972,C208,COMPRAS!$BQ$2:BQ9972)+SUMIF(COMPRAS!$BV$2:BV9972,C208,COMPRAS!$BW$2:BW9972)</f>
        <v>0</v>
      </c>
      <c r="I208" s="141"/>
      <c r="J208" s="141">
        <f>SUMIF(COMPRAS!$AP$2:AP9972,C208,COMPRAS!$AS$2:AS9972)+SUMIF(COMPRAS!$BD$2:BD9972,C208,COMPRAS!$BG$2:BG9972)+SUMIF(COMPRAS!$BP$2:BP9972,C208,COMPRAS!$BS$2:BS9972)+SUMIF(COMPRAS!$BV$2:BV9972,C208,COMPRAS!$BY$2:BY9972)</f>
        <v>0</v>
      </c>
      <c r="K208" s="236"/>
      <c r="L208" s="237"/>
      <c r="M208" s="232"/>
    </row>
    <row r="209" spans="1:13" ht="15" customHeight="1" thickBot="1" x14ac:dyDescent="0.4">
      <c r="A209" s="162"/>
      <c r="B209" s="162" t="str">
        <f t="shared" si="25"/>
        <v>no</v>
      </c>
      <c r="C209" s="234" t="s">
        <v>421</v>
      </c>
      <c r="D209" s="289" t="s">
        <v>422</v>
      </c>
      <c r="E209" s="290" t="s">
        <v>213</v>
      </c>
      <c r="F209" s="291" t="s">
        <v>213</v>
      </c>
      <c r="G209" s="140">
        <f>COUNTIF(COMPRAS!$AP$2:$AP$9966,C209)+COUNTIF(COMPRAS!$BD$2:$BD$9966,C209)+COUNTIF(COMPRAS!$BP$2:$BP$9966,C209)+COUNTIF(COMPRAS!$BV$2:$BV$9966,C209)</f>
        <v>0</v>
      </c>
      <c r="H209" s="141">
        <f>SUMIF(COMPRAS!$AP$2:AP9973,C209,COMPRAS!$AQ$2:AQ9973)+SUMIF(COMPRAS!$BD$2:BD9973,C209,COMPRAS!$BE$2:BE9973)+SUMIF(COMPRAS!$BP$2:BP9973,C209,COMPRAS!$BQ$2:BQ9973)+SUMIF(COMPRAS!$BV$2:BV9973,C209,COMPRAS!$BW$2:BW9973)</f>
        <v>0</v>
      </c>
      <c r="I209" s="141"/>
      <c r="J209" s="141">
        <f>SUMIF(COMPRAS!$AP$2:AP9973,C209,COMPRAS!$AS$2:AS9973)+SUMIF(COMPRAS!$BD$2:BD9973,C209,COMPRAS!$BG$2:BG9973)+SUMIF(COMPRAS!$BP$2:BP9973,C209,COMPRAS!$BS$2:BS9973)+SUMIF(COMPRAS!$BV$2:BV9973,C209,COMPRAS!$BY$2:BY9973)</f>
        <v>0</v>
      </c>
      <c r="K209" s="236"/>
      <c r="L209" s="237"/>
      <c r="M209" s="232"/>
    </row>
    <row r="210" spans="1:13" ht="15" customHeight="1" thickBot="1" x14ac:dyDescent="0.4">
      <c r="A210" s="162"/>
      <c r="B210" s="162" t="str">
        <f t="shared" si="25"/>
        <v>no</v>
      </c>
      <c r="C210" s="234" t="s">
        <v>423</v>
      </c>
      <c r="D210" s="289" t="s">
        <v>424</v>
      </c>
      <c r="E210" s="290" t="s">
        <v>213</v>
      </c>
      <c r="F210" s="291" t="s">
        <v>213</v>
      </c>
      <c r="G210" s="140">
        <f>COUNTIF(COMPRAS!$AP$2:$AP$9966,C210)+COUNTIF(COMPRAS!$BD$2:$BD$9966,C210)+COUNTIF(COMPRAS!$BP$2:$BP$9966,C210)+COUNTIF(COMPRAS!$BV$2:$BV$9966,C210)</f>
        <v>0</v>
      </c>
      <c r="H210" s="141">
        <f>SUMIF(COMPRAS!$AP$2:AP9974,C210,COMPRAS!$AQ$2:AQ9974)+SUMIF(COMPRAS!$BD$2:BD9974,C210,COMPRAS!$BE$2:BE9974)+SUMIF(COMPRAS!$BP$2:BP9974,C210,COMPRAS!$BQ$2:BQ9974)+SUMIF(COMPRAS!$BV$2:BV9974,C210,COMPRAS!$BW$2:BW9974)</f>
        <v>0</v>
      </c>
      <c r="I210" s="141"/>
      <c r="J210" s="141">
        <f>SUMIF(COMPRAS!$AP$2:AP9974,C210,COMPRAS!$AS$2:AS9974)+SUMIF(COMPRAS!$BD$2:BD9974,C210,COMPRAS!$BG$2:BG9974)+SUMIF(COMPRAS!$BP$2:BP9974,C210,COMPRAS!$BS$2:BS9974)+SUMIF(COMPRAS!$BV$2:BV9974,C210,COMPRAS!$BY$2:BY9974)</f>
        <v>0</v>
      </c>
      <c r="K210" s="236"/>
      <c r="L210" s="237"/>
      <c r="M210" s="232"/>
    </row>
    <row r="211" spans="1:13" ht="15" customHeight="1" thickBot="1" x14ac:dyDescent="0.4">
      <c r="A211" s="162"/>
      <c r="B211" s="162" t="str">
        <f t="shared" si="25"/>
        <v>no</v>
      </c>
      <c r="C211" s="234" t="s">
        <v>425</v>
      </c>
      <c r="D211" s="289" t="s">
        <v>426</v>
      </c>
      <c r="E211" s="290" t="s">
        <v>213</v>
      </c>
      <c r="F211" s="291" t="s">
        <v>213</v>
      </c>
      <c r="G211" s="140">
        <f>COUNTIF(COMPRAS!$AP$2:$AP$9966,C211)+COUNTIF(COMPRAS!$BD$2:$BD$9966,C211)+COUNTIF(COMPRAS!$BP$2:$BP$9966,C211)+COUNTIF(COMPRAS!$BV$2:$BV$9966,C211)</f>
        <v>0</v>
      </c>
      <c r="H211" s="141">
        <f>SUMIF(COMPRAS!$AP$2:AP9975,C211,COMPRAS!$AQ$2:AQ9975)+SUMIF(COMPRAS!$BD$2:BD9975,C211,COMPRAS!$BE$2:BE9975)+SUMIF(COMPRAS!$BP$2:BP9975,C211,COMPRAS!$BQ$2:BQ9975)+SUMIF(COMPRAS!$BV$2:BV9975,C211,COMPRAS!$BW$2:BW9975)</f>
        <v>0</v>
      </c>
      <c r="I211" s="141"/>
      <c r="J211" s="141">
        <f>SUMIF(COMPRAS!$AP$2:AP9975,C211,COMPRAS!$AS$2:AS9975)+SUMIF(COMPRAS!$BD$2:BD9975,C211,COMPRAS!$BG$2:BG9975)+SUMIF(COMPRAS!$BP$2:BP9975,C211,COMPRAS!$BS$2:BS9975)+SUMIF(COMPRAS!$BV$2:BV9975,C211,COMPRAS!$BY$2:BY9975)</f>
        <v>0</v>
      </c>
      <c r="K211" s="236"/>
      <c r="L211" s="237"/>
      <c r="M211" s="232"/>
    </row>
    <row r="212" spans="1:13" ht="15" customHeight="1" thickBot="1" x14ac:dyDescent="0.4">
      <c r="A212" s="162"/>
      <c r="B212" s="162" t="str">
        <f t="shared" si="25"/>
        <v>no</v>
      </c>
      <c r="C212" s="234" t="s">
        <v>427</v>
      </c>
      <c r="D212" s="289" t="s">
        <v>428</v>
      </c>
      <c r="E212" s="290" t="s">
        <v>213</v>
      </c>
      <c r="F212" s="291" t="s">
        <v>213</v>
      </c>
      <c r="G212" s="140">
        <f>COUNTIF(COMPRAS!$AP$2:$AP$9966,C212)+COUNTIF(COMPRAS!$BD$2:$BD$9966,C212)+COUNTIF(COMPRAS!$BP$2:$BP$9966,C212)+COUNTIF(COMPRAS!$BV$2:$BV$9966,C212)</f>
        <v>0</v>
      </c>
      <c r="H212" s="141">
        <f>SUMIF(COMPRAS!$AP$2:AP9976,C212,COMPRAS!$AQ$2:AQ9976)+SUMIF(COMPRAS!$BD$2:BD9976,C212,COMPRAS!$BE$2:BE9976)+SUMIF(COMPRAS!$BP$2:BP9976,C212,COMPRAS!$BQ$2:BQ9976)+SUMIF(COMPRAS!$BV$2:BV9976,C212,COMPRAS!$BW$2:BW9976)</f>
        <v>0</v>
      </c>
      <c r="I212" s="141"/>
      <c r="J212" s="141">
        <f>SUMIF(COMPRAS!$AP$2:AP9976,C212,COMPRAS!$AS$2:AS9976)+SUMIF(COMPRAS!$BD$2:BD9976,C212,COMPRAS!$BG$2:BG9976)+SUMIF(COMPRAS!$BP$2:BP9976,C212,COMPRAS!$BS$2:BS9976)+SUMIF(COMPRAS!$BV$2:BV9976,C212,COMPRAS!$BY$2:BY9976)</f>
        <v>0</v>
      </c>
      <c r="K212" s="236"/>
      <c r="L212" s="237"/>
      <c r="M212" s="232"/>
    </row>
    <row r="213" spans="1:13" ht="15" customHeight="1" thickBot="1" x14ac:dyDescent="0.4">
      <c r="A213" s="162"/>
      <c r="B213" s="162" t="str">
        <f t="shared" si="25"/>
        <v>no</v>
      </c>
      <c r="C213" s="234">
        <v>521</v>
      </c>
      <c r="D213" s="289" t="s">
        <v>429</v>
      </c>
      <c r="E213" s="290" t="s">
        <v>213</v>
      </c>
      <c r="F213" s="291" t="s">
        <v>213</v>
      </c>
      <c r="G213" s="140">
        <f>COUNTIF(COMPRAS!$AP$2:$AP$9966,C213)+COUNTIF(COMPRAS!$BD$2:$BD$9966,C213)+COUNTIF(COMPRAS!$BP$2:$BP$9966,C213)+COUNTIF(COMPRAS!$BV$2:$BV$9966,C213)</f>
        <v>0</v>
      </c>
      <c r="H213" s="141">
        <f>SUMIF(COMPRAS!$AP$2:AP9977,C213,COMPRAS!$AQ$2:AQ9977)+SUMIF(COMPRAS!$BD$2:BD9977,C213,COMPRAS!$BE$2:BE9977)+SUMIF(COMPRAS!$BP$2:BP9977,C213,COMPRAS!$BQ$2:BQ9977)+SUMIF(COMPRAS!$BV$2:BV9977,C213,COMPRAS!$BW$2:BW9977)</f>
        <v>0</v>
      </c>
      <c r="I213" s="141"/>
      <c r="J213" s="141">
        <f>SUMIF(COMPRAS!$AP$2:AP9977,C213,COMPRAS!$AS$2:AS9977)+SUMIF(COMPRAS!$BD$2:BD9977,C213,COMPRAS!$BG$2:BG9977)+SUMIF(COMPRAS!$BP$2:BP9977,C213,COMPRAS!$BS$2:BS9977)+SUMIF(COMPRAS!$BV$2:BV9977,C213,COMPRAS!$BY$2:BY9977)</f>
        <v>0</v>
      </c>
      <c r="K213" s="236"/>
      <c r="L213" s="237"/>
      <c r="M213" s="232"/>
    </row>
    <row r="214" spans="1:13" ht="15" customHeight="1" thickBot="1" x14ac:dyDescent="0.4">
      <c r="A214" s="162"/>
      <c r="B214" s="162" t="str">
        <f t="shared" si="25"/>
        <v>no</v>
      </c>
      <c r="C214" s="234" t="s">
        <v>430</v>
      </c>
      <c r="D214" s="289" t="s">
        <v>431</v>
      </c>
      <c r="E214" s="290" t="s">
        <v>213</v>
      </c>
      <c r="F214" s="291" t="s">
        <v>213</v>
      </c>
      <c r="G214" s="140">
        <f>COUNTIF(COMPRAS!$AP$2:$AP$9966,C214)+COUNTIF(COMPRAS!$BD$2:$BD$9966,C214)+COUNTIF(COMPRAS!$BP$2:$BP$9966,C214)+COUNTIF(COMPRAS!$BV$2:$BV$9966,C214)</f>
        <v>0</v>
      </c>
      <c r="H214" s="141">
        <f>SUMIF(COMPRAS!$AP$2:AP9978,C214,COMPRAS!$AQ$2:AQ9978)+SUMIF(COMPRAS!$BD$2:BD9978,C214,COMPRAS!$BE$2:BE9978)+SUMIF(COMPRAS!$BP$2:BP9978,C214,COMPRAS!$BQ$2:BQ9978)+SUMIF(COMPRAS!$BV$2:BV9978,C214,COMPRAS!$BW$2:BW9978)</f>
        <v>0</v>
      </c>
      <c r="I214" s="141"/>
      <c r="J214" s="141">
        <f>SUMIF(COMPRAS!$AP$2:AP9978,C214,COMPRAS!$AS$2:AS9978)+SUMIF(COMPRAS!$BD$2:BD9978,C214,COMPRAS!$BG$2:BG9978)+SUMIF(COMPRAS!$BP$2:BP9978,C214,COMPRAS!$BS$2:BS9978)+SUMIF(COMPRAS!$BV$2:BV9978,C214,COMPRAS!$BY$2:BY9978)</f>
        <v>0</v>
      </c>
      <c r="K214" s="236"/>
      <c r="L214" s="237"/>
      <c r="M214" s="232"/>
    </row>
    <row r="215" spans="1:13" ht="15" customHeight="1" thickBot="1" x14ac:dyDescent="0.4">
      <c r="A215" s="162"/>
      <c r="B215" s="162" t="str">
        <f t="shared" si="25"/>
        <v>no</v>
      </c>
      <c r="C215" s="234">
        <v>525</v>
      </c>
      <c r="D215" s="289" t="s">
        <v>432</v>
      </c>
      <c r="E215" s="290" t="s">
        <v>213</v>
      </c>
      <c r="F215" s="291" t="s">
        <v>213</v>
      </c>
      <c r="G215" s="140">
        <f>COUNTIF(COMPRAS!$AP$2:$AP$9966,C215)+COUNTIF(COMPRAS!$BD$2:$BD$9966,C215)+COUNTIF(COMPRAS!$BP$2:$BP$9966,C215)+COUNTIF(COMPRAS!$BV$2:$BV$9966,C215)</f>
        <v>0</v>
      </c>
      <c r="H215" s="141">
        <f>SUMIF(COMPRAS!$AP$2:AP9979,C215,COMPRAS!$AQ$2:AQ9979)+SUMIF(COMPRAS!$BD$2:BD9979,C215,COMPRAS!$BE$2:BE9979)+SUMIF(COMPRAS!$BP$2:BP9979,C215,COMPRAS!$BQ$2:BQ9979)+SUMIF(COMPRAS!$BV$2:BV9979,C215,COMPRAS!$BW$2:BW9979)</f>
        <v>0</v>
      </c>
      <c r="I215" s="141"/>
      <c r="J215" s="141">
        <f>SUMIF(COMPRAS!$AP$2:AP9979,C215,COMPRAS!$AS$2:AS9979)+SUMIF(COMPRAS!$BD$2:BD9979,C215,COMPRAS!$BG$2:BG9979)+SUMIF(COMPRAS!$BP$2:BP9979,C215,COMPRAS!$BS$2:BS9979)+SUMIF(COMPRAS!$BV$2:BV9979,C215,COMPRAS!$BY$2:BY9979)</f>
        <v>0</v>
      </c>
      <c r="K215" s="236"/>
      <c r="L215" s="237"/>
      <c r="M215" s="232"/>
    </row>
    <row r="216" spans="1:13" ht="15" customHeight="1" thickBot="1" x14ac:dyDescent="0.4">
      <c r="A216" s="162"/>
      <c r="B216" s="162" t="str">
        <f t="shared" si="25"/>
        <v>no</v>
      </c>
      <c r="C216" s="234">
        <v>0</v>
      </c>
      <c r="D216" s="289">
        <v>0</v>
      </c>
      <c r="E216" s="290" t="s">
        <v>213</v>
      </c>
      <c r="F216" s="291" t="s">
        <v>213</v>
      </c>
      <c r="G216" s="140">
        <f>COUNTIF(COMPRAS!$AP$2:$AP$9966,C216)+COUNTIF(COMPRAS!$BD$2:$BD$9966,C216)+COUNTIF(COMPRAS!$BP$2:$BP$9966,C216)+COUNTIF(COMPRAS!$BV$2:$BV$9966,C216)</f>
        <v>0</v>
      </c>
      <c r="H216" s="141">
        <f>SUMIF(COMPRAS!$AP$2:AP9980,C216,COMPRAS!$AQ$2:AQ9980)+SUMIF(COMPRAS!$BD$2:BD9980,C216,COMPRAS!$BE$2:BE9980)+SUMIF(COMPRAS!$BP$2:BP9980,C216,COMPRAS!$BQ$2:BQ9980)+SUMIF(COMPRAS!$BV$2:BV9980,C216,COMPRAS!$BW$2:BW9980)</f>
        <v>0</v>
      </c>
      <c r="I216" s="141"/>
      <c r="J216" s="141">
        <f>SUMIF(COMPRAS!$AP$2:AP9980,C216,COMPRAS!$AS$2:AS9980)+SUMIF(COMPRAS!$BD$2:BD9980,C216,COMPRAS!$BG$2:BG9980)+SUMIF(COMPRAS!$BP$2:BP9980,C216,COMPRAS!$BS$2:BS9980)+SUMIF(COMPRAS!$BV$2:BV9980,C216,COMPRAS!$BY$2:BY9980)</f>
        <v>0</v>
      </c>
      <c r="K216" s="236"/>
      <c r="L216" s="237"/>
      <c r="M216" s="232"/>
    </row>
    <row r="217" spans="1:13" ht="15" customHeight="1" thickBot="1" x14ac:dyDescent="0.4">
      <c r="A217" s="162"/>
      <c r="B217" s="162" t="str">
        <f t="shared" si="25"/>
        <v>no</v>
      </c>
      <c r="C217" s="234">
        <v>0</v>
      </c>
      <c r="D217" s="289">
        <v>0</v>
      </c>
      <c r="E217" s="290" t="s">
        <v>213</v>
      </c>
      <c r="F217" s="291" t="s">
        <v>213</v>
      </c>
      <c r="G217" s="140">
        <f>COUNTIF(COMPRAS!$AP$2:$AP$9966,C217)+COUNTIF(COMPRAS!$BD$2:$BD$9966,C217)+COUNTIF(COMPRAS!$BP$2:$BP$9966,C217)+COUNTIF(COMPRAS!$BV$2:$BV$9966,C217)</f>
        <v>0</v>
      </c>
      <c r="H217" s="141">
        <f>SUMIF(COMPRAS!$AP$2:AP9981,C217,COMPRAS!$AQ$2:AQ9981)+SUMIF(COMPRAS!$BD$2:BD9981,C217,COMPRAS!$BE$2:BE9981)+SUMIF(COMPRAS!$BP$2:BP9981,C217,COMPRAS!$BQ$2:BQ9981)+SUMIF(COMPRAS!$BV$2:BV9981,C217,COMPRAS!$BW$2:BW9981)</f>
        <v>0</v>
      </c>
      <c r="I217" s="141"/>
      <c r="J217" s="141">
        <f>SUMIF(COMPRAS!$AP$2:AP9981,C217,COMPRAS!$AS$2:AS9981)+SUMIF(COMPRAS!$BD$2:BD9981,C217,COMPRAS!$BG$2:BG9981)+SUMIF(COMPRAS!$BP$2:BP9981,C217,COMPRAS!$BS$2:BS9981)+SUMIF(COMPRAS!$BV$2:BV9981,C217,COMPRAS!$BY$2:BY9981)</f>
        <v>0</v>
      </c>
      <c r="K217" s="236"/>
      <c r="L217" s="237"/>
      <c r="M217" s="232"/>
    </row>
    <row r="218" spans="1:13" ht="15" customHeight="1" thickBot="1" x14ac:dyDescent="0.4">
      <c r="A218" s="162"/>
      <c r="B218" s="162" t="str">
        <f t="shared" si="25"/>
        <v>no</v>
      </c>
      <c r="C218" s="234">
        <v>0</v>
      </c>
      <c r="D218" s="289">
        <v>0</v>
      </c>
      <c r="E218" s="290" t="s">
        <v>213</v>
      </c>
      <c r="F218" s="291" t="s">
        <v>213</v>
      </c>
      <c r="G218" s="140">
        <f>COUNTIF(COMPRAS!$AP$2:$AP$9966,C218)+COUNTIF(COMPRAS!$BD$2:$BD$9966,C218)+COUNTIF(COMPRAS!$BP$2:$BP$9966,C218)+COUNTIF(COMPRAS!$BV$2:$BV$9966,C218)</f>
        <v>0</v>
      </c>
      <c r="H218" s="141">
        <f>SUMIF(COMPRAS!$AP$2:AP9982,C218,COMPRAS!$AQ$2:AQ9982)+SUMIF(COMPRAS!$BD$2:BD9982,C218,COMPRAS!$BE$2:BE9982)+SUMIF(COMPRAS!$BP$2:BP9982,C218,COMPRAS!$BQ$2:BQ9982)+SUMIF(COMPRAS!$BV$2:BV9982,C218,COMPRAS!$BW$2:BW9982)</f>
        <v>0</v>
      </c>
      <c r="I218" s="141"/>
      <c r="J218" s="141">
        <f>SUMIF(COMPRAS!$AP$2:AP9982,C218,COMPRAS!$AS$2:AS9982)+SUMIF(COMPRAS!$BD$2:BD9982,C218,COMPRAS!$BG$2:BG9982)+SUMIF(COMPRAS!$BP$2:BP9982,C218,COMPRAS!$BS$2:BS9982)+SUMIF(COMPRAS!$BV$2:BV9982,C218,COMPRAS!$BY$2:BY9982)</f>
        <v>0</v>
      </c>
      <c r="K218" s="236"/>
      <c r="L218" s="237"/>
      <c r="M218" s="232"/>
    </row>
    <row r="219" spans="1:13" ht="15" customHeight="1" thickBot="1" x14ac:dyDescent="0.4">
      <c r="A219" s="162"/>
      <c r="B219" s="162" t="str">
        <f t="shared" si="25"/>
        <v>no</v>
      </c>
      <c r="C219" s="234">
        <v>0</v>
      </c>
      <c r="D219" s="289">
        <v>0</v>
      </c>
      <c r="E219" s="290" t="s">
        <v>213</v>
      </c>
      <c r="F219" s="291" t="s">
        <v>213</v>
      </c>
      <c r="G219" s="140">
        <f>COUNTIF(COMPRAS!$AP$2:$AP$9966,C219)+COUNTIF(COMPRAS!$BD$2:$BD$9966,C219)+COUNTIF(COMPRAS!$BP$2:$BP$9966,C219)+COUNTIF(COMPRAS!$BV$2:$BV$9966,C219)</f>
        <v>0</v>
      </c>
      <c r="H219" s="141">
        <f>SUMIF(COMPRAS!$AP$2:AP9983,C219,COMPRAS!$AQ$2:AQ9983)+SUMIF(COMPRAS!$BD$2:BD9983,C219,COMPRAS!$BE$2:BE9983)+SUMIF(COMPRAS!$BP$2:BP9983,C219,COMPRAS!$BQ$2:BQ9983)+SUMIF(COMPRAS!$BV$2:BV9983,C219,COMPRAS!$BW$2:BW9983)</f>
        <v>0</v>
      </c>
      <c r="I219" s="141"/>
      <c r="J219" s="141">
        <f>SUMIF(COMPRAS!$AP$2:AP9983,C219,COMPRAS!$AS$2:AS9983)+SUMIF(COMPRAS!$BD$2:BD9983,C219,COMPRAS!$BG$2:BG9983)+SUMIF(COMPRAS!$BP$2:BP9983,C219,COMPRAS!$BS$2:BS9983)+SUMIF(COMPRAS!$BV$2:BV9983,C219,COMPRAS!$BY$2:BY9983)</f>
        <v>0</v>
      </c>
      <c r="K219" s="236"/>
      <c r="L219" s="237"/>
      <c r="M219" s="232">
        <f t="shared" si="24"/>
        <v>0</v>
      </c>
    </row>
    <row r="220" spans="1:13" ht="15" customHeight="1" thickBot="1" x14ac:dyDescent="0.4">
      <c r="A220" s="162"/>
      <c r="B220" s="162" t="str">
        <f t="shared" si="25"/>
        <v>no</v>
      </c>
      <c r="C220" s="234">
        <v>0</v>
      </c>
      <c r="D220" s="289">
        <v>0</v>
      </c>
      <c r="E220" s="290" t="s">
        <v>213</v>
      </c>
      <c r="F220" s="291" t="s">
        <v>213</v>
      </c>
      <c r="G220" s="140">
        <f>COUNTIF(COMPRAS!$AP$2:$AP$9966,C220)+COUNTIF(COMPRAS!$BD$2:$BD$9966,C220)+COUNTIF(COMPRAS!$BP$2:$BP$9966,C220)+COUNTIF(COMPRAS!$BV$2:$BV$9966,C220)</f>
        <v>0</v>
      </c>
      <c r="H220" s="141">
        <f>SUMIF(COMPRAS!$AP$2:AP9966,C220,COMPRAS!$AQ$2:AQ9966)+SUMIF(COMPRAS!$BD$2:BD9966,C220,COMPRAS!$BE$2:BE9966)+SUMIF(COMPRAS!$BP$2:BP9966,C220,COMPRAS!$BQ$2:BQ9966)+SUMIF(COMPRAS!$BV$2:BV9966,C220,COMPRAS!$BW$2:BW9966)</f>
        <v>0</v>
      </c>
      <c r="I220" s="141"/>
      <c r="J220" s="141">
        <f>SUMIF(COMPRAS!$AP$2:AP9966,C220,COMPRAS!$AS$2:AS9966)+SUMIF(COMPRAS!$BD$2:BD9966,C220,COMPRAS!$BG$2:BG9966)+SUMIF(COMPRAS!$BP$2:BP9966,C220,COMPRAS!$BS$2:BS9966)+SUMIF(COMPRAS!$BV$2:BV9966,C220,COMPRAS!$BY$2:BY9966)</f>
        <v>0</v>
      </c>
      <c r="K220" s="236"/>
      <c r="L220" s="237"/>
      <c r="M220" s="239"/>
    </row>
    <row r="221" spans="1:13" ht="15" customHeight="1" thickBot="1" x14ac:dyDescent="0.4">
      <c r="A221" s="162"/>
      <c r="B221" s="162" t="str">
        <f t="shared" si="25"/>
        <v>no</v>
      </c>
      <c r="C221" s="234"/>
      <c r="D221" s="289">
        <v>0</v>
      </c>
      <c r="E221" s="290" t="s">
        <v>213</v>
      </c>
      <c r="F221" s="291" t="s">
        <v>213</v>
      </c>
      <c r="G221" s="140">
        <f>COUNTIF(COMPRAS!$AP$2:$AP$9966,C221)+COUNTIF(COMPRAS!$BD$2:$BD$9966,C221)+COUNTIF(COMPRAS!$BP$2:$BP$9966,C221)+COUNTIF(COMPRAS!$BV$2:$BV$9966,C221)</f>
        <v>0</v>
      </c>
      <c r="H221" s="141">
        <f>SUMIF(COMPRAS!$AP$2:AP9966,C221,COMPRAS!$AQ$2:AQ9966)+SUMIF(COMPRAS!$BD$2:BD9966,C221,COMPRAS!$BE$2:BE9966)+SUMIF(COMPRAS!$BP$2:BP9966,C221,COMPRAS!$BQ$2:BQ9966)+SUMIF(COMPRAS!$BV$2:BV9966,C221,COMPRAS!$BW$2:BW9966)</f>
        <v>0</v>
      </c>
      <c r="I221" s="141"/>
      <c r="J221" s="141">
        <f>SUMIF(COMPRAS!$AP$2:AP9966,C221,COMPRAS!$AS$2:AS9966)+SUMIF(COMPRAS!$BD$2:BD9966,C221,COMPRAS!$BG$2:BG9966)+SUMIF(COMPRAS!$BP$2:BP9966,C221,COMPRAS!$BS$2:BS9966)+SUMIF(COMPRAS!$BV$2:BV9966,C221,COMPRAS!$BY$2:BY9966)</f>
        <v>0</v>
      </c>
      <c r="K221" s="236"/>
      <c r="L221" s="237"/>
      <c r="M221" s="163"/>
    </row>
    <row r="222" spans="1:13" ht="15" thickBot="1" x14ac:dyDescent="0.4">
      <c r="A222" s="162"/>
      <c r="B222" s="162" t="str">
        <f t="shared" si="25"/>
        <v>no</v>
      </c>
      <c r="C222" s="234"/>
      <c r="D222" s="240"/>
      <c r="E222" s="241"/>
      <c r="F222" s="242"/>
      <c r="G222" s="140">
        <f>COUNTIF(COMPRAS!$AP$2:$AP$2911,C222)+COUNTIF(COMPRAS!$BD$2:$BD$2911,C222)+COUNTIF(COMPRAS!$BP$2:$BP$2911,C222)+COUNTIF(COMPRAS!$BV$2:$BV$2911,C222)</f>
        <v>0</v>
      </c>
      <c r="H222" s="141">
        <f>SUMIF(COMPRAS!$AP$2:AP2911,C222,COMPRAS!$AQ$2:AQ2911)+SUMIF(COMPRAS!$BD$2:BD2911,C222,COMPRAS!$BE$2:BE2911)+SUMIF(COMPRAS!$BP$2:BP2911,C222,COMPRAS!$BQ$2:BQ2911)+SUMIF(COMPRAS!$BV$2:BV2911,C222,COMPRAS!$BW$2:BW2911)</f>
        <v>0</v>
      </c>
      <c r="I222" s="141"/>
      <c r="J222" s="141">
        <f>SUMIF(COMPRAS!$AP$2:AP2911,C222,COMPRAS!$AS$2:AS2911)+SUMIF(COMPRAS!$BD$2:BD2911,C222,COMPRAS!$BG$2:BG2911)+SUMIF(COMPRAS!$BP$2:BP2911,C222,COMPRAS!$BS$2:BS2911)+SUMIF(COMPRAS!$BV$2:BV2911,C222,COMPRAS!$BY$2:BY2911)</f>
        <v>0</v>
      </c>
      <c r="K222" s="236"/>
      <c r="L222" s="237">
        <f t="shared" si="26"/>
        <v>0</v>
      </c>
      <c r="M222" s="163"/>
    </row>
    <row r="223" spans="1:13" ht="15" thickBot="1" x14ac:dyDescent="0.4">
      <c r="A223" s="162"/>
      <c r="B223" s="162" t="s">
        <v>136</v>
      </c>
      <c r="C223" s="132"/>
      <c r="D223" s="243" t="s">
        <v>214</v>
      </c>
      <c r="E223" s="144" t="s">
        <v>22</v>
      </c>
      <c r="F223" s="145"/>
      <c r="G223" s="146">
        <f>SUM(G89:G222)</f>
        <v>0</v>
      </c>
      <c r="H223" s="146">
        <f>SUM(H89:H222)</f>
        <v>0</v>
      </c>
      <c r="I223" s="146">
        <f>SUM(I89:I222)</f>
        <v>0</v>
      </c>
      <c r="J223" s="146">
        <f>SUM(J89:J222)</f>
        <v>0</v>
      </c>
      <c r="K223" s="171"/>
      <c r="L223" s="171"/>
      <c r="M223" s="163"/>
    </row>
    <row r="224" spans="1:13" x14ac:dyDescent="0.35">
      <c r="A224" s="244"/>
      <c r="B224" s="162" t="s">
        <v>136</v>
      </c>
      <c r="C224" s="124"/>
      <c r="D224" s="186"/>
      <c r="E224" s="125"/>
      <c r="F224" s="147"/>
      <c r="G224" s="147"/>
      <c r="H224" s="147"/>
      <c r="I224" s="147"/>
      <c r="J224" s="146"/>
      <c r="K224" s="171"/>
      <c r="L224" s="171"/>
      <c r="M224" s="163"/>
    </row>
    <row r="225" spans="1:13" ht="15" thickBot="1" x14ac:dyDescent="0.4">
      <c r="A225" s="244"/>
      <c r="B225" s="162" t="s">
        <v>136</v>
      </c>
      <c r="C225" s="292" t="s">
        <v>215</v>
      </c>
      <c r="D225" s="284"/>
      <c r="E225" s="285"/>
      <c r="F225" s="286"/>
      <c r="G225" s="286"/>
      <c r="H225" s="286"/>
      <c r="I225" s="286"/>
      <c r="J225" s="286"/>
      <c r="K225" s="286"/>
      <c r="L225" s="286"/>
      <c r="M225" s="163"/>
    </row>
    <row r="226" spans="1:13" ht="14.5" customHeight="1" x14ac:dyDescent="0.35">
      <c r="A226" s="244"/>
      <c r="B226" s="162" t="s">
        <v>136</v>
      </c>
      <c r="C226" s="272" t="s">
        <v>216</v>
      </c>
      <c r="D226" s="274" t="s">
        <v>217</v>
      </c>
      <c r="E226" s="275"/>
      <c r="F226" s="276"/>
      <c r="G226" s="280" t="s">
        <v>218</v>
      </c>
      <c r="H226" s="281"/>
      <c r="I226" s="281"/>
      <c r="J226" s="276"/>
      <c r="K226" s="280"/>
      <c r="L226" s="281"/>
      <c r="M226" s="163"/>
    </row>
    <row r="227" spans="1:13" ht="15" thickBot="1" x14ac:dyDescent="0.4">
      <c r="A227" s="244"/>
      <c r="B227" s="162" t="s">
        <v>136</v>
      </c>
      <c r="C227" s="273"/>
      <c r="D227" s="277"/>
      <c r="E227" s="278"/>
      <c r="F227" s="279"/>
      <c r="G227" s="282"/>
      <c r="H227" s="283"/>
      <c r="I227" s="283"/>
      <c r="J227" s="279"/>
      <c r="K227" s="282"/>
      <c r="L227" s="283"/>
      <c r="M227" s="163"/>
    </row>
    <row r="228" spans="1:13" ht="15" thickBot="1" x14ac:dyDescent="0.4">
      <c r="A228" s="244"/>
      <c r="B228" s="162" t="s">
        <v>136</v>
      </c>
      <c r="C228" s="117" t="s">
        <v>219</v>
      </c>
      <c r="D228" s="245" t="s">
        <v>15</v>
      </c>
      <c r="E228" s="136"/>
      <c r="F228" s="222"/>
      <c r="G228" s="246"/>
      <c r="H228" s="247">
        <f ca="1">SUMIF(COMPRAS!$E$1:$E$2911,"&lt;&gt;0",COMPRAS!$W$2:$W$2911)</f>
        <v>0</v>
      </c>
      <c r="I228" s="247"/>
      <c r="J228" s="248"/>
      <c r="K228" s="248"/>
      <c r="L228" s="248"/>
      <c r="M228" s="163"/>
    </row>
    <row r="229" spans="1:13" ht="15" thickBot="1" x14ac:dyDescent="0.4">
      <c r="A229" s="244"/>
      <c r="B229" s="162" t="s">
        <v>136</v>
      </c>
      <c r="C229" s="117" t="s">
        <v>219</v>
      </c>
      <c r="D229" s="245" t="s">
        <v>16</v>
      </c>
      <c r="E229" s="136"/>
      <c r="F229" s="222"/>
      <c r="G229" s="246"/>
      <c r="H229" s="247">
        <f ca="1">SUMIF(COMPRAS!$E$1:$E$2911,"&lt;&gt;0",COMPRAS!$X$2:$X$2911)</f>
        <v>0</v>
      </c>
      <c r="I229" s="247"/>
      <c r="J229" s="248"/>
      <c r="K229" s="248"/>
      <c r="L229" s="248"/>
      <c r="M229" s="163"/>
    </row>
    <row r="230" spans="1:13" ht="15" thickBot="1" x14ac:dyDescent="0.4">
      <c r="A230" s="244"/>
      <c r="B230" s="162" t="s">
        <v>136</v>
      </c>
      <c r="C230" s="117" t="s">
        <v>219</v>
      </c>
      <c r="D230" s="245" t="s">
        <v>220</v>
      </c>
      <c r="E230" s="136"/>
      <c r="F230" s="222"/>
      <c r="G230" s="246"/>
      <c r="H230" s="249">
        <f ca="1">SUMIF(COMPRAS!$E$1:$E$2911,"&lt;&gt;0",COMPRAS!$Y$2:$Y$2911)</f>
        <v>0</v>
      </c>
      <c r="I230" s="247"/>
      <c r="J230" s="248"/>
      <c r="K230" s="248"/>
      <c r="L230" s="248"/>
      <c r="M230" s="163"/>
    </row>
    <row r="231" spans="1:13" ht="15" thickBot="1" x14ac:dyDescent="0.4">
      <c r="A231" s="244"/>
      <c r="B231" s="162" t="s">
        <v>136</v>
      </c>
      <c r="C231" s="117" t="s">
        <v>219</v>
      </c>
      <c r="D231" s="245" t="s">
        <v>221</v>
      </c>
      <c r="E231" s="136"/>
      <c r="F231" s="222"/>
      <c r="G231" s="246"/>
      <c r="H231" s="247">
        <f ca="1">SUMIF(COMPRAS!$E$1:$E$2911,"&lt;&gt;0",COMPRAS!$Z$2:$Z$2911)</f>
        <v>0</v>
      </c>
      <c r="I231" s="247"/>
      <c r="J231" s="248"/>
      <c r="K231" s="248"/>
      <c r="L231" s="248"/>
      <c r="M231" s="163"/>
    </row>
    <row r="232" spans="1:13" ht="15" thickBot="1" x14ac:dyDescent="0.4">
      <c r="A232" s="244"/>
      <c r="B232" s="162" t="s">
        <v>136</v>
      </c>
      <c r="C232" s="117" t="s">
        <v>219</v>
      </c>
      <c r="D232" s="245" t="s">
        <v>222</v>
      </c>
      <c r="E232" s="136"/>
      <c r="F232" s="222"/>
      <c r="G232" s="246"/>
      <c r="H232" s="247">
        <f ca="1">SUMIF(COMPRAS!$E$1:$E$2911,"&lt;&gt;0",COMPRAS!$AA$2:$AA$2911)</f>
        <v>0</v>
      </c>
      <c r="I232" s="247"/>
      <c r="J232" s="248"/>
      <c r="K232" s="248"/>
      <c r="L232" s="248"/>
      <c r="M232" s="163"/>
    </row>
    <row r="233" spans="1:13" ht="15" thickBot="1" x14ac:dyDescent="0.4">
      <c r="A233" s="244"/>
      <c r="B233" s="162" t="s">
        <v>136</v>
      </c>
      <c r="C233" s="117" t="s">
        <v>219</v>
      </c>
      <c r="D233" s="245" t="s">
        <v>223</v>
      </c>
      <c r="E233" s="136"/>
      <c r="F233" s="222"/>
      <c r="G233" s="246"/>
      <c r="H233" s="247">
        <f ca="1">SUMIF(COMPRAS!$E$1:$E$2911,"&lt;&gt;0",COMPRAS!$AB$2:$AB$2911)</f>
        <v>0</v>
      </c>
      <c r="I233" s="247"/>
      <c r="J233" s="248"/>
      <c r="K233" s="248"/>
      <c r="L233" s="248"/>
      <c r="M233" s="163"/>
    </row>
    <row r="234" spans="1:13" x14ac:dyDescent="0.35">
      <c r="A234" s="244"/>
      <c r="B234" s="162" t="s">
        <v>136</v>
      </c>
      <c r="C234" s="128"/>
      <c r="D234" s="250"/>
      <c r="E234" s="148"/>
      <c r="F234" s="211"/>
      <c r="G234" s="251"/>
      <c r="H234" s="210"/>
      <c r="I234" s="210"/>
      <c r="J234" s="208"/>
      <c r="K234" s="208"/>
      <c r="L234" s="208"/>
      <c r="M234" s="163"/>
    </row>
    <row r="235" spans="1:13" ht="15" thickBot="1" x14ac:dyDescent="0.4">
      <c r="A235" s="244"/>
      <c r="B235" s="162" t="s">
        <v>136</v>
      </c>
      <c r="C235" s="132"/>
      <c r="D235" s="212"/>
      <c r="E235" s="144" t="s">
        <v>22</v>
      </c>
      <c r="F235" s="216"/>
      <c r="G235" s="252"/>
      <c r="H235" s="215">
        <f ca="1">SUM(H228:H233)</f>
        <v>0</v>
      </c>
      <c r="I235" s="215"/>
      <c r="J235" s="214"/>
      <c r="K235" s="214"/>
      <c r="L235" s="214"/>
      <c r="M235" s="163"/>
    </row>
    <row r="236" spans="1:13" x14ac:dyDescent="0.35">
      <c r="A236" s="244"/>
      <c r="B236" s="162" t="s">
        <v>136</v>
      </c>
      <c r="C236" s="124"/>
      <c r="D236" s="186"/>
      <c r="E236" s="125"/>
      <c r="F236" s="187"/>
      <c r="G236" s="187"/>
      <c r="H236" s="187"/>
      <c r="I236" s="187"/>
      <c r="J236" s="187"/>
      <c r="K236" s="171"/>
      <c r="L236" s="171"/>
      <c r="M236" s="163"/>
    </row>
    <row r="237" spans="1:13" ht="15" thickBot="1" x14ac:dyDescent="0.4">
      <c r="A237" s="244"/>
      <c r="B237" s="162" t="s">
        <v>136</v>
      </c>
      <c r="C237" s="284" t="s">
        <v>224</v>
      </c>
      <c r="D237" s="284"/>
      <c r="E237" s="285"/>
      <c r="F237" s="286"/>
      <c r="G237" s="286"/>
      <c r="H237" s="286"/>
      <c r="I237" s="286"/>
      <c r="J237" s="286"/>
      <c r="K237" s="286"/>
      <c r="L237" s="286"/>
      <c r="M237" s="163"/>
    </row>
    <row r="238" spans="1:13" ht="14.5" customHeight="1" x14ac:dyDescent="0.35">
      <c r="A238" s="244"/>
      <c r="B238" s="162" t="s">
        <v>136</v>
      </c>
      <c r="C238" s="287" t="s">
        <v>216</v>
      </c>
      <c r="D238" s="274" t="s">
        <v>217</v>
      </c>
      <c r="E238" s="275"/>
      <c r="F238" s="276"/>
      <c r="G238" s="282" t="s">
        <v>218</v>
      </c>
      <c r="H238" s="283"/>
      <c r="I238" s="283"/>
      <c r="J238" s="283"/>
      <c r="K238" s="282"/>
      <c r="L238" s="283"/>
      <c r="M238" s="163"/>
    </row>
    <row r="239" spans="1:13" ht="15" thickBot="1" x14ac:dyDescent="0.4">
      <c r="A239" s="244"/>
      <c r="B239" s="162" t="s">
        <v>136</v>
      </c>
      <c r="C239" s="288"/>
      <c r="D239" s="277"/>
      <c r="E239" s="278"/>
      <c r="F239" s="279"/>
      <c r="G239" s="282"/>
      <c r="H239" s="283"/>
      <c r="I239" s="283"/>
      <c r="J239" s="283"/>
      <c r="K239" s="282"/>
      <c r="L239" s="283"/>
      <c r="M239" s="163"/>
    </row>
    <row r="240" spans="1:13" ht="15" thickBot="1" x14ac:dyDescent="0.4">
      <c r="A240" s="244"/>
      <c r="B240" s="162" t="s">
        <v>136</v>
      </c>
      <c r="C240" s="117" t="s">
        <v>225</v>
      </c>
      <c r="D240" s="245" t="s">
        <v>226</v>
      </c>
      <c r="E240" s="136"/>
      <c r="F240" s="222"/>
      <c r="G240" s="246"/>
      <c r="H240" s="247">
        <f>SUMIF(VENTAS!$E$2:$E$4880,"&lt;&gt;""",VENTAS!$P$2:$P$4880)</f>
        <v>0</v>
      </c>
      <c r="I240" s="247"/>
      <c r="J240" s="222"/>
      <c r="K240" s="222"/>
      <c r="L240" s="222"/>
      <c r="M240" s="163"/>
    </row>
    <row r="241" spans="1:13" ht="15" thickBot="1" x14ac:dyDescent="0.4">
      <c r="A241" s="244"/>
      <c r="B241" s="162" t="s">
        <v>136</v>
      </c>
      <c r="C241" s="117" t="s">
        <v>225</v>
      </c>
      <c r="D241" s="245" t="s">
        <v>227</v>
      </c>
      <c r="E241" s="136"/>
      <c r="F241" s="222"/>
      <c r="G241" s="246"/>
      <c r="H241" s="247">
        <f>SUMIF(VENTAS!$E$2:$E$14880,"&lt;&gt;""",VENTAS!$O$2:$O$14880)</f>
        <v>0</v>
      </c>
      <c r="I241" s="247"/>
      <c r="J241" s="222"/>
      <c r="K241" s="222"/>
      <c r="L241" s="222"/>
      <c r="M241" s="163"/>
    </row>
    <row r="242" spans="1:13" x14ac:dyDescent="0.35">
      <c r="A242" s="244"/>
      <c r="B242" s="162" t="s">
        <v>136</v>
      </c>
      <c r="C242" s="128"/>
      <c r="D242" s="250"/>
      <c r="E242" s="148"/>
      <c r="F242" s="211"/>
      <c r="G242" s="253"/>
      <c r="H242" s="210"/>
      <c r="I242" s="210"/>
      <c r="J242" s="254"/>
      <c r="K242" s="254"/>
      <c r="L242" s="254"/>
      <c r="M242" s="163"/>
    </row>
    <row r="243" spans="1:13" ht="15" thickBot="1" x14ac:dyDescent="0.4">
      <c r="A243" s="244"/>
      <c r="B243" s="162" t="s">
        <v>136</v>
      </c>
      <c r="C243" s="132"/>
      <c r="D243" s="255" t="s">
        <v>22</v>
      </c>
      <c r="E243" s="149"/>
      <c r="F243" s="256"/>
      <c r="G243" s="257"/>
      <c r="H243" s="215">
        <f>SUM(H240:H241)</f>
        <v>0</v>
      </c>
      <c r="I243" s="215"/>
      <c r="J243" s="216"/>
      <c r="K243" s="216"/>
      <c r="L243" s="216"/>
      <c r="M243" s="163"/>
    </row>
    <row r="244" spans="1:13" x14ac:dyDescent="0.35">
      <c r="A244" s="244"/>
      <c r="B244" s="162" t="s">
        <v>136</v>
      </c>
      <c r="C244" s="124"/>
      <c r="D244" s="186"/>
      <c r="E244" s="125"/>
      <c r="F244" s="187"/>
      <c r="G244" s="187"/>
      <c r="H244" s="187"/>
      <c r="I244" s="187"/>
      <c r="J244" s="187"/>
      <c r="K244" s="171"/>
      <c r="L244" s="171"/>
      <c r="M244" s="163"/>
    </row>
    <row r="245" spans="1:13" x14ac:dyDescent="0.35">
      <c r="A245" s="244"/>
      <c r="B245" s="162" t="s">
        <v>136</v>
      </c>
      <c r="C245" s="269" t="s">
        <v>228</v>
      </c>
      <c r="D245" s="269"/>
      <c r="E245" s="270"/>
      <c r="F245" s="271"/>
      <c r="G245" s="271"/>
      <c r="H245" s="271"/>
      <c r="I245" s="271"/>
      <c r="J245" s="271"/>
      <c r="K245" s="271"/>
      <c r="L245" s="271"/>
      <c r="M245" s="163"/>
    </row>
    <row r="246" spans="1:13" x14ac:dyDescent="0.35">
      <c r="A246" s="244"/>
      <c r="B246" s="162" t="s">
        <v>136</v>
      </c>
      <c r="C246" s="269" t="s">
        <v>229</v>
      </c>
      <c r="D246" s="269"/>
      <c r="E246" s="270"/>
      <c r="F246" s="271"/>
      <c r="G246" s="271"/>
      <c r="H246" s="271"/>
      <c r="I246" s="271"/>
      <c r="J246" s="271"/>
      <c r="K246" s="271"/>
      <c r="L246" s="271"/>
      <c r="M246" s="163"/>
    </row>
    <row r="247" spans="1:13" x14ac:dyDescent="0.35">
      <c r="A247" s="244"/>
      <c r="B247" s="162" t="s">
        <v>136</v>
      </c>
      <c r="C247" s="150"/>
      <c r="D247" s="258"/>
      <c r="E247" s="151"/>
      <c r="F247" s="259"/>
      <c r="G247" s="259"/>
      <c r="H247" s="259"/>
      <c r="I247" s="259"/>
      <c r="J247" s="187"/>
      <c r="K247" s="171"/>
      <c r="L247" s="171"/>
      <c r="M247" s="163"/>
    </row>
    <row r="248" spans="1:13" x14ac:dyDescent="0.35">
      <c r="A248" s="244"/>
      <c r="B248" s="162" t="s">
        <v>136</v>
      </c>
      <c r="C248" s="150"/>
      <c r="D248" s="260"/>
      <c r="E248" s="152"/>
      <c r="F248" s="153"/>
      <c r="G248" s="154"/>
      <c r="H248" s="153"/>
      <c r="I248" s="153"/>
      <c r="J248" s="187"/>
      <c r="K248" s="171"/>
      <c r="L248" s="171"/>
      <c r="M248" s="163"/>
    </row>
    <row r="249" spans="1:13" x14ac:dyDescent="0.35">
      <c r="A249" s="244"/>
      <c r="B249" s="162" t="s">
        <v>136</v>
      </c>
      <c r="C249" s="150"/>
      <c r="D249" s="261" t="s">
        <v>230</v>
      </c>
      <c r="E249" s="151"/>
      <c r="F249" s="187"/>
      <c r="G249" s="262"/>
      <c r="H249" s="259"/>
      <c r="I249" s="155" t="s">
        <v>231</v>
      </c>
      <c r="J249" s="187"/>
      <c r="K249" s="171"/>
      <c r="L249" s="171"/>
      <c r="M249" s="163"/>
    </row>
    <row r="250" spans="1:13" ht="14.5" customHeight="1" x14ac:dyDescent="0.35">
      <c r="A250" s="244"/>
      <c r="B250" s="162" t="s">
        <v>136</v>
      </c>
      <c r="C250" s="150"/>
      <c r="D250" s="263" t="s">
        <v>434</v>
      </c>
      <c r="E250" s="151"/>
      <c r="F250" s="187"/>
      <c r="G250" s="262"/>
      <c r="H250" s="259"/>
      <c r="I250" s="156" t="s">
        <v>433</v>
      </c>
      <c r="J250" s="187"/>
      <c r="K250" s="171"/>
      <c r="L250" s="171"/>
      <c r="M250" s="163"/>
    </row>
    <row r="251" spans="1:13" x14ac:dyDescent="0.35">
      <c r="A251" s="244"/>
      <c r="B251" s="244"/>
      <c r="C251" s="157"/>
      <c r="D251" s="264"/>
      <c r="E251" s="158"/>
      <c r="F251" s="262"/>
      <c r="G251" s="262"/>
      <c r="H251" s="262"/>
      <c r="I251" s="262"/>
      <c r="J251" s="262"/>
      <c r="K251" s="171"/>
      <c r="L251" s="171"/>
      <c r="M251" s="163"/>
    </row>
    <row r="252" spans="1:13" x14ac:dyDescent="0.35">
      <c r="A252" s="244"/>
      <c r="B252" s="244"/>
      <c r="C252" s="157"/>
      <c r="D252" s="264"/>
      <c r="E252" s="158"/>
      <c r="F252" s="262"/>
      <c r="G252" s="262"/>
      <c r="H252" s="262"/>
      <c r="I252" s="262"/>
      <c r="J252" s="262"/>
      <c r="K252" s="171"/>
      <c r="L252" s="171"/>
      <c r="M252" s="163"/>
    </row>
    <row r="253" spans="1:13" x14ac:dyDescent="0.35">
      <c r="A253" s="244"/>
      <c r="B253" s="244"/>
      <c r="C253" s="157"/>
      <c r="D253" s="264"/>
      <c r="E253" s="158"/>
      <c r="F253" s="262"/>
      <c r="G253" s="262"/>
      <c r="H253" s="262"/>
      <c r="I253" s="262"/>
      <c r="J253" s="262"/>
      <c r="K253" s="171"/>
      <c r="L253" s="171"/>
      <c r="M253" s="163"/>
    </row>
    <row r="254" spans="1:13" x14ac:dyDescent="0.35">
      <c r="A254" s="244"/>
      <c r="B254" s="244"/>
      <c r="C254" s="157"/>
      <c r="D254" s="264"/>
      <c r="E254" s="158"/>
      <c r="F254" s="262"/>
      <c r="G254" s="262"/>
      <c r="H254" s="262"/>
      <c r="I254" s="262"/>
      <c r="J254" s="262"/>
      <c r="K254" s="171"/>
      <c r="L254" s="171"/>
      <c r="M254" s="163"/>
    </row>
    <row r="255" spans="1:13" x14ac:dyDescent="0.35">
      <c r="A255" s="244"/>
      <c r="B255" s="244"/>
      <c r="C255" s="157"/>
      <c r="D255" s="264"/>
      <c r="E255" s="158"/>
      <c r="F255" s="262"/>
      <c r="G255" s="262"/>
      <c r="H255" s="262"/>
      <c r="I255" s="262"/>
      <c r="J255" s="262"/>
      <c r="K255" s="171"/>
      <c r="L255" s="171"/>
      <c r="M255" s="163"/>
    </row>
    <row r="256" spans="1:13" x14ac:dyDescent="0.35">
      <c r="A256" s="244"/>
      <c r="B256" s="244"/>
      <c r="C256" s="157"/>
      <c r="D256" s="264"/>
      <c r="E256" s="158"/>
      <c r="F256" s="262"/>
      <c r="G256" s="262"/>
      <c r="H256" s="262"/>
      <c r="I256" s="262"/>
      <c r="J256" s="262"/>
      <c r="K256" s="171"/>
      <c r="L256" s="171"/>
      <c r="M256" s="163"/>
    </row>
    <row r="257" spans="1:13" x14ac:dyDescent="0.35">
      <c r="A257" s="244"/>
      <c r="B257" s="244"/>
      <c r="C257" s="157"/>
      <c r="D257" s="264"/>
      <c r="E257" s="158"/>
      <c r="F257" s="262"/>
      <c r="G257" s="262"/>
      <c r="H257" s="262"/>
      <c r="I257" s="262"/>
      <c r="J257" s="262"/>
      <c r="K257" s="171"/>
      <c r="L257" s="171"/>
      <c r="M257" s="163"/>
    </row>
    <row r="258" spans="1:13" x14ac:dyDescent="0.35">
      <c r="A258" s="244"/>
      <c r="B258" s="244"/>
      <c r="C258" s="157"/>
      <c r="D258" s="264"/>
      <c r="E258" s="158"/>
      <c r="F258" s="262"/>
      <c r="G258" s="262"/>
      <c r="H258" s="262"/>
      <c r="I258" s="262"/>
      <c r="J258" s="262"/>
      <c r="K258" s="171"/>
      <c r="L258" s="171"/>
      <c r="M258" s="163"/>
    </row>
    <row r="259" spans="1:13" x14ac:dyDescent="0.35">
      <c r="A259" s="244"/>
      <c r="B259" s="244"/>
      <c r="C259" s="157"/>
      <c r="D259" s="264"/>
      <c r="E259" s="158"/>
      <c r="F259" s="262"/>
      <c r="G259" s="262"/>
      <c r="H259" s="262"/>
      <c r="I259" s="262"/>
      <c r="J259" s="262"/>
      <c r="K259" s="171"/>
      <c r="L259" s="171"/>
      <c r="M259" s="163"/>
    </row>
    <row r="260" spans="1:13" x14ac:dyDescent="0.35">
      <c r="A260" s="244"/>
      <c r="B260" s="244"/>
      <c r="C260" s="157"/>
      <c r="D260" s="264"/>
      <c r="E260" s="158"/>
      <c r="F260" s="262"/>
      <c r="G260" s="262"/>
      <c r="H260" s="262"/>
      <c r="I260" s="262"/>
      <c r="J260" s="262"/>
      <c r="K260" s="171"/>
      <c r="L260" s="171"/>
      <c r="M260" s="163"/>
    </row>
    <row r="261" spans="1:13" x14ac:dyDescent="0.35">
      <c r="A261" s="181"/>
      <c r="B261" s="181"/>
      <c r="C261" s="159"/>
      <c r="D261" s="265"/>
      <c r="E261" s="160"/>
      <c r="F261" s="265"/>
      <c r="G261" s="265"/>
      <c r="H261" s="265"/>
      <c r="I261" s="265"/>
      <c r="J261" s="265"/>
      <c r="K261" s="171"/>
      <c r="L261" s="171"/>
      <c r="M261" s="163"/>
    </row>
    <row r="262" spans="1:13" x14ac:dyDescent="0.35">
      <c r="A262" s="181"/>
      <c r="B262" s="181"/>
      <c r="C262" s="159"/>
      <c r="D262" s="265"/>
      <c r="E262" s="160"/>
      <c r="F262" s="265"/>
      <c r="G262" s="265"/>
      <c r="H262" s="265"/>
      <c r="I262" s="265"/>
      <c r="J262" s="265"/>
      <c r="K262" s="171"/>
      <c r="L262" s="171"/>
      <c r="M262" s="163"/>
    </row>
    <row r="263" spans="1:13" x14ac:dyDescent="0.35">
      <c r="A263" s="181"/>
      <c r="B263" s="181"/>
      <c r="C263" s="159"/>
      <c r="D263" s="265"/>
      <c r="E263" s="160"/>
      <c r="F263" s="265"/>
      <c r="G263" s="265"/>
      <c r="H263" s="265"/>
      <c r="I263" s="265"/>
      <c r="J263" s="265"/>
      <c r="K263" s="171"/>
      <c r="L263" s="171"/>
      <c r="M263" s="163"/>
    </row>
    <row r="264" spans="1:13" x14ac:dyDescent="0.35">
      <c r="A264" s="181"/>
      <c r="B264" s="181"/>
      <c r="C264" s="159"/>
      <c r="D264" s="265"/>
      <c r="E264" s="160"/>
      <c r="F264" s="265"/>
      <c r="G264" s="265"/>
      <c r="H264" s="265"/>
      <c r="I264" s="265"/>
      <c r="J264" s="265"/>
      <c r="K264" s="171"/>
      <c r="L264" s="171"/>
      <c r="M264" s="163"/>
    </row>
    <row r="265" spans="1:13" x14ac:dyDescent="0.35">
      <c r="A265" s="181"/>
      <c r="B265" s="181"/>
      <c r="C265" s="159"/>
      <c r="D265" s="265"/>
      <c r="E265" s="160"/>
      <c r="F265" s="265"/>
      <c r="G265" s="265"/>
      <c r="H265" s="265"/>
      <c r="I265" s="265"/>
      <c r="J265" s="265"/>
      <c r="K265" s="171"/>
      <c r="L265" s="171"/>
      <c r="M265" s="163"/>
    </row>
    <row r="266" spans="1:13" x14ac:dyDescent="0.35">
      <c r="A266" s="181"/>
      <c r="B266" s="181"/>
      <c r="C266" s="159"/>
      <c r="D266" s="265"/>
      <c r="E266" s="160"/>
      <c r="F266" s="265"/>
      <c r="G266" s="265"/>
      <c r="H266" s="265"/>
      <c r="I266" s="265"/>
      <c r="J266" s="265"/>
      <c r="K266" s="171"/>
      <c r="L266" s="171"/>
      <c r="M266" s="163"/>
    </row>
    <row r="267" spans="1:13" x14ac:dyDescent="0.35">
      <c r="A267" s="181"/>
      <c r="B267" s="181"/>
      <c r="C267" s="159"/>
      <c r="D267" s="265"/>
      <c r="E267" s="160"/>
      <c r="F267" s="265"/>
      <c r="G267" s="265"/>
      <c r="H267" s="265"/>
      <c r="I267" s="265"/>
      <c r="J267" s="265"/>
      <c r="K267" s="171"/>
      <c r="L267" s="171"/>
      <c r="M267" s="163"/>
    </row>
    <row r="268" spans="1:13" x14ac:dyDescent="0.35">
      <c r="A268" s="181"/>
      <c r="B268" s="181"/>
      <c r="C268" s="159"/>
      <c r="D268" s="265"/>
      <c r="E268" s="160"/>
      <c r="F268" s="265"/>
      <c r="G268" s="265"/>
      <c r="H268" s="265"/>
      <c r="I268" s="265"/>
      <c r="J268" s="265"/>
      <c r="K268" s="171"/>
      <c r="L268" s="171"/>
      <c r="M268" s="163"/>
    </row>
    <row r="269" spans="1:13" x14ac:dyDescent="0.35">
      <c r="A269" s="181"/>
      <c r="B269" s="181"/>
      <c r="C269" s="159"/>
      <c r="D269" s="265"/>
      <c r="E269" s="160"/>
      <c r="F269" s="265"/>
      <c r="G269" s="265"/>
      <c r="H269" s="265"/>
      <c r="I269" s="265"/>
      <c r="J269" s="265"/>
      <c r="K269" s="171"/>
      <c r="L269" s="171"/>
      <c r="M269" s="163"/>
    </row>
    <row r="270" spans="1:13" x14ac:dyDescent="0.35">
      <c r="A270" s="181"/>
      <c r="B270" s="181"/>
      <c r="C270" s="159"/>
      <c r="D270" s="265"/>
      <c r="E270" s="160"/>
      <c r="F270" s="265"/>
      <c r="G270" s="265"/>
      <c r="H270" s="265"/>
      <c r="I270" s="265"/>
      <c r="J270" s="265"/>
      <c r="K270" s="171"/>
      <c r="L270" s="171"/>
      <c r="M270" s="163"/>
    </row>
    <row r="271" spans="1:13" x14ac:dyDescent="0.35">
      <c r="A271" s="181"/>
      <c r="B271" s="181"/>
      <c r="C271" s="159"/>
      <c r="D271" s="265"/>
      <c r="E271" s="160"/>
      <c r="F271" s="265"/>
      <c r="G271" s="265"/>
      <c r="H271" s="265"/>
      <c r="I271" s="265"/>
      <c r="J271" s="265"/>
      <c r="K271" s="171"/>
      <c r="L271" s="171"/>
      <c r="M271" s="163"/>
    </row>
    <row r="272" spans="1:13" x14ac:dyDescent="0.35">
      <c r="A272" s="181"/>
      <c r="B272" s="181"/>
      <c r="C272" s="159"/>
      <c r="D272" s="265"/>
      <c r="E272" s="160"/>
      <c r="F272" s="265"/>
      <c r="G272" s="265"/>
      <c r="H272" s="265"/>
      <c r="I272" s="265"/>
      <c r="J272" s="265"/>
      <c r="K272" s="171"/>
      <c r="L272" s="171"/>
      <c r="M272" s="163"/>
    </row>
    <row r="273" spans="1:13" x14ac:dyDescent="0.35">
      <c r="A273" s="181"/>
      <c r="B273" s="181"/>
      <c r="C273" s="159"/>
      <c r="D273" s="265"/>
      <c r="E273" s="160"/>
      <c r="F273" s="265"/>
      <c r="G273" s="265"/>
      <c r="H273" s="265"/>
      <c r="I273" s="265"/>
      <c r="J273" s="265"/>
      <c r="K273" s="171"/>
      <c r="L273" s="171"/>
      <c r="M273" s="163"/>
    </row>
    <row r="274" spans="1:13" x14ac:dyDescent="0.35">
      <c r="A274" s="181"/>
      <c r="B274" s="181"/>
      <c r="C274" s="159"/>
      <c r="D274" s="265"/>
      <c r="E274" s="160"/>
      <c r="F274" s="265"/>
      <c r="G274" s="265"/>
      <c r="H274" s="265"/>
      <c r="I274" s="265"/>
      <c r="J274" s="265"/>
      <c r="K274" s="171"/>
      <c r="L274" s="171"/>
      <c r="M274" s="163"/>
    </row>
    <row r="275" spans="1:13" x14ac:dyDescent="0.35">
      <c r="A275" s="181"/>
      <c r="B275" s="181"/>
      <c r="C275" s="159"/>
      <c r="D275" s="265"/>
      <c r="E275" s="160"/>
      <c r="F275" s="265"/>
      <c r="G275" s="265"/>
      <c r="H275" s="265"/>
      <c r="I275" s="265"/>
      <c r="J275" s="265"/>
      <c r="K275" s="171"/>
      <c r="L275" s="171"/>
      <c r="M275" s="163"/>
    </row>
    <row r="276" spans="1:13" x14ac:dyDescent="0.35">
      <c r="A276" s="181"/>
      <c r="B276" s="181"/>
      <c r="C276" s="159"/>
      <c r="D276" s="265"/>
      <c r="E276" s="160"/>
      <c r="F276" s="265"/>
      <c r="G276" s="265"/>
      <c r="H276" s="265"/>
      <c r="I276" s="265"/>
      <c r="J276" s="265"/>
      <c r="K276" s="171"/>
      <c r="L276" s="171"/>
      <c r="M276" s="163"/>
    </row>
    <row r="277" spans="1:13" x14ac:dyDescent="0.35">
      <c r="A277" s="181"/>
      <c r="B277" s="181"/>
      <c r="C277" s="159"/>
      <c r="D277" s="265"/>
      <c r="E277" s="160"/>
      <c r="F277" s="265"/>
      <c r="G277" s="265"/>
      <c r="H277" s="265"/>
      <c r="I277" s="265"/>
      <c r="J277" s="265"/>
      <c r="K277" s="171"/>
      <c r="L277" s="171"/>
      <c r="M277" s="163"/>
    </row>
    <row r="278" spans="1:13" x14ac:dyDescent="0.35">
      <c r="A278" s="181"/>
      <c r="B278" s="181"/>
      <c r="C278" s="159"/>
      <c r="D278" s="265"/>
      <c r="E278" s="160"/>
      <c r="F278" s="265"/>
      <c r="G278" s="265"/>
      <c r="H278" s="265"/>
      <c r="I278" s="265"/>
      <c r="J278" s="265"/>
      <c r="K278" s="171"/>
      <c r="L278" s="171"/>
      <c r="M278" s="163"/>
    </row>
    <row r="279" spans="1:13" x14ac:dyDescent="0.35">
      <c r="A279" s="181"/>
      <c r="B279" s="181"/>
      <c r="C279" s="159"/>
      <c r="D279" s="265"/>
      <c r="E279" s="160"/>
      <c r="F279" s="265"/>
      <c r="G279" s="265"/>
      <c r="H279" s="265"/>
      <c r="I279" s="265"/>
      <c r="J279" s="265"/>
      <c r="K279" s="171"/>
      <c r="L279" s="171"/>
      <c r="M279" s="163"/>
    </row>
    <row r="280" spans="1:13" x14ac:dyDescent="0.35">
      <c r="A280" s="181"/>
      <c r="B280" s="181"/>
      <c r="C280" s="159"/>
      <c r="D280" s="265"/>
      <c r="E280" s="160"/>
      <c r="F280" s="265"/>
      <c r="G280" s="265"/>
      <c r="H280" s="265"/>
      <c r="I280" s="265"/>
      <c r="J280" s="265"/>
      <c r="K280" s="171"/>
      <c r="L280" s="171"/>
      <c r="M280" s="163"/>
    </row>
    <row r="281" spans="1:13" x14ac:dyDescent="0.35">
      <c r="A281" s="181"/>
      <c r="B281" s="181"/>
      <c r="C281" s="159"/>
      <c r="D281" s="265"/>
      <c r="E281" s="160"/>
      <c r="F281" s="265"/>
      <c r="G281" s="265"/>
      <c r="H281" s="265"/>
      <c r="I281" s="265"/>
      <c r="J281" s="265"/>
      <c r="K281" s="171"/>
      <c r="L281" s="171"/>
      <c r="M281" s="163"/>
    </row>
    <row r="282" spans="1:13" x14ac:dyDescent="0.35">
      <c r="A282" s="181"/>
      <c r="B282" s="181"/>
      <c r="C282" s="159"/>
      <c r="D282" s="265"/>
      <c r="E282" s="160"/>
      <c r="F282" s="265"/>
      <c r="G282" s="265"/>
      <c r="H282" s="265"/>
      <c r="I282" s="265"/>
      <c r="J282" s="265"/>
      <c r="K282" s="171"/>
      <c r="L282" s="171"/>
      <c r="M282" s="163"/>
    </row>
    <row r="283" spans="1:13" x14ac:dyDescent="0.35">
      <c r="A283" s="181"/>
      <c r="B283" s="181"/>
      <c r="C283" s="159"/>
      <c r="D283" s="265"/>
      <c r="E283" s="160"/>
      <c r="F283" s="265"/>
      <c r="G283" s="265"/>
      <c r="H283" s="265"/>
      <c r="I283" s="265"/>
      <c r="J283" s="265"/>
      <c r="K283" s="171"/>
      <c r="L283" s="171"/>
      <c r="M283" s="163"/>
    </row>
    <row r="284" spans="1:13" x14ac:dyDescent="0.35">
      <c r="A284" s="181"/>
      <c r="B284" s="181"/>
      <c r="C284" s="159"/>
      <c r="D284" s="265"/>
      <c r="E284" s="160"/>
      <c r="F284" s="265"/>
      <c r="G284" s="265"/>
      <c r="H284" s="265"/>
      <c r="I284" s="265"/>
      <c r="J284" s="265"/>
      <c r="K284" s="171"/>
      <c r="L284" s="171"/>
      <c r="M284" s="163"/>
    </row>
    <row r="285" spans="1:13" x14ac:dyDescent="0.35">
      <c r="A285" s="181"/>
      <c r="B285" s="181"/>
      <c r="C285" s="159"/>
      <c r="D285" s="265"/>
      <c r="E285" s="160"/>
      <c r="F285" s="265"/>
      <c r="G285" s="265"/>
      <c r="H285" s="265"/>
      <c r="I285" s="265"/>
      <c r="J285" s="265"/>
      <c r="K285" s="171"/>
      <c r="L285" s="171"/>
      <c r="M285" s="163"/>
    </row>
    <row r="286" spans="1:13" x14ac:dyDescent="0.35">
      <c r="A286" s="181"/>
      <c r="B286" s="181"/>
      <c r="C286" s="159"/>
      <c r="D286" s="265"/>
      <c r="E286" s="160"/>
      <c r="F286" s="265"/>
      <c r="G286" s="265"/>
      <c r="H286" s="265"/>
      <c r="I286" s="265"/>
      <c r="J286" s="265"/>
      <c r="K286" s="171"/>
      <c r="L286" s="171"/>
      <c r="M286" s="163"/>
    </row>
    <row r="287" spans="1:13" x14ac:dyDescent="0.35">
      <c r="A287" s="181"/>
      <c r="B287" s="181"/>
      <c r="C287" s="159"/>
      <c r="D287" s="265"/>
      <c r="E287" s="160"/>
      <c r="F287" s="265"/>
      <c r="G287" s="265"/>
      <c r="H287" s="265"/>
      <c r="I287" s="265"/>
      <c r="J287" s="265"/>
      <c r="K287" s="171"/>
      <c r="L287" s="171"/>
      <c r="M287" s="163"/>
    </row>
  </sheetData>
  <mergeCells count="161">
    <mergeCell ref="C1:L1"/>
    <mergeCell ref="C49:L49"/>
    <mergeCell ref="C69:L69"/>
    <mergeCell ref="D70:E70"/>
    <mergeCell ref="F70:G70"/>
    <mergeCell ref="H70:L70"/>
    <mergeCell ref="D77:E77"/>
    <mergeCell ref="C81:L81"/>
    <mergeCell ref="C86:L86"/>
    <mergeCell ref="C87:L87"/>
    <mergeCell ref="D89:F89"/>
    <mergeCell ref="D90:F90"/>
    <mergeCell ref="D71:E71"/>
    <mergeCell ref="D72:E72"/>
    <mergeCell ref="D73:E73"/>
    <mergeCell ref="D74:E74"/>
    <mergeCell ref="D75:E75"/>
    <mergeCell ref="D76:E76"/>
    <mergeCell ref="D97:F97"/>
    <mergeCell ref="D98:F98"/>
    <mergeCell ref="D99:F99"/>
    <mergeCell ref="D100:F100"/>
    <mergeCell ref="D101:F101"/>
    <mergeCell ref="D102:F102"/>
    <mergeCell ref="D91:F91"/>
    <mergeCell ref="D92:F92"/>
    <mergeCell ref="D93:F93"/>
    <mergeCell ref="D94:F94"/>
    <mergeCell ref="D95:F95"/>
    <mergeCell ref="D96:F96"/>
    <mergeCell ref="D109:F109"/>
    <mergeCell ref="D110:F110"/>
    <mergeCell ref="D111:F111"/>
    <mergeCell ref="D112:F112"/>
    <mergeCell ref="D113:F113"/>
    <mergeCell ref="D114:F114"/>
    <mergeCell ref="D103:F103"/>
    <mergeCell ref="D104:F104"/>
    <mergeCell ref="D105:F105"/>
    <mergeCell ref="D106:F106"/>
    <mergeCell ref="D107:F107"/>
    <mergeCell ref="D108:F108"/>
    <mergeCell ref="D121:F121"/>
    <mergeCell ref="D122:F122"/>
    <mergeCell ref="D123:F123"/>
    <mergeCell ref="D124:F124"/>
    <mergeCell ref="D125:F125"/>
    <mergeCell ref="D126:F126"/>
    <mergeCell ref="D115:F115"/>
    <mergeCell ref="D116:F116"/>
    <mergeCell ref="D117:F117"/>
    <mergeCell ref="D118:F118"/>
    <mergeCell ref="D119:F119"/>
    <mergeCell ref="D120:F120"/>
    <mergeCell ref="D133:F133"/>
    <mergeCell ref="D134:F134"/>
    <mergeCell ref="D135:F135"/>
    <mergeCell ref="D136:F136"/>
    <mergeCell ref="D137:F137"/>
    <mergeCell ref="D138:F138"/>
    <mergeCell ref="D127:F127"/>
    <mergeCell ref="D128:F128"/>
    <mergeCell ref="D129:F129"/>
    <mergeCell ref="D130:F130"/>
    <mergeCell ref="D131:F131"/>
    <mergeCell ref="D132:F132"/>
    <mergeCell ref="D145:F145"/>
    <mergeCell ref="D146:F146"/>
    <mergeCell ref="D147:F147"/>
    <mergeCell ref="D148:F148"/>
    <mergeCell ref="D149:F149"/>
    <mergeCell ref="D150:F150"/>
    <mergeCell ref="D139:F139"/>
    <mergeCell ref="D140:F140"/>
    <mergeCell ref="D141:F141"/>
    <mergeCell ref="D142:F142"/>
    <mergeCell ref="D143:F143"/>
    <mergeCell ref="D144:F144"/>
    <mergeCell ref="D157:F157"/>
    <mergeCell ref="D158:F158"/>
    <mergeCell ref="D159:F159"/>
    <mergeCell ref="D160:F160"/>
    <mergeCell ref="D161:F161"/>
    <mergeCell ref="D162:F162"/>
    <mergeCell ref="D151:F151"/>
    <mergeCell ref="D152:F152"/>
    <mergeCell ref="D153:F153"/>
    <mergeCell ref="D154:F154"/>
    <mergeCell ref="D155:F155"/>
    <mergeCell ref="D156:F156"/>
    <mergeCell ref="D169:F169"/>
    <mergeCell ref="D170:F170"/>
    <mergeCell ref="D171:F171"/>
    <mergeCell ref="D172:F172"/>
    <mergeCell ref="D173:F173"/>
    <mergeCell ref="D174:F174"/>
    <mergeCell ref="D163:F163"/>
    <mergeCell ref="D164:F164"/>
    <mergeCell ref="D165:F165"/>
    <mergeCell ref="D166:F166"/>
    <mergeCell ref="D167:F167"/>
    <mergeCell ref="D168:F168"/>
    <mergeCell ref="D181:F181"/>
    <mergeCell ref="D182:F182"/>
    <mergeCell ref="D183:F183"/>
    <mergeCell ref="D184:F184"/>
    <mergeCell ref="D185:F185"/>
    <mergeCell ref="D186:F186"/>
    <mergeCell ref="D175:F175"/>
    <mergeCell ref="D176:F176"/>
    <mergeCell ref="D177:F177"/>
    <mergeCell ref="D178:F178"/>
    <mergeCell ref="D179:F179"/>
    <mergeCell ref="D180:F180"/>
    <mergeCell ref="D193:F193"/>
    <mergeCell ref="D194:F194"/>
    <mergeCell ref="D195:F195"/>
    <mergeCell ref="D196:F196"/>
    <mergeCell ref="D197:F197"/>
    <mergeCell ref="D198:F198"/>
    <mergeCell ref="D187:F187"/>
    <mergeCell ref="D188:F188"/>
    <mergeCell ref="D189:F189"/>
    <mergeCell ref="D190:F190"/>
    <mergeCell ref="D191:F191"/>
    <mergeCell ref="D192:F192"/>
    <mergeCell ref="D205:F205"/>
    <mergeCell ref="D206:F206"/>
    <mergeCell ref="D207:F207"/>
    <mergeCell ref="D208:F208"/>
    <mergeCell ref="D209:F209"/>
    <mergeCell ref="D210:F210"/>
    <mergeCell ref="D199:F199"/>
    <mergeCell ref="D200:F200"/>
    <mergeCell ref="D201:F201"/>
    <mergeCell ref="D202:F202"/>
    <mergeCell ref="D203:F203"/>
    <mergeCell ref="D204:F204"/>
    <mergeCell ref="D217:F217"/>
    <mergeCell ref="D218:F218"/>
    <mergeCell ref="D219:F219"/>
    <mergeCell ref="D220:F220"/>
    <mergeCell ref="D221:F221"/>
    <mergeCell ref="C225:L225"/>
    <mergeCell ref="D211:F211"/>
    <mergeCell ref="D212:F212"/>
    <mergeCell ref="D213:F213"/>
    <mergeCell ref="D214:F214"/>
    <mergeCell ref="D215:F215"/>
    <mergeCell ref="D216:F216"/>
    <mergeCell ref="C245:L245"/>
    <mergeCell ref="C246:L246"/>
    <mergeCell ref="C226:C227"/>
    <mergeCell ref="D226:F227"/>
    <mergeCell ref="G226:J227"/>
    <mergeCell ref="K226:L227"/>
    <mergeCell ref="C237:L237"/>
    <mergeCell ref="C238:C239"/>
    <mergeCell ref="D238:F239"/>
    <mergeCell ref="G238:J239"/>
    <mergeCell ref="K238:L239"/>
  </mergeCells>
  <dataValidations disablePrompts="1" count="1">
    <dataValidation type="list" allowBlank="1" showInputMessage="1" showErrorMessage="1" sqref="A51:A69" xr:uid="{E1400434-380D-4F7E-974E-3B95E966D2A7}">
      <formula1>TIPOCOMPVENTA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COMPRAS</vt:lpstr>
      <vt:lpstr>REEMBOLSOS</vt:lpstr>
      <vt:lpstr>VENTAS</vt:lpstr>
      <vt:lpstr>EXPORTACIONES</vt:lpstr>
      <vt:lpstr>ANULADOS</vt:lpstr>
      <vt:lpstr>Hoja1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</dc:creator>
  <cp:lastModifiedBy>Windows User</cp:lastModifiedBy>
  <dcterms:created xsi:type="dcterms:W3CDTF">2016-05-12T02:47:04Z</dcterms:created>
  <dcterms:modified xsi:type="dcterms:W3CDTF">2019-02-24T17:31:52Z</dcterms:modified>
</cp:coreProperties>
</file>