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a9b449dbf5251c3/Yom Tov/ROSH HASHANAH 2019/"/>
    </mc:Choice>
  </mc:AlternateContent>
  <xr:revisionPtr revIDLastSave="253" documentId="14_{E7D10F33-4C81-4707-928F-014FD01B9CFF}" xr6:coauthVersionLast="47" xr6:coauthVersionMax="47" xr10:uidLastSave="{E21AC5D0-68F9-4645-93A4-FDD254D3BA8B}"/>
  <bookViews>
    <workbookView xWindow="-120" yWindow="-120" windowWidth="29040" windowHeight="15840" xr2:uid="{C7CF5D82-6E0E-487F-B439-C8B835F2FE08}"/>
  </bookViews>
  <sheets>
    <sheet name="KP Ord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8" i="2" l="1"/>
  <c r="O27" i="2"/>
  <c r="O28" i="2"/>
  <c r="O29" i="2"/>
  <c r="O34" i="2"/>
  <c r="O32" i="2"/>
  <c r="O33" i="2"/>
  <c r="O35" i="2"/>
  <c r="O31" i="2"/>
  <c r="O37" i="2"/>
  <c r="O39" i="2"/>
  <c r="O40" i="2"/>
  <c r="O41" i="2"/>
  <c r="O25" i="2"/>
  <c r="O26" i="2"/>
  <c r="O21" i="2"/>
  <c r="O20" i="2"/>
  <c r="O19" i="2"/>
  <c r="O24" i="2"/>
  <c r="O23" i="2"/>
  <c r="O22" i="2"/>
  <c r="O16" i="2"/>
  <c r="O17" i="2"/>
  <c r="O18" i="2"/>
  <c r="O15" i="2"/>
  <c r="I43" i="2"/>
  <c r="I42" i="2"/>
  <c r="I41" i="2"/>
  <c r="I40" i="2"/>
  <c r="I31" i="2"/>
  <c r="I30" i="2"/>
  <c r="I29" i="2"/>
  <c r="I27" i="2"/>
  <c r="I26" i="2"/>
  <c r="I25" i="2"/>
  <c r="I24" i="2"/>
  <c r="I23" i="2"/>
  <c r="I22" i="2"/>
  <c r="I33" i="2"/>
  <c r="I34" i="2"/>
  <c r="I35" i="2"/>
  <c r="I36" i="2"/>
  <c r="I28" i="2"/>
  <c r="I21" i="2"/>
  <c r="I17" i="2"/>
  <c r="I16" i="2"/>
  <c r="I18" i="2"/>
  <c r="I19" i="2"/>
  <c r="I37" i="2"/>
  <c r="I15" i="2"/>
  <c r="D43" i="2"/>
  <c r="D42" i="2"/>
  <c r="D41" i="2"/>
  <c r="D40" i="2"/>
  <c r="D39" i="2"/>
  <c r="D34" i="2"/>
  <c r="D35" i="2"/>
  <c r="D36" i="2"/>
  <c r="D37" i="2"/>
  <c r="D33" i="2"/>
  <c r="D31" i="2"/>
  <c r="D30" i="2"/>
  <c r="D28" i="2"/>
  <c r="D29" i="2"/>
  <c r="D27" i="2"/>
  <c r="D26" i="2"/>
  <c r="D25" i="2"/>
  <c r="D24" i="2"/>
  <c r="D22" i="2"/>
  <c r="D21" i="2"/>
  <c r="D20" i="2"/>
  <c r="D19" i="2"/>
  <c r="D18" i="2"/>
  <c r="N43" i="2" l="1"/>
</calcChain>
</file>

<file path=xl/sharedStrings.xml><?xml version="1.0" encoding="utf-8"?>
<sst xmlns="http://schemas.openxmlformats.org/spreadsheetml/2006/main" count="104" uniqueCount="97">
  <si>
    <t>CUSTOMER NAME: ___________________________</t>
  </si>
  <si>
    <t>PHONE NUMBER:____________________________</t>
  </si>
  <si>
    <t>QTY</t>
  </si>
  <si>
    <t>Item</t>
  </si>
  <si>
    <t>Price</t>
  </si>
  <si>
    <t>Total</t>
  </si>
  <si>
    <t xml:space="preserve">      </t>
  </si>
  <si>
    <t xml:space="preserve">     </t>
  </si>
  <si>
    <t>RITUALS</t>
  </si>
  <si>
    <t>SOUPS, , 32 oz, qt serves 3-4</t>
  </si>
  <si>
    <t>KUGELS, 9" Round pan</t>
  </si>
  <si>
    <t>Potato Kugel</t>
  </si>
  <si>
    <t>Apple Kugel</t>
  </si>
  <si>
    <t>Onion Kugel</t>
  </si>
  <si>
    <t>Broccoli Kugel</t>
  </si>
  <si>
    <t>Sweet Potato Kugel</t>
  </si>
  <si>
    <t>DESSERTS, Assorted flavors</t>
  </si>
  <si>
    <t>TOTAL DUE</t>
  </si>
  <si>
    <t>ORDER DEALINE: Thursday August 26, 2021 by 7PM</t>
  </si>
  <si>
    <t>PICKUP: Sunday September 5, 2021 Btween 2 and 7 PM</t>
  </si>
  <si>
    <t>Rosh Hashana "Simanim": Apple, Honey, Pomegranite, Blanched Beets, Braised Leeks, Dates, Zucchini Sticks w/ Ranch Dip, Gefilte fish &amp; Fish Head</t>
  </si>
  <si>
    <t>SALADS, 1 pint, serves 3-5</t>
  </si>
  <si>
    <t>SPECIAL CUTS, weights are approximate</t>
  </si>
  <si>
    <t>Apple Strudel</t>
  </si>
  <si>
    <t>9x13</t>
  </si>
  <si>
    <t>7" rd</t>
  </si>
  <si>
    <t>Complete Simanim Platter, for 2ppl 31</t>
  </si>
  <si>
    <t>Fruit Ambrosia 8.99</t>
  </si>
  <si>
    <t>smoked eggplant Salad 8.99</t>
  </si>
  <si>
    <t>Beet Salad 7.99</t>
  </si>
  <si>
    <t>Chicken Vegetable, qt 9.99</t>
  </si>
  <si>
    <t>Chicken Broth 7.99</t>
  </si>
  <si>
    <t>Chicken Matzo Ball 9.99</t>
  </si>
  <si>
    <t>Butternut Squash 9.99</t>
  </si>
  <si>
    <t>Cream of Zucchini 9.99</t>
  </si>
  <si>
    <t>Salmon Gefilte Fish 12.99</t>
  </si>
  <si>
    <t>Gefilte Fish 9.99</t>
  </si>
  <si>
    <t>Chopped Liver 12.99</t>
  </si>
  <si>
    <t xml:space="preserve">                                                                                                       7" round Pans feed 2-4 people, 9x13 feeds 12-18 people</t>
  </si>
  <si>
    <t>Oven Roasted Brisket 29.99/109</t>
  </si>
  <si>
    <t>Braised Beef with Mushroom 29.99/109</t>
  </si>
  <si>
    <t>Meatloaf, pound 18.99 / 74.99</t>
  </si>
  <si>
    <t>Smoked Brisket, pound 29.99 / 109</t>
  </si>
  <si>
    <t>Apple Glazed Corned Beef 29.99/109</t>
  </si>
  <si>
    <t>Honey Poblano Chicken 18.99 / 72.99</t>
  </si>
  <si>
    <t>Kishka Stuffed Chicken 19.99 / 77.99</t>
  </si>
  <si>
    <t>Pastrami  Chicken Roulade 19.99 / 77.99</t>
  </si>
  <si>
    <t>Apple Raisin Stuffed Chicken 19.99 / 77.99</t>
  </si>
  <si>
    <t>Grilled Chicken Breast 15.99 / 61.99</t>
  </si>
  <si>
    <t>Smoked Chicken 19.99/bird</t>
  </si>
  <si>
    <t>Smoked Turkey Breast 18.99 / 72.99</t>
  </si>
  <si>
    <t>Roasted Turkey, Mixed Meat 12.99 / 49.99</t>
  </si>
  <si>
    <t>Roasted Salmon 18.99 / 72.99</t>
  </si>
  <si>
    <t>Teriyaki Salmon 18.99 / 72.99</t>
  </si>
  <si>
    <t>Moroccan Salmon 18.99 / 72.99</t>
  </si>
  <si>
    <t>Lemon/Wine Poached Salmon 18.99 / 72.99</t>
  </si>
  <si>
    <t>Crusted Seabass 37.99 / 149.99</t>
  </si>
  <si>
    <t>Veal Roast, ~3 pounds  74.99</t>
  </si>
  <si>
    <t>Whole Prime Rib, ~4 pounds 99</t>
  </si>
  <si>
    <t>Lamb Roast, ~3 pounds 74.99</t>
  </si>
  <si>
    <t>Sweet and Sour Tongue ~3 pounds 74.99</t>
  </si>
  <si>
    <t>ENTREES</t>
  </si>
  <si>
    <t>Garlic mashed Potatoes 7.99 / 29.99</t>
  </si>
  <si>
    <t>Roasted Red Potatoes 7.99 / 29.99</t>
  </si>
  <si>
    <t>Pastrami Orzo 7.99 / 29.99</t>
  </si>
  <si>
    <t>Quinoa &amp; Caramelized Onions 7.99 / 29.99</t>
  </si>
  <si>
    <t>Braised Leeks 9.99 / 36.99</t>
  </si>
  <si>
    <t>Glazed Carrots 9.99 /36.99</t>
  </si>
  <si>
    <t>Carrot Tzimmis 9.99 / 36.99</t>
  </si>
  <si>
    <t>Pasta Pomodora 7.99 / 29.99</t>
  </si>
  <si>
    <t>Parsley Potato Wedges 7.99 /29.99</t>
  </si>
  <si>
    <t>Green Beans 7.99 / 29.99</t>
  </si>
  <si>
    <t>Roasted Sweet Potato Slices 8.99 / 34.99</t>
  </si>
  <si>
    <t>Braised Red Cabbage 9.99 / 36.99</t>
  </si>
  <si>
    <t>Grilled Vegetables 9.99 /36.99</t>
  </si>
  <si>
    <t>Cajun Zucchini 9.99 / 36.99</t>
  </si>
  <si>
    <t>Sauteed Squash Blend 9.99 / 36.99</t>
  </si>
  <si>
    <t>Honey Cake 6.99</t>
  </si>
  <si>
    <t>Apple Cake 9.99</t>
  </si>
  <si>
    <t>Cole Slaw 5.99</t>
  </si>
  <si>
    <t>Potato Salad 5.99</t>
  </si>
  <si>
    <t>Southwestern Corn Salad 5.99</t>
  </si>
  <si>
    <t>Tomato / Cucumber 5.99</t>
  </si>
  <si>
    <t>Cucumber Onion Salad 5.99</t>
  </si>
  <si>
    <t>Sweet &amp; Sour Meatballs 18.99</t>
  </si>
  <si>
    <t>Stuffed Cabbage 18.99</t>
  </si>
  <si>
    <t>Poached Fish Head 5</t>
  </si>
  <si>
    <t>1/2 lamb Head 9.39</t>
  </si>
  <si>
    <t>Pomegranite, Whole 6.5</t>
  </si>
  <si>
    <t>Apple with Honey Stick variety 3.99</t>
  </si>
  <si>
    <t>SIDES,  9" round, serves 7-10</t>
  </si>
  <si>
    <t>Simanim Salad: Med Bowl for 3-5 16.99</t>
  </si>
  <si>
    <t>APPETIZERS,  approx. 1 pound, serves 4-6</t>
  </si>
  <si>
    <t>Cookie Platter 14.99</t>
  </si>
  <si>
    <t>Chicken Schnitzel 15.99 / 62.99</t>
  </si>
  <si>
    <t>Chicken Tenders 15.99 / 62.99</t>
  </si>
  <si>
    <t>BBQ Chicken Tenders 15.99 / 62.99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</si>
</sst>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Aharoni"/>
    </font>
    <font>
      <sz val="11"/>
      <color theme="1"/>
      <name val="Aharoni"/>
    </font>
    <font>
      <sz val="9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2" borderId="0" xfId="0" applyFont="1" applyFill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vertical="center"/>
    </xf>
    <xf numFmtId="0" fontId="1" fillId="0" borderId="5" xfId="0" applyFont="1" applyBorder="1"/>
    <xf numFmtId="0" fontId="1" fillId="0" borderId="6" xfId="0" applyFont="1" applyBorder="1" applyAlignment="1">
      <alignment vertical="center"/>
    </xf>
    <xf numFmtId="0" fontId="1" fillId="0" borderId="6" xfId="0" applyFont="1" applyBorder="1"/>
    <xf numFmtId="0" fontId="1" fillId="2" borderId="0" xfId="0" applyFont="1" applyFill="1" applyAlignment="1">
      <alignment vertical="center"/>
    </xf>
    <xf numFmtId="0" fontId="1" fillId="2" borderId="7" xfId="0" applyFont="1" applyFill="1" applyBorder="1"/>
    <xf numFmtId="0" fontId="1" fillId="2" borderId="7" xfId="0" applyFont="1" applyFill="1" applyBorder="1" applyAlignment="1">
      <alignment vertical="center"/>
    </xf>
    <xf numFmtId="0" fontId="1" fillId="0" borderId="8" xfId="0" applyFont="1" applyBorder="1"/>
    <xf numFmtId="0" fontId="1" fillId="0" borderId="0" xfId="0" applyFont="1" applyAlignment="1">
      <alignment horizontal="right"/>
    </xf>
    <xf numFmtId="0" fontId="1" fillId="0" borderId="9" xfId="0" applyFont="1" applyBorder="1"/>
    <xf numFmtId="0" fontId="1" fillId="0" borderId="0" xfId="0" applyFont="1" applyBorder="1"/>
    <xf numFmtId="0" fontId="1" fillId="0" borderId="7" xfId="0" applyFont="1" applyBorder="1"/>
    <xf numFmtId="0" fontId="1" fillId="2" borderId="0" xfId="0" applyFont="1" applyFill="1" applyBorder="1"/>
    <xf numFmtId="0" fontId="1" fillId="2" borderId="2" xfId="0" applyFont="1" applyFill="1" applyBorder="1"/>
    <xf numFmtId="0" fontId="1" fillId="0" borderId="0" xfId="0" applyFont="1" applyBorder="1" applyAlignment="1">
      <alignment vertical="center"/>
    </xf>
    <xf numFmtId="0" fontId="1" fillId="4" borderId="0" xfId="0" applyFont="1" applyFill="1" applyBorder="1"/>
    <xf numFmtId="0" fontId="1" fillId="4" borderId="10" xfId="0" applyFont="1" applyFill="1" applyBorder="1"/>
    <xf numFmtId="0" fontId="1" fillId="2" borderId="11" xfId="0" applyFont="1" applyFill="1" applyBorder="1"/>
    <xf numFmtId="0" fontId="1" fillId="2" borderId="4" xfId="0" applyFont="1" applyFill="1" applyBorder="1"/>
    <xf numFmtId="0" fontId="1" fillId="0" borderId="11" xfId="0" applyFont="1" applyBorder="1"/>
    <xf numFmtId="0" fontId="1" fillId="2" borderId="0" xfId="0" applyFont="1" applyFill="1" applyAlignment="1">
      <alignment horizontal="center"/>
    </xf>
    <xf numFmtId="0" fontId="4" fillId="0" borderId="0" xfId="0" applyFont="1"/>
    <xf numFmtId="0" fontId="5" fillId="3" borderId="9" xfId="0" applyFont="1" applyFill="1" applyBorder="1" applyAlignment="1">
      <alignment horizontal="center" wrapText="1"/>
    </xf>
    <xf numFmtId="0" fontId="0" fillId="0" borderId="0" xfId="0" applyFont="1"/>
    <xf numFmtId="0" fontId="2" fillId="0" borderId="0" xfId="0" applyFont="1"/>
    <xf numFmtId="0" fontId="2" fillId="0" borderId="0" xfId="0" applyFont="1" applyAlignment="1"/>
    <xf numFmtId="0" fontId="1" fillId="0" borderId="0" xfId="0" applyFont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0</xdr:row>
      <xdr:rowOff>47625</xdr:rowOff>
    </xdr:from>
    <xdr:to>
      <xdr:col>12</xdr:col>
      <xdr:colOff>1333500</xdr:colOff>
      <xdr:row>6</xdr:row>
      <xdr:rowOff>72093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7FBAEA4-CF4F-4ADC-B269-E517549AF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4700" y="47625"/>
          <a:ext cx="5924550" cy="1557993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0</xdr:row>
      <xdr:rowOff>38100</xdr:rowOff>
    </xdr:from>
    <xdr:to>
      <xdr:col>1</xdr:col>
      <xdr:colOff>2000251</xdr:colOff>
      <xdr:row>6</xdr:row>
      <xdr:rowOff>76200</xdr:rowOff>
    </xdr:to>
    <xdr:pic>
      <xdr:nvPicPr>
        <xdr:cNvPr id="3" name="Picture 2" descr="The Spiritual Meaning Of The Food On Your Rosh Hashanah Table | HuffPost">
          <a:extLst>
            <a:ext uri="{FF2B5EF4-FFF2-40B4-BE49-F238E27FC236}">
              <a16:creationId xmlns:a16="http://schemas.microsoft.com/office/drawing/2014/main" id="{D40405E2-C3B3-4C4E-9B46-D667D457DF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4" r="6400"/>
        <a:stretch/>
      </xdr:blipFill>
      <xdr:spPr bwMode="auto">
        <a:xfrm>
          <a:off x="95251" y="38100"/>
          <a:ext cx="2228850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581025</xdr:colOff>
      <xdr:row>6</xdr:row>
      <xdr:rowOff>28576</xdr:rowOff>
    </xdr:from>
    <xdr:to>
      <xdr:col>12</xdr:col>
      <xdr:colOff>390525</xdr:colOff>
      <xdr:row>8</xdr:row>
      <xdr:rowOff>95250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BA47C20-EFF7-4F12-8648-0068AB3E9544}"/>
            </a:ext>
          </a:extLst>
        </xdr:cNvPr>
        <xdr:cNvSpPr txBox="1"/>
      </xdr:nvSpPr>
      <xdr:spPr>
        <a:xfrm>
          <a:off x="4429125" y="1562101"/>
          <a:ext cx="3581400" cy="4667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800" b="1">
              <a:latin typeface="Curlz MT" panose="04040404050702020202" pitchFamily="82" charset="0"/>
            </a:rPr>
            <a:t>ROSH HASHANA 2021</a:t>
          </a:r>
        </a:p>
        <a:p>
          <a:pPr algn="ctr"/>
          <a:endParaRPr lang="en-US" sz="2800" b="1">
            <a:latin typeface="Curlz MT" panose="04040404050702020202" pitchFamily="8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C5073-FC7A-4524-98F7-4E6552916C3D}">
  <sheetPr>
    <pageSetUpPr fitToPage="1"/>
  </sheetPr>
  <dimension ref="A3:P44"/>
  <sheetViews>
    <sheetView tabSelected="1" workbookViewId="0">
      <selection activeCell="U25" sqref="U25"/>
    </sheetView>
  </sheetViews>
  <sheetFormatPr defaultRowHeight="15" x14ac:dyDescent="0.25"/>
  <cols>
    <col min="1" max="1" width="4.85546875" style="30" customWidth="1"/>
    <col min="2" max="2" width="47" style="30" customWidth="1"/>
    <col min="3" max="3" width="0.42578125" style="30" customWidth="1"/>
    <col min="4" max="4" width="0.85546875" style="30" customWidth="1"/>
    <col min="5" max="5" width="5.7109375" style="30" customWidth="1"/>
    <col min="6" max="6" width="5.140625" style="30" customWidth="1"/>
    <col min="7" max="7" width="39.5703125" style="30" customWidth="1"/>
    <col min="8" max="8" width="4.7109375" style="30" customWidth="1"/>
    <col min="9" max="9" width="0.5703125" style="30" customWidth="1"/>
    <col min="10" max="10" width="0.7109375" style="30" customWidth="1"/>
    <col min="11" max="11" width="5.85546875" style="30" bestFit="1" customWidth="1"/>
    <col min="12" max="12" width="5.5703125" style="30" bestFit="1" customWidth="1"/>
    <col min="13" max="13" width="33.5703125" style="30" bestFit="1" customWidth="1"/>
    <col min="14" max="14" width="11" style="30" customWidth="1"/>
    <col min="15" max="15" width="0.7109375" customWidth="1"/>
  </cols>
  <sheetData>
    <row r="3" spans="1:16" ht="12" customHeight="1" x14ac:dyDescent="0.25"/>
    <row r="4" spans="1:16" ht="15" customHeight="1" x14ac:dyDescent="0.25"/>
    <row r="5" spans="1:16" ht="15" customHeight="1" x14ac:dyDescent="0.25"/>
    <row r="6" spans="1:16" ht="48.75" customHeight="1" x14ac:dyDescent="0.25"/>
    <row r="7" spans="1:16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1:16" x14ac:dyDescent="0.25">
      <c r="A8" s="31" t="s">
        <v>0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</row>
    <row r="9" spans="1:16" x14ac:dyDescent="0.25">
      <c r="A9" s="31"/>
      <c r="B9" s="31"/>
      <c r="C9" s="31"/>
      <c r="D9" s="31"/>
      <c r="E9" s="31"/>
      <c r="L9" s="31"/>
      <c r="M9" s="31"/>
    </row>
    <row r="10" spans="1:16" x14ac:dyDescent="0.25">
      <c r="A10" s="31" t="s">
        <v>1</v>
      </c>
      <c r="B10" s="31"/>
      <c r="C10" s="31"/>
      <c r="D10" s="31"/>
      <c r="E10" s="31"/>
      <c r="F10" s="32" t="s">
        <v>18</v>
      </c>
      <c r="G10" s="32"/>
      <c r="H10" s="32"/>
      <c r="I10" s="32"/>
      <c r="J10" s="32"/>
      <c r="K10" s="32"/>
      <c r="L10" s="31"/>
      <c r="M10" s="31"/>
    </row>
    <row r="11" spans="1:16" x14ac:dyDescent="0.25">
      <c r="A11" s="31"/>
      <c r="B11" s="31"/>
      <c r="C11" s="31"/>
      <c r="D11" s="31"/>
      <c r="E11" s="31"/>
      <c r="F11" s="32" t="s">
        <v>19</v>
      </c>
      <c r="G11" s="32"/>
      <c r="H11" s="32"/>
      <c r="I11" s="32"/>
      <c r="J11" s="32"/>
      <c r="K11" s="32"/>
      <c r="L11" s="31"/>
      <c r="M11" s="31"/>
    </row>
    <row r="12" spans="1:16" s="33" customFormat="1" ht="18.75" customHeight="1" x14ac:dyDescent="0.25">
      <c r="A12" s="33" t="s">
        <v>38</v>
      </c>
    </row>
    <row r="13" spans="1:16" ht="15.75" x14ac:dyDescent="0.25">
      <c r="A13" s="1" t="s">
        <v>2</v>
      </c>
      <c r="B13" s="1" t="s">
        <v>3</v>
      </c>
      <c r="C13" s="1" t="s">
        <v>5</v>
      </c>
      <c r="D13" s="2" t="s">
        <v>6</v>
      </c>
      <c r="E13" s="42" t="s">
        <v>2</v>
      </c>
      <c r="F13" s="43"/>
      <c r="G13" s="1" t="s">
        <v>3</v>
      </c>
      <c r="H13" s="1"/>
      <c r="I13" s="1" t="s">
        <v>5</v>
      </c>
      <c r="J13" s="2" t="s">
        <v>7</v>
      </c>
      <c r="K13" s="44" t="s">
        <v>2</v>
      </c>
      <c r="L13" s="45"/>
      <c r="M13" s="1" t="s">
        <v>3</v>
      </c>
      <c r="N13" s="1" t="s">
        <v>4</v>
      </c>
      <c r="O13" s="1"/>
      <c r="P13" s="28"/>
    </row>
    <row r="14" spans="1:16" ht="15.75" x14ac:dyDescent="0.25">
      <c r="A14" s="3"/>
      <c r="B14" s="3" t="s">
        <v>8</v>
      </c>
      <c r="C14" s="19"/>
      <c r="D14" s="20"/>
      <c r="E14" s="24" t="s">
        <v>25</v>
      </c>
      <c r="F14" s="25" t="s">
        <v>24</v>
      </c>
      <c r="G14" s="27" t="s">
        <v>61</v>
      </c>
      <c r="H14" s="3"/>
      <c r="I14" s="1"/>
      <c r="J14" s="2"/>
      <c r="K14" s="17" t="s">
        <v>25</v>
      </c>
      <c r="L14" s="3" t="s">
        <v>24</v>
      </c>
      <c r="M14" s="3" t="s">
        <v>90</v>
      </c>
      <c r="N14" s="3"/>
      <c r="O14" s="4"/>
      <c r="P14" s="28"/>
    </row>
    <row r="15" spans="1:16" ht="15.75" customHeight="1" x14ac:dyDescent="0.25">
      <c r="A15" s="40" t="s">
        <v>20</v>
      </c>
      <c r="B15" s="40"/>
      <c r="C15" s="40"/>
      <c r="D15" s="41"/>
      <c r="E15" s="29"/>
      <c r="F15" s="8"/>
      <c r="G15" s="7" t="s">
        <v>39</v>
      </c>
      <c r="H15" s="5"/>
      <c r="I15" s="4">
        <f>(E15*29.99)+(F15*109)</f>
        <v>0</v>
      </c>
      <c r="J15" s="2"/>
      <c r="K15" s="26"/>
      <c r="L15" s="6"/>
      <c r="M15" s="7" t="s">
        <v>62</v>
      </c>
      <c r="N15" s="5"/>
      <c r="O15" s="4">
        <f>(K15*7.99)+(L15*29.99)</f>
        <v>0</v>
      </c>
      <c r="P15" s="28"/>
    </row>
    <row r="16" spans="1:16" ht="15.75" x14ac:dyDescent="0.25">
      <c r="A16" s="40"/>
      <c r="B16" s="40"/>
      <c r="C16" s="40"/>
      <c r="D16" s="41"/>
      <c r="E16" s="29"/>
      <c r="F16" s="8"/>
      <c r="G16" s="9" t="s">
        <v>40</v>
      </c>
      <c r="H16" s="10"/>
      <c r="I16" s="4">
        <f>(E16*29.99)+(F16*109)</f>
        <v>0</v>
      </c>
      <c r="J16" s="2"/>
      <c r="K16" s="16"/>
      <c r="L16" s="8"/>
      <c r="M16" s="9" t="s">
        <v>63</v>
      </c>
      <c r="N16" s="10"/>
      <c r="O16" s="4">
        <f>(K16*7.99)+(L16*29.99)</f>
        <v>0</v>
      </c>
      <c r="P16" s="28"/>
    </row>
    <row r="17" spans="1:16" ht="15.75" x14ac:dyDescent="0.25">
      <c r="A17" s="40"/>
      <c r="B17" s="40"/>
      <c r="C17" s="40"/>
      <c r="D17" s="41"/>
      <c r="E17" s="16"/>
      <c r="F17" s="8"/>
      <c r="G17" s="9" t="s">
        <v>41</v>
      </c>
      <c r="H17" s="10"/>
      <c r="I17" s="4">
        <f>(E17*18.99)+(F17*74.99)</f>
        <v>0</v>
      </c>
      <c r="J17" s="2"/>
      <c r="K17" s="16"/>
      <c r="L17" s="8"/>
      <c r="M17" s="9" t="s">
        <v>64</v>
      </c>
      <c r="N17" s="10"/>
      <c r="O17" s="4">
        <f>(K17*7.99)+(L17*29.99)</f>
        <v>0</v>
      </c>
      <c r="P17" s="28"/>
    </row>
    <row r="18" spans="1:16" ht="15.75" x14ac:dyDescent="0.25">
      <c r="A18" s="5"/>
      <c r="B18" s="5" t="s">
        <v>26</v>
      </c>
      <c r="C18" s="4"/>
      <c r="D18" s="2">
        <f>A18*31</f>
        <v>0</v>
      </c>
      <c r="E18" s="16"/>
      <c r="F18" s="8"/>
      <c r="G18" s="9" t="s">
        <v>42</v>
      </c>
      <c r="H18" s="10"/>
      <c r="I18" s="4">
        <f>(E18*29.99)+(F18*109)</f>
        <v>0</v>
      </c>
      <c r="J18" s="2"/>
      <c r="K18" s="16"/>
      <c r="L18" s="8"/>
      <c r="M18" s="9" t="s">
        <v>65</v>
      </c>
      <c r="N18" s="10"/>
      <c r="O18" s="4">
        <f>(K18*7.99)+(L18*29.99)</f>
        <v>0</v>
      </c>
      <c r="P18" s="28"/>
    </row>
    <row r="19" spans="1:16" ht="15.75" x14ac:dyDescent="0.25">
      <c r="A19" s="10"/>
      <c r="B19" s="10" t="s">
        <v>86</v>
      </c>
      <c r="C19" s="4"/>
      <c r="D19" s="2">
        <f>A19*5</f>
        <v>0</v>
      </c>
      <c r="E19" s="16"/>
      <c r="F19" s="8"/>
      <c r="G19" s="9" t="s">
        <v>43</v>
      </c>
      <c r="H19" s="10"/>
      <c r="I19" s="4">
        <f>(E19*29.99)+(F19*109)</f>
        <v>0</v>
      </c>
      <c r="J19" s="2"/>
      <c r="K19" s="16"/>
      <c r="L19" s="8"/>
      <c r="M19" s="9" t="s">
        <v>66</v>
      </c>
      <c r="N19" s="10"/>
      <c r="O19" s="4">
        <f>(K19*9.99)+(L19*36.99)</f>
        <v>0</v>
      </c>
      <c r="P19" s="28"/>
    </row>
    <row r="20" spans="1:16" ht="15.75" x14ac:dyDescent="0.25">
      <c r="A20" s="10"/>
      <c r="B20" s="10" t="s">
        <v>87</v>
      </c>
      <c r="C20" s="4"/>
      <c r="D20" s="2">
        <f>A20*9.39</f>
        <v>0</v>
      </c>
      <c r="E20" s="8"/>
      <c r="F20" s="10"/>
      <c r="G20" s="9"/>
      <c r="H20" s="10"/>
      <c r="I20" s="4"/>
      <c r="J20" s="2"/>
      <c r="K20" s="16"/>
      <c r="L20" s="8"/>
      <c r="M20" s="9" t="s">
        <v>67</v>
      </c>
      <c r="N20" s="10"/>
      <c r="O20" s="4">
        <f>(K20*9.99)+(L20*36.99)</f>
        <v>0</v>
      </c>
      <c r="P20" s="28"/>
    </row>
    <row r="21" spans="1:16" ht="15.75" x14ac:dyDescent="0.25">
      <c r="A21" s="10"/>
      <c r="B21" s="10" t="s">
        <v>88</v>
      </c>
      <c r="C21" s="4"/>
      <c r="D21" s="2">
        <f>A21*6.5</f>
        <v>0</v>
      </c>
      <c r="E21" s="16"/>
      <c r="F21" s="8"/>
      <c r="G21" s="9" t="s">
        <v>44</v>
      </c>
      <c r="H21" s="10"/>
      <c r="I21" s="4">
        <f>(E21*18.99)+(F21*72.99)</f>
        <v>0</v>
      </c>
      <c r="J21" s="2"/>
      <c r="K21" s="16"/>
      <c r="L21" s="8"/>
      <c r="M21" s="9" t="s">
        <v>68</v>
      </c>
      <c r="N21" s="10"/>
      <c r="O21" s="4">
        <f>(K21*9.99)+(L21*36.99)</f>
        <v>0</v>
      </c>
      <c r="P21" s="28"/>
    </row>
    <row r="22" spans="1:16" ht="15.75" x14ac:dyDescent="0.25">
      <c r="A22" s="10"/>
      <c r="B22" s="10" t="s">
        <v>89</v>
      </c>
      <c r="C22" s="4"/>
      <c r="D22" s="2">
        <f>A22*3.99</f>
        <v>0</v>
      </c>
      <c r="E22" s="16"/>
      <c r="F22" s="8"/>
      <c r="G22" s="9" t="s">
        <v>45</v>
      </c>
      <c r="H22" s="10"/>
      <c r="I22" s="4">
        <f>(E22*19.99)+(F22*77.99)</f>
        <v>0</v>
      </c>
      <c r="J22" s="2"/>
      <c r="K22" s="16"/>
      <c r="L22" s="8"/>
      <c r="M22" s="9" t="s">
        <v>69</v>
      </c>
      <c r="N22" s="10"/>
      <c r="O22" s="4">
        <f>(K22*7.99)+(L22*29.99)</f>
        <v>0</v>
      </c>
      <c r="P22" s="28"/>
    </row>
    <row r="23" spans="1:16" ht="15.75" x14ac:dyDescent="0.25">
      <c r="A23" s="19"/>
      <c r="B23" s="3" t="s">
        <v>21</v>
      </c>
      <c r="C23" s="4"/>
      <c r="D23" s="2"/>
      <c r="E23" s="16"/>
      <c r="F23" s="8"/>
      <c r="G23" s="9" t="s">
        <v>46</v>
      </c>
      <c r="H23" s="10"/>
      <c r="I23" s="4">
        <f>(E23*19.99)+(F23*77.99)</f>
        <v>0</v>
      </c>
      <c r="J23" s="2"/>
      <c r="K23" s="16"/>
      <c r="L23" s="8"/>
      <c r="M23" s="9" t="s">
        <v>70</v>
      </c>
      <c r="N23" s="10"/>
      <c r="O23" s="4">
        <f>(K23*7.99)+(L23*29.99)</f>
        <v>0</v>
      </c>
      <c r="P23" s="28"/>
    </row>
    <row r="24" spans="1:16" ht="15.75" x14ac:dyDescent="0.25">
      <c r="A24" s="5"/>
      <c r="B24" s="7" t="s">
        <v>79</v>
      </c>
      <c r="C24" s="4"/>
      <c r="D24" s="2">
        <f>A24*5.99</f>
        <v>0</v>
      </c>
      <c r="E24" s="16"/>
      <c r="F24" s="8"/>
      <c r="G24" s="9" t="s">
        <v>47</v>
      </c>
      <c r="H24" s="10"/>
      <c r="I24" s="4">
        <f>(E24*19.99)+(F24*77.99)</f>
        <v>0</v>
      </c>
      <c r="J24" s="2"/>
      <c r="K24" s="16"/>
      <c r="L24" s="8"/>
      <c r="M24" s="9" t="s">
        <v>71</v>
      </c>
      <c r="N24" s="10"/>
      <c r="O24" s="4">
        <f>(K24*7.99)+(L24*29.99)</f>
        <v>0</v>
      </c>
      <c r="P24" s="28"/>
    </row>
    <row r="25" spans="1:16" ht="15.75" x14ac:dyDescent="0.25">
      <c r="A25" s="10"/>
      <c r="B25" s="9" t="s">
        <v>80</v>
      </c>
      <c r="C25" s="4"/>
      <c r="D25" s="2">
        <f>A25*5.99</f>
        <v>0</v>
      </c>
      <c r="E25" s="16"/>
      <c r="F25" s="8"/>
      <c r="G25" s="9" t="s">
        <v>48</v>
      </c>
      <c r="H25" s="10"/>
      <c r="I25" s="4">
        <f>(E25*15.99)+(F25*61.99)</f>
        <v>0</v>
      </c>
      <c r="J25" s="2"/>
      <c r="K25" s="16"/>
      <c r="L25" s="8"/>
      <c r="M25" s="9" t="s">
        <v>72</v>
      </c>
      <c r="N25" s="10"/>
      <c r="O25" s="4">
        <f>(K25*8.99)+(L25*34.99)</f>
        <v>0</v>
      </c>
      <c r="P25" s="28"/>
    </row>
    <row r="26" spans="1:16" ht="15.75" x14ac:dyDescent="0.25">
      <c r="A26" s="10"/>
      <c r="B26" s="9" t="s">
        <v>81</v>
      </c>
      <c r="C26" s="4"/>
      <c r="D26" s="2">
        <f>A26*5.99</f>
        <v>0</v>
      </c>
      <c r="E26" s="34"/>
      <c r="F26" s="35"/>
      <c r="G26" s="9" t="s">
        <v>49</v>
      </c>
      <c r="H26" s="10"/>
      <c r="I26" s="4">
        <f>(E26*19.99)</f>
        <v>0</v>
      </c>
      <c r="J26" s="2"/>
      <c r="K26" s="16"/>
      <c r="L26" s="8"/>
      <c r="M26" s="9" t="s">
        <v>73</v>
      </c>
      <c r="N26" s="10"/>
      <c r="O26" s="4">
        <f>(K26*9.99)+(L26*36.99)</f>
        <v>0</v>
      </c>
      <c r="P26" s="28"/>
    </row>
    <row r="27" spans="1:16" ht="15.75" x14ac:dyDescent="0.25">
      <c r="A27" s="10"/>
      <c r="B27" s="9" t="s">
        <v>82</v>
      </c>
      <c r="C27" s="4"/>
      <c r="D27" s="2">
        <f>A27*5.99</f>
        <v>0</v>
      </c>
      <c r="E27" s="16"/>
      <c r="F27" s="8"/>
      <c r="G27" s="9" t="s">
        <v>94</v>
      </c>
      <c r="H27" s="10"/>
      <c r="I27" s="4">
        <f>(E27*17.99)+(F27*64.99)</f>
        <v>0</v>
      </c>
      <c r="J27" s="2"/>
      <c r="K27" s="16"/>
      <c r="L27" s="8"/>
      <c r="M27" s="9" t="s">
        <v>74</v>
      </c>
      <c r="N27" s="10"/>
      <c r="O27" s="4">
        <f>(K27*9.99)+(L27*36.99)</f>
        <v>0</v>
      </c>
      <c r="P27" s="28"/>
    </row>
    <row r="28" spans="1:16" ht="15.75" x14ac:dyDescent="0.25">
      <c r="A28" s="10"/>
      <c r="B28" s="9" t="s">
        <v>28</v>
      </c>
      <c r="C28" s="4"/>
      <c r="D28" s="2">
        <f>A28*8.99</f>
        <v>0</v>
      </c>
      <c r="E28" s="16"/>
      <c r="F28" s="8"/>
      <c r="G28" s="9" t="s">
        <v>50</v>
      </c>
      <c r="H28" s="10"/>
      <c r="I28" s="4">
        <f>(E28*18.99)+(F28*72.99)</f>
        <v>0</v>
      </c>
      <c r="J28" s="2"/>
      <c r="K28" s="16"/>
      <c r="L28" s="8"/>
      <c r="M28" s="9" t="s">
        <v>75</v>
      </c>
      <c r="N28" s="10"/>
      <c r="O28" s="4">
        <f>(K28*9.99)+(L28*36.99)</f>
        <v>0</v>
      </c>
      <c r="P28" s="28"/>
    </row>
    <row r="29" spans="1:16" ht="15.75" x14ac:dyDescent="0.25">
      <c r="A29" s="18"/>
      <c r="B29" s="18" t="s">
        <v>83</v>
      </c>
      <c r="C29" s="4"/>
      <c r="D29" s="2">
        <f>A29*5.99</f>
        <v>0</v>
      </c>
      <c r="E29" s="16"/>
      <c r="F29" s="8"/>
      <c r="G29" s="9" t="s">
        <v>51</v>
      </c>
      <c r="H29" s="10"/>
      <c r="I29" s="4">
        <f>(E29*12.99)+(F29*49.99)</f>
        <v>0</v>
      </c>
      <c r="J29" s="2"/>
      <c r="K29" s="16"/>
      <c r="L29" s="8"/>
      <c r="M29" s="9" t="s">
        <v>76</v>
      </c>
      <c r="N29" s="10"/>
      <c r="O29" s="4">
        <f>(K29*9.99)+(L29*36.99)</f>
        <v>0</v>
      </c>
      <c r="P29" s="28"/>
    </row>
    <row r="30" spans="1:16" ht="15.75" x14ac:dyDescent="0.25">
      <c r="A30" s="10"/>
      <c r="B30" s="10" t="s">
        <v>29</v>
      </c>
      <c r="C30" s="4"/>
      <c r="D30" s="2">
        <f>A30*7.99</f>
        <v>0</v>
      </c>
      <c r="E30" s="16"/>
      <c r="F30" s="8"/>
      <c r="G30" s="9" t="s">
        <v>95</v>
      </c>
      <c r="H30" s="10"/>
      <c r="I30" s="4">
        <f>(E30*17.99)+(F30*64.99)</f>
        <v>0</v>
      </c>
      <c r="J30" s="2"/>
      <c r="K30" s="19"/>
      <c r="L30" s="19"/>
      <c r="M30" s="13" t="s">
        <v>10</v>
      </c>
      <c r="N30" s="12"/>
      <c r="O30" s="4"/>
      <c r="P30" s="28"/>
    </row>
    <row r="31" spans="1:16" ht="15.75" x14ac:dyDescent="0.25">
      <c r="A31" s="10"/>
      <c r="B31" s="10" t="s">
        <v>91</v>
      </c>
      <c r="C31" s="4"/>
      <c r="D31" s="2">
        <f>A31*16.99</f>
        <v>0</v>
      </c>
      <c r="E31" s="16"/>
      <c r="F31" s="8"/>
      <c r="G31" s="9" t="s">
        <v>96</v>
      </c>
      <c r="H31" s="10"/>
      <c r="I31" s="4">
        <f>(E31*17.99)+(F31*64.99)</f>
        <v>0</v>
      </c>
      <c r="J31" s="2"/>
      <c r="K31" s="36"/>
      <c r="L31" s="37"/>
      <c r="M31" s="7" t="s">
        <v>11</v>
      </c>
      <c r="N31" s="5">
        <v>14.99</v>
      </c>
      <c r="O31" s="4">
        <f>K31*14.99</f>
        <v>0</v>
      </c>
      <c r="P31" s="28"/>
    </row>
    <row r="32" spans="1:16" ht="15.75" x14ac:dyDescent="0.25">
      <c r="A32" s="19"/>
      <c r="B32" s="11" t="s">
        <v>9</v>
      </c>
      <c r="C32" s="4"/>
      <c r="D32" s="2"/>
      <c r="E32" s="16"/>
      <c r="F32" s="8"/>
      <c r="G32" s="1"/>
      <c r="H32" s="1"/>
      <c r="I32" s="4"/>
      <c r="J32" s="2"/>
      <c r="K32" s="38"/>
      <c r="L32" s="39"/>
      <c r="M32" s="9" t="s">
        <v>12</v>
      </c>
      <c r="N32" s="10">
        <v>14.99</v>
      </c>
      <c r="O32" s="4">
        <f>K32*14.99</f>
        <v>0</v>
      </c>
      <c r="P32" s="28"/>
    </row>
    <row r="33" spans="1:16" ht="15.75" x14ac:dyDescent="0.25">
      <c r="A33" s="5"/>
      <c r="B33" s="7" t="s">
        <v>30</v>
      </c>
      <c r="C33" s="4"/>
      <c r="D33" s="2">
        <f>A33*9.99</f>
        <v>0</v>
      </c>
      <c r="E33" s="16"/>
      <c r="F33" s="8"/>
      <c r="G33" s="9" t="s">
        <v>52</v>
      </c>
      <c r="H33" s="10"/>
      <c r="I33" s="4">
        <f>(E33*18.99)+(F33*72.99)</f>
        <v>0</v>
      </c>
      <c r="J33" s="2"/>
      <c r="K33" s="38"/>
      <c r="L33" s="39"/>
      <c r="M33" s="9" t="s">
        <v>13</v>
      </c>
      <c r="N33" s="10">
        <v>14.99</v>
      </c>
      <c r="O33" s="4">
        <f>K33*14.99</f>
        <v>0</v>
      </c>
      <c r="P33" s="28"/>
    </row>
    <row r="34" spans="1:16" ht="15.75" x14ac:dyDescent="0.25">
      <c r="A34" s="10"/>
      <c r="B34" s="9" t="s">
        <v>32</v>
      </c>
      <c r="C34" s="4"/>
      <c r="D34" s="2">
        <f>A34*7.99</f>
        <v>0</v>
      </c>
      <c r="E34" s="16"/>
      <c r="F34" s="8"/>
      <c r="G34" s="9" t="s">
        <v>53</v>
      </c>
      <c r="H34" s="10"/>
      <c r="I34" s="4">
        <f>(E34*18.99)+(F34*72.99)</f>
        <v>0</v>
      </c>
      <c r="J34" s="2"/>
      <c r="K34" s="38"/>
      <c r="L34" s="39"/>
      <c r="M34" s="9" t="s">
        <v>14</v>
      </c>
      <c r="N34" s="10">
        <v>16.989999999999998</v>
      </c>
      <c r="O34" s="4">
        <f>K34*16.99</f>
        <v>0</v>
      </c>
      <c r="P34" s="28"/>
    </row>
    <row r="35" spans="1:16" ht="15.75" x14ac:dyDescent="0.25">
      <c r="A35" s="10"/>
      <c r="B35" s="9" t="s">
        <v>31</v>
      </c>
      <c r="C35" s="4"/>
      <c r="D35" s="2">
        <f>A35*9.99</f>
        <v>0</v>
      </c>
      <c r="E35" s="16"/>
      <c r="F35" s="8"/>
      <c r="G35" s="9" t="s">
        <v>54</v>
      </c>
      <c r="H35" s="10"/>
      <c r="I35" s="4">
        <f>(E35*18.99)+(F35*72.99)</f>
        <v>0</v>
      </c>
      <c r="J35" s="2"/>
      <c r="K35" s="38"/>
      <c r="L35" s="39"/>
      <c r="M35" s="9" t="s">
        <v>15</v>
      </c>
      <c r="N35" s="10">
        <v>14.99</v>
      </c>
      <c r="O35" s="4">
        <f>K35*14.99</f>
        <v>0</v>
      </c>
      <c r="P35" s="28"/>
    </row>
    <row r="36" spans="1:16" ht="15.75" x14ac:dyDescent="0.25">
      <c r="A36" s="10"/>
      <c r="B36" s="9" t="s">
        <v>33</v>
      </c>
      <c r="C36" s="4"/>
      <c r="D36" s="2">
        <f>A36*9.99</f>
        <v>0</v>
      </c>
      <c r="E36" s="16"/>
      <c r="F36" s="8"/>
      <c r="G36" s="9" t="s">
        <v>55</v>
      </c>
      <c r="H36" s="10"/>
      <c r="I36" s="4">
        <f>(E36*18.99)+(F36*72.99)</f>
        <v>0</v>
      </c>
      <c r="J36" s="2"/>
      <c r="K36" s="19"/>
      <c r="L36" s="12"/>
      <c r="M36" s="13" t="s">
        <v>16</v>
      </c>
      <c r="N36" s="12"/>
      <c r="O36" s="4"/>
      <c r="P36" s="28"/>
    </row>
    <row r="37" spans="1:16" ht="15.75" x14ac:dyDescent="0.25">
      <c r="A37" s="10"/>
      <c r="B37" s="9" t="s">
        <v>34</v>
      </c>
      <c r="C37" s="4"/>
      <c r="D37" s="2">
        <f>A37*9.99</f>
        <v>0</v>
      </c>
      <c r="E37" s="16"/>
      <c r="F37" s="8"/>
      <c r="G37" s="9" t="s">
        <v>56</v>
      </c>
      <c r="H37" s="10">
        <v>37.99</v>
      </c>
      <c r="I37" s="4">
        <f>(E37*29.99)+(F37*109)</f>
        <v>0</v>
      </c>
      <c r="J37" s="2"/>
      <c r="K37" s="38"/>
      <c r="L37" s="39"/>
      <c r="M37" s="7" t="s">
        <v>77</v>
      </c>
      <c r="N37" s="5"/>
      <c r="O37" s="4">
        <f>K37*6.99</f>
        <v>0</v>
      </c>
      <c r="P37" s="28"/>
    </row>
    <row r="38" spans="1:16" ht="15.75" x14ac:dyDescent="0.25">
      <c r="A38" s="19"/>
      <c r="B38" s="3" t="s">
        <v>92</v>
      </c>
      <c r="C38" s="4"/>
      <c r="D38" s="2"/>
      <c r="E38" s="17"/>
      <c r="F38" s="17"/>
      <c r="G38" s="21"/>
      <c r="H38" s="17"/>
      <c r="I38" s="17"/>
      <c r="J38" s="2"/>
      <c r="K38" s="38"/>
      <c r="L38" s="39"/>
      <c r="M38" s="7" t="s">
        <v>78</v>
      </c>
      <c r="N38" s="5"/>
      <c r="O38" s="4">
        <f>K38*9.99</f>
        <v>0</v>
      </c>
      <c r="P38" s="28"/>
    </row>
    <row r="39" spans="1:16" ht="15.75" x14ac:dyDescent="0.25">
      <c r="A39" s="5"/>
      <c r="B39" s="7" t="s">
        <v>35</v>
      </c>
      <c r="C39" s="4"/>
      <c r="D39" s="2">
        <f>A39*12.99</f>
        <v>0</v>
      </c>
      <c r="E39" s="19"/>
      <c r="F39" s="3"/>
      <c r="G39" s="3" t="s">
        <v>22</v>
      </c>
      <c r="H39" s="22"/>
      <c r="I39" s="23"/>
      <c r="J39" s="2"/>
      <c r="K39" s="38"/>
      <c r="L39" s="39"/>
      <c r="M39" s="9" t="s">
        <v>27</v>
      </c>
      <c r="N39" s="10"/>
      <c r="O39" s="4">
        <f>K39*8.99</f>
        <v>0</v>
      </c>
      <c r="P39" s="28"/>
    </row>
    <row r="40" spans="1:16" ht="15.75" x14ac:dyDescent="0.25">
      <c r="A40" s="10"/>
      <c r="B40" s="9" t="s">
        <v>36</v>
      </c>
      <c r="C40" s="4"/>
      <c r="D40" s="2">
        <f>A40*9.99</f>
        <v>0</v>
      </c>
      <c r="E40" s="37"/>
      <c r="F40" s="37"/>
      <c r="G40" s="5" t="s">
        <v>58</v>
      </c>
      <c r="H40" s="5"/>
      <c r="I40" s="4">
        <f>E40*99</f>
        <v>0</v>
      </c>
      <c r="J40" s="2"/>
      <c r="K40" s="38"/>
      <c r="L40" s="39"/>
      <c r="M40" s="7" t="s">
        <v>23</v>
      </c>
      <c r="N40" s="5"/>
      <c r="O40" s="4">
        <f>K40*5.99</f>
        <v>0</v>
      </c>
      <c r="P40" s="28"/>
    </row>
    <row r="41" spans="1:16" ht="15.75" x14ac:dyDescent="0.25">
      <c r="A41" s="10"/>
      <c r="B41" s="9" t="s">
        <v>85</v>
      </c>
      <c r="C41" s="4"/>
      <c r="D41" s="2">
        <f>A41*18.99</f>
        <v>0</v>
      </c>
      <c r="E41" s="39"/>
      <c r="F41" s="39"/>
      <c r="G41" s="10" t="s">
        <v>57</v>
      </c>
      <c r="H41" s="10"/>
      <c r="I41" s="4">
        <f>E41*74.99</f>
        <v>0</v>
      </c>
      <c r="J41" s="2"/>
      <c r="K41" s="38"/>
      <c r="L41" s="39"/>
      <c r="M41" s="7" t="s">
        <v>93</v>
      </c>
      <c r="N41" s="5"/>
      <c r="O41" s="4">
        <f>K41*14.99</f>
        <v>0</v>
      </c>
      <c r="P41" s="28"/>
    </row>
    <row r="42" spans="1:16" ht="15.75" x14ac:dyDescent="0.25">
      <c r="A42" s="10"/>
      <c r="B42" s="10" t="s">
        <v>37</v>
      </c>
      <c r="C42" s="4"/>
      <c r="D42" s="2">
        <f>A42*12.99</f>
        <v>0</v>
      </c>
      <c r="E42" s="46"/>
      <c r="F42" s="46"/>
      <c r="G42" s="10" t="s">
        <v>59</v>
      </c>
      <c r="H42" s="10"/>
      <c r="I42" s="4">
        <f>E42*74.99</f>
        <v>0</v>
      </c>
      <c r="J42" s="14"/>
      <c r="K42" s="17"/>
      <c r="L42" s="1"/>
      <c r="M42" s="1"/>
      <c r="N42" s="1"/>
      <c r="O42" s="1"/>
      <c r="P42" s="28"/>
    </row>
    <row r="43" spans="1:16" ht="15.75" x14ac:dyDescent="0.25">
      <c r="A43" s="10"/>
      <c r="B43" s="9" t="s">
        <v>84</v>
      </c>
      <c r="C43" s="4"/>
      <c r="D43" s="2">
        <f>A43*18.99</f>
        <v>0</v>
      </c>
      <c r="E43" s="46"/>
      <c r="F43" s="46"/>
      <c r="G43" s="10" t="s">
        <v>60</v>
      </c>
      <c r="H43" s="10"/>
      <c r="I43" s="4">
        <f>E43*74.99</f>
        <v>0</v>
      </c>
      <c r="J43" s="1"/>
      <c r="K43" s="1"/>
      <c r="L43" s="1"/>
      <c r="M43" s="15" t="s">
        <v>17</v>
      </c>
      <c r="N43" s="1">
        <f>(SUM(D18:D43))+(SUM(I15:I43))+(SUM(O15:O41))</f>
        <v>0</v>
      </c>
      <c r="O43" s="1"/>
      <c r="P43" s="28"/>
    </row>
    <row r="44" spans="1:16" ht="15.75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</row>
  </sheetData>
  <sheetProtection sheet="1" objects="1" scenarios="1" selectLockedCells="1" selectUnlockedCells="1"/>
  <mergeCells count="19">
    <mergeCell ref="K34:L34"/>
    <mergeCell ref="K35:L35"/>
    <mergeCell ref="K38:L38"/>
    <mergeCell ref="K40:L40"/>
    <mergeCell ref="K41:L41"/>
    <mergeCell ref="K39:L39"/>
    <mergeCell ref="E40:F40"/>
    <mergeCell ref="E41:F41"/>
    <mergeCell ref="E42:F42"/>
    <mergeCell ref="E43:F43"/>
    <mergeCell ref="K37:L37"/>
    <mergeCell ref="A12:XFD12"/>
    <mergeCell ref="E26:F26"/>
    <mergeCell ref="K31:L31"/>
    <mergeCell ref="K32:L32"/>
    <mergeCell ref="K33:L33"/>
    <mergeCell ref="A15:D17"/>
    <mergeCell ref="E13:F13"/>
    <mergeCell ref="K13:L13"/>
  </mergeCells>
  <pageMargins left="0.25" right="0.25" top="0.75" bottom="0.75" header="0.3" footer="0.3"/>
  <pageSetup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KP Order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 Goldfeder</dc:creator>
  <cp:lastModifiedBy>Howard Goldfeder</cp:lastModifiedBy>
  <cp:lastPrinted>2021-08-19T21:42:02Z</cp:lastPrinted>
  <dcterms:created xsi:type="dcterms:W3CDTF">2021-03-08T16:50:22Z</dcterms:created>
  <dcterms:modified xsi:type="dcterms:W3CDTF">2021-08-22T19:21:40Z</dcterms:modified>
</cp:coreProperties>
</file>