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b\Documents\Free Finance Spreadsheets LLC\Free Spreadsheets\"/>
    </mc:Choice>
  </mc:AlternateContent>
  <xr:revisionPtr revIDLastSave="0" documentId="13_ncr:1_{7C550179-204C-42F4-9F2C-56672C3AC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deral Taxes" sheetId="1" r:id="rId1"/>
    <sheet name="Hidden1" sheetId="2" state="hidden" r:id="rId2"/>
  </sheets>
  <definedNames>
    <definedName name="DeductionType">Hidden1!$D$2:$D$3</definedName>
    <definedName name="FilingStatus">Hidden1!$B$2:$B$4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G12" i="2"/>
  <c r="B14" i="2"/>
  <c r="G3" i="2" a="1"/>
  <c r="E47" i="1"/>
  <c r="E39" i="1"/>
  <c r="K57" i="1"/>
  <c r="K46" i="1"/>
  <c r="E57" i="1"/>
  <c r="E52" i="1"/>
  <c r="G6" i="2" l="1"/>
  <c r="G2" i="2" a="1"/>
  <c r="G4" i="2"/>
  <c r="G5" i="2" l="1"/>
  <c r="G8" i="2" s="1"/>
  <c r="C30" i="2" l="1"/>
  <c r="C21" i="2"/>
  <c r="C40" i="2"/>
  <c r="C22" i="2"/>
  <c r="C44" i="2"/>
  <c r="C34" i="2"/>
  <c r="C32" i="2"/>
  <c r="C38" i="2"/>
  <c r="C43" i="2"/>
  <c r="C41" i="2"/>
  <c r="C35" i="2"/>
  <c r="C25" i="2"/>
  <c r="C24" i="2"/>
  <c r="C23" i="2"/>
  <c r="C20" i="2"/>
  <c r="C29" i="2"/>
  <c r="C33" i="2"/>
  <c r="C31" i="2"/>
  <c r="C39" i="2"/>
  <c r="C42" i="2"/>
  <c r="C26" i="2"/>
  <c r="C45" i="2" l="1"/>
  <c r="C27" i="2"/>
  <c r="C36" i="2"/>
  <c r="G11" i="2" l="1"/>
  <c r="G13" i="2" l="1"/>
  <c r="H7" i="1" s="1"/>
  <c r="G18" i="2"/>
  <c r="G1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<sst xmlns="http://schemas.openxmlformats.org/spreadsheetml/2006/main" count="108" uniqueCount="85">
  <si>
    <t>Employment Income (W2)</t>
  </si>
  <si>
    <t>Gross Income</t>
  </si>
  <si>
    <t>401k/Retirement Withrdrawal</t>
  </si>
  <si>
    <t>Healthcare/HSA Withdrawal</t>
  </si>
  <si>
    <t>Other Pre-Tax Payments</t>
  </si>
  <si>
    <t>Interest Income</t>
  </si>
  <si>
    <t>Social Security</t>
  </si>
  <si>
    <t>Non-Qualified Dividends</t>
  </si>
  <si>
    <t>Short-Term Capital Gains (Loss)</t>
  </si>
  <si>
    <t>Net Ordinary Income (Loss)</t>
  </si>
  <si>
    <t>Other Income (Loss)</t>
  </si>
  <si>
    <t>Net Employment Income</t>
  </si>
  <si>
    <t>Other Ordinary Income</t>
  </si>
  <si>
    <t>Business Income (Sole/LLC/1099/C2C)</t>
  </si>
  <si>
    <t>Expenses</t>
  </si>
  <si>
    <t>Net Business Income (Loss)</t>
  </si>
  <si>
    <t>Rental Income</t>
  </si>
  <si>
    <t>Net Rental Income (Loss)</t>
  </si>
  <si>
    <t>Total Deductions</t>
  </si>
  <si>
    <t>Single / Filing Separate</t>
  </si>
  <si>
    <t>Married / Filing Jointly</t>
  </si>
  <si>
    <t>Head of Household</t>
  </si>
  <si>
    <t>Filing Status</t>
  </si>
  <si>
    <t>Dropdown select ----^</t>
  </si>
  <si>
    <t xml:space="preserve"> STEP 1 - INCOME &amp; EXPENSES</t>
  </si>
  <si>
    <t>Deduction Type</t>
  </si>
  <si>
    <t>Standard</t>
  </si>
  <si>
    <t>Itemized</t>
  </si>
  <si>
    <t>Car Loan Interest</t>
  </si>
  <si>
    <t>Educator Expenses</t>
  </si>
  <si>
    <t>Student Loan Interest</t>
  </si>
  <si>
    <t>Traditional IRA Contributions</t>
  </si>
  <si>
    <t>Child Tax Credit</t>
  </si>
  <si>
    <t>Earned Income Tax Credit</t>
  </si>
  <si>
    <t>Education Tax Credit</t>
  </si>
  <si>
    <t>HSA Contributions/Medical Savings</t>
  </si>
  <si>
    <t>Alimony</t>
  </si>
  <si>
    <t>Qualified Charitable Donations</t>
  </si>
  <si>
    <t>Overtime Tax Deduction</t>
  </si>
  <si>
    <t>Tips Tax Deduction</t>
  </si>
  <si>
    <t>Seniors Tax Deduction</t>
  </si>
  <si>
    <t>Home Mortgage Interest</t>
  </si>
  <si>
    <t>Medical &amp; Dental Expenses</t>
  </si>
  <si>
    <t>State and Local (SALT)</t>
  </si>
  <si>
    <t>Casualty &amp; Theft</t>
  </si>
  <si>
    <t>Above-the-line Deductions</t>
  </si>
  <si>
    <t>Other Itemized Deductions</t>
  </si>
  <si>
    <t>Chartiable Donations</t>
  </si>
  <si>
    <t>DMV Car Registration</t>
  </si>
  <si>
    <t>Other Above Line Deduction</t>
  </si>
  <si>
    <t>Itemized Deductions</t>
  </si>
  <si>
    <t>STEP 2 - DEDUCTIONS</t>
  </si>
  <si>
    <t>Pre-Tax Expenses</t>
  </si>
  <si>
    <t>Federal Taxes already paid YTD</t>
  </si>
  <si>
    <t>State Taxes already paid YTD</t>
  </si>
  <si>
    <t>Estimated Federal Taxes Paid YTD</t>
  </si>
  <si>
    <t>Federal Standard Deduction 2026</t>
  </si>
  <si>
    <t>Total Federal Taxes</t>
  </si>
  <si>
    <t>Federal Taxes Owed</t>
  </si>
  <si>
    <t>Percent/Bracket</t>
  </si>
  <si>
    <t>2026 Federal Tax Brackets</t>
  </si>
  <si>
    <t>Decision</t>
  </si>
  <si>
    <t>Itemized Deduction</t>
  </si>
  <si>
    <t>Standard Deduction</t>
  </si>
  <si>
    <t>Federal Taxes</t>
  </si>
  <si>
    <t>Federal Taxes Already Paid</t>
  </si>
  <si>
    <t>ESTIMATED FEDERAL TAXES OWED</t>
  </si>
  <si>
    <t>ESTIMATED STATE TAXES OWED</t>
  </si>
  <si>
    <t>Financial Summary</t>
  </si>
  <si>
    <t>Above Line 
Deductions</t>
  </si>
  <si>
    <t>Adjusted Gross 
Income (AGI)</t>
  </si>
  <si>
    <t>Federal Taxable 
Income</t>
  </si>
  <si>
    <t>Tax Rates</t>
  </si>
  <si>
    <t>Total Tax Rate</t>
  </si>
  <si>
    <t>Federal Tax Rate</t>
  </si>
  <si>
    <t>State Tax Rate</t>
  </si>
  <si>
    <t xml:space="preserve">Federal Filing Status </t>
  </si>
  <si>
    <t>Federal Deduction Type</t>
  </si>
  <si>
    <t>Federal-Only Deductions</t>
  </si>
  <si>
    <t>N/A</t>
  </si>
  <si>
    <t>*Disclaimer: This is not tax filing software. Please consult a tax professional or CPA for tax help with taxes.</t>
  </si>
  <si>
    <t>STEP 3 - FEDERAL DETAILS</t>
  </si>
  <si>
    <t>STATE TAX ESTIMATE AVAILABLE IN THE PREMIUM VERSION</t>
  </si>
  <si>
    <t>Complete steps 1-4 below to estimate your taxes.*</t>
  </si>
  <si>
    <t>Tax Tracker Federal 2026 - Beta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</si>
</sst>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BCDBF2"/>
        <bgColor indexed="64"/>
      </patternFill>
    </fill>
    <fill>
      <patternFill patternType="solid">
        <fgColor rgb="FFEDC8A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4" fillId="2" borderId="0" xfId="0" applyFont="1" applyFill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0" fontId="5" fillId="2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8" fillId="2" borderId="0" xfId="0" applyFont="1" applyFill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9" fontId="8" fillId="2" borderId="0" xfId="2" applyFont="1" applyFill="1"/>
    <xf numFmtId="0" fontId="8" fillId="2" borderId="0" xfId="0" applyFont="1" applyFill="1" applyAlignment="1">
      <alignment horizontal="center"/>
    </xf>
    <xf numFmtId="9" fontId="8" fillId="2" borderId="0" xfId="2" applyFont="1" applyFill="1" applyAlignment="1">
      <alignment horizontal="center"/>
    </xf>
    <xf numFmtId="164" fontId="8" fillId="2" borderId="0" xfId="1" applyNumberFormat="1" applyFont="1" applyFill="1"/>
    <xf numFmtId="164" fontId="7" fillId="2" borderId="0" xfId="1" applyNumberFormat="1" applyFont="1" applyFill="1"/>
    <xf numFmtId="164" fontId="8" fillId="2" borderId="0" xfId="1" applyNumberFormat="1" applyFont="1" applyFill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164" fontId="0" fillId="2" borderId="14" xfId="1" applyNumberFormat="1" applyFont="1" applyFill="1" applyBorder="1" applyAlignment="1">
      <alignment horizontal="center"/>
    </xf>
    <xf numFmtId="164" fontId="0" fillId="2" borderId="15" xfId="1" applyNumberFormat="1" applyFont="1" applyFill="1" applyBorder="1" applyAlignment="1">
      <alignment horizontal="center"/>
    </xf>
    <xf numFmtId="164" fontId="0" fillId="2" borderId="21" xfId="1" applyNumberFormat="1" applyFont="1" applyFill="1" applyBorder="1" applyAlignment="1">
      <alignment horizontal="center"/>
    </xf>
    <xf numFmtId="164" fontId="0" fillId="2" borderId="22" xfId="1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164" fontId="0" fillId="2" borderId="17" xfId="1" applyNumberFormat="1" applyFont="1" applyFill="1" applyBorder="1" applyAlignment="1">
      <alignment horizontal="center"/>
    </xf>
    <xf numFmtId="164" fontId="0" fillId="2" borderId="18" xfId="1" applyNumberFormat="1" applyFont="1" applyFill="1" applyBorder="1" applyAlignment="1">
      <alignment horizontal="center"/>
    </xf>
    <xf numFmtId="164" fontId="2" fillId="2" borderId="8" xfId="1" applyNumberFormat="1" applyFont="1" applyFill="1" applyBorder="1"/>
    <xf numFmtId="164" fontId="0" fillId="2" borderId="9" xfId="1" applyNumberFormat="1" applyFont="1" applyFill="1" applyBorder="1"/>
    <xf numFmtId="164" fontId="0" fillId="2" borderId="14" xfId="1" applyNumberFormat="1" applyFont="1" applyFill="1" applyBorder="1"/>
    <xf numFmtId="164" fontId="0" fillId="2" borderId="15" xfId="1" applyNumberFormat="1" applyFont="1" applyFill="1" applyBorder="1"/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2" fillId="2" borderId="7" xfId="0" applyFont="1" applyFill="1" applyBorder="1"/>
    <xf numFmtId="0" fontId="0" fillId="2" borderId="8" xfId="0" applyFill="1" applyBorder="1"/>
    <xf numFmtId="164" fontId="2" fillId="2" borderId="8" xfId="1" applyNumberFormat="1" applyFont="1" applyFill="1" applyBorder="1" applyAlignment="1">
      <alignment horizontal="center"/>
    </xf>
    <xf numFmtId="164" fontId="2" fillId="2" borderId="9" xfId="1" applyNumberFormat="1" applyFont="1" applyFill="1" applyBorder="1" applyAlignment="1">
      <alignment horizontal="center"/>
    </xf>
    <xf numFmtId="164" fontId="9" fillId="2" borderId="1" xfId="1" applyNumberFormat="1" applyFont="1" applyFill="1" applyBorder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164" fontId="0" fillId="2" borderId="11" xfId="1" applyNumberFormat="1" applyFont="1" applyFill="1" applyBorder="1"/>
    <xf numFmtId="164" fontId="0" fillId="2" borderId="12" xfId="1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7" xfId="0" applyFill="1" applyBorder="1"/>
    <xf numFmtId="164" fontId="0" fillId="2" borderId="17" xfId="1" applyNumberFormat="1" applyFont="1" applyFill="1" applyBorder="1"/>
    <xf numFmtId="164" fontId="0" fillId="2" borderId="18" xfId="1" applyNumberFormat="1" applyFont="1" applyFill="1" applyBorder="1"/>
    <xf numFmtId="44" fontId="6" fillId="4" borderId="8" xfId="1" applyFont="1" applyFill="1" applyBorder="1" applyAlignment="1">
      <alignment horizontal="center"/>
    </xf>
    <xf numFmtId="44" fontId="6" fillId="4" borderId="9" xfId="1" applyFont="1" applyFill="1" applyBorder="1" applyAlignment="1">
      <alignment horizontal="center"/>
    </xf>
    <xf numFmtId="164" fontId="0" fillId="2" borderId="23" xfId="1" applyNumberFormat="1" applyFont="1" applyFill="1" applyBorder="1"/>
    <xf numFmtId="164" fontId="0" fillId="2" borderId="19" xfId="1" applyNumberFormat="1" applyFont="1" applyFill="1" applyBorder="1"/>
    <xf numFmtId="0" fontId="0" fillId="2" borderId="24" xfId="0" applyFill="1" applyBorder="1"/>
    <xf numFmtId="0" fontId="0" fillId="2" borderId="23" xfId="0" applyFill="1" applyBorder="1"/>
    <xf numFmtId="0" fontId="0" fillId="2" borderId="20" xfId="0" applyFill="1" applyBorder="1"/>
    <xf numFmtId="0" fontId="0" fillId="2" borderId="21" xfId="0" applyFill="1" applyBorder="1"/>
    <xf numFmtId="164" fontId="0" fillId="2" borderId="21" xfId="1" applyNumberFormat="1" applyFont="1" applyFill="1" applyBorder="1"/>
    <xf numFmtId="164" fontId="0" fillId="2" borderId="22" xfId="1" applyNumberFormat="1" applyFont="1" applyFill="1" applyBorder="1"/>
    <xf numFmtId="0" fontId="5" fillId="2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DC8A4"/>
      <color rgb="FFBCDBF2"/>
      <color rgb="FFC5E0B4"/>
      <color rgb="FFE7D6BC"/>
      <color rgb="FFEEB5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Federal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Hidden1!$F$2:$F$8</c:f>
              <c:strCache>
                <c:ptCount val="7"/>
                <c:pt idx="0">
                  <c:v>Gross Income</c:v>
                </c:pt>
                <c:pt idx="1">
                  <c:v>Pre-Tax Expenses</c:v>
                </c:pt>
                <c:pt idx="2">
                  <c:v>Above Line 
Deductions</c:v>
                </c:pt>
                <c:pt idx="3">
                  <c:v>Adjusted Gross 
Income (AGI)</c:v>
                </c:pt>
                <c:pt idx="4">
                  <c:v>Standard Deduction</c:v>
                </c:pt>
                <c:pt idx="5">
                  <c:v>Itemized Deduction</c:v>
                </c:pt>
                <c:pt idx="6">
                  <c:v>Federal Taxable 
Income</c:v>
                </c:pt>
              </c:strCache>
            </c:strRef>
          </c:cat>
          <c:val>
            <c:numRef>
              <c:f>Hidden1!$G$2:$G$8</c:f>
              <c:numCache>
                <c:formatCode>General</c:formatCode>
                <c:ptCount val="7"/>
                <c:pt idx="0">
                  <c:v>85000</c:v>
                </c:pt>
                <c:pt idx="1">
                  <c:v>10300</c:v>
                </c:pt>
                <c:pt idx="2">
                  <c:v>2700</c:v>
                </c:pt>
                <c:pt idx="3">
                  <c:v>72000</c:v>
                </c:pt>
                <c:pt idx="4">
                  <c:v>16100</c:v>
                </c:pt>
                <c:pt idx="5">
                  <c:v>0</c:v>
                </c:pt>
                <c:pt idx="6">
                  <c:v>55900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6-4017-9095-120EF823E6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403081696"/>
        <c:axId val="1403076416"/>
      </c:barChart>
      <c:catAx>
        <c:axId val="1403081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3076416"/>
        <c:crosses val="autoZero"/>
        <c:auto val="1"/>
        <c:lblAlgn val="ctr"/>
        <c:lblOffset val="100"/>
        <c:noMultiLvlLbl val="0"/>
      </c:catAx>
      <c:valAx>
        <c:axId val="1403076416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40308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Federal Taxes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Hidden1!$G$10</c:f>
              <c:strCache>
                <c:ptCount val="1"/>
              </c:strCache>
            </c:strRef>
          </c:tx>
          <c:spPr>
            <a:solidFill>
              <a:srgbClr val="C5E0B4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FD-4E01-8AC2-8B6327E6069D}"/>
              </c:ext>
            </c:extLst>
          </c:dPt>
          <c:dLbls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Hidden1!$F$11:$F$13</c:f>
              <c:strCache>
                <c:ptCount val="3"/>
                <c:pt idx="0">
                  <c:v>Total Federal Taxes</c:v>
                </c:pt>
                <c:pt idx="1">
                  <c:v>Federal Taxes Already Paid</c:v>
                </c:pt>
                <c:pt idx="2">
                  <c:v>Federal Taxes Owed</c:v>
                </c:pt>
              </c:strCache>
            </c:strRef>
          </c:cat>
          <c:val>
            <c:numRef>
              <c:f>Hidden1!$G$11:$G$13</c:f>
              <c:numCache>
                <c:formatCode>General</c:formatCode>
                <c:ptCount val="3"/>
                <c:pt idx="0">
                  <c:v>7010</c:v>
                </c:pt>
                <c:pt idx="1">
                  <c:v>2910</c:v>
                </c:pt>
                <c:pt idx="2">
                  <c:v>4100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FD-4E01-8AC2-8B6327E606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403059136"/>
        <c:axId val="1403084096"/>
      </c:barChart>
      <c:catAx>
        <c:axId val="1403059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3084096"/>
        <c:crosses val="autoZero"/>
        <c:auto val="1"/>
        <c:lblAlgn val="ctr"/>
        <c:lblOffset val="100"/>
        <c:noMultiLvlLbl val="0"/>
      </c:catAx>
      <c:valAx>
        <c:axId val="1403084096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40305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Effective Tax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Hidden1!$F$17:$F$19</c:f>
              <c:strCache>
                <c:ptCount val="3"/>
                <c:pt idx="0">
                  <c:v>Total Tax Rate</c:v>
                </c:pt>
                <c:pt idx="1">
                  <c:v>Federal Tax Rate</c:v>
                </c:pt>
                <c:pt idx="2">
                  <c:v>State Tax Rate</c:v>
                </c:pt>
              </c:strCache>
            </c:strRef>
          </c:cat>
          <c:val>
            <c:numRef>
              <c:f>Hidden1!$G$17:$G$19</c:f>
              <c:numCache>
                <c:formatCode>0%</c:formatCode>
                <c:ptCount val="3"/>
                <c:pt idx="0">
                  <c:v>0.12540250447227191</c:v>
                </c:pt>
                <c:pt idx="1">
                  <c:v>0.12540250447227191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1-4755-BE68-95CDAC59F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4893152"/>
        <c:axId val="1624879232"/>
      </c:barChart>
      <c:catAx>
        <c:axId val="162489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879232"/>
        <c:crosses val="autoZero"/>
        <c:auto val="1"/>
        <c:lblAlgn val="ctr"/>
        <c:lblOffset val="100"/>
        <c:noMultiLvlLbl val="0"/>
      </c:catAx>
      <c:valAx>
        <c:axId val="162487923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624893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99393</xdr:colOff>
      <xdr:row>8</xdr:row>
      <xdr:rowOff>181397</xdr:rowOff>
    </xdr:from>
    <xdr:to>
      <xdr:col>4</xdr:col>
      <xdr:colOff>530085</xdr:colOff>
      <xdr:row>27</xdr:row>
      <xdr:rowOff>13702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596F01-5C7E-4FBC-ABF3-BC692366A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663883</xdr:colOff>
      <xdr:row>8</xdr:row>
      <xdr:rowOff>182225</xdr:rowOff>
    </xdr:from>
    <xdr:to>
      <xdr:col>8</xdr:col>
      <xdr:colOff>623848</xdr:colOff>
      <xdr:row>17</xdr:row>
      <xdr:rowOff>143983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D7EE2E3-ADB4-4849-BDC6-17805AA04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667321</xdr:colOff>
      <xdr:row>18</xdr:row>
      <xdr:rowOff>55886</xdr:rowOff>
    </xdr:from>
    <xdr:to>
      <xdr:col>8</xdr:col>
      <xdr:colOff>621198</xdr:colOff>
      <xdr:row>27</xdr:row>
      <xdr:rowOff>19123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93FA547-ABFB-495F-BEB7-BAC16CE5D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T59"/>
  <sheetViews>
    <sheetView tabSelected="1" zoomScale="115" zoomScaleNormal="115" workbookViewId="0"/>
  </sheetViews>
  <sheetFormatPr defaultColWidth="10.7109375" defaultRowHeight="15" customHeight="1" x14ac:dyDescent="0.25"/>
  <cols>
    <col min="1" max="1" width="5.7109375" style="1" customWidth="1"/>
    <col min="2" max="16384" width="10.7109375" style="1"/>
  </cols>
  <sheetData>
    <row r="2" spans="2:18" ht="15" customHeight="1" x14ac:dyDescent="0.25">
      <c r="F2" s="74" t="s">
        <v>84</v>
      </c>
      <c r="G2" s="75"/>
      <c r="H2" s="75"/>
      <c r="I2" s="75"/>
      <c r="J2" s="75"/>
      <c r="K2" s="75"/>
      <c r="L2" s="75"/>
      <c r="M2" s="75"/>
      <c r="N2" s="76"/>
    </row>
    <row r="3" spans="2:18" ht="15" customHeight="1" x14ac:dyDescent="0.25">
      <c r="F3" s="77"/>
      <c r="G3" s="78"/>
      <c r="H3" s="78"/>
      <c r="I3" s="78"/>
      <c r="J3" s="78"/>
      <c r="K3" s="78"/>
      <c r="L3" s="78"/>
      <c r="M3" s="78"/>
      <c r="N3" s="79"/>
    </row>
    <row r="4" spans="2:18" ht="15" customHeight="1" x14ac:dyDescent="0.25">
      <c r="F4" s="80" t="s">
        <v>83</v>
      </c>
      <c r="G4" s="81"/>
      <c r="H4" s="81"/>
      <c r="I4" s="81"/>
      <c r="J4" s="81"/>
      <c r="K4" s="81"/>
      <c r="L4" s="81"/>
      <c r="M4" s="81"/>
      <c r="N4" s="82"/>
    </row>
    <row r="5" spans="2:18" ht="15" customHeight="1" x14ac:dyDescent="0.25">
      <c r="F5" s="2" t="s">
        <v>80</v>
      </c>
    </row>
    <row r="6" spans="2:18" ht="15" customHeight="1" x14ac:dyDescent="0.25">
      <c r="H6" s="4"/>
      <c r="Q6" s="4"/>
    </row>
    <row r="7" spans="2:18" ht="15" customHeight="1" x14ac:dyDescent="0.25">
      <c r="B7" s="57" t="s">
        <v>66</v>
      </c>
      <c r="C7" s="58"/>
      <c r="D7" s="58"/>
      <c r="E7" s="58"/>
      <c r="F7" s="58"/>
      <c r="G7" s="59"/>
      <c r="H7" s="53">
        <f>Hidden1!$G$13</f>
        <v>4100</v>
      </c>
      <c r="I7" s="54"/>
      <c r="K7" s="57" t="s">
        <v>67</v>
      </c>
      <c r="L7" s="58"/>
      <c r="M7" s="58"/>
      <c r="N7" s="58"/>
      <c r="O7" s="58"/>
      <c r="P7" s="59"/>
      <c r="Q7" s="53" t="s">
        <v>79</v>
      </c>
      <c r="R7" s="54"/>
    </row>
    <row r="8" spans="2:18" ht="15" customHeight="1" x14ac:dyDescent="0.25">
      <c r="B8" s="60"/>
      <c r="C8" s="61"/>
      <c r="D8" s="61"/>
      <c r="E8" s="61"/>
      <c r="F8" s="61"/>
      <c r="G8" s="62"/>
      <c r="H8" s="55"/>
      <c r="I8" s="56"/>
      <c r="K8" s="60"/>
      <c r="L8" s="61"/>
      <c r="M8" s="61"/>
      <c r="N8" s="61"/>
      <c r="O8" s="61"/>
      <c r="P8" s="62"/>
      <c r="Q8" s="55"/>
      <c r="R8" s="56"/>
    </row>
    <row r="10" spans="2:18" ht="15" customHeight="1" x14ac:dyDescent="0.25">
      <c r="K10" s="6"/>
      <c r="L10" s="7"/>
      <c r="M10" s="7"/>
      <c r="N10" s="7"/>
      <c r="O10" s="7"/>
      <c r="P10" s="7"/>
      <c r="Q10" s="7"/>
      <c r="R10" s="8"/>
    </row>
    <row r="11" spans="2:18" ht="15" customHeight="1" x14ac:dyDescent="0.25">
      <c r="K11" s="9"/>
      <c r="R11" s="10"/>
    </row>
    <row r="12" spans="2:18" ht="15" customHeight="1" x14ac:dyDescent="0.25">
      <c r="K12" s="9"/>
      <c r="R12" s="10"/>
    </row>
    <row r="13" spans="2:18" ht="15" customHeight="1" x14ac:dyDescent="0.25">
      <c r="K13" s="9"/>
      <c r="R13" s="10"/>
    </row>
    <row r="14" spans="2:18" ht="15" customHeight="1" x14ac:dyDescent="0.25">
      <c r="K14" s="9"/>
      <c r="R14" s="10"/>
    </row>
    <row r="15" spans="2:18" ht="15" customHeight="1" x14ac:dyDescent="0.25">
      <c r="K15" s="9"/>
      <c r="R15" s="10"/>
    </row>
    <row r="16" spans="2:18" ht="15" customHeight="1" x14ac:dyDescent="0.25">
      <c r="K16" s="9"/>
      <c r="R16" s="10"/>
    </row>
    <row r="17" spans="2:20" ht="15" customHeight="1" x14ac:dyDescent="0.25">
      <c r="K17" s="9"/>
      <c r="R17" s="10"/>
      <c r="T17" s="3"/>
    </row>
    <row r="18" spans="2:20" ht="15" customHeight="1" x14ac:dyDescent="0.25">
      <c r="K18" s="9"/>
      <c r="O18" s="102" t="s">
        <v>82</v>
      </c>
      <c r="R18" s="10"/>
    </row>
    <row r="19" spans="2:20" ht="15" customHeight="1" x14ac:dyDescent="0.25">
      <c r="K19" s="9"/>
      <c r="R19" s="10"/>
    </row>
    <row r="20" spans="2:20" ht="15" customHeight="1" x14ac:dyDescent="0.25">
      <c r="K20" s="9"/>
      <c r="R20" s="10"/>
    </row>
    <row r="21" spans="2:20" ht="15" customHeight="1" x14ac:dyDescent="0.25">
      <c r="K21" s="9"/>
      <c r="R21" s="10"/>
    </row>
    <row r="22" spans="2:20" ht="15" customHeight="1" x14ac:dyDescent="0.25">
      <c r="K22" s="9"/>
      <c r="R22" s="10"/>
    </row>
    <row r="23" spans="2:20" ht="15" customHeight="1" x14ac:dyDescent="0.25">
      <c r="K23" s="9"/>
      <c r="R23" s="10"/>
    </row>
    <row r="24" spans="2:20" ht="15" customHeight="1" x14ac:dyDescent="0.25">
      <c r="K24" s="9"/>
      <c r="R24" s="10"/>
    </row>
    <row r="25" spans="2:20" ht="15" customHeight="1" x14ac:dyDescent="0.25">
      <c r="K25" s="9"/>
      <c r="R25" s="10"/>
    </row>
    <row r="26" spans="2:20" ht="15" customHeight="1" x14ac:dyDescent="0.25">
      <c r="K26" s="9"/>
      <c r="R26" s="10"/>
    </row>
    <row r="27" spans="2:20" ht="15" customHeight="1" x14ac:dyDescent="0.25">
      <c r="K27" s="11"/>
      <c r="L27" s="12"/>
      <c r="M27" s="12"/>
      <c r="N27" s="12"/>
      <c r="O27" s="12"/>
      <c r="P27" s="12"/>
      <c r="Q27" s="12"/>
      <c r="R27" s="13"/>
    </row>
    <row r="30" spans="2:20" ht="15" customHeight="1" x14ac:dyDescent="0.25">
      <c r="B30" s="83" t="s">
        <v>24</v>
      </c>
      <c r="C30" s="84"/>
      <c r="D30" s="84"/>
      <c r="E30" s="84"/>
      <c r="F30" s="85"/>
      <c r="H30" s="27" t="s">
        <v>51</v>
      </c>
      <c r="I30" s="28"/>
      <c r="J30" s="28"/>
      <c r="K30" s="28"/>
      <c r="L30" s="29"/>
      <c r="N30" s="46" t="s">
        <v>81</v>
      </c>
      <c r="O30" s="47"/>
      <c r="P30" s="47"/>
      <c r="Q30" s="47"/>
      <c r="R30" s="48"/>
    </row>
    <row r="32" spans="2:20" ht="15" customHeight="1" x14ac:dyDescent="0.25">
      <c r="B32" s="83" t="s">
        <v>0</v>
      </c>
      <c r="C32" s="84"/>
      <c r="D32" s="84"/>
      <c r="E32" s="84"/>
      <c r="F32" s="85"/>
      <c r="H32" s="27" t="s">
        <v>45</v>
      </c>
      <c r="I32" s="28"/>
      <c r="J32" s="28"/>
      <c r="K32" s="28"/>
      <c r="L32" s="29"/>
      <c r="N32" s="63" t="s">
        <v>76</v>
      </c>
      <c r="O32" s="64"/>
      <c r="P32" s="67" t="s">
        <v>19</v>
      </c>
      <c r="Q32" s="68"/>
      <c r="R32" s="69"/>
    </row>
    <row r="33" spans="2:18" ht="15" customHeight="1" x14ac:dyDescent="0.25">
      <c r="B33" s="70" t="s">
        <v>1</v>
      </c>
      <c r="C33" s="71"/>
      <c r="D33" s="71"/>
      <c r="E33" s="72">
        <v>58000</v>
      </c>
      <c r="F33" s="73"/>
      <c r="H33" s="30" t="s">
        <v>29</v>
      </c>
      <c r="I33" s="31"/>
      <c r="J33" s="31"/>
      <c r="K33" s="36"/>
      <c r="L33" s="37"/>
      <c r="N33" s="65"/>
      <c r="O33" s="66"/>
      <c r="Q33" s="5" t="s">
        <v>23</v>
      </c>
    </row>
    <row r="34" spans="2:18" ht="15" customHeight="1" x14ac:dyDescent="0.25">
      <c r="B34" s="86" t="s">
        <v>2</v>
      </c>
      <c r="C34" s="87"/>
      <c r="D34" s="87"/>
      <c r="E34" s="44">
        <v>1740</v>
      </c>
      <c r="F34" s="45"/>
      <c r="H34" s="32" t="s">
        <v>30</v>
      </c>
      <c r="I34" s="33"/>
      <c r="J34" s="33"/>
      <c r="K34" s="34">
        <v>500</v>
      </c>
      <c r="L34" s="35"/>
    </row>
    <row r="35" spans="2:18" ht="15" customHeight="1" x14ac:dyDescent="0.25">
      <c r="B35" s="86" t="s">
        <v>3</v>
      </c>
      <c r="C35" s="87"/>
      <c r="D35" s="87"/>
      <c r="E35" s="44">
        <v>2060</v>
      </c>
      <c r="F35" s="45"/>
      <c r="H35" s="32" t="s">
        <v>31</v>
      </c>
      <c r="I35" s="33"/>
      <c r="J35" s="33"/>
      <c r="K35" s="34"/>
      <c r="L35" s="35"/>
    </row>
    <row r="36" spans="2:18" ht="15" customHeight="1" x14ac:dyDescent="0.25">
      <c r="B36" s="88" t="s">
        <v>53</v>
      </c>
      <c r="C36" s="89"/>
      <c r="D36" s="89"/>
      <c r="E36" s="90">
        <v>1910</v>
      </c>
      <c r="F36" s="91"/>
      <c r="H36" s="32" t="s">
        <v>35</v>
      </c>
      <c r="I36" s="33"/>
      <c r="J36" s="33"/>
      <c r="K36" s="34"/>
      <c r="L36" s="35"/>
      <c r="N36" s="63" t="s">
        <v>77</v>
      </c>
      <c r="O36" s="64"/>
      <c r="P36" s="67" t="s">
        <v>26</v>
      </c>
      <c r="Q36" s="68"/>
      <c r="R36" s="69"/>
    </row>
    <row r="37" spans="2:18" ht="15" customHeight="1" x14ac:dyDescent="0.25">
      <c r="B37" s="88" t="s">
        <v>54</v>
      </c>
      <c r="C37" s="89"/>
      <c r="D37" s="89"/>
      <c r="E37" s="90">
        <v>0</v>
      </c>
      <c r="F37" s="91"/>
      <c r="H37" s="38" t="s">
        <v>32</v>
      </c>
      <c r="I37" s="39"/>
      <c r="J37" s="39"/>
      <c r="K37" s="40">
        <v>2200</v>
      </c>
      <c r="L37" s="41"/>
      <c r="N37" s="65"/>
      <c r="O37" s="66"/>
      <c r="Q37" s="5" t="s">
        <v>23</v>
      </c>
    </row>
    <row r="38" spans="2:18" ht="15" customHeight="1" x14ac:dyDescent="0.25">
      <c r="B38" s="88" t="s">
        <v>4</v>
      </c>
      <c r="C38" s="89"/>
      <c r="D38" s="89"/>
      <c r="E38" s="90">
        <v>0</v>
      </c>
      <c r="F38" s="91"/>
      <c r="H38" s="38" t="s">
        <v>33</v>
      </c>
      <c r="I38" s="39"/>
      <c r="J38" s="39"/>
      <c r="K38" s="40"/>
      <c r="L38" s="41"/>
    </row>
    <row r="39" spans="2:18" ht="15" customHeight="1" x14ac:dyDescent="0.25">
      <c r="B39" s="49" t="s">
        <v>11</v>
      </c>
      <c r="C39" s="50"/>
      <c r="D39" s="50"/>
      <c r="E39" s="42">
        <f>SUM(E33-E34-E35-E36-E37-E38)</f>
        <v>52290</v>
      </c>
      <c r="F39" s="43"/>
      <c r="H39" s="38" t="s">
        <v>34</v>
      </c>
      <c r="I39" s="39"/>
      <c r="J39" s="39"/>
      <c r="K39" s="40"/>
      <c r="L39" s="41"/>
    </row>
    <row r="40" spans="2:18" ht="15" customHeight="1" x14ac:dyDescent="0.25">
      <c r="H40" s="38" t="s">
        <v>37</v>
      </c>
      <c r="I40" s="39"/>
      <c r="J40" s="39"/>
      <c r="K40" s="40"/>
      <c r="L40" s="41"/>
      <c r="N40" s="46" t="s">
        <v>78</v>
      </c>
      <c r="O40" s="47"/>
      <c r="P40" s="48"/>
      <c r="Q40" s="51">
        <v>0</v>
      </c>
      <c r="R40" s="52"/>
    </row>
    <row r="41" spans="2:18" ht="15" customHeight="1" x14ac:dyDescent="0.25">
      <c r="B41" s="83" t="s">
        <v>12</v>
      </c>
      <c r="C41" s="84"/>
      <c r="D41" s="84"/>
      <c r="E41" s="84"/>
      <c r="F41" s="85"/>
      <c r="H41" s="38" t="s">
        <v>36</v>
      </c>
      <c r="I41" s="39"/>
      <c r="J41" s="39"/>
      <c r="K41" s="40"/>
      <c r="L41" s="41"/>
    </row>
    <row r="42" spans="2:18" ht="15" customHeight="1" x14ac:dyDescent="0.25">
      <c r="B42" s="98" t="s">
        <v>5</v>
      </c>
      <c r="C42" s="99"/>
      <c r="D42" s="99"/>
      <c r="E42" s="100">
        <v>0</v>
      </c>
      <c r="F42" s="101"/>
      <c r="H42" s="32" t="s">
        <v>38</v>
      </c>
      <c r="I42" s="33"/>
      <c r="J42" s="33"/>
      <c r="K42" s="40"/>
      <c r="L42" s="41"/>
    </row>
    <row r="43" spans="2:18" ht="15" customHeight="1" x14ac:dyDescent="0.25">
      <c r="B43" s="86" t="s">
        <v>6</v>
      </c>
      <c r="C43" s="87"/>
      <c r="D43" s="87"/>
      <c r="E43" s="44">
        <v>0</v>
      </c>
      <c r="F43" s="45"/>
      <c r="H43" s="32" t="s">
        <v>39</v>
      </c>
      <c r="I43" s="33"/>
      <c r="J43" s="33"/>
      <c r="K43" s="40"/>
      <c r="L43" s="41"/>
      <c r="N43" s="46" t="s">
        <v>55</v>
      </c>
      <c r="O43" s="47"/>
      <c r="P43" s="48"/>
      <c r="Q43" s="51">
        <v>1000</v>
      </c>
      <c r="R43" s="52"/>
    </row>
    <row r="44" spans="2:18" ht="15" customHeight="1" x14ac:dyDescent="0.25">
      <c r="B44" s="86" t="s">
        <v>7</v>
      </c>
      <c r="C44" s="87"/>
      <c r="D44" s="87"/>
      <c r="E44" s="44">
        <v>900</v>
      </c>
      <c r="F44" s="45"/>
      <c r="H44" s="32" t="s">
        <v>40</v>
      </c>
      <c r="I44" s="33"/>
      <c r="J44" s="33"/>
      <c r="K44" s="40"/>
      <c r="L44" s="41"/>
    </row>
    <row r="45" spans="2:18" ht="15" customHeight="1" x14ac:dyDescent="0.25">
      <c r="B45" s="86" t="s">
        <v>8</v>
      </c>
      <c r="C45" s="87"/>
      <c r="D45" s="87"/>
      <c r="E45" s="44">
        <v>1100</v>
      </c>
      <c r="F45" s="45"/>
      <c r="H45" s="32" t="s">
        <v>49</v>
      </c>
      <c r="I45" s="33"/>
      <c r="J45" s="33"/>
      <c r="K45" s="40"/>
      <c r="L45" s="41"/>
    </row>
    <row r="46" spans="2:18" ht="15" customHeight="1" x14ac:dyDescent="0.25">
      <c r="B46" s="96" t="s">
        <v>10</v>
      </c>
      <c r="C46" s="97"/>
      <c r="D46" s="97"/>
      <c r="E46" s="94">
        <v>0</v>
      </c>
      <c r="F46" s="95"/>
      <c r="H46" s="49" t="s">
        <v>18</v>
      </c>
      <c r="I46" s="50"/>
      <c r="J46" s="50"/>
      <c r="K46" s="42">
        <f>SUM(K33:L45)</f>
        <v>2700</v>
      </c>
      <c r="L46" s="43"/>
    </row>
    <row r="47" spans="2:18" ht="15" customHeight="1" x14ac:dyDescent="0.25">
      <c r="B47" s="49" t="s">
        <v>9</v>
      </c>
      <c r="C47" s="50"/>
      <c r="D47" s="50"/>
      <c r="E47" s="42">
        <f>SUM(E42:F46)</f>
        <v>2000</v>
      </c>
      <c r="F47" s="43"/>
    </row>
    <row r="48" spans="2:18" ht="15" customHeight="1" x14ac:dyDescent="0.25">
      <c r="H48" s="27" t="s">
        <v>50</v>
      </c>
      <c r="I48" s="28"/>
      <c r="J48" s="28"/>
      <c r="K48" s="28"/>
      <c r="L48" s="29"/>
    </row>
    <row r="49" spans="2:12" ht="15" customHeight="1" x14ac:dyDescent="0.25">
      <c r="B49" s="83" t="s">
        <v>13</v>
      </c>
      <c r="C49" s="84"/>
      <c r="D49" s="84"/>
      <c r="E49" s="92"/>
      <c r="F49" s="93"/>
      <c r="H49" s="30" t="s">
        <v>43</v>
      </c>
      <c r="I49" s="31"/>
      <c r="J49" s="31"/>
      <c r="K49" s="36">
        <v>5000</v>
      </c>
      <c r="L49" s="37"/>
    </row>
    <row r="50" spans="2:12" ht="15" customHeight="1" x14ac:dyDescent="0.25">
      <c r="B50" s="70" t="s">
        <v>1</v>
      </c>
      <c r="C50" s="71"/>
      <c r="D50" s="71"/>
      <c r="E50" s="72">
        <v>10000</v>
      </c>
      <c r="F50" s="73"/>
      <c r="H50" s="32" t="s">
        <v>41</v>
      </c>
      <c r="I50" s="33"/>
      <c r="J50" s="33"/>
      <c r="K50" s="34">
        <v>18000</v>
      </c>
      <c r="L50" s="35"/>
    </row>
    <row r="51" spans="2:12" ht="15" customHeight="1" x14ac:dyDescent="0.25">
      <c r="B51" s="88" t="s">
        <v>14</v>
      </c>
      <c r="C51" s="89"/>
      <c r="D51" s="89"/>
      <c r="E51" s="90">
        <v>2000</v>
      </c>
      <c r="F51" s="91"/>
      <c r="H51" s="38" t="s">
        <v>42</v>
      </c>
      <c r="I51" s="39"/>
      <c r="J51" s="39"/>
      <c r="K51" s="44"/>
      <c r="L51" s="45"/>
    </row>
    <row r="52" spans="2:12" ht="15" customHeight="1" x14ac:dyDescent="0.25">
      <c r="B52" s="49" t="s">
        <v>15</v>
      </c>
      <c r="C52" s="50"/>
      <c r="D52" s="50"/>
      <c r="E52" s="42">
        <f>SUM(E50-E51)</f>
        <v>8000</v>
      </c>
      <c r="F52" s="43"/>
      <c r="H52" s="32" t="s">
        <v>28</v>
      </c>
      <c r="I52" s="33"/>
      <c r="J52" s="33"/>
      <c r="K52" s="34"/>
      <c r="L52" s="35"/>
    </row>
    <row r="53" spans="2:12" ht="15" customHeight="1" x14ac:dyDescent="0.25">
      <c r="H53" s="32" t="s">
        <v>44</v>
      </c>
      <c r="I53" s="33"/>
      <c r="J53" s="33"/>
      <c r="K53" s="34"/>
      <c r="L53" s="35"/>
    </row>
    <row r="54" spans="2:12" ht="15" customHeight="1" x14ac:dyDescent="0.25">
      <c r="B54" s="83" t="s">
        <v>16</v>
      </c>
      <c r="C54" s="84"/>
      <c r="D54" s="84"/>
      <c r="E54" s="92"/>
      <c r="F54" s="93"/>
      <c r="H54" s="32" t="s">
        <v>47</v>
      </c>
      <c r="I54" s="33"/>
      <c r="J54" s="33"/>
      <c r="K54" s="34"/>
      <c r="L54" s="35"/>
    </row>
    <row r="55" spans="2:12" ht="15" customHeight="1" x14ac:dyDescent="0.25">
      <c r="B55" s="70" t="s">
        <v>1</v>
      </c>
      <c r="C55" s="71"/>
      <c r="D55" s="71"/>
      <c r="E55" s="72">
        <v>15000</v>
      </c>
      <c r="F55" s="73"/>
      <c r="H55" s="32" t="s">
        <v>48</v>
      </c>
      <c r="I55" s="33"/>
      <c r="J55" s="33"/>
      <c r="K55" s="34"/>
      <c r="L55" s="35"/>
    </row>
    <row r="56" spans="2:12" ht="15" customHeight="1" x14ac:dyDescent="0.25">
      <c r="B56" s="88" t="s">
        <v>14</v>
      </c>
      <c r="C56" s="89"/>
      <c r="D56" s="89"/>
      <c r="E56" s="90">
        <v>4500</v>
      </c>
      <c r="F56" s="91"/>
      <c r="H56" s="32" t="s">
        <v>46</v>
      </c>
      <c r="I56" s="33"/>
      <c r="J56" s="33"/>
      <c r="K56" s="34"/>
      <c r="L56" s="35"/>
    </row>
    <row r="57" spans="2:12" ht="15" customHeight="1" x14ac:dyDescent="0.25">
      <c r="B57" s="49" t="s">
        <v>17</v>
      </c>
      <c r="C57" s="50"/>
      <c r="D57" s="50"/>
      <c r="E57" s="42">
        <f>SUM(E55-E56)</f>
        <v>10500</v>
      </c>
      <c r="F57" s="43"/>
      <c r="H57" s="49" t="s">
        <v>18</v>
      </c>
      <c r="I57" s="50"/>
      <c r="J57" s="50"/>
      <c r="K57" s="42">
        <f>SUM(K48:L56)</f>
        <v>23000</v>
      </c>
      <c r="L57" s="43"/>
    </row>
    <row r="59" spans="2:12" ht="15" customHeight="1" x14ac:dyDescent="0.25">
      <c r="B59" s="2" t="s">
        <v>80</v>
      </c>
    </row>
  </sheetData>
  <mergeCells count="107">
    <mergeCell ref="H57:J57"/>
    <mergeCell ref="K57:L57"/>
    <mergeCell ref="N30:R30"/>
    <mergeCell ref="B37:D37"/>
    <mergeCell ref="E37:F37"/>
    <mergeCell ref="B38:D38"/>
    <mergeCell ref="E38:F38"/>
    <mergeCell ref="B41:F41"/>
    <mergeCell ref="E46:F46"/>
    <mergeCell ref="B46:D46"/>
    <mergeCell ref="B57:D57"/>
    <mergeCell ref="E57:F57"/>
    <mergeCell ref="B54:F54"/>
    <mergeCell ref="B55:D55"/>
    <mergeCell ref="E55:F55"/>
    <mergeCell ref="B56:D56"/>
    <mergeCell ref="E56:F56"/>
    <mergeCell ref="B42:D42"/>
    <mergeCell ref="E42:F42"/>
    <mergeCell ref="H41:J41"/>
    <mergeCell ref="B52:D52"/>
    <mergeCell ref="E52:F52"/>
    <mergeCell ref="B47:D47"/>
    <mergeCell ref="E47:F47"/>
    <mergeCell ref="B49:F49"/>
    <mergeCell ref="B50:D50"/>
    <mergeCell ref="E50:F50"/>
    <mergeCell ref="B51:D51"/>
    <mergeCell ref="E51:F51"/>
    <mergeCell ref="B44:D44"/>
    <mergeCell ref="E44:F44"/>
    <mergeCell ref="B45:D45"/>
    <mergeCell ref="E45:F45"/>
    <mergeCell ref="B43:D43"/>
    <mergeCell ref="E43:F43"/>
    <mergeCell ref="B34:D34"/>
    <mergeCell ref="E34:F34"/>
    <mergeCell ref="B35:D35"/>
    <mergeCell ref="E35:F35"/>
    <mergeCell ref="B36:D36"/>
    <mergeCell ref="E36:F36"/>
    <mergeCell ref="B39:D39"/>
    <mergeCell ref="E39:F39"/>
    <mergeCell ref="B33:D33"/>
    <mergeCell ref="E33:F33"/>
    <mergeCell ref="F2:N3"/>
    <mergeCell ref="F4:N4"/>
    <mergeCell ref="B30:F30"/>
    <mergeCell ref="H30:L30"/>
    <mergeCell ref="B32:F32"/>
    <mergeCell ref="H33:J33"/>
    <mergeCell ref="H7:I8"/>
    <mergeCell ref="B7:G8"/>
    <mergeCell ref="N32:O33"/>
    <mergeCell ref="Q7:R8"/>
    <mergeCell ref="K7:P8"/>
    <mergeCell ref="H32:L32"/>
    <mergeCell ref="K35:L35"/>
    <mergeCell ref="K34:L34"/>
    <mergeCell ref="K33:L33"/>
    <mergeCell ref="H35:J35"/>
    <mergeCell ref="H34:J34"/>
    <mergeCell ref="N40:P40"/>
    <mergeCell ref="Q40:R40"/>
    <mergeCell ref="H36:J36"/>
    <mergeCell ref="K36:L36"/>
    <mergeCell ref="H37:J37"/>
    <mergeCell ref="K37:L37"/>
    <mergeCell ref="H38:J38"/>
    <mergeCell ref="K38:L38"/>
    <mergeCell ref="N36:O37"/>
    <mergeCell ref="P32:R32"/>
    <mergeCell ref="P36:R36"/>
    <mergeCell ref="N43:P43"/>
    <mergeCell ref="H45:J45"/>
    <mergeCell ref="K43:L43"/>
    <mergeCell ref="K44:L44"/>
    <mergeCell ref="K45:L45"/>
    <mergeCell ref="H46:J46"/>
    <mergeCell ref="Q43:R43"/>
    <mergeCell ref="H42:J42"/>
    <mergeCell ref="K41:L41"/>
    <mergeCell ref="K42:L42"/>
    <mergeCell ref="H51:J51"/>
    <mergeCell ref="K51:L51"/>
    <mergeCell ref="H52:J52"/>
    <mergeCell ref="H53:J53"/>
    <mergeCell ref="K53:L53"/>
    <mergeCell ref="H54:J54"/>
    <mergeCell ref="K54:L54"/>
    <mergeCell ref="H56:J56"/>
    <mergeCell ref="K56:L56"/>
    <mergeCell ref="K55:L55"/>
    <mergeCell ref="H55:J55"/>
    <mergeCell ref="K52:L52"/>
    <mergeCell ref="H48:L48"/>
    <mergeCell ref="H49:J49"/>
    <mergeCell ref="H50:J50"/>
    <mergeCell ref="K50:L50"/>
    <mergeCell ref="K49:L49"/>
    <mergeCell ref="H39:J39"/>
    <mergeCell ref="K39:L39"/>
    <mergeCell ref="K46:L46"/>
    <mergeCell ref="K40:L40"/>
    <mergeCell ref="H43:J43"/>
    <mergeCell ref="H44:J44"/>
    <mergeCell ref="H40:J40"/>
  </mergeCells>
  <dataValidations count="2">
    <dataValidation type="list" allowBlank="1" showInputMessage="1" showErrorMessage="1" sqref="P32" xr:uid="{282E705D-B86A-49C7-BBE8-67F22141ACCC}">
      <formula1>FilingStatus</formula1>
    </dataValidation>
    <dataValidation type="list" allowBlank="1" showInputMessage="1" showErrorMessage="1" sqref="P36" xr:uid="{60FF26AD-1AB5-482B-8FF5-7401658F08BD}">
      <formula1>DeductionType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0350E-7472-4F93-BA23-359A9962A5FE}">
  <sheetPr codeName="Sheet2"/>
  <dimension ref="A1:G45"/>
  <sheetViews>
    <sheetView zoomScale="115" zoomScaleNormal="115" workbookViewId="0"/>
  </sheetViews>
  <sheetFormatPr defaultRowHeight="15" x14ac:dyDescent="0.25"/>
  <cols>
    <col min="1" max="1" width="22.28515625" style="14" customWidth="1"/>
    <col min="2" max="2" width="21.7109375" style="16" customWidth="1"/>
    <col min="3" max="3" width="21.140625" style="16" bestFit="1" customWidth="1"/>
    <col min="4" max="4" width="18.140625" style="16" bestFit="1" customWidth="1"/>
    <col min="5" max="5" width="21.7109375" style="16" customWidth="1"/>
    <col min="6" max="6" width="29" style="16" bestFit="1" customWidth="1"/>
    <col min="7" max="7" width="8" style="16" bestFit="1" customWidth="1"/>
    <col min="8" max="9" width="9.140625" style="16"/>
    <col min="10" max="10" width="29" style="16" bestFit="1" customWidth="1"/>
    <col min="11" max="11" width="6" style="16" bestFit="1" customWidth="1"/>
    <col min="12" max="12" width="9.140625" style="16"/>
    <col min="13" max="13" width="29" style="16" bestFit="1" customWidth="1"/>
    <col min="14" max="14" width="17" style="16" customWidth="1"/>
    <col min="15" max="16384" width="9.140625" style="16"/>
  </cols>
  <sheetData>
    <row r="1" spans="1:7" x14ac:dyDescent="0.25">
      <c r="B1" s="15" t="s">
        <v>22</v>
      </c>
      <c r="C1" s="15"/>
      <c r="D1" s="15" t="s">
        <v>25</v>
      </c>
      <c r="F1" s="15" t="s">
        <v>68</v>
      </c>
    </row>
    <row r="2" spans="1:7" x14ac:dyDescent="0.25">
      <c r="B2" s="16" t="s">
        <v>19</v>
      </c>
      <c r="D2" s="16" t="s">
        <v>26</v>
      </c>
      <c r="F2" s="16" t="s">
        <v>1</v>
      </c>
      <c r="G2" s="16" cm="1">
        <f t="array" ref="G2">SUM('Federal Taxes'!$E$33:$F$33+'Federal Taxes'!$E$47:$F$47+'Federal Taxes'!$E$50:$F$50+'Federal Taxes'!$E$55:$F$55)</f>
        <v>85000</v>
      </c>
    </row>
    <row r="3" spans="1:7" x14ac:dyDescent="0.25">
      <c r="B3" s="16" t="s">
        <v>20</v>
      </c>
      <c r="D3" s="16" t="s">
        <v>27</v>
      </c>
      <c r="F3" s="16" t="s">
        <v>52</v>
      </c>
      <c r="G3" s="16" cm="1">
        <f t="array" ref="G3">SUM('Federal Taxes'!$E$34:$F$34+'Federal Taxes'!$E$35:$F$35+'Federal Taxes'!$E$38:$F$38+'Federal Taxes'!$E$51:$F$51+'Federal Taxes'!$E$56:$F$56)</f>
        <v>10300</v>
      </c>
    </row>
    <row r="4" spans="1:7" ht="30" x14ac:dyDescent="0.25">
      <c r="B4" s="16" t="s">
        <v>21</v>
      </c>
      <c r="F4" s="17" t="s">
        <v>69</v>
      </c>
      <c r="G4" s="16">
        <f>'Federal Taxes'!$K$46</f>
        <v>2700</v>
      </c>
    </row>
    <row r="5" spans="1:7" ht="30" x14ac:dyDescent="0.25">
      <c r="F5" s="17" t="s">
        <v>70</v>
      </c>
      <c r="G5" s="16">
        <f>$G$2-$G$3-$G$4</f>
        <v>72000</v>
      </c>
    </row>
    <row r="6" spans="1:7" x14ac:dyDescent="0.25">
      <c r="F6" s="16" t="s">
        <v>63</v>
      </c>
      <c r="G6" s="16">
        <f>IF('Federal Taxes'!$P$36=Hidden1!$D$2,Hidden1!$B$14,0)</f>
        <v>16100</v>
      </c>
    </row>
    <row r="7" spans="1:7" x14ac:dyDescent="0.25">
      <c r="F7" s="16" t="s">
        <v>62</v>
      </c>
      <c r="G7" s="16">
        <f>IF('Federal Taxes'!$P$36=Hidden1!$D$3,SUM('Federal Taxes'!$K$57+'Federal Taxes'!$Q$40),0)</f>
        <v>0</v>
      </c>
    </row>
    <row r="8" spans="1:7" ht="30" x14ac:dyDescent="0.25">
      <c r="F8" s="17" t="s">
        <v>71</v>
      </c>
      <c r="G8" s="16">
        <f>$G$5-MAX($G$6,$G$7)</f>
        <v>55900</v>
      </c>
    </row>
    <row r="10" spans="1:7" x14ac:dyDescent="0.25">
      <c r="B10" s="18" t="s">
        <v>56</v>
      </c>
      <c r="C10" s="19"/>
      <c r="F10" s="15" t="s">
        <v>64</v>
      </c>
    </row>
    <row r="11" spans="1:7" x14ac:dyDescent="0.25">
      <c r="A11" s="14" t="s">
        <v>19</v>
      </c>
      <c r="B11" s="16">
        <v>16100</v>
      </c>
      <c r="F11" s="16" t="s">
        <v>57</v>
      </c>
      <c r="G11" s="16">
        <f>IF('Federal Taxes'!$P$32=Hidden1!$B$19,Hidden1!$C$27,(IF('Federal Taxes'!$P$32=Hidden1!$B$28,Hidden1!$C$36,IF('Federal Taxes'!$P$32=Hidden1!$B$37,Hidden1!$C$45))))</f>
        <v>7010</v>
      </c>
    </row>
    <row r="12" spans="1:7" x14ac:dyDescent="0.25">
      <c r="A12" s="14" t="s">
        <v>20</v>
      </c>
      <c r="B12" s="16">
        <v>32200</v>
      </c>
      <c r="F12" s="16" t="s">
        <v>65</v>
      </c>
      <c r="G12" s="16">
        <f>'Federal Taxes'!$E$36+'Federal Taxes'!$Q$43</f>
        <v>2910</v>
      </c>
    </row>
    <row r="13" spans="1:7" x14ac:dyDescent="0.25">
      <c r="A13" s="14" t="s">
        <v>21</v>
      </c>
      <c r="B13" s="16">
        <v>24150</v>
      </c>
      <c r="F13" s="16" t="s">
        <v>58</v>
      </c>
      <c r="G13" s="16">
        <f>$G$11-$G$12</f>
        <v>4100</v>
      </c>
    </row>
    <row r="14" spans="1:7" x14ac:dyDescent="0.25">
      <c r="A14" s="20" t="s">
        <v>61</v>
      </c>
      <c r="B14" s="15">
        <f>IF('Federal Taxes'!$P$32=Hidden1!$A$11,Hidden1!$B$11,IF('Federal Taxes'!$P$32=Hidden1!$A$12,Hidden1!$B$12,IF('Federal Taxes'!$P$32=Hidden1!$A$13,Hidden1!$B$13)))</f>
        <v>16100</v>
      </c>
    </row>
    <row r="16" spans="1:7" x14ac:dyDescent="0.25">
      <c r="F16" s="15" t="s">
        <v>72</v>
      </c>
    </row>
    <row r="17" spans="1:7" x14ac:dyDescent="0.25">
      <c r="F17" s="16" t="s">
        <v>73</v>
      </c>
      <c r="G17" s="21">
        <f>$G$18+$G$19</f>
        <v>0.12540250447227191</v>
      </c>
    </row>
    <row r="18" spans="1:7" x14ac:dyDescent="0.25">
      <c r="B18" s="19" t="s">
        <v>60</v>
      </c>
      <c r="F18" s="16" t="s">
        <v>74</v>
      </c>
      <c r="G18" s="21">
        <f>$G$11/$G$8</f>
        <v>0.12540250447227191</v>
      </c>
    </row>
    <row r="19" spans="1:7" x14ac:dyDescent="0.25">
      <c r="A19" s="22" t="s">
        <v>59</v>
      </c>
      <c r="B19" s="22" t="s">
        <v>19</v>
      </c>
      <c r="C19" s="22" t="s">
        <v>57</v>
      </c>
      <c r="F19" s="16" t="s">
        <v>75</v>
      </c>
      <c r="G19" s="21">
        <v>0</v>
      </c>
    </row>
    <row r="20" spans="1:7" ht="14.25" customHeight="1" x14ac:dyDescent="0.25">
      <c r="A20" s="23">
        <v>0.1</v>
      </c>
      <c r="B20" s="24">
        <v>12400</v>
      </c>
      <c r="C20" s="24">
        <f>IF($G$8&gt;=$B20,$A20*$B20,$A20*$G$8)</f>
        <v>1240</v>
      </c>
    </row>
    <row r="21" spans="1:7" x14ac:dyDescent="0.25">
      <c r="A21" s="23">
        <v>0.12</v>
      </c>
      <c r="B21" s="24">
        <v>50400</v>
      </c>
      <c r="C21" s="24">
        <f>IF($G$8&lt;=$B20,0,IF($G$8&gt;=$B21,$A21*($B21-$B20),$A21*($G$8-$B20)))</f>
        <v>4560</v>
      </c>
    </row>
    <row r="22" spans="1:7" x14ac:dyDescent="0.25">
      <c r="A22" s="23">
        <v>0.22</v>
      </c>
      <c r="B22" s="24">
        <v>105700</v>
      </c>
      <c r="C22" s="24">
        <f>IF($G$8&lt;=$B21,0,IF($G$8&gt;=$B22,$A22*($B22-$B21),$A22*($G$8-$B21)))</f>
        <v>1210</v>
      </c>
    </row>
    <row r="23" spans="1:7" x14ac:dyDescent="0.25">
      <c r="A23" s="23">
        <v>0.24</v>
      </c>
      <c r="B23" s="24">
        <v>201775</v>
      </c>
      <c r="C23" s="24">
        <f>IF($G$8&lt;=$B22,0,IF($G$8&gt;=$B23,$A23*($B23-$B22),$A23*($G$8-$B22)))</f>
        <v>0</v>
      </c>
    </row>
    <row r="24" spans="1:7" x14ac:dyDescent="0.25">
      <c r="A24" s="23">
        <v>0.32</v>
      </c>
      <c r="B24" s="24">
        <v>256225</v>
      </c>
      <c r="C24" s="24">
        <f>IF($G$8&lt;=$B23,0,IF($G$8&gt;=$B24,$A24*($B24-$B23),$A24*($G$8-$B23)))</f>
        <v>0</v>
      </c>
    </row>
    <row r="25" spans="1:7" x14ac:dyDescent="0.25">
      <c r="A25" s="23">
        <v>0.35</v>
      </c>
      <c r="B25" s="24">
        <v>640600</v>
      </c>
      <c r="C25" s="24">
        <f>IF($G$8&lt;=$B24,0,IF($G$8&gt;=$B25,$A25*($B25-$B24),$A25*($G$8-$B24)))</f>
        <v>0</v>
      </c>
    </row>
    <row r="26" spans="1:7" x14ac:dyDescent="0.25">
      <c r="A26" s="23">
        <v>0.37</v>
      </c>
      <c r="B26" s="24">
        <v>0</v>
      </c>
      <c r="C26" s="24">
        <f>IF($G$8&lt;=$B25,0,$A26*($G$8-$B25))</f>
        <v>0</v>
      </c>
    </row>
    <row r="27" spans="1:7" x14ac:dyDescent="0.25">
      <c r="A27" s="23"/>
      <c r="B27" s="20" t="s">
        <v>61</v>
      </c>
      <c r="C27" s="25">
        <f>SUM(C20:C26)</f>
        <v>7010</v>
      </c>
    </row>
    <row r="28" spans="1:7" x14ac:dyDescent="0.25">
      <c r="A28" s="22" t="s">
        <v>59</v>
      </c>
      <c r="B28" s="22" t="s">
        <v>20</v>
      </c>
      <c r="C28" s="26" t="s">
        <v>57</v>
      </c>
    </row>
    <row r="29" spans="1:7" x14ac:dyDescent="0.25">
      <c r="A29" s="23">
        <v>0.1</v>
      </c>
      <c r="B29" s="24">
        <v>24800</v>
      </c>
      <c r="C29" s="24">
        <f>IF($G$8&gt;=$B29,$A29*$B29,$A29*$G$8)</f>
        <v>2480</v>
      </c>
    </row>
    <row r="30" spans="1:7" x14ac:dyDescent="0.25">
      <c r="A30" s="23">
        <v>0.12</v>
      </c>
      <c r="B30" s="24">
        <v>100800</v>
      </c>
      <c r="C30" s="24">
        <f>IF($G$8&lt;=$B29,0,IF($G$8&gt;=$B30,$A30*($B30-$B29),$A30*($G$8-$B29)))</f>
        <v>3732</v>
      </c>
    </row>
    <row r="31" spans="1:7" x14ac:dyDescent="0.25">
      <c r="A31" s="23">
        <v>0.22</v>
      </c>
      <c r="B31" s="24">
        <v>211400</v>
      </c>
      <c r="C31" s="24">
        <f>IF($G$8&lt;=$B30,0,IF($G$8&gt;=$B31,$A31*($B31-$B30),$A31*($G$8-$B30)))</f>
        <v>0</v>
      </c>
    </row>
    <row r="32" spans="1:7" x14ac:dyDescent="0.25">
      <c r="A32" s="23">
        <v>0.24</v>
      </c>
      <c r="B32" s="24">
        <v>403550</v>
      </c>
      <c r="C32" s="24">
        <f>IF($G$8&lt;=$B31,0,IF($G$8&gt;=$B32,$A32*($B32-$B31),$A32*($G$8-$B31)))</f>
        <v>0</v>
      </c>
    </row>
    <row r="33" spans="1:3" x14ac:dyDescent="0.25">
      <c r="A33" s="23">
        <v>0.32</v>
      </c>
      <c r="B33" s="24">
        <v>512450</v>
      </c>
      <c r="C33" s="24">
        <f>IF($G$8&lt;=$B32,0,IF($G$8&gt;=$B33,$A33*($B33-$B32),$A33*($G$8-$B32)))</f>
        <v>0</v>
      </c>
    </row>
    <row r="34" spans="1:3" x14ac:dyDescent="0.25">
      <c r="A34" s="23">
        <v>0.35</v>
      </c>
      <c r="B34" s="24">
        <v>768700</v>
      </c>
      <c r="C34" s="24">
        <f>IF($G$8&lt;=$B33,0,IF($G$8&gt;=$B34,$A34*($B34-$B33),$A34*($G$8-$B33)))</f>
        <v>0</v>
      </c>
    </row>
    <row r="35" spans="1:3" x14ac:dyDescent="0.25">
      <c r="A35" s="23">
        <v>0.37</v>
      </c>
      <c r="B35" s="24">
        <v>0</v>
      </c>
      <c r="C35" s="24">
        <f>IF($G$8&lt;=$B34,0,$A35*($G$8-$B34))</f>
        <v>0</v>
      </c>
    </row>
    <row r="36" spans="1:3" x14ac:dyDescent="0.25">
      <c r="A36" s="23"/>
      <c r="B36" s="20" t="s">
        <v>61</v>
      </c>
      <c r="C36" s="25">
        <f>SUM(C29:C35)</f>
        <v>6212</v>
      </c>
    </row>
    <row r="37" spans="1:3" x14ac:dyDescent="0.25">
      <c r="A37" s="22" t="s">
        <v>59</v>
      </c>
      <c r="B37" s="22" t="s">
        <v>21</v>
      </c>
      <c r="C37" s="26" t="s">
        <v>57</v>
      </c>
    </row>
    <row r="38" spans="1:3" x14ac:dyDescent="0.25">
      <c r="A38" s="23">
        <v>0.1</v>
      </c>
      <c r="B38" s="24">
        <v>17700</v>
      </c>
      <c r="C38" s="24">
        <f>IF($G$8&gt;=$B38,$A38*$B38,$A38*$G$8)</f>
        <v>1770</v>
      </c>
    </row>
    <row r="39" spans="1:3" x14ac:dyDescent="0.25">
      <c r="A39" s="23">
        <v>0.12</v>
      </c>
      <c r="B39" s="24">
        <v>67450</v>
      </c>
      <c r="C39" s="24">
        <f>IF($G$8&lt;=$B38,0,IF($G$8&gt;=$B39,$A39*($B39-$B38),$A39*($G$8-$B38)))</f>
        <v>4584</v>
      </c>
    </row>
    <row r="40" spans="1:3" x14ac:dyDescent="0.25">
      <c r="A40" s="23">
        <v>0.22</v>
      </c>
      <c r="B40" s="24">
        <v>105700</v>
      </c>
      <c r="C40" s="24">
        <f>IF($G$8&lt;=$B39,0,IF($G$8&gt;=$B40,$A40*($B40-$B39),$A40*($G$8-$B39)))</f>
        <v>0</v>
      </c>
    </row>
    <row r="41" spans="1:3" x14ac:dyDescent="0.25">
      <c r="A41" s="23">
        <v>0.24</v>
      </c>
      <c r="B41" s="24">
        <v>201750</v>
      </c>
      <c r="C41" s="24">
        <f>IF($G$8&lt;=$B40,0,IF($G$8&gt;=$B41,$A41*($B41-$B40),$A41*($G$8-$B40)))</f>
        <v>0</v>
      </c>
    </row>
    <row r="42" spans="1:3" x14ac:dyDescent="0.25">
      <c r="A42" s="23">
        <v>0.32</v>
      </c>
      <c r="B42" s="24">
        <v>256200</v>
      </c>
      <c r="C42" s="24">
        <f>IF($G$8&lt;=$B41,0,IF($G$8&gt;=$B42,$A42*($B42-$B41),$A42*($G$8-$B41)))</f>
        <v>0</v>
      </c>
    </row>
    <row r="43" spans="1:3" x14ac:dyDescent="0.25">
      <c r="A43" s="23">
        <v>0.35</v>
      </c>
      <c r="B43" s="24">
        <v>640600</v>
      </c>
      <c r="C43" s="24">
        <f>IF($G$8&lt;=$B42,0,IF($G$8&gt;=$B43,$A43*($B43-$B42),$A43*($G$8-$B42)))</f>
        <v>0</v>
      </c>
    </row>
    <row r="44" spans="1:3" x14ac:dyDescent="0.25">
      <c r="A44" s="23">
        <v>0.37</v>
      </c>
      <c r="B44" s="24">
        <v>0</v>
      </c>
      <c r="C44" s="24">
        <f>IF($G$8&lt;=$B43,0,$A44*($G$8-$B43))</f>
        <v>0</v>
      </c>
    </row>
    <row r="45" spans="1:3" x14ac:dyDescent="0.25">
      <c r="B45" s="20" t="s">
        <v>61</v>
      </c>
      <c r="C45" s="25">
        <f>SUM(C38:C44)</f>
        <v>6354</v>
      </c>
    </row>
  </sheetData>
  <sheetProtection algorithmName="SHA-512" hashValue="sHLQ8/hgZln2vPRjTKPS1InhItNPktKclfdjpX1UoO5hMgi/YYAKFH/reH3prho1kxhu/VRD0qEl0pdYR6Yqsg==" saltValue="rnVUBre5G4QqnUUT4zmyTw==" spinCount="100000" sheet="1" objects="1" scenarios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Federal Taxes</vt:lpstr>
      <vt:lpstr>Hidden1</vt:lpstr>
      <vt:lpstr>DeductionType</vt:lpstr>
      <vt:lpstr>FilingStatus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dcterms:created xsi:type="dcterms:W3CDTF">2015-06-05T18:17:20Z</dcterms:created>
  <dcterms:modified xsi:type="dcterms:W3CDTF">2026-07-11T21:24:07Z</dcterms:modified>
</cp:coreProperties>
</file>