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ob\Documents\Free Finance Spreadsheets LLC\Free Spreadsheets\"/>
    </mc:Choice>
  </mc:AlternateContent>
  <xr:revisionPtr revIDLastSave="0" documentId="13_ncr:1_{1A63BA60-AA60-4184-8A45-F839CE88E0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tirement Planner" sheetId="1" r:id="rId1"/>
    <sheet name="Hidden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3" i="2" s="1"/>
  <c r="B2" i="2"/>
  <c r="C4" i="2" l="1"/>
  <c r="B3" i="2"/>
  <c r="C5" i="2" l="1"/>
  <c r="B4" i="2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C6" i="2" l="1"/>
  <c r="E2" i="2" a="1"/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F2" i="2" a="1"/>
  <c r="L34" i="1" s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<sst xmlns="http://schemas.openxmlformats.org/spreadsheetml/2006/main" count="14" uniqueCount="13">
  <si>
    <t>Year</t>
  </si>
  <si>
    <t>Retirement Savings</t>
  </si>
  <si>
    <t>Initial Retirement Savings</t>
  </si>
  <si>
    <t>STEP 1 - RETIREMENT SAVINGS</t>
  </si>
  <si>
    <t>Starting Year for retirement savings</t>
  </si>
  <si>
    <t>How Many Years until you retire</t>
  </si>
  <si>
    <t>Total Current Value of Retirement Savings/Accounts</t>
  </si>
  <si>
    <t>Monthly Contribution</t>
  </si>
  <si>
    <t>Expected Annual Rate of Return while saving</t>
  </si>
  <si>
    <t>Total Savings by the time you retire</t>
  </si>
  <si>
    <t>Enter your retirement savings, then your planned spending during retirement.*</t>
  </si>
  <si>
    <t>Retirement Planner - Beta v1.0</t>
  </si>
  <si>
    <t>*Disclaimer: These tools are to help you manage your finances. Consult an accountant or financial advisor for help. These are approximate numbers and not meant to be 100% accurate.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</si>
</sst>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2" fillId="2" borderId="4" xfId="0" applyFont="1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0" fillId="0" borderId="0" xfId="0" applyAlignment="1">
      <alignment horizontal="left"/>
    </xf>
    <xf numFmtId="0" fontId="4" fillId="2" borderId="0" xfId="0" applyFont="1" applyFill="1"/>
    <xf numFmtId="0" fontId="5" fillId="2" borderId="0" xfId="0" applyFont="1" applyFill="1"/>
    <xf numFmtId="44" fontId="5" fillId="2" borderId="0" xfId="0" applyNumberFormat="1" applyFont="1" applyFill="1"/>
    <xf numFmtId="9" fontId="0" fillId="2" borderId="0" xfId="2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9" fontId="0" fillId="2" borderId="1" xfId="2" applyFont="1" applyFill="1" applyBorder="1" applyAlignment="1">
      <alignment horizontal="center"/>
    </xf>
    <xf numFmtId="9" fontId="0" fillId="2" borderId="3" xfId="2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164" fontId="2" fillId="2" borderId="3" xfId="1" applyNumberFormat="1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5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Hidden1!$F$1</c:f>
              <c:strCache>
                <c:ptCount val="1"/>
                <c:pt idx="0">
                  <c:v>Retirement Savings</c:v>
                </c:pt>
              </c:strCache>
            </c:strRef>
          </c:tx>
          <c:spPr>
            <a:solidFill>
              <a:srgbClr val="C5E0B4"/>
            </a:solidFill>
            <a:ln>
              <a:solidFill>
                <a:srgbClr val="C5E0B4"/>
              </a:solidFill>
            </a:ln>
            <a:effectLst/>
          </c:spPr>
          <c:invertIfNegative val="0"/>
          <c:cat>
            <c:numRef>
              <c:f>Hidden1!$E$2:$E$52</c:f>
              <c:numCache>
                <c:formatCode>General</c:formatCode>
                <c:ptCount val="51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  <c:pt idx="25">
                  <c:v>2051</c:v>
                </c:pt>
                <c:pt idx="26">
                  <c:v>2052</c:v>
                </c:pt>
                <c:pt idx="27">
                  <c:v>2053</c:v>
                </c:pt>
                <c:pt idx="28">
                  <c:v>2054</c:v>
                </c:pt>
                <c:pt idx="29">
                  <c:v>2055</c:v>
                </c:pt>
                <c:pt idx="30">
                  <c:v>2056</c:v>
                </c:pt>
              </c:numCache>
            </c:numRef>
          </c:cat>
          <c:val>
            <c:numRef>
              <c:f>Hidden1!$F$2:$F$52</c:f>
              <c:numCache>
                <c:formatCode>General</c:formatCode>
                <c:ptCount val="51"/>
                <c:pt idx="0">
                  <c:v>75000</c:v>
                </c:pt>
                <c:pt idx="1">
                  <c:v>92250</c:v>
                </c:pt>
                <c:pt idx="2">
                  <c:v>110707.5</c:v>
                </c:pt>
                <c:pt idx="3">
                  <c:v>130457.02499999999</c:v>
                </c:pt>
                <c:pt idx="4">
                  <c:v>151589.01675000001</c:v>
                </c:pt>
                <c:pt idx="5">
                  <c:v>174200.24792250001</c:v>
                </c:pt>
                <c:pt idx="6">
                  <c:v>198394.26527707503</c:v>
                </c:pt>
                <c:pt idx="7">
                  <c:v>224281.86384647028</c:v>
                </c:pt>
                <c:pt idx="8">
                  <c:v>251981.5943157232</c:v>
                </c:pt>
                <c:pt idx="9">
                  <c:v>281620.3059178238</c:v>
                </c:pt>
                <c:pt idx="10">
                  <c:v>313333.72733207146</c:v>
                </c:pt>
                <c:pt idx="11">
                  <c:v>347267.08824531647</c:v>
                </c:pt>
                <c:pt idx="12">
                  <c:v>383575.78442248865</c:v>
                </c:pt>
                <c:pt idx="13">
                  <c:v>422426.08933206287</c:v>
                </c:pt>
                <c:pt idx="14">
                  <c:v>463995.91558530729</c:v>
                </c:pt>
                <c:pt idx="15">
                  <c:v>508475.6296762788</c:v>
                </c:pt>
                <c:pt idx="16">
                  <c:v>556068.92375361826</c:v>
                </c:pt>
                <c:pt idx="17">
                  <c:v>606993.74841637153</c:v>
                </c:pt>
                <c:pt idx="18">
                  <c:v>661483.31080551748</c:v>
                </c:pt>
                <c:pt idx="19">
                  <c:v>719787.14256190369</c:v>
                </c:pt>
                <c:pt idx="20">
                  <c:v>782172.24254123692</c:v>
                </c:pt>
                <c:pt idx="21">
                  <c:v>848924.29951912351</c:v>
                </c:pt>
                <c:pt idx="22">
                  <c:v>920349.00048546214</c:v>
                </c:pt>
                <c:pt idx="23">
                  <c:v>996773.43051944452</c:v>
                </c:pt>
                <c:pt idx="24">
                  <c:v>1078547.5706558055</c:v>
                </c:pt>
                <c:pt idx="25">
                  <c:v>1166045.9006017118</c:v>
                </c:pt>
                <c:pt idx="26">
                  <c:v>1259669.1136438316</c:v>
                </c:pt>
                <c:pt idx="27">
                  <c:v>1359845.9515988999</c:v>
                </c:pt>
                <c:pt idx="28">
                  <c:v>1467035.1682108229</c:v>
                </c:pt>
                <c:pt idx="29">
                  <c:v>1581727.6299855805</c:v>
                </c:pt>
                <c:pt idx="30">
                  <c:v>1704448.5640845711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9-49BE-8670-8CAA3F181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7493599"/>
        <c:axId val="317495999"/>
      </c:barChart>
      <c:dateAx>
        <c:axId val="317493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58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495999"/>
        <c:crosses val="autoZero"/>
        <c:auto val="0"/>
        <c:lblOffset val="100"/>
        <c:baseTimeUnit val="days"/>
      </c:dateAx>
      <c:valAx>
        <c:axId val="31749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7493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265038</xdr:colOff>
      <xdr:row>5</xdr:row>
      <xdr:rowOff>16569</xdr:rowOff>
    </xdr:from>
    <xdr:to>
      <xdr:col>13</xdr:col>
      <xdr:colOff>505234</xdr:colOff>
      <xdr:row>19</xdr:row>
      <xdr:rowOff>147278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13FB6DB-3F98-4527-8FC4-09DD79415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N37"/>
  <sheetViews>
    <sheetView tabSelected="1" zoomScale="115" zoomScaleNormal="115" workbookViewId="0"/>
  </sheetViews>
  <sheetFormatPr defaultColWidth="10.7109375" defaultRowHeight="15" x14ac:dyDescent="0.25"/>
  <cols>
    <col min="1" max="1" width="5.7109375" style="1" customWidth="1"/>
    <col min="2" max="16384" width="10.7109375" style="1"/>
  </cols>
  <sheetData>
    <row r="2" spans="6:14" x14ac:dyDescent="0.25">
      <c r="F2" s="13" t="s">
        <v>11</v>
      </c>
      <c r="G2" s="14"/>
      <c r="H2" s="14"/>
      <c r="I2" s="14"/>
      <c r="J2" s="14"/>
      <c r="K2" s="14"/>
      <c r="L2" s="14"/>
      <c r="M2" s="14"/>
      <c r="N2" s="15"/>
    </row>
    <row r="3" spans="6:14" x14ac:dyDescent="0.25">
      <c r="F3" s="16"/>
      <c r="G3" s="17"/>
      <c r="H3" s="17"/>
      <c r="I3" s="17"/>
      <c r="J3" s="17"/>
      <c r="K3" s="17"/>
      <c r="L3" s="17"/>
      <c r="M3" s="17"/>
      <c r="N3" s="18"/>
    </row>
    <row r="4" spans="6:14" x14ac:dyDescent="0.25">
      <c r="F4" s="19" t="s">
        <v>10</v>
      </c>
      <c r="G4" s="20"/>
      <c r="H4" s="20"/>
      <c r="I4" s="20"/>
      <c r="J4" s="20"/>
      <c r="K4" s="20"/>
      <c r="L4" s="20"/>
      <c r="M4" s="20"/>
      <c r="N4" s="21"/>
    </row>
    <row r="22" spans="6:14" x14ac:dyDescent="0.25">
      <c r="F22" s="22" t="s">
        <v>3</v>
      </c>
      <c r="G22" s="23"/>
      <c r="H22" s="23"/>
      <c r="I22" s="23"/>
      <c r="J22" s="23"/>
      <c r="K22" s="23"/>
      <c r="L22" s="23"/>
      <c r="M22" s="23"/>
      <c r="N22" s="24"/>
    </row>
    <row r="23" spans="6:14" x14ac:dyDescent="0.25">
      <c r="F23" s="2"/>
      <c r="N23" s="3"/>
    </row>
    <row r="24" spans="6:14" x14ac:dyDescent="0.25">
      <c r="F24" s="2" t="s">
        <v>4</v>
      </c>
      <c r="L24" s="25">
        <v>2026</v>
      </c>
      <c r="M24" s="26"/>
      <c r="N24" s="3"/>
    </row>
    <row r="25" spans="6:14" x14ac:dyDescent="0.25">
      <c r="F25" s="2"/>
      <c r="N25" s="3"/>
    </row>
    <row r="26" spans="6:14" x14ac:dyDescent="0.25">
      <c r="F26" s="2" t="s">
        <v>5</v>
      </c>
      <c r="L26" s="25">
        <v>30</v>
      </c>
      <c r="M26" s="26"/>
      <c r="N26" s="3"/>
    </row>
    <row r="27" spans="6:14" x14ac:dyDescent="0.25">
      <c r="F27" s="2"/>
      <c r="N27" s="3"/>
    </row>
    <row r="28" spans="6:14" x14ac:dyDescent="0.25">
      <c r="F28" s="2" t="s">
        <v>6</v>
      </c>
      <c r="L28" s="27">
        <v>75000</v>
      </c>
      <c r="M28" s="28"/>
      <c r="N28" s="3"/>
    </row>
    <row r="29" spans="6:14" x14ac:dyDescent="0.25">
      <c r="F29" s="2"/>
      <c r="N29" s="3"/>
    </row>
    <row r="30" spans="6:14" x14ac:dyDescent="0.25">
      <c r="F30" s="2" t="s">
        <v>7</v>
      </c>
      <c r="L30" s="27">
        <v>1000</v>
      </c>
      <c r="M30" s="28"/>
      <c r="N30" s="3"/>
    </row>
    <row r="31" spans="6:14" x14ac:dyDescent="0.25">
      <c r="F31" s="2"/>
      <c r="N31" s="3"/>
    </row>
    <row r="32" spans="6:14" x14ac:dyDescent="0.25">
      <c r="F32" s="2" t="s">
        <v>8</v>
      </c>
      <c r="L32" s="29">
        <v>7.0000000000000007E-2</v>
      </c>
      <c r="M32" s="30"/>
      <c r="N32" s="3"/>
    </row>
    <row r="33" spans="4:14" x14ac:dyDescent="0.25">
      <c r="F33" s="2"/>
      <c r="K33" s="12"/>
      <c r="L33" s="12"/>
      <c r="N33" s="3"/>
    </row>
    <row r="34" spans="4:14" x14ac:dyDescent="0.25">
      <c r="F34" s="4" t="s">
        <v>9</v>
      </c>
      <c r="L34" s="31" cm="1">
        <f t="array" ref="L34">INDEX(Hidden1!F:F,COUNTA(Hidden1!F:F))</f>
        <v>1704448.5640845711</v>
      </c>
      <c r="M34" s="32"/>
      <c r="N34" s="3"/>
    </row>
    <row r="35" spans="4:14" x14ac:dyDescent="0.25">
      <c r="F35" s="5"/>
      <c r="G35" s="6"/>
      <c r="H35" s="6"/>
      <c r="I35" s="6"/>
      <c r="J35" s="6"/>
      <c r="K35" s="6"/>
      <c r="L35" s="6"/>
      <c r="M35" s="6"/>
      <c r="N35" s="7"/>
    </row>
    <row r="37" spans="4:14" x14ac:dyDescent="0.25">
      <c r="D37" s="8" t="s">
        <v>12</v>
      </c>
    </row>
  </sheetData>
  <mergeCells count="9">
    <mergeCell ref="F2:N3"/>
    <mergeCell ref="F4:N4"/>
    <mergeCell ref="F22:N22"/>
    <mergeCell ref="L34:M34"/>
    <mergeCell ref="L24:M24"/>
    <mergeCell ref="L26:M26"/>
    <mergeCell ref="L28:M28"/>
    <mergeCell ref="L30:M30"/>
    <mergeCell ref="L32:M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308C-85A9-4DBA-9DAF-FB0537E7449E}">
  <dimension ref="B1:F52"/>
  <sheetViews>
    <sheetView zoomScale="115" zoomScaleNormal="115" workbookViewId="0"/>
  </sheetViews>
  <sheetFormatPr defaultRowHeight="15" x14ac:dyDescent="0.25"/>
  <cols>
    <col min="1" max="1" width="9.140625" style="10"/>
    <col min="2" max="2" width="5.5703125" style="10" bestFit="1" customWidth="1"/>
    <col min="3" max="3" width="24.140625" style="10" bestFit="1" customWidth="1"/>
    <col min="4" max="4" width="9.140625" style="10"/>
    <col min="5" max="5" width="7.140625" style="10" customWidth="1"/>
    <col min="6" max="6" width="18.42578125" style="10" bestFit="1" customWidth="1"/>
    <col min="7" max="16384" width="9.140625" style="10"/>
  </cols>
  <sheetData>
    <row r="1" spans="2:6" x14ac:dyDescent="0.25">
      <c r="B1" s="9" t="s">
        <v>0</v>
      </c>
      <c r="C1" s="9" t="s">
        <v>2</v>
      </c>
      <c r="E1" s="9" t="s">
        <v>0</v>
      </c>
      <c r="F1" s="9" t="s">
        <v>1</v>
      </c>
    </row>
    <row r="2" spans="2:6" x14ac:dyDescent="0.25">
      <c r="B2" s="10">
        <f>'Retirement Planner'!$L$24</f>
        <v>2026</v>
      </c>
      <c r="C2" s="11">
        <f>'Retirement Planner'!$L$28</f>
        <v>75000</v>
      </c>
      <c r="E2" s="10" cm="1">
        <f t="array" ref="E2:E32">INDEX($B$2:$B$52,_xlfn.SEQUENCE('Retirement Planner'!$L$26+1),_xlfn.SEQUENCE(1))</f>
        <v>2026</v>
      </c>
      <c r="F2" s="10" cm="1">
        <f t="array" ref="F2:F32">INDEX($C$2:$C$52,_xlfn.SEQUENCE('Retirement Planner'!$L$26+1),0)</f>
        <v>75000</v>
      </c>
    </row>
    <row r="3" spans="2:6" x14ac:dyDescent="0.25">
      <c r="B3" s="10">
        <f>1+B2</f>
        <v>2027</v>
      </c>
      <c r="C3" s="11">
        <f>(C2)+(C2*'Retirement Planner'!$L$32)+(12*'Retirement Planner'!$L$30)</f>
        <v>92250</v>
      </c>
      <c r="E3" s="10">
        <v>2027</v>
      </c>
      <c r="F3" s="10">
        <v>92250</v>
      </c>
    </row>
    <row r="4" spans="2:6" x14ac:dyDescent="0.25">
      <c r="B4" s="10">
        <f t="shared" ref="B4:B52" si="0">1+B3</f>
        <v>2028</v>
      </c>
      <c r="C4" s="11">
        <f>(C3)+(C3*'Retirement Planner'!$L$32)+(12*'Retirement Planner'!$L$30)</f>
        <v>110707.5</v>
      </c>
      <c r="E4" s="10">
        <v>2028</v>
      </c>
      <c r="F4" s="10">
        <v>110707.5</v>
      </c>
    </row>
    <row r="5" spans="2:6" x14ac:dyDescent="0.25">
      <c r="B5" s="10">
        <f t="shared" si="0"/>
        <v>2029</v>
      </c>
      <c r="C5" s="11">
        <f>(C4)+(C4*'Retirement Planner'!$L$32)+(12*'Retirement Planner'!$L$30)</f>
        <v>130457.02499999999</v>
      </c>
      <c r="E5" s="10">
        <v>2029</v>
      </c>
      <c r="F5" s="10">
        <v>130457.02499999999</v>
      </c>
    </row>
    <row r="6" spans="2:6" x14ac:dyDescent="0.25">
      <c r="B6" s="10">
        <f t="shared" si="0"/>
        <v>2030</v>
      </c>
      <c r="C6" s="11">
        <f>(C5)+(C5*'Retirement Planner'!$L$32)+(12*'Retirement Planner'!$L$30)</f>
        <v>151589.01675000001</v>
      </c>
      <c r="E6" s="10">
        <v>2030</v>
      </c>
      <c r="F6" s="10">
        <v>151589.01675000001</v>
      </c>
    </row>
    <row r="7" spans="2:6" x14ac:dyDescent="0.25">
      <c r="B7" s="10">
        <f t="shared" si="0"/>
        <v>2031</v>
      </c>
      <c r="C7" s="11">
        <f>(C6)+(C6*'Retirement Planner'!$L$32)+(12*'Retirement Planner'!$L$30)</f>
        <v>174200.24792250001</v>
      </c>
      <c r="E7" s="10">
        <v>2031</v>
      </c>
      <c r="F7" s="10">
        <v>174200.24792250001</v>
      </c>
    </row>
    <row r="8" spans="2:6" x14ac:dyDescent="0.25">
      <c r="B8" s="10">
        <f t="shared" si="0"/>
        <v>2032</v>
      </c>
      <c r="C8" s="11">
        <f>(C7)+(C7*'Retirement Planner'!$L$32)+(12*'Retirement Planner'!$L$30)</f>
        <v>198394.26527707503</v>
      </c>
      <c r="E8" s="10">
        <v>2032</v>
      </c>
      <c r="F8" s="10">
        <v>198394.26527707503</v>
      </c>
    </row>
    <row r="9" spans="2:6" x14ac:dyDescent="0.25">
      <c r="B9" s="10">
        <f t="shared" si="0"/>
        <v>2033</v>
      </c>
      <c r="C9" s="11">
        <f>(C8)+(C8*'Retirement Planner'!$L$32)+(12*'Retirement Planner'!$L$30)</f>
        <v>224281.86384647028</v>
      </c>
      <c r="E9" s="10">
        <v>2033</v>
      </c>
      <c r="F9" s="10">
        <v>224281.86384647028</v>
      </c>
    </row>
    <row r="10" spans="2:6" x14ac:dyDescent="0.25">
      <c r="B10" s="10">
        <f t="shared" si="0"/>
        <v>2034</v>
      </c>
      <c r="C10" s="11">
        <f>(C9)+(C9*'Retirement Planner'!$L$32)+(12*'Retirement Planner'!$L$30)</f>
        <v>251981.5943157232</v>
      </c>
      <c r="E10" s="10">
        <v>2034</v>
      </c>
      <c r="F10" s="10">
        <v>251981.5943157232</v>
      </c>
    </row>
    <row r="11" spans="2:6" x14ac:dyDescent="0.25">
      <c r="B11" s="10">
        <f t="shared" si="0"/>
        <v>2035</v>
      </c>
      <c r="C11" s="11">
        <f>(C10)+(C10*'Retirement Planner'!$L$32)+(12*'Retirement Planner'!$L$30)</f>
        <v>281620.3059178238</v>
      </c>
      <c r="E11" s="10">
        <v>2035</v>
      </c>
      <c r="F11" s="10">
        <v>281620.3059178238</v>
      </c>
    </row>
    <row r="12" spans="2:6" x14ac:dyDescent="0.25">
      <c r="B12" s="10">
        <f t="shared" si="0"/>
        <v>2036</v>
      </c>
      <c r="C12" s="11">
        <f>(C11)+(C11*'Retirement Planner'!$L$32)+(12*'Retirement Planner'!$L$30)</f>
        <v>313333.72733207146</v>
      </c>
      <c r="E12" s="10">
        <v>2036</v>
      </c>
      <c r="F12" s="10">
        <v>313333.72733207146</v>
      </c>
    </row>
    <row r="13" spans="2:6" x14ac:dyDescent="0.25">
      <c r="B13" s="10">
        <f t="shared" si="0"/>
        <v>2037</v>
      </c>
      <c r="C13" s="11">
        <f>(C12)+(C12*'Retirement Planner'!$L$32)+(12*'Retirement Planner'!$L$30)</f>
        <v>347267.08824531647</v>
      </c>
      <c r="E13" s="10">
        <v>2037</v>
      </c>
      <c r="F13" s="10">
        <v>347267.08824531647</v>
      </c>
    </row>
    <row r="14" spans="2:6" x14ac:dyDescent="0.25">
      <c r="B14" s="10">
        <f t="shared" si="0"/>
        <v>2038</v>
      </c>
      <c r="C14" s="11">
        <f>(C13)+(C13*'Retirement Planner'!$L$32)+(12*'Retirement Planner'!$L$30)</f>
        <v>383575.78442248865</v>
      </c>
      <c r="E14" s="10">
        <v>2038</v>
      </c>
      <c r="F14" s="10">
        <v>383575.78442248865</v>
      </c>
    </row>
    <row r="15" spans="2:6" x14ac:dyDescent="0.25">
      <c r="B15" s="10">
        <f t="shared" si="0"/>
        <v>2039</v>
      </c>
      <c r="C15" s="11">
        <f>(C14)+(C14*'Retirement Planner'!$L$32)+(12*'Retirement Planner'!$L$30)</f>
        <v>422426.08933206287</v>
      </c>
      <c r="E15" s="10">
        <v>2039</v>
      </c>
      <c r="F15" s="10">
        <v>422426.08933206287</v>
      </c>
    </row>
    <row r="16" spans="2:6" x14ac:dyDescent="0.25">
      <c r="B16" s="10">
        <f t="shared" si="0"/>
        <v>2040</v>
      </c>
      <c r="C16" s="11">
        <f>(C15)+(C15*'Retirement Planner'!$L$32)+(12*'Retirement Planner'!$L$30)</f>
        <v>463995.91558530729</v>
      </c>
      <c r="E16" s="10">
        <v>2040</v>
      </c>
      <c r="F16" s="10">
        <v>463995.91558530729</v>
      </c>
    </row>
    <row r="17" spans="2:6" x14ac:dyDescent="0.25">
      <c r="B17" s="10">
        <f t="shared" si="0"/>
        <v>2041</v>
      </c>
      <c r="C17" s="11">
        <f>(C16)+(C16*'Retirement Planner'!$L$32)+(12*'Retirement Planner'!$L$30)</f>
        <v>508475.6296762788</v>
      </c>
      <c r="E17" s="10">
        <v>2041</v>
      </c>
      <c r="F17" s="10">
        <v>508475.6296762788</v>
      </c>
    </row>
    <row r="18" spans="2:6" x14ac:dyDescent="0.25">
      <c r="B18" s="10">
        <f t="shared" si="0"/>
        <v>2042</v>
      </c>
      <c r="C18" s="11">
        <f>(C17)+(C17*'Retirement Planner'!$L$32)+(12*'Retirement Planner'!$L$30)</f>
        <v>556068.92375361826</v>
      </c>
      <c r="E18" s="10">
        <v>2042</v>
      </c>
      <c r="F18" s="10">
        <v>556068.92375361826</v>
      </c>
    </row>
    <row r="19" spans="2:6" x14ac:dyDescent="0.25">
      <c r="B19" s="10">
        <f t="shared" si="0"/>
        <v>2043</v>
      </c>
      <c r="C19" s="11">
        <f>(C18)+(C18*'Retirement Planner'!$L$32)+(12*'Retirement Planner'!$L$30)</f>
        <v>606993.74841637153</v>
      </c>
      <c r="E19" s="10">
        <v>2043</v>
      </c>
      <c r="F19" s="10">
        <v>606993.74841637153</v>
      </c>
    </row>
    <row r="20" spans="2:6" x14ac:dyDescent="0.25">
      <c r="B20" s="10">
        <f t="shared" si="0"/>
        <v>2044</v>
      </c>
      <c r="C20" s="11">
        <f>(C19)+(C19*'Retirement Planner'!$L$32)+(12*'Retirement Planner'!$L$30)</f>
        <v>661483.31080551748</v>
      </c>
      <c r="E20" s="10">
        <v>2044</v>
      </c>
      <c r="F20" s="10">
        <v>661483.31080551748</v>
      </c>
    </row>
    <row r="21" spans="2:6" x14ac:dyDescent="0.25">
      <c r="B21" s="10">
        <f t="shared" si="0"/>
        <v>2045</v>
      </c>
      <c r="C21" s="11">
        <f>(C20)+(C20*'Retirement Planner'!$L$32)+(12*'Retirement Planner'!$L$30)</f>
        <v>719787.14256190369</v>
      </c>
      <c r="E21" s="10">
        <v>2045</v>
      </c>
      <c r="F21" s="10">
        <v>719787.14256190369</v>
      </c>
    </row>
    <row r="22" spans="2:6" x14ac:dyDescent="0.25">
      <c r="B22" s="10">
        <f t="shared" si="0"/>
        <v>2046</v>
      </c>
      <c r="C22" s="11">
        <f>(C21)+(C21*'Retirement Planner'!$L$32)+(12*'Retirement Planner'!$L$30)</f>
        <v>782172.24254123692</v>
      </c>
      <c r="E22" s="10">
        <v>2046</v>
      </c>
      <c r="F22" s="10">
        <v>782172.24254123692</v>
      </c>
    </row>
    <row r="23" spans="2:6" x14ac:dyDescent="0.25">
      <c r="B23" s="10">
        <f t="shared" si="0"/>
        <v>2047</v>
      </c>
      <c r="C23" s="11">
        <f>(C22)+(C22*'Retirement Planner'!$L$32)+(12*'Retirement Planner'!$L$30)</f>
        <v>848924.29951912351</v>
      </c>
      <c r="E23" s="10">
        <v>2047</v>
      </c>
      <c r="F23" s="10">
        <v>848924.29951912351</v>
      </c>
    </row>
    <row r="24" spans="2:6" x14ac:dyDescent="0.25">
      <c r="B24" s="10">
        <f t="shared" si="0"/>
        <v>2048</v>
      </c>
      <c r="C24" s="11">
        <f>(C23)+(C23*'Retirement Planner'!$L$32)+(12*'Retirement Planner'!$L$30)</f>
        <v>920349.00048546214</v>
      </c>
      <c r="E24" s="10">
        <v>2048</v>
      </c>
      <c r="F24" s="10">
        <v>920349.00048546214</v>
      </c>
    </row>
    <row r="25" spans="2:6" x14ac:dyDescent="0.25">
      <c r="B25" s="10">
        <f t="shared" si="0"/>
        <v>2049</v>
      </c>
      <c r="C25" s="11">
        <f>(C24)+(C24*'Retirement Planner'!$L$32)+(12*'Retirement Planner'!$L$30)</f>
        <v>996773.43051944452</v>
      </c>
      <c r="E25" s="10">
        <v>2049</v>
      </c>
      <c r="F25" s="10">
        <v>996773.43051944452</v>
      </c>
    </row>
    <row r="26" spans="2:6" x14ac:dyDescent="0.25">
      <c r="B26" s="10">
        <f t="shared" si="0"/>
        <v>2050</v>
      </c>
      <c r="C26" s="11">
        <f>(C25)+(C25*'Retirement Planner'!$L$32)+(12*'Retirement Planner'!$L$30)</f>
        <v>1078547.5706558055</v>
      </c>
      <c r="E26" s="10">
        <v>2050</v>
      </c>
      <c r="F26" s="10">
        <v>1078547.5706558055</v>
      </c>
    </row>
    <row r="27" spans="2:6" x14ac:dyDescent="0.25">
      <c r="B27" s="10">
        <f t="shared" si="0"/>
        <v>2051</v>
      </c>
      <c r="C27" s="11">
        <f>(C26)+(C26*'Retirement Planner'!$L$32)+(12*'Retirement Planner'!$L$30)</f>
        <v>1166045.9006017118</v>
      </c>
      <c r="E27" s="10">
        <v>2051</v>
      </c>
      <c r="F27" s="10">
        <v>1166045.9006017118</v>
      </c>
    </row>
    <row r="28" spans="2:6" x14ac:dyDescent="0.25">
      <c r="B28" s="10">
        <f t="shared" si="0"/>
        <v>2052</v>
      </c>
      <c r="C28" s="11">
        <f>(C27)+(C27*'Retirement Planner'!$L$32)+(12*'Retirement Planner'!$L$30)</f>
        <v>1259669.1136438316</v>
      </c>
      <c r="E28" s="10">
        <v>2052</v>
      </c>
      <c r="F28" s="10">
        <v>1259669.1136438316</v>
      </c>
    </row>
    <row r="29" spans="2:6" x14ac:dyDescent="0.25">
      <c r="B29" s="10">
        <f t="shared" si="0"/>
        <v>2053</v>
      </c>
      <c r="C29" s="11">
        <f>(C28)+(C28*'Retirement Planner'!$L$32)+(12*'Retirement Planner'!$L$30)</f>
        <v>1359845.9515988999</v>
      </c>
      <c r="E29" s="10">
        <v>2053</v>
      </c>
      <c r="F29" s="10">
        <v>1359845.9515988999</v>
      </c>
    </row>
    <row r="30" spans="2:6" x14ac:dyDescent="0.25">
      <c r="B30" s="10">
        <f t="shared" si="0"/>
        <v>2054</v>
      </c>
      <c r="C30" s="11">
        <f>(C29)+(C29*'Retirement Planner'!$L$32)+(12*'Retirement Planner'!$L$30)</f>
        <v>1467035.1682108229</v>
      </c>
      <c r="E30" s="10">
        <v>2054</v>
      </c>
      <c r="F30" s="10">
        <v>1467035.1682108229</v>
      </c>
    </row>
    <row r="31" spans="2:6" x14ac:dyDescent="0.25">
      <c r="B31" s="10">
        <f t="shared" si="0"/>
        <v>2055</v>
      </c>
      <c r="C31" s="11">
        <f>(C30)+(C30*'Retirement Planner'!$L$32)+(12*'Retirement Planner'!$L$30)</f>
        <v>1581727.6299855805</v>
      </c>
      <c r="E31" s="10">
        <v>2055</v>
      </c>
      <c r="F31" s="10">
        <v>1581727.6299855805</v>
      </c>
    </row>
    <row r="32" spans="2:6" x14ac:dyDescent="0.25">
      <c r="B32" s="10">
        <f t="shared" si="0"/>
        <v>2056</v>
      </c>
      <c r="C32" s="11">
        <f>(C31)+(C31*'Retirement Planner'!$L$32)+(12*'Retirement Planner'!$L$30)</f>
        <v>1704448.5640845711</v>
      </c>
      <c r="E32" s="10">
        <v>2056</v>
      </c>
      <c r="F32" s="10">
        <v>1704448.5640845711</v>
      </c>
    </row>
    <row r="33" spans="2:3" x14ac:dyDescent="0.25">
      <c r="B33" s="10">
        <f t="shared" si="0"/>
        <v>2057</v>
      </c>
      <c r="C33" s="11">
        <f>(C32)+(C32*'Retirement Planner'!$L$32)+(12*'Retirement Planner'!$L$30)</f>
        <v>1835759.9635704912</v>
      </c>
    </row>
    <row r="34" spans="2:3" x14ac:dyDescent="0.25">
      <c r="B34" s="10">
        <f t="shared" si="0"/>
        <v>2058</v>
      </c>
      <c r="C34" s="11">
        <f>(C33)+(C33*'Retirement Planner'!$L$32)+(12*'Retirement Planner'!$L$30)</f>
        <v>1976263.1610204256</v>
      </c>
    </row>
    <row r="35" spans="2:3" x14ac:dyDescent="0.25">
      <c r="B35" s="10">
        <f t="shared" si="0"/>
        <v>2059</v>
      </c>
      <c r="C35" s="11">
        <f>(C34)+(C34*'Retirement Planner'!$L$32)+(12*'Retirement Planner'!$L$30)</f>
        <v>2126601.5822918555</v>
      </c>
    </row>
    <row r="36" spans="2:3" x14ac:dyDescent="0.25">
      <c r="B36" s="10">
        <f t="shared" si="0"/>
        <v>2060</v>
      </c>
      <c r="C36" s="11">
        <f>(C35)+(C35*'Retirement Planner'!$L$32)+(12*'Retirement Planner'!$L$30)</f>
        <v>2287463.6930522854</v>
      </c>
    </row>
    <row r="37" spans="2:3" x14ac:dyDescent="0.25">
      <c r="B37" s="10">
        <f t="shared" si="0"/>
        <v>2061</v>
      </c>
      <c r="C37" s="11">
        <f>(C36)+(C36*'Retirement Planner'!$L$32)+(12*'Retirement Planner'!$L$30)</f>
        <v>2459586.1515659452</v>
      </c>
    </row>
    <row r="38" spans="2:3" x14ac:dyDescent="0.25">
      <c r="B38" s="10">
        <f t="shared" si="0"/>
        <v>2062</v>
      </c>
      <c r="C38" s="11">
        <f>(C37)+(C37*'Retirement Planner'!$L$32)+(12*'Retirement Planner'!$L$30)</f>
        <v>2643757.1821755613</v>
      </c>
    </row>
    <row r="39" spans="2:3" x14ac:dyDescent="0.25">
      <c r="B39" s="10">
        <f t="shared" si="0"/>
        <v>2063</v>
      </c>
      <c r="C39" s="11">
        <f>(C38)+(C38*'Retirement Planner'!$L$32)+(12*'Retirement Planner'!$L$30)</f>
        <v>2840820.1849278505</v>
      </c>
    </row>
    <row r="40" spans="2:3" x14ac:dyDescent="0.25">
      <c r="B40" s="10">
        <f t="shared" si="0"/>
        <v>2064</v>
      </c>
      <c r="C40" s="11">
        <f>(C39)+(C39*'Retirement Planner'!$L$32)+(12*'Retirement Planner'!$L$30)</f>
        <v>3051677.5978728002</v>
      </c>
    </row>
    <row r="41" spans="2:3" x14ac:dyDescent="0.25">
      <c r="B41" s="10">
        <f t="shared" si="0"/>
        <v>2065</v>
      </c>
      <c r="C41" s="11">
        <f>(C40)+(C40*'Retirement Planner'!$L$32)+(12*'Retirement Planner'!$L$30)</f>
        <v>3277295.0297238962</v>
      </c>
    </row>
    <row r="42" spans="2:3" x14ac:dyDescent="0.25">
      <c r="B42" s="10">
        <f t="shared" si="0"/>
        <v>2066</v>
      </c>
      <c r="C42" s="11">
        <f>(C41)+(C41*'Retirement Planner'!$L$32)+(12*'Retirement Planner'!$L$30)</f>
        <v>3518705.681804569</v>
      </c>
    </row>
    <row r="43" spans="2:3" x14ac:dyDescent="0.25">
      <c r="B43" s="10">
        <f t="shared" si="0"/>
        <v>2067</v>
      </c>
      <c r="C43" s="11">
        <f>(C42)+(C42*'Retirement Planner'!$L$32)+(12*'Retirement Planner'!$L$30)</f>
        <v>3777015.0795308887</v>
      </c>
    </row>
    <row r="44" spans="2:3" x14ac:dyDescent="0.25">
      <c r="B44" s="10">
        <f t="shared" si="0"/>
        <v>2068</v>
      </c>
      <c r="C44" s="11">
        <f>(C43)+(C43*'Retirement Planner'!$L$32)+(12*'Retirement Planner'!$L$30)</f>
        <v>4053406.1350980508</v>
      </c>
    </row>
    <row r="45" spans="2:3" x14ac:dyDescent="0.25">
      <c r="B45" s="10">
        <f t="shared" si="0"/>
        <v>2069</v>
      </c>
      <c r="C45" s="11">
        <f>(C44)+(C44*'Retirement Planner'!$L$32)+(12*'Retirement Planner'!$L$30)</f>
        <v>4349144.5645549148</v>
      </c>
    </row>
    <row r="46" spans="2:3" x14ac:dyDescent="0.25">
      <c r="B46" s="10">
        <f t="shared" si="0"/>
        <v>2070</v>
      </c>
      <c r="C46" s="11">
        <f>(C45)+(C45*'Retirement Planner'!$L$32)+(12*'Retirement Planner'!$L$30)</f>
        <v>4665584.6840737592</v>
      </c>
    </row>
    <row r="47" spans="2:3" x14ac:dyDescent="0.25">
      <c r="B47" s="10">
        <f t="shared" si="0"/>
        <v>2071</v>
      </c>
      <c r="C47" s="11">
        <f>(C46)+(C46*'Retirement Planner'!$L$32)+(12*'Retirement Planner'!$L$30)</f>
        <v>5004175.6119589228</v>
      </c>
    </row>
    <row r="48" spans="2:3" x14ac:dyDescent="0.25">
      <c r="B48" s="10">
        <f t="shared" si="0"/>
        <v>2072</v>
      </c>
      <c r="C48" s="11">
        <f>(C47)+(C47*'Retirement Planner'!$L$32)+(12*'Retirement Planner'!$L$30)</f>
        <v>5366467.9047960471</v>
      </c>
    </row>
    <row r="49" spans="2:3" x14ac:dyDescent="0.25">
      <c r="B49" s="10">
        <f t="shared" si="0"/>
        <v>2073</v>
      </c>
      <c r="C49" s="11">
        <f>(C48)+(C48*'Retirement Planner'!$L$32)+(12*'Retirement Planner'!$L$30)</f>
        <v>5754120.6581317708</v>
      </c>
    </row>
    <row r="50" spans="2:3" x14ac:dyDescent="0.25">
      <c r="B50" s="10">
        <f t="shared" si="0"/>
        <v>2074</v>
      </c>
      <c r="C50" s="11">
        <f>(C49)+(C49*'Retirement Planner'!$L$32)+(12*'Retirement Planner'!$L$30)</f>
        <v>6168909.1042009946</v>
      </c>
    </row>
    <row r="51" spans="2:3" x14ac:dyDescent="0.25">
      <c r="B51" s="10">
        <f t="shared" si="0"/>
        <v>2075</v>
      </c>
      <c r="C51" s="11">
        <f>(C50)+(C50*'Retirement Planner'!$L$32)+(12*'Retirement Planner'!$L$30)</f>
        <v>6612732.7414950645</v>
      </c>
    </row>
    <row r="52" spans="2:3" x14ac:dyDescent="0.25">
      <c r="B52" s="10">
        <f t="shared" si="0"/>
        <v>2076</v>
      </c>
      <c r="C52" s="11">
        <f>(C51)+(C51*'Retirement Planner'!$L$32)+(12*'Retirement Planner'!$L$30)</f>
        <v>7087624.0333997188</v>
      </c>
    </row>
  </sheetData>
  <sheetProtection algorithmName="SHA-512" hashValue="PWALXjlZ1+kIsXMCP55SdbPBF3Y/1w79fxvkMOfk53YwU70TO0yAXKzZUpEdPMNXyY+DnS/qRC+OMiBZH/licA==" saltValue="tYg+Vsh0d9xGnTptTSbIU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Retirement Planner</vt:lpstr>
      <vt:lpstr>Hidden1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2015-06-05T18:17:20Z</dcterms:created>
  <dcterms:modified xsi:type="dcterms:W3CDTF">2026-07-11T21:22:00Z</dcterms:modified>
</cp:coreProperties>
</file>